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hfilsan001\users$\k.izdinska\Desktop\VInarstvo 05.05.2022\"/>
    </mc:Choice>
  </mc:AlternateContent>
  <bookViews>
    <workbookView xWindow="0" yWindow="0" windowWidth="11580" windowHeight="7965" tabRatio="887" activeTab="2"/>
  </bookViews>
  <sheets>
    <sheet name="Rekapitulácia stavby" sheetId="1" r:id="rId1"/>
    <sheet name="01 - SO 01 Stavebná časť ..." sheetId="2" r:id="rId2"/>
    <sheet name="02 - SO 01.1  Stavebná ča..." sheetId="3" r:id="rId3"/>
    <sheet name="03 - SO 01.2  Stavebná ča..." sheetId="4" r:id="rId4"/>
    <sheet name="04 - SO 01.4 Stavebná čas..." sheetId="5" r:id="rId5"/>
    <sheet name="05 - SO 01.5 Stavebná čas..." sheetId="6" r:id="rId6"/>
    <sheet name="06 - PS 01 Technologická ..." sheetId="7" r:id="rId7"/>
    <sheet name="07 - SO 02  Spevnené ploc..." sheetId="8" r:id="rId8"/>
    <sheet name="08 - SO 03  Príjazdová ko..." sheetId="9" r:id="rId9"/>
    <sheet name="09 - SO 04  Prípojka vody   " sheetId="10" r:id="rId10"/>
    <sheet name="10 - SO 06  Žumpa a prípo..." sheetId="11" r:id="rId11"/>
    <sheet name="11 - SO 07 Žumpa a prípoj..." sheetId="12" r:id="rId12"/>
    <sheet name="12 - SO 08 Trativod dažďo..." sheetId="13" r:id="rId13"/>
    <sheet name="13 - SO 09.1  Rekonštrukc..." sheetId="14" r:id="rId14"/>
    <sheet name="14 - SO 09.2 Odberné elek..." sheetId="15" r:id="rId15"/>
  </sheets>
  <definedNames>
    <definedName name="_xlnm._FilterDatabase" localSheetId="1" hidden="1">'01 - SO 01 Stavebná časť ...'!$C$138:$K$376</definedName>
    <definedName name="_xlnm._FilterDatabase" localSheetId="2" hidden="1">'02 - SO 01.1  Stavebná ča...'!$C$134:$K$337</definedName>
    <definedName name="_xlnm._FilterDatabase" localSheetId="3" hidden="1">'03 - SO 01.2  Stavebná ča...'!$C$125:$K$197</definedName>
    <definedName name="_xlnm._FilterDatabase" localSheetId="4" hidden="1">'04 - SO 01.4 Stavebná čas...'!$C$121:$K$207</definedName>
    <definedName name="_xlnm._FilterDatabase" localSheetId="5" hidden="1">'05 - SO 01.5 Stavebná čas...'!$C$123:$K$211</definedName>
    <definedName name="_xlnm._FilterDatabase" localSheetId="6" hidden="1">'06 - PS 01 Technologická ...'!$C$115:$K$151</definedName>
    <definedName name="_xlnm._FilterDatabase" localSheetId="7" hidden="1">'07 - SO 02  Spevnené ploc...'!$C$122:$K$145</definedName>
    <definedName name="_xlnm._FilterDatabase" localSheetId="8" hidden="1">'08 - SO 03  Príjazdová ko...'!$C$120:$K$139</definedName>
    <definedName name="_xlnm._FilterDatabase" localSheetId="9" hidden="1">'09 - SO 04  Prípojka vody   '!$C$120:$K$142</definedName>
    <definedName name="_xlnm._FilterDatabase" localSheetId="10" hidden="1">'10 - SO 06  Žumpa a prípo...'!$C$120:$K$150</definedName>
    <definedName name="_xlnm._FilterDatabase" localSheetId="11" hidden="1">'11 - SO 07 Žumpa a prípoj...'!$C$120:$K$150</definedName>
    <definedName name="_xlnm._FilterDatabase" localSheetId="12" hidden="1">'12 - SO 08 Trativod dažďo...'!$C$120:$K$144</definedName>
    <definedName name="_xlnm._FilterDatabase" localSheetId="13" hidden="1">'13 - SO 09.1  Rekonštrukc...'!$C$117:$K$148</definedName>
    <definedName name="_xlnm._FilterDatabase" localSheetId="14" hidden="1">'14 - SO 09.2 Odberné elek...'!$C$118:$K$157</definedName>
    <definedName name="_xlnm.Print_Area" localSheetId="1">'01 - SO 01 Stavebná časť ...'!$C$4:$J$76,'01 - SO 01 Stavebná časť ...'!$C$82:$J$120,'01 - SO 01 Stavebná časť ...'!$C$126:$J$376</definedName>
    <definedName name="_xlnm.Print_Area" localSheetId="2">'02 - SO 01.1  Stavebná ča...'!$C$4:$J$76,'02 - SO 01.1  Stavebná ča...'!$C$82:$J$116,'02 - SO 01.1  Stavebná ča...'!$C$122:$J$337</definedName>
    <definedName name="_xlnm.Print_Area" localSheetId="3">'03 - SO 01.2  Stavebná ča...'!$C$4:$J$76,'03 - SO 01.2  Stavebná ča...'!$C$82:$J$107,'03 - SO 01.2  Stavebná ča...'!$C$113:$J$197</definedName>
    <definedName name="_xlnm.Print_Area" localSheetId="4">'04 - SO 01.4 Stavebná čas...'!$C$4:$J$76,'04 - SO 01.4 Stavebná čas...'!$C$82:$J$103,'04 - SO 01.4 Stavebná čas...'!$C$109:$J$207</definedName>
    <definedName name="_xlnm.Print_Area" localSheetId="5">'05 - SO 01.5 Stavebná čas...'!$C$4:$J$76,'05 - SO 01.5 Stavebná čas...'!$C$82:$J$105,'05 - SO 01.5 Stavebná čas...'!$C$111:$J$211</definedName>
    <definedName name="_xlnm.Print_Area" localSheetId="6">'06 - PS 01 Technologická ...'!$C$4:$J$76,'06 - PS 01 Technologická ...'!$C$82:$J$97,'06 - PS 01 Technologická ...'!$C$103:$J$151</definedName>
    <definedName name="_xlnm.Print_Area" localSheetId="7">'07 - SO 02  Spevnené ploc...'!$C$4:$J$76,'07 - SO 02  Spevnené ploc...'!$C$82:$J$104,'07 - SO 02  Spevnené ploc...'!$C$110:$J$145</definedName>
    <definedName name="_xlnm.Print_Area" localSheetId="8">'08 - SO 03  Príjazdová ko...'!$C$4:$J$76,'08 - SO 03  Príjazdová ko...'!$C$82:$J$102,'08 - SO 03  Príjazdová ko...'!$C$108:$J$139</definedName>
    <definedName name="_xlnm.Print_Area" localSheetId="9">'09 - SO 04  Prípojka vody   '!$C$4:$J$76,'09 - SO 04  Prípojka vody   '!$C$82:$J$102,'09 - SO 04  Prípojka vody   '!$C$108:$J$142</definedName>
    <definedName name="_xlnm.Print_Area" localSheetId="10">'10 - SO 06  Žumpa a prípo...'!$C$4:$J$76,'10 - SO 06  Žumpa a prípo...'!$C$82:$J$102,'10 - SO 06  Žumpa a prípo...'!$C$108:$J$150</definedName>
    <definedName name="_xlnm.Print_Area" localSheetId="11">'11 - SO 07 Žumpa a prípoj...'!$C$4:$J$76,'11 - SO 07 Žumpa a prípoj...'!$C$82:$J$102,'11 - SO 07 Žumpa a prípoj...'!$C$108:$J$150</definedName>
    <definedName name="_xlnm.Print_Area" localSheetId="12">'12 - SO 08 Trativod dažďo...'!$C$4:$J$76,'12 - SO 08 Trativod dažďo...'!$C$82:$J$102,'12 - SO 08 Trativod dažďo...'!$C$108:$J$144</definedName>
    <definedName name="_xlnm.Print_Area" localSheetId="13">'13 - SO 09.1  Rekonštrukc...'!$C$4:$J$76,'13 - SO 09.1  Rekonštrukc...'!$C$82:$J$99,'13 - SO 09.1  Rekonštrukc...'!$C$105:$J$148</definedName>
    <definedName name="_xlnm.Print_Area" localSheetId="14">'14 - SO 09.2 Odberné elek...'!$C$4:$J$76,'14 - SO 09.2 Odberné elek...'!$C$82:$J$100,'14 - SO 09.2 Odberné elek...'!$C$106:$J$157</definedName>
    <definedName name="_xlnm.Print_Area" localSheetId="0">'Rekapitulácia stavby'!$D$4:$AO$76,'Rekapitulácia stavby'!$C$82:$AQ$109</definedName>
    <definedName name="_xlnm.Print_Titles" localSheetId="1">'01 - SO 01 Stavebná časť ...'!$138:$138</definedName>
    <definedName name="_xlnm.Print_Titles" localSheetId="2">'02 - SO 01.1  Stavebná ča...'!$134:$134</definedName>
    <definedName name="_xlnm.Print_Titles" localSheetId="3">'03 - SO 01.2  Stavebná ča...'!$125:$125</definedName>
    <definedName name="_xlnm.Print_Titles" localSheetId="4">'04 - SO 01.4 Stavebná čas...'!$121:$121</definedName>
    <definedName name="_xlnm.Print_Titles" localSheetId="5">'05 - SO 01.5 Stavebná čas...'!$123:$123</definedName>
    <definedName name="_xlnm.Print_Titles" localSheetId="6">'06 - PS 01 Technologická ...'!$115:$115</definedName>
    <definedName name="_xlnm.Print_Titles" localSheetId="7">'07 - SO 02  Spevnené ploc...'!$122:$122</definedName>
    <definedName name="_xlnm.Print_Titles" localSheetId="8">'08 - SO 03  Príjazdová ko...'!$120:$120</definedName>
    <definedName name="_xlnm.Print_Titles" localSheetId="9">'09 - SO 04  Prípojka vody   '!$120:$120</definedName>
    <definedName name="_xlnm.Print_Titles" localSheetId="10">'10 - SO 06  Žumpa a prípo...'!$120:$120</definedName>
    <definedName name="_xlnm.Print_Titles" localSheetId="11">'11 - SO 07 Žumpa a prípoj...'!$120:$120</definedName>
    <definedName name="_xlnm.Print_Titles" localSheetId="12">'12 - SO 08 Trativod dažďo...'!$120:$120</definedName>
    <definedName name="_xlnm.Print_Titles" localSheetId="13">'13 - SO 09.1  Rekonštrukc...'!$117:$117</definedName>
    <definedName name="_xlnm.Print_Titles" localSheetId="14">'14 - SO 09.2 Odberné elek...'!$118:$118</definedName>
    <definedName name="_xlnm.Print_Titles" localSheetId="0">'Rekapitulácia stavby'!$92:$92</definedName>
  </definedNames>
  <calcPr calcId="162913"/>
</workbook>
</file>

<file path=xl/calcChain.xml><?xml version="1.0" encoding="utf-8"?>
<calcChain xmlns="http://schemas.openxmlformats.org/spreadsheetml/2006/main">
  <c r="J134" i="4" l="1"/>
  <c r="J37" i="15" l="1"/>
  <c r="J36" i="15"/>
  <c r="AY108" i="1"/>
  <c r="J35" i="15"/>
  <c r="AX108" i="1"/>
  <c r="BI157" i="15"/>
  <c r="BH157" i="15"/>
  <c r="BG157" i="15"/>
  <c r="BE157" i="15"/>
  <c r="T157" i="15"/>
  <c r="T156" i="15"/>
  <c r="R157" i="15"/>
  <c r="R156" i="15" s="1"/>
  <c r="P157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T137" i="15" s="1"/>
  <c r="R139" i="15"/>
  <c r="P139" i="15"/>
  <c r="BI138" i="15"/>
  <c r="BH138" i="15"/>
  <c r="BG138" i="15"/>
  <c r="BE138" i="15"/>
  <c r="T138" i="15"/>
  <c r="R138" i="15"/>
  <c r="P138" i="15"/>
  <c r="P137" i="15" s="1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F113" i="15"/>
  <c r="E111" i="15"/>
  <c r="F89" i="15"/>
  <c r="E87" i="15"/>
  <c r="J24" i="15"/>
  <c r="E24" i="15"/>
  <c r="J92" i="15"/>
  <c r="J23" i="15"/>
  <c r="J21" i="15"/>
  <c r="E21" i="15"/>
  <c r="J91" i="15" s="1"/>
  <c r="J20" i="15"/>
  <c r="J18" i="15"/>
  <c r="E18" i="15"/>
  <c r="F92" i="15" s="1"/>
  <c r="J17" i="15"/>
  <c r="J15" i="15"/>
  <c r="E15" i="15"/>
  <c r="F91" i="15" s="1"/>
  <c r="J14" i="15"/>
  <c r="J12" i="15"/>
  <c r="J113" i="15" s="1"/>
  <c r="E7" i="15"/>
  <c r="E85" i="15"/>
  <c r="J37" i="14"/>
  <c r="J36" i="14"/>
  <c r="AY107" i="1"/>
  <c r="J35" i="14"/>
  <c r="AX107" i="1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BI120" i="14"/>
  <c r="BH120" i="14"/>
  <c r="BG120" i="14"/>
  <c r="BE120" i="14"/>
  <c r="T120" i="14"/>
  <c r="R120" i="14"/>
  <c r="P120" i="14"/>
  <c r="F112" i="14"/>
  <c r="E110" i="14"/>
  <c r="F89" i="14"/>
  <c r="E87" i="14"/>
  <c r="J24" i="14"/>
  <c r="E24" i="14"/>
  <c r="J92" i="14"/>
  <c r="J23" i="14"/>
  <c r="J21" i="14"/>
  <c r="E21" i="14"/>
  <c r="J114" i="14" s="1"/>
  <c r="J20" i="14"/>
  <c r="J18" i="14"/>
  <c r="E18" i="14"/>
  <c r="F115" i="14" s="1"/>
  <c r="J17" i="14"/>
  <c r="J15" i="14"/>
  <c r="E15" i="14"/>
  <c r="F114" i="14" s="1"/>
  <c r="J14" i="14"/>
  <c r="J12" i="14"/>
  <c r="J112" i="14"/>
  <c r="E7" i="14"/>
  <c r="E108" i="14"/>
  <c r="J37" i="13"/>
  <c r="J36" i="13"/>
  <c r="AY106" i="1"/>
  <c r="J35" i="13"/>
  <c r="AX106" i="1" s="1"/>
  <c r="BI144" i="13"/>
  <c r="BH144" i="13"/>
  <c r="BG144" i="13"/>
  <c r="BE144" i="13"/>
  <c r="T144" i="13"/>
  <c r="T143" i="13" s="1"/>
  <c r="R144" i="13"/>
  <c r="R143" i="13" s="1"/>
  <c r="P144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3" i="13"/>
  <c r="BH133" i="13"/>
  <c r="BG133" i="13"/>
  <c r="BE133" i="13"/>
  <c r="T133" i="13"/>
  <c r="T132" i="13" s="1"/>
  <c r="R133" i="13"/>
  <c r="R132" i="13" s="1"/>
  <c r="P133" i="13"/>
  <c r="P132" i="13" s="1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F115" i="13"/>
  <c r="E113" i="13"/>
  <c r="F89" i="13"/>
  <c r="E87" i="13"/>
  <c r="J24" i="13"/>
  <c r="E24" i="13"/>
  <c r="J92" i="13" s="1"/>
  <c r="J23" i="13"/>
  <c r="J21" i="13"/>
  <c r="E21" i="13"/>
  <c r="J91" i="13"/>
  <c r="J20" i="13"/>
  <c r="J18" i="13"/>
  <c r="E18" i="13"/>
  <c r="F118" i="13" s="1"/>
  <c r="J17" i="13"/>
  <c r="J15" i="13"/>
  <c r="E15" i="13"/>
  <c r="F117" i="13" s="1"/>
  <c r="J14" i="13"/>
  <c r="J12" i="13"/>
  <c r="J89" i="13"/>
  <c r="E7" i="13"/>
  <c r="E111" i="13" s="1"/>
  <c r="J37" i="12"/>
  <c r="J36" i="12"/>
  <c r="AY105" i="1" s="1"/>
  <c r="J35" i="12"/>
  <c r="AX105" i="1"/>
  <c r="BI150" i="12"/>
  <c r="BH150" i="12"/>
  <c r="BG150" i="12"/>
  <c r="BE150" i="12"/>
  <c r="T150" i="12"/>
  <c r="T149" i="12"/>
  <c r="R150" i="12"/>
  <c r="R149" i="12" s="1"/>
  <c r="P150" i="12"/>
  <c r="P149" i="12" s="1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F115" i="12"/>
  <c r="E113" i="12"/>
  <c r="F89" i="12"/>
  <c r="E87" i="12"/>
  <c r="J24" i="12"/>
  <c r="E24" i="12"/>
  <c r="J92" i="12"/>
  <c r="J23" i="12"/>
  <c r="J21" i="12"/>
  <c r="E21" i="12"/>
  <c r="J117" i="12" s="1"/>
  <c r="J20" i="12"/>
  <c r="J18" i="12"/>
  <c r="E18" i="12"/>
  <c r="F118" i="12"/>
  <c r="J17" i="12"/>
  <c r="J15" i="12"/>
  <c r="E15" i="12"/>
  <c r="F117" i="12" s="1"/>
  <c r="J14" i="12"/>
  <c r="J12" i="12"/>
  <c r="J89" i="12" s="1"/>
  <c r="E7" i="12"/>
  <c r="E111" i="12"/>
  <c r="J37" i="11"/>
  <c r="J36" i="11"/>
  <c r="AY104" i="1"/>
  <c r="J35" i="11"/>
  <c r="AX104" i="1" s="1"/>
  <c r="BI150" i="11"/>
  <c r="BH150" i="11"/>
  <c r="BG150" i="11"/>
  <c r="BE150" i="11"/>
  <c r="T150" i="11"/>
  <c r="T149" i="11" s="1"/>
  <c r="R150" i="11"/>
  <c r="R149" i="11" s="1"/>
  <c r="P150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F115" i="11"/>
  <c r="E113" i="11"/>
  <c r="F89" i="11"/>
  <c r="E87" i="11"/>
  <c r="J24" i="11"/>
  <c r="E24" i="11"/>
  <c r="J92" i="11"/>
  <c r="J23" i="11"/>
  <c r="J21" i="11"/>
  <c r="E21" i="11"/>
  <c r="J117" i="11" s="1"/>
  <c r="J20" i="11"/>
  <c r="J18" i="11"/>
  <c r="E18" i="11"/>
  <c r="F92" i="11" s="1"/>
  <c r="J17" i="11"/>
  <c r="J15" i="11"/>
  <c r="E15" i="11"/>
  <c r="F91" i="11" s="1"/>
  <c r="J14" i="11"/>
  <c r="J12" i="11"/>
  <c r="J89" i="11" s="1"/>
  <c r="E7" i="11"/>
  <c r="E111" i="11" s="1"/>
  <c r="J37" i="10"/>
  <c r="J36" i="10"/>
  <c r="AY103" i="1"/>
  <c r="J35" i="10"/>
  <c r="AX103" i="1"/>
  <c r="BI142" i="10"/>
  <c r="BH142" i="10"/>
  <c r="BG142" i="10"/>
  <c r="BE142" i="10"/>
  <c r="T142" i="10"/>
  <c r="T141" i="10" s="1"/>
  <c r="R142" i="10"/>
  <c r="R141" i="10"/>
  <c r="P142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3" i="10"/>
  <c r="BH133" i="10"/>
  <c r="BG133" i="10"/>
  <c r="BE133" i="10"/>
  <c r="T133" i="10"/>
  <c r="T132" i="10"/>
  <c r="R133" i="10"/>
  <c r="R132" i="10" s="1"/>
  <c r="P133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F115" i="10"/>
  <c r="E113" i="10"/>
  <c r="F89" i="10"/>
  <c r="E87" i="10"/>
  <c r="J24" i="10"/>
  <c r="E24" i="10"/>
  <c r="J118" i="10"/>
  <c r="J23" i="10"/>
  <c r="J21" i="10"/>
  <c r="E21" i="10"/>
  <c r="J117" i="10" s="1"/>
  <c r="J20" i="10"/>
  <c r="J18" i="10"/>
  <c r="E18" i="10"/>
  <c r="F118" i="10" s="1"/>
  <c r="J17" i="10"/>
  <c r="J15" i="10"/>
  <c r="E15" i="10"/>
  <c r="F91" i="10" s="1"/>
  <c r="J14" i="10"/>
  <c r="J12" i="10"/>
  <c r="J115" i="10"/>
  <c r="E7" i="10"/>
  <c r="E111" i="10"/>
  <c r="J37" i="9"/>
  <c r="J36" i="9"/>
  <c r="AY102" i="1" s="1"/>
  <c r="J35" i="9"/>
  <c r="AX102" i="1" s="1"/>
  <c r="BI139" i="9"/>
  <c r="BH139" i="9"/>
  <c r="BG139" i="9"/>
  <c r="BE139" i="9"/>
  <c r="T139" i="9"/>
  <c r="T138" i="9" s="1"/>
  <c r="R139" i="9"/>
  <c r="R138" i="9" s="1"/>
  <c r="P139" i="9"/>
  <c r="P138" i="9" s="1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T134" i="9" s="1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F115" i="9"/>
  <c r="E113" i="9"/>
  <c r="F89" i="9"/>
  <c r="E87" i="9"/>
  <c r="J24" i="9"/>
  <c r="E24" i="9"/>
  <c r="J118" i="9" s="1"/>
  <c r="J23" i="9"/>
  <c r="J21" i="9"/>
  <c r="E21" i="9"/>
  <c r="J117" i="9" s="1"/>
  <c r="J20" i="9"/>
  <c r="J18" i="9"/>
  <c r="E18" i="9"/>
  <c r="F118" i="9" s="1"/>
  <c r="J17" i="9"/>
  <c r="J15" i="9"/>
  <c r="E15" i="9"/>
  <c r="F117" i="9" s="1"/>
  <c r="J14" i="9"/>
  <c r="J12" i="9"/>
  <c r="J89" i="9"/>
  <c r="E7" i="9"/>
  <c r="E85" i="9"/>
  <c r="J37" i="8"/>
  <c r="J36" i="8"/>
  <c r="AY101" i="1" s="1"/>
  <c r="J35" i="8"/>
  <c r="AX101" i="1" s="1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T139" i="8"/>
  <c r="R140" i="8"/>
  <c r="R139" i="8"/>
  <c r="P140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F117" i="8"/>
  <c r="E115" i="8"/>
  <c r="F89" i="8"/>
  <c r="E87" i="8"/>
  <c r="J24" i="8"/>
  <c r="E24" i="8"/>
  <c r="J120" i="8"/>
  <c r="J23" i="8"/>
  <c r="J21" i="8"/>
  <c r="E21" i="8"/>
  <c r="J91" i="8" s="1"/>
  <c r="J20" i="8"/>
  <c r="J18" i="8"/>
  <c r="E18" i="8"/>
  <c r="F120" i="8" s="1"/>
  <c r="J17" i="8"/>
  <c r="J15" i="8"/>
  <c r="E15" i="8"/>
  <c r="F119" i="8" s="1"/>
  <c r="J14" i="8"/>
  <c r="J12" i="8"/>
  <c r="J117" i="8"/>
  <c r="E7" i="8"/>
  <c r="E113" i="8" s="1"/>
  <c r="J37" i="7"/>
  <c r="J36" i="7"/>
  <c r="AY100" i="1" s="1"/>
  <c r="J35" i="7"/>
  <c r="AX100" i="1" s="1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BI120" i="7"/>
  <c r="BH120" i="7"/>
  <c r="BG120" i="7"/>
  <c r="BE120" i="7"/>
  <c r="T120" i="7"/>
  <c r="R120" i="7"/>
  <c r="P120" i="7"/>
  <c r="BI119" i="7"/>
  <c r="BH119" i="7"/>
  <c r="BG119" i="7"/>
  <c r="BE119" i="7"/>
  <c r="T119" i="7"/>
  <c r="R119" i="7"/>
  <c r="P119" i="7"/>
  <c r="BI118" i="7"/>
  <c r="BH118" i="7"/>
  <c r="BG118" i="7"/>
  <c r="BE118" i="7"/>
  <c r="T118" i="7"/>
  <c r="R118" i="7"/>
  <c r="P118" i="7"/>
  <c r="BI117" i="7"/>
  <c r="BH117" i="7"/>
  <c r="BG117" i="7"/>
  <c r="BE117" i="7"/>
  <c r="T117" i="7"/>
  <c r="R117" i="7"/>
  <c r="P117" i="7"/>
  <c r="F110" i="7"/>
  <c r="E108" i="7"/>
  <c r="F89" i="7"/>
  <c r="E87" i="7"/>
  <c r="J24" i="7"/>
  <c r="E24" i="7"/>
  <c r="J92" i="7"/>
  <c r="J23" i="7"/>
  <c r="J21" i="7"/>
  <c r="E21" i="7"/>
  <c r="J91" i="7" s="1"/>
  <c r="J20" i="7"/>
  <c r="J18" i="7"/>
  <c r="E18" i="7"/>
  <c r="F113" i="7"/>
  <c r="J17" i="7"/>
  <c r="J15" i="7"/>
  <c r="E15" i="7"/>
  <c r="F112" i="7" s="1"/>
  <c r="J14" i="7"/>
  <c r="J12" i="7"/>
  <c r="J89" i="7" s="1"/>
  <c r="E7" i="7"/>
  <c r="E106" i="7" s="1"/>
  <c r="J37" i="6"/>
  <c r="J36" i="6"/>
  <c r="AY99" i="1"/>
  <c r="J35" i="6"/>
  <c r="AX99" i="1"/>
  <c r="BI211" i="6"/>
  <c r="BH211" i="6"/>
  <c r="BG211" i="6"/>
  <c r="BE211" i="6"/>
  <c r="T211" i="6"/>
  <c r="T210" i="6"/>
  <c r="R211" i="6"/>
  <c r="R210" i="6"/>
  <c r="P211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F118" i="6"/>
  <c r="E116" i="6"/>
  <c r="F89" i="6"/>
  <c r="E87" i="6"/>
  <c r="J24" i="6"/>
  <c r="E24" i="6"/>
  <c r="J121" i="6" s="1"/>
  <c r="J23" i="6"/>
  <c r="J21" i="6"/>
  <c r="E21" i="6"/>
  <c r="J91" i="6" s="1"/>
  <c r="J20" i="6"/>
  <c r="J18" i="6"/>
  <c r="E18" i="6"/>
  <c r="F121" i="6" s="1"/>
  <c r="J17" i="6"/>
  <c r="J15" i="6"/>
  <c r="E15" i="6"/>
  <c r="F91" i="6" s="1"/>
  <c r="J14" i="6"/>
  <c r="J12" i="6"/>
  <c r="J89" i="6"/>
  <c r="E7" i="6"/>
  <c r="E85" i="6"/>
  <c r="J37" i="5"/>
  <c r="J36" i="5"/>
  <c r="AY98" i="1"/>
  <c r="J35" i="5"/>
  <c r="AX98" i="1" s="1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F116" i="5"/>
  <c r="E114" i="5"/>
  <c r="F89" i="5"/>
  <c r="E87" i="5"/>
  <c r="J24" i="5"/>
  <c r="E24" i="5"/>
  <c r="J119" i="5" s="1"/>
  <c r="J23" i="5"/>
  <c r="J21" i="5"/>
  <c r="E21" i="5"/>
  <c r="J91" i="5" s="1"/>
  <c r="J20" i="5"/>
  <c r="J18" i="5"/>
  <c r="E18" i="5"/>
  <c r="F92" i="5" s="1"/>
  <c r="J17" i="5"/>
  <c r="J15" i="5"/>
  <c r="E15" i="5"/>
  <c r="F118" i="5" s="1"/>
  <c r="J14" i="5"/>
  <c r="J12" i="5"/>
  <c r="J116" i="5"/>
  <c r="E7" i="5"/>
  <c r="E112" i="5"/>
  <c r="J37" i="4"/>
  <c r="J36" i="4"/>
  <c r="AY97" i="1" s="1"/>
  <c r="J35" i="4"/>
  <c r="AX97" i="1" s="1"/>
  <c r="BI197" i="4"/>
  <c r="BH197" i="4"/>
  <c r="BG197" i="4"/>
  <c r="BE197" i="4"/>
  <c r="T197" i="4"/>
  <c r="T196" i="4" s="1"/>
  <c r="R197" i="4"/>
  <c r="R196" i="4" s="1"/>
  <c r="P197" i="4"/>
  <c r="P196" i="4" s="1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F120" i="4"/>
  <c r="E118" i="4"/>
  <c r="F89" i="4"/>
  <c r="E87" i="4"/>
  <c r="J24" i="4"/>
  <c r="E24" i="4"/>
  <c r="J92" i="4"/>
  <c r="J23" i="4"/>
  <c r="J21" i="4"/>
  <c r="E21" i="4"/>
  <c r="J122" i="4" s="1"/>
  <c r="J20" i="4"/>
  <c r="J18" i="4"/>
  <c r="E18" i="4"/>
  <c r="F92" i="4"/>
  <c r="J17" i="4"/>
  <c r="J15" i="4"/>
  <c r="E15" i="4"/>
  <c r="F122" i="4"/>
  <c r="J14" i="4"/>
  <c r="J12" i="4"/>
  <c r="J89" i="4" s="1"/>
  <c r="E7" i="4"/>
  <c r="E85" i="4"/>
  <c r="J37" i="3"/>
  <c r="J36" i="3"/>
  <c r="AY96" i="1"/>
  <c r="J35" i="3"/>
  <c r="AX96" i="1"/>
  <c r="BI337" i="3"/>
  <c r="BH337" i="3"/>
  <c r="BG337" i="3"/>
  <c r="BE337" i="3"/>
  <c r="T337" i="3"/>
  <c r="T336" i="3" s="1"/>
  <c r="R337" i="3"/>
  <c r="R336" i="3" s="1"/>
  <c r="P337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F129" i="3"/>
  <c r="E127" i="3"/>
  <c r="F89" i="3"/>
  <c r="E87" i="3"/>
  <c r="J24" i="3"/>
  <c r="E24" i="3"/>
  <c r="J132" i="3" s="1"/>
  <c r="J23" i="3"/>
  <c r="J21" i="3"/>
  <c r="E21" i="3"/>
  <c r="J131" i="3" s="1"/>
  <c r="J20" i="3"/>
  <c r="J18" i="3"/>
  <c r="E18" i="3"/>
  <c r="F92" i="3" s="1"/>
  <c r="J17" i="3"/>
  <c r="J15" i="3"/>
  <c r="E15" i="3"/>
  <c r="F131" i="3" s="1"/>
  <c r="J14" i="3"/>
  <c r="J12" i="3"/>
  <c r="J89" i="3"/>
  <c r="E7" i="3"/>
  <c r="E125" i="3"/>
  <c r="J37" i="2"/>
  <c r="J36" i="2"/>
  <c r="AY95" i="1" s="1"/>
  <c r="J35" i="2"/>
  <c r="AX95" i="1" s="1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T243" i="2" s="1"/>
  <c r="R244" i="2"/>
  <c r="R243" i="2" s="1"/>
  <c r="P244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F133" i="2"/>
  <c r="E131" i="2"/>
  <c r="F89" i="2"/>
  <c r="E87" i="2"/>
  <c r="J24" i="2"/>
  <c r="E24" i="2"/>
  <c r="J92" i="2" s="1"/>
  <c r="J23" i="2"/>
  <c r="J21" i="2"/>
  <c r="E21" i="2"/>
  <c r="J135" i="2" s="1"/>
  <c r="J20" i="2"/>
  <c r="J18" i="2"/>
  <c r="E18" i="2"/>
  <c r="F136" i="2"/>
  <c r="J17" i="2"/>
  <c r="J15" i="2"/>
  <c r="E15" i="2"/>
  <c r="F91" i="2" s="1"/>
  <c r="J14" i="2"/>
  <c r="J12" i="2"/>
  <c r="J89" i="2"/>
  <c r="E7" i="2"/>
  <c r="E129" i="2" s="1"/>
  <c r="L90" i="1"/>
  <c r="AM90" i="1"/>
  <c r="AM89" i="1"/>
  <c r="L89" i="1"/>
  <c r="AM87" i="1"/>
  <c r="L87" i="1"/>
  <c r="L85" i="1"/>
  <c r="L84" i="1"/>
  <c r="BK296" i="2"/>
  <c r="BK277" i="2"/>
  <c r="BK260" i="2"/>
  <c r="J244" i="2"/>
  <c r="J217" i="2"/>
  <c r="J194" i="2"/>
  <c r="BK177" i="2"/>
  <c r="BK161" i="2"/>
  <c r="J143" i="2"/>
  <c r="BK374" i="2"/>
  <c r="BK343" i="2"/>
  <c r="J340" i="2"/>
  <c r="J298" i="2"/>
  <c r="BK286" i="2"/>
  <c r="J269" i="2"/>
  <c r="BK257" i="2"/>
  <c r="BK241" i="2"/>
  <c r="J226" i="2"/>
  <c r="J209" i="2"/>
  <c r="BK187" i="2"/>
  <c r="BK175" i="2"/>
  <c r="J151" i="2"/>
  <c r="BK350" i="2"/>
  <c r="BK330" i="2"/>
  <c r="BK185" i="2"/>
  <c r="J169" i="2"/>
  <c r="BK151" i="2"/>
  <c r="BK307" i="2"/>
  <c r="J297" i="2"/>
  <c r="BK276" i="2"/>
  <c r="BK252" i="2"/>
  <c r="J240" i="2"/>
  <c r="BK222" i="2"/>
  <c r="J201" i="2"/>
  <c r="J189" i="2"/>
  <c r="BK174" i="2"/>
  <c r="BK165" i="2"/>
  <c r="J149" i="2"/>
  <c r="J313" i="3"/>
  <c r="BK242" i="3"/>
  <c r="J183" i="3"/>
  <c r="BK274" i="3"/>
  <c r="J272" i="3"/>
  <c r="J220" i="3"/>
  <c r="BK182" i="3"/>
  <c r="J144" i="3"/>
  <c r="BK252" i="3"/>
  <c r="J239" i="3"/>
  <c r="J334" i="3"/>
  <c r="BK156" i="3"/>
  <c r="J139" i="3"/>
  <c r="BK322" i="3"/>
  <c r="BK294" i="3"/>
  <c r="BK286" i="3"/>
  <c r="BK228" i="3"/>
  <c r="J164" i="3"/>
  <c r="BK290" i="3"/>
  <c r="J208" i="3"/>
  <c r="J147" i="3"/>
  <c r="BK255" i="3"/>
  <c r="BK170" i="3"/>
  <c r="J195" i="4"/>
  <c r="J178" i="4"/>
  <c r="J192" i="4"/>
  <c r="J163" i="4"/>
  <c r="J129" i="4"/>
  <c r="BK191" i="4"/>
  <c r="BK193" i="5"/>
  <c r="J165" i="5"/>
  <c r="J169" i="5"/>
  <c r="J157" i="5"/>
  <c r="BK128" i="5"/>
  <c r="BK135" i="5"/>
  <c r="J174" i="5"/>
  <c r="J178" i="5"/>
  <c r="BK203" i="5"/>
  <c r="BK141" i="5"/>
  <c r="BK206" i="5"/>
  <c r="BK185" i="5"/>
  <c r="J196" i="5"/>
  <c r="BK188" i="5"/>
  <c r="J143" i="5"/>
  <c r="BK158" i="5"/>
  <c r="J207" i="6"/>
  <c r="J168" i="6"/>
  <c r="J195" i="6"/>
  <c r="J136" i="6"/>
  <c r="J185" i="6"/>
  <c r="J146" i="6"/>
  <c r="J143" i="6"/>
  <c r="J129" i="6"/>
  <c r="J187" i="6"/>
  <c r="BK126" i="9"/>
  <c r="BK133" i="9"/>
  <c r="J131" i="10"/>
  <c r="BK131" i="10"/>
  <c r="BK136" i="10"/>
  <c r="J126" i="10"/>
  <c r="J140" i="10"/>
  <c r="J130" i="11"/>
  <c r="BK126" i="11"/>
  <c r="J124" i="11"/>
  <c r="BK125" i="11"/>
  <c r="BK130" i="11"/>
  <c r="J131" i="11"/>
  <c r="J137" i="12"/>
  <c r="J142" i="12"/>
  <c r="BK148" i="12"/>
  <c r="BK147" i="12"/>
  <c r="J147" i="12"/>
  <c r="BK133" i="12"/>
  <c r="BK139" i="13"/>
  <c r="J126" i="13"/>
  <c r="BK125" i="13"/>
  <c r="J125" i="14"/>
  <c r="BK146" i="15"/>
  <c r="J130" i="15"/>
  <c r="J128" i="15"/>
  <c r="J153" i="15"/>
  <c r="J152" i="2"/>
  <c r="J144" i="2"/>
  <c r="J347" i="2"/>
  <c r="J332" i="2"/>
  <c r="BK317" i="2"/>
  <c r="J306" i="2"/>
  <c r="J295" i="2"/>
  <c r="J277" i="2"/>
  <c r="BK263" i="2"/>
  <c r="BK249" i="2"/>
  <c r="BK227" i="2"/>
  <c r="J202" i="2"/>
  <c r="J178" i="2"/>
  <c r="BK148" i="2"/>
  <c r="BK316" i="2"/>
  <c r="BK306" i="2"/>
  <c r="J288" i="2"/>
  <c r="BK262" i="2"/>
  <c r="J231" i="2"/>
  <c r="J205" i="2"/>
  <c r="J191" i="2"/>
  <c r="BK171" i="2"/>
  <c r="BK143" i="2"/>
  <c r="BK231" i="3"/>
  <c r="J212" i="3"/>
  <c r="J138" i="3"/>
  <c r="J295" i="3"/>
  <c r="BK138" i="3"/>
  <c r="BK271" i="3"/>
  <c r="BK212" i="3"/>
  <c r="BK181" i="3"/>
  <c r="BK275" i="3"/>
  <c r="J235" i="3"/>
  <c r="J190" i="3"/>
  <c r="BK154" i="3"/>
  <c r="BK301" i="3"/>
  <c r="J270" i="3"/>
  <c r="BK229" i="3"/>
  <c r="BK145" i="3"/>
  <c r="J269" i="3"/>
  <c r="BK247" i="3"/>
  <c r="BK177" i="3"/>
  <c r="J240" i="3"/>
  <c r="BK147" i="3"/>
  <c r="J285" i="3"/>
  <c r="BK210" i="3"/>
  <c r="J189" i="3"/>
  <c r="BK337" i="3"/>
  <c r="BK314" i="3"/>
  <c r="BK295" i="3"/>
  <c r="BK257" i="3"/>
  <c r="BK203" i="3"/>
  <c r="J173" i="3"/>
  <c r="BK152" i="3"/>
  <c r="J307" i="3"/>
  <c r="J289" i="3"/>
  <c r="BK276" i="3"/>
  <c r="BK166" i="3"/>
  <c r="J323" i="3"/>
  <c r="J253" i="3"/>
  <c r="BK180" i="3"/>
  <c r="J162" i="3"/>
  <c r="BK327" i="3"/>
  <c r="J282" i="3"/>
  <c r="BK237" i="3"/>
  <c r="J177" i="3"/>
  <c r="J188" i="4"/>
  <c r="BK152" i="4"/>
  <c r="BK156" i="4"/>
  <c r="J184" i="4"/>
  <c r="J190" i="4"/>
  <c r="BK163" i="4"/>
  <c r="BK174" i="4"/>
  <c r="J130" i="4"/>
  <c r="BK137" i="4"/>
  <c r="J149" i="4"/>
  <c r="J153" i="4"/>
  <c r="BK139" i="4"/>
  <c r="BK171" i="4"/>
  <c r="BK141" i="4"/>
  <c r="BK150" i="5"/>
  <c r="BK126" i="5"/>
  <c r="J154" i="5"/>
  <c r="J191" i="5"/>
  <c r="BK162" i="5"/>
  <c r="J189" i="5"/>
  <c r="J187" i="5"/>
  <c r="J171" i="5"/>
  <c r="J147" i="5"/>
  <c r="BK195" i="5"/>
  <c r="J203" i="5"/>
  <c r="J144" i="5"/>
  <c r="J186" i="5"/>
  <c r="BK157" i="5"/>
  <c r="J126" i="5"/>
  <c r="BK147" i="6"/>
  <c r="BK182" i="6"/>
  <c r="BK145" i="6"/>
  <c r="BK202" i="6"/>
  <c r="BK168" i="6"/>
  <c r="BK201" i="6"/>
  <c r="J205" i="6"/>
  <c r="BK164" i="6"/>
  <c r="BK129" i="6"/>
  <c r="J170" i="6"/>
  <c r="J155" i="6"/>
  <c r="J193" i="6"/>
  <c r="J172" i="6"/>
  <c r="BK136" i="6"/>
  <c r="BK143" i="7"/>
  <c r="J123" i="7"/>
  <c r="BK136" i="7"/>
  <c r="J141" i="7"/>
  <c r="J133" i="7"/>
  <c r="BK135" i="7"/>
  <c r="BK118" i="7"/>
  <c r="BK140" i="7"/>
  <c r="J132" i="7"/>
  <c r="J133" i="8"/>
  <c r="J140" i="8"/>
  <c r="J137" i="8"/>
  <c r="J136" i="9"/>
  <c r="J129" i="9"/>
  <c r="J127" i="10"/>
  <c r="J128" i="10"/>
  <c r="BK124" i="10"/>
  <c r="J141" i="11"/>
  <c r="J146" i="11"/>
  <c r="BK141" i="11"/>
  <c r="J147" i="11"/>
  <c r="J133" i="11"/>
  <c r="BK143" i="12"/>
  <c r="J125" i="12"/>
  <c r="J139" i="12"/>
  <c r="BK129" i="13"/>
  <c r="J130" i="13"/>
  <c r="J139" i="13"/>
  <c r="BK140" i="13"/>
  <c r="BK143" i="14"/>
  <c r="J131" i="14"/>
  <c r="J135" i="14"/>
  <c r="J129" i="14"/>
  <c r="BK145" i="14"/>
  <c r="J125" i="15"/>
  <c r="BK135" i="13"/>
  <c r="J143" i="14"/>
  <c r="BK138" i="14"/>
  <c r="BK141" i="14"/>
  <c r="J126" i="14"/>
  <c r="BK129" i="14"/>
  <c r="J139" i="15"/>
  <c r="BK151" i="15"/>
  <c r="J143" i="15"/>
  <c r="BK368" i="2"/>
  <c r="J366" i="2"/>
  <c r="BK360" i="2"/>
  <c r="J358" i="2"/>
  <c r="J351" i="2"/>
  <c r="BK334" i="2"/>
  <c r="J327" i="2"/>
  <c r="BK299" i="2"/>
  <c r="BK282" i="2"/>
  <c r="BK261" i="2"/>
  <c r="J232" i="2"/>
  <c r="BK218" i="2"/>
  <c r="BK211" i="2"/>
  <c r="BK197" i="2"/>
  <c r="J183" i="2"/>
  <c r="BK167" i="2"/>
  <c r="BK152" i="2"/>
  <c r="J368" i="2"/>
  <c r="J343" i="2"/>
  <c r="BK340" i="2"/>
  <c r="J333" i="2"/>
  <c r="J321" i="2"/>
  <c r="BK292" i="2"/>
  <c r="BK265" i="2"/>
  <c r="BK254" i="2"/>
  <c r="BK230" i="2"/>
  <c r="J215" i="2"/>
  <c r="BK204" i="2"/>
  <c r="BK183" i="2"/>
  <c r="J153" i="2"/>
  <c r="J354" i="2"/>
  <c r="J345" i="2"/>
  <c r="J320" i="2"/>
  <c r="BK309" i="2"/>
  <c r="BK298" i="2"/>
  <c r="BK284" i="2"/>
  <c r="J267" i="2"/>
  <c r="J247" i="2"/>
  <c r="J224" i="2"/>
  <c r="BK198" i="2"/>
  <c r="BK160" i="2"/>
  <c r="J376" i="2"/>
  <c r="BK311" i="2"/>
  <c r="BK305" i="2"/>
  <c r="J283" i="2"/>
  <c r="J273" i="2"/>
  <c r="J242" i="2"/>
  <c r="BK224" i="2"/>
  <c r="J204" i="2"/>
  <c r="BK139" i="3"/>
  <c r="J254" i="3"/>
  <c r="BK195" i="3"/>
  <c r="BK313" i="3"/>
  <c r="J250" i="3"/>
  <c r="J231" i="3"/>
  <c r="J187" i="3"/>
  <c r="J150" i="3"/>
  <c r="BK256" i="3"/>
  <c r="J172" i="3"/>
  <c r="J148" i="3"/>
  <c r="BK310" i="3"/>
  <c r="BK251" i="3"/>
  <c r="J206" i="3"/>
  <c r="J315" i="3"/>
  <c r="J210" i="3"/>
  <c r="J322" i="3"/>
  <c r="BK239" i="3"/>
  <c r="BK299" i="3"/>
  <c r="J277" i="3"/>
  <c r="J197" i="3"/>
  <c r="BK318" i="3"/>
  <c r="J241" i="3"/>
  <c r="J209" i="3"/>
  <c r="BK178" i="3"/>
  <c r="J324" i="3"/>
  <c r="BK254" i="3"/>
  <c r="BK161" i="3"/>
  <c r="J180" i="4"/>
  <c r="J185" i="4"/>
  <c r="BK190" i="4"/>
  <c r="J187" i="4"/>
  <c r="BK187" i="5"/>
  <c r="BK147" i="5"/>
  <c r="BK143" i="5"/>
  <c r="J128" i="5"/>
  <c r="BK199" i="5"/>
  <c r="J127" i="5"/>
  <c r="BK202" i="5"/>
  <c r="J181" i="5"/>
  <c r="J207" i="5"/>
  <c r="BK146" i="5"/>
  <c r="BK207" i="5"/>
  <c r="J194" i="5"/>
  <c r="J206" i="5"/>
  <c r="J183" i="5"/>
  <c r="BK166" i="5"/>
  <c r="BK132" i="5"/>
  <c r="BK164" i="5"/>
  <c r="J129" i="5"/>
  <c r="BK166" i="6"/>
  <c r="J186" i="6"/>
  <c r="J158" i="6"/>
  <c r="J191" i="6"/>
  <c r="BK161" i="6"/>
  <c r="BK195" i="6"/>
  <c r="BK208" i="6"/>
  <c r="BK163" i="6"/>
  <c r="J146" i="7"/>
  <c r="BK120" i="7"/>
  <c r="BK132" i="7"/>
  <c r="J143" i="7"/>
  <c r="BK139" i="7"/>
  <c r="J118" i="7"/>
  <c r="J129" i="7"/>
  <c r="J129" i="8"/>
  <c r="BK129" i="8"/>
  <c r="J133" i="9"/>
  <c r="BK136" i="9"/>
  <c r="J135" i="9"/>
  <c r="BK129" i="9"/>
  <c r="J129" i="10"/>
  <c r="J136" i="10"/>
  <c r="BK135" i="10"/>
  <c r="J133" i="10"/>
  <c r="BK150" i="11"/>
  <c r="BK124" i="11"/>
  <c r="BK146" i="11"/>
  <c r="BK140" i="11"/>
  <c r="BK131" i="11"/>
  <c r="J133" i="12"/>
  <c r="BK142" i="12"/>
  <c r="BK125" i="12"/>
  <c r="BK126" i="12"/>
  <c r="BK129" i="12"/>
  <c r="J133" i="13"/>
  <c r="J127" i="13"/>
  <c r="BK137" i="13"/>
  <c r="J129" i="13"/>
  <c r="BK148" i="14"/>
  <c r="BK120" i="14"/>
  <c r="BK122" i="14"/>
  <c r="BK130" i="14"/>
  <c r="BK132" i="14"/>
  <c r="BK131" i="15"/>
  <c r="BK138" i="15"/>
  <c r="BK121" i="15"/>
  <c r="J122" i="15"/>
  <c r="BK140" i="15"/>
  <c r="BK152" i="15"/>
  <c r="BK139" i="15"/>
  <c r="BK157" i="2"/>
  <c r="BK369" i="2"/>
  <c r="J346" i="2"/>
  <c r="J319" i="2"/>
  <c r="J305" i="2"/>
  <c r="BK287" i="2"/>
  <c r="BK272" i="2"/>
  <c r="J256" i="2"/>
  <c r="J225" i="2"/>
  <c r="J199" i="2"/>
  <c r="J184" i="2"/>
  <c r="BK172" i="2"/>
  <c r="BK147" i="2"/>
  <c r="BK313" i="2"/>
  <c r="BK303" i="2"/>
  <c r="J272" i="2"/>
  <c r="J239" i="2"/>
  <c r="BK212" i="2"/>
  <c r="J196" i="2"/>
  <c r="BK178" i="2"/>
  <c r="J167" i="2"/>
  <c r="BK158" i="2"/>
  <c r="BK280" i="3"/>
  <c r="J225" i="3"/>
  <c r="J196" i="3"/>
  <c r="J314" i="3"/>
  <c r="J271" i="3"/>
  <c r="J143" i="3"/>
  <c r="J258" i="3"/>
  <c r="BK196" i="3"/>
  <c r="J166" i="3"/>
  <c r="BK230" i="3"/>
  <c r="J184" i="3"/>
  <c r="BK316" i="3"/>
  <c r="J264" i="3"/>
  <c r="BK220" i="3"/>
  <c r="J158" i="3"/>
  <c r="J317" i="3"/>
  <c r="BK246" i="3"/>
  <c r="BK158" i="3"/>
  <c r="BK269" i="3"/>
  <c r="J337" i="3"/>
  <c r="BK260" i="3"/>
  <c r="BK197" i="3"/>
  <c r="J335" i="3"/>
  <c r="J320" i="3"/>
  <c r="BK306" i="3"/>
  <c r="BK266" i="3"/>
  <c r="BK205" i="3"/>
  <c r="BK189" i="3"/>
  <c r="J155" i="3"/>
  <c r="J137" i="3"/>
  <c r="BK323" i="3"/>
  <c r="J303" i="3"/>
  <c r="BK287" i="3"/>
  <c r="J224" i="3"/>
  <c r="J332" i="3"/>
  <c r="J293" i="3"/>
  <c r="BK249" i="3"/>
  <c r="J191" i="3"/>
  <c r="BK140" i="3"/>
  <c r="J284" i="3"/>
  <c r="J203" i="3"/>
  <c r="BK194" i="4"/>
  <c r="BK175" i="4"/>
  <c r="J177" i="4"/>
  <c r="J137" i="4"/>
  <c r="J179" i="4"/>
  <c r="J182" i="4"/>
  <c r="BK135" i="4"/>
  <c r="BK172" i="4"/>
  <c r="J160" i="4"/>
  <c r="BK132" i="4"/>
  <c r="BK150" i="4"/>
  <c r="BK158" i="4"/>
  <c r="J150" i="4"/>
  <c r="J132" i="4"/>
  <c r="BK172" i="5"/>
  <c r="BK170" i="5"/>
  <c r="BK160" i="5"/>
  <c r="BK178" i="5"/>
  <c r="J158" i="5"/>
  <c r="J175" i="5"/>
  <c r="J184" i="5"/>
  <c r="BK169" i="5"/>
  <c r="BK171" i="5"/>
  <c r="BK131" i="5"/>
  <c r="J201" i="5"/>
  <c r="BK133" i="5"/>
  <c r="BK180" i="5"/>
  <c r="BK149" i="5"/>
  <c r="BK192" i="5"/>
  <c r="J166" i="5"/>
  <c r="J133" i="5"/>
  <c r="BK169" i="6"/>
  <c r="J204" i="6"/>
  <c r="J176" i="6"/>
  <c r="J142" i="6"/>
  <c r="J199" i="6"/>
  <c r="BK190" i="6"/>
  <c r="J209" i="6"/>
  <c r="J148" i="6"/>
  <c r="BK131" i="6"/>
  <c r="BK143" i="6"/>
  <c r="BK204" i="6"/>
  <c r="BK193" i="6"/>
  <c r="BK148" i="6"/>
  <c r="BK186" i="6"/>
  <c r="BK156" i="6"/>
  <c r="J151" i="7"/>
  <c r="J139" i="7"/>
  <c r="BK130" i="12"/>
  <c r="BK146" i="12"/>
  <c r="J130" i="12"/>
  <c r="J125" i="13"/>
  <c r="BK124" i="13"/>
  <c r="BK136" i="13"/>
  <c r="J145" i="14"/>
  <c r="BK125" i="14"/>
  <c r="J144" i="14"/>
  <c r="J123" i="14"/>
  <c r="BK135" i="15"/>
  <c r="J157" i="15"/>
  <c r="J140" i="15"/>
  <c r="J149" i="15"/>
  <c r="J146" i="15"/>
  <c r="BK136" i="15"/>
  <c r="BK150" i="15"/>
  <c r="BK141" i="15"/>
  <c r="J372" i="2"/>
  <c r="BK362" i="2"/>
  <c r="BK359" i="2"/>
  <c r="BK356" i="2"/>
  <c r="J349" i="2"/>
  <c r="BK332" i="2"/>
  <c r="J322" i="2"/>
  <c r="J287" i="2"/>
  <c r="BK269" i="2"/>
  <c r="J257" i="2"/>
  <c r="BK239" i="2"/>
  <c r="BK223" i="2"/>
  <c r="J200" i="2"/>
  <c r="J182" i="2"/>
  <c r="BK164" i="2"/>
  <c r="J157" i="2"/>
  <c r="J375" i="2"/>
  <c r="BK365" i="2"/>
  <c r="J341" i="2"/>
  <c r="J334" i="2"/>
  <c r="BK327" i="2"/>
  <c r="BK295" i="2"/>
  <c r="J274" i="2"/>
  <c r="BK258" i="2"/>
  <c r="BK250" i="2"/>
  <c r="J234" i="2"/>
  <c r="J223" i="2"/>
  <c r="BK205" i="2"/>
  <c r="BK196" i="2"/>
  <c r="BK166" i="2"/>
  <c r="J147" i="2"/>
  <c r="BK349" i="2"/>
  <c r="BK337" i="2"/>
  <c r="J316" i="2"/>
  <c r="J307" i="2"/>
  <c r="BK297" i="2"/>
  <c r="J279" i="2"/>
  <c r="BK301" i="2"/>
  <c r="BK280" i="2"/>
  <c r="J264" i="2"/>
  <c r="J241" i="2"/>
  <c r="BK225" i="2"/>
  <c r="J207" i="2"/>
  <c r="J195" i="2"/>
  <c r="BK181" i="2"/>
  <c r="J161" i="2"/>
  <c r="BK145" i="2"/>
  <c r="BK277" i="3"/>
  <c r="BK221" i="3"/>
  <c r="BK184" i="3"/>
  <c r="BK293" i="3"/>
  <c r="BK219" i="3"/>
  <c r="J300" i="3"/>
  <c r="BK245" i="3"/>
  <c r="BK173" i="3"/>
  <c r="J297" i="3"/>
  <c r="BK248" i="3"/>
  <c r="BK233" i="3"/>
  <c r="BK183" i="3"/>
  <c r="J151" i="3"/>
  <c r="BK297" i="3"/>
  <c r="J266" i="3"/>
  <c r="J242" i="3"/>
  <c r="J163" i="3"/>
  <c r="BK312" i="3"/>
  <c r="BK253" i="3"/>
  <c r="BK211" i="3"/>
  <c r="J310" i="3"/>
  <c r="J215" i="3"/>
  <c r="BK329" i="3"/>
  <c r="BK261" i="3"/>
  <c r="BK198" i="3"/>
  <c r="BK179" i="3"/>
  <c r="J331" i="3"/>
  <c r="J311" i="3"/>
  <c r="BK272" i="3"/>
  <c r="BK218" i="3"/>
  <c r="BK199" i="3"/>
  <c r="BK169" i="3"/>
  <c r="BK144" i="3"/>
  <c r="J329" i="3"/>
  <c r="BK288" i="3"/>
  <c r="J229" i="3"/>
  <c r="J165" i="3"/>
  <c r="BK300" i="3"/>
  <c r="J259" i="3"/>
  <c r="BK192" i="3"/>
  <c r="BK137" i="3"/>
  <c r="BK273" i="3"/>
  <c r="J243" i="3"/>
  <c r="BK192" i="4"/>
  <c r="J197" i="4"/>
  <c r="J166" i="4"/>
  <c r="J186" i="4"/>
  <c r="BK186" i="4"/>
  <c r="J152" i="4"/>
  <c r="J143" i="4"/>
  <c r="J156" i="4"/>
  <c r="J151" i="4"/>
  <c r="J138" i="4"/>
  <c r="J158" i="4"/>
  <c r="BK129" i="4"/>
  <c r="J180" i="5"/>
  <c r="BK148" i="5"/>
  <c r="J135" i="5"/>
  <c r="J141" i="5"/>
  <c r="J195" i="5"/>
  <c r="J146" i="5"/>
  <c r="J162" i="5"/>
  <c r="BK173" i="5"/>
  <c r="J172" i="5"/>
  <c r="BK129" i="5"/>
  <c r="BK161" i="5"/>
  <c r="BK170" i="6"/>
  <c r="BK187" i="6"/>
  <c r="BK150" i="6"/>
  <c r="BK162" i="6"/>
  <c r="J159" i="6"/>
  <c r="J201" i="6"/>
  <c r="J166" i="6"/>
  <c r="BK211" i="6"/>
  <c r="BK142" i="6"/>
  <c r="J202" i="6"/>
  <c r="BK181" i="6"/>
  <c r="J154" i="6"/>
  <c r="BK151" i="7"/>
  <c r="J137" i="7"/>
  <c r="J148" i="7"/>
  <c r="J140" i="11"/>
  <c r="BK145" i="11"/>
  <c r="J134" i="11"/>
  <c r="J126" i="11"/>
  <c r="J141" i="12"/>
  <c r="BK134" i="12"/>
  <c r="BK144" i="13"/>
  <c r="BK131" i="13"/>
  <c r="J147" i="14"/>
  <c r="J136" i="14"/>
  <c r="BK123" i="14"/>
  <c r="BK147" i="14"/>
  <c r="BK131" i="14"/>
  <c r="BK125" i="15"/>
  <c r="J127" i="15"/>
  <c r="BK148" i="15"/>
  <c r="BK143" i="15"/>
  <c r="BK155" i="15"/>
  <c r="J142" i="15"/>
  <c r="J154" i="15"/>
  <c r="J121" i="15"/>
  <c r="BK370" i="2"/>
  <c r="J365" i="2"/>
  <c r="J360" i="2"/>
  <c r="J356" i="2"/>
  <c r="J348" i="2"/>
  <c r="J331" i="2"/>
  <c r="J326" i="2"/>
  <c r="BK321" i="2"/>
  <c r="J290" i="2"/>
  <c r="J280" i="2"/>
  <c r="BK266" i="2"/>
  <c r="J250" i="2"/>
  <c r="BK231" i="2"/>
  <c r="J216" i="2"/>
  <c r="BK209" i="2"/>
  <c r="BK180" i="2"/>
  <c r="J174" i="2"/>
  <c r="J148" i="2"/>
  <c r="BK375" i="2"/>
  <c r="J369" i="2"/>
  <c r="J344" i="2"/>
  <c r="BK342" i="2"/>
  <c r="J338" i="2"/>
  <c r="J329" i="2"/>
  <c r="J323" i="2"/>
  <c r="J296" i="2"/>
  <c r="BK283" i="2"/>
  <c r="J263" i="2"/>
  <c r="J251" i="2"/>
  <c r="BK238" i="2"/>
  <c r="J218" i="2"/>
  <c r="BK214" i="2"/>
  <c r="BK201" i="2"/>
  <c r="BK184" i="2"/>
  <c r="J165" i="2"/>
  <c r="BK146" i="2"/>
  <c r="BK351" i="2"/>
  <c r="BK333" i="2"/>
  <c r="BK324" i="2"/>
  <c r="J313" i="2"/>
  <c r="BK310" i="2"/>
  <c r="J303" i="2"/>
  <c r="BK288" i="2"/>
  <c r="J281" i="2"/>
  <c r="J270" i="2"/>
  <c r="J259" i="2"/>
  <c r="J235" i="2"/>
  <c r="J222" i="2"/>
  <c r="J213" i="2"/>
  <c r="BK193" i="2"/>
  <c r="J187" i="2"/>
  <c r="J175" i="2"/>
  <c r="J159" i="2"/>
  <c r="BK364" i="2"/>
  <c r="BK315" i="2"/>
  <c r="BK302" i="2"/>
  <c r="BK281" i="2"/>
  <c r="BK248" i="2"/>
  <c r="BK226" i="2"/>
  <c r="BK217" i="2"/>
  <c r="J190" i="2"/>
  <c r="BK176" i="2"/>
  <c r="BK159" i="2"/>
  <c r="J146" i="2"/>
  <c r="BK317" i="3"/>
  <c r="J260" i="3"/>
  <c r="J226" i="3"/>
  <c r="J219" i="3"/>
  <c r="BK315" i="3"/>
  <c r="BK270" i="3"/>
  <c r="J140" i="3"/>
  <c r="J318" i="3"/>
  <c r="J221" i="3"/>
  <c r="BK207" i="3"/>
  <c r="J176" i="3"/>
  <c r="BK319" i="3"/>
  <c r="J251" i="3"/>
  <c r="J246" i="3"/>
  <c r="J232" i="3"/>
  <c r="J204" i="3"/>
  <c r="J159" i="3"/>
  <c r="J312" i="3"/>
  <c r="BK296" i="3"/>
  <c r="J257" i="3"/>
  <c r="BK241" i="3"/>
  <c r="BK165" i="3"/>
  <c r="BK146" i="3"/>
  <c r="J316" i="3"/>
  <c r="J256" i="3"/>
  <c r="BK215" i="3"/>
  <c r="BK321" i="3"/>
  <c r="J274" i="3"/>
  <c r="BK223" i="3"/>
  <c r="BK331" i="3"/>
  <c r="J286" i="3"/>
  <c r="J233" i="3"/>
  <c r="BK191" i="3"/>
  <c r="J153" i="3"/>
  <c r="BK267" i="3"/>
  <c r="J192" i="3"/>
  <c r="J333" i="3"/>
  <c r="BK303" i="3"/>
  <c r="BK258" i="3"/>
  <c r="BK232" i="3"/>
  <c r="J168" i="3"/>
  <c r="J328" i="3"/>
  <c r="BK250" i="3"/>
  <c r="J182" i="3"/>
  <c r="BK143" i="3"/>
  <c r="BK184" i="4"/>
  <c r="J169" i="4"/>
  <c r="BK180" i="4"/>
  <c r="BK147" i="4"/>
  <c r="BK187" i="4"/>
  <c r="J175" i="4"/>
  <c r="BK188" i="4"/>
  <c r="BK164" i="4"/>
  <c r="BK138" i="4"/>
  <c r="BK157" i="4"/>
  <c r="BK162" i="4"/>
  <c r="BK133" i="4"/>
  <c r="BK143" i="4"/>
  <c r="BK154" i="4"/>
  <c r="J141" i="4"/>
  <c r="J161" i="4"/>
  <c r="BK159" i="4"/>
  <c r="J145" i="4"/>
  <c r="BK168" i="5"/>
  <c r="J156" i="5"/>
  <c r="J164" i="5"/>
  <c r="BK163" i="5"/>
  <c r="BK197" i="5"/>
  <c r="J152" i="5"/>
  <c r="J197" i="5"/>
  <c r="BK159" i="5"/>
  <c r="J140" i="5"/>
  <c r="BK178" i="6"/>
  <c r="BK205" i="6"/>
  <c r="J190" i="6"/>
  <c r="BK133" i="6"/>
  <c r="BK196" i="6"/>
  <c r="BK192" i="6"/>
  <c r="J165" i="6"/>
  <c r="BK165" i="6"/>
  <c r="J130" i="6"/>
  <c r="J156" i="6"/>
  <c r="BK198" i="6"/>
  <c r="J169" i="6"/>
  <c r="BK128" i="6"/>
  <c r="BK159" i="6"/>
  <c r="BK200" i="6"/>
  <c r="J162" i="6"/>
  <c r="J192" i="6"/>
  <c r="J177" i="6"/>
  <c r="BK138" i="6"/>
  <c r="BK146" i="7"/>
  <c r="J134" i="7"/>
  <c r="BK119" i="7"/>
  <c r="J138" i="7"/>
  <c r="J126" i="7"/>
  <c r="J120" i="7"/>
  <c r="BK127" i="8"/>
  <c r="J131" i="8"/>
  <c r="J145" i="8"/>
  <c r="BK130" i="8"/>
  <c r="J139" i="9"/>
  <c r="J131" i="9"/>
  <c r="J128" i="9"/>
  <c r="BK133" i="10"/>
  <c r="BK137" i="10"/>
  <c r="BK139" i="10"/>
  <c r="BK127" i="10"/>
  <c r="BK126" i="10"/>
  <c r="BK129" i="11"/>
  <c r="J139" i="11"/>
  <c r="BK133" i="11"/>
  <c r="J143" i="11"/>
  <c r="J137" i="11"/>
  <c r="J136" i="11"/>
  <c r="BK145" i="12"/>
  <c r="BK141" i="12"/>
  <c r="BK144" i="12"/>
  <c r="J148" i="12"/>
  <c r="BK131" i="12"/>
  <c r="J142" i="13"/>
  <c r="J124" i="13"/>
  <c r="J128" i="13"/>
  <c r="J138" i="14"/>
  <c r="J127" i="14"/>
  <c r="BK134" i="14"/>
  <c r="J132" i="14"/>
  <c r="BK135" i="14"/>
  <c r="BK140" i="14"/>
  <c r="BK126" i="15"/>
  <c r="BK134" i="15"/>
  <c r="J152" i="15"/>
  <c r="J150" i="15"/>
  <c r="BK127" i="15"/>
  <c r="J138" i="15"/>
  <c r="BK144" i="15"/>
  <c r="BK372" i="2"/>
  <c r="BK361" i="2"/>
  <c r="BK358" i="2"/>
  <c r="J355" i="2"/>
  <c r="J337" i="2"/>
  <c r="J330" i="2"/>
  <c r="J324" i="2"/>
  <c r="J294" i="2"/>
  <c r="BK273" i="2"/>
  <c r="BK253" i="2"/>
  <c r="J230" i="2"/>
  <c r="BK213" i="2"/>
  <c r="BK191" i="2"/>
  <c r="J176" i="2"/>
  <c r="J160" i="2"/>
  <c r="BK144" i="2"/>
  <c r="J374" i="2"/>
  <c r="BK344" i="2"/>
  <c r="BK341" i="2"/>
  <c r="BK331" i="2"/>
  <c r="BK325" i="2"/>
  <c r="BK294" i="2"/>
  <c r="BK268" i="2"/>
  <c r="BK256" i="2"/>
  <c r="J233" i="2"/>
  <c r="J219" i="2"/>
  <c r="BK206" i="2"/>
  <c r="BK194" i="2"/>
  <c r="J179" i="2"/>
  <c r="BK156" i="2"/>
  <c r="BK348" i="2"/>
  <c r="BK335" i="2"/>
  <c r="BK318" i="2"/>
  <c r="J308" i="2"/>
  <c r="J299" i="2"/>
  <c r="J278" i="2"/>
  <c r="BK264" i="2"/>
  <c r="J248" i="2"/>
  <c r="BK236" i="2"/>
  <c r="J214" i="2"/>
  <c r="BK188" i="2"/>
  <c r="J173" i="2"/>
  <c r="J154" i="2"/>
  <c r="J318" i="2"/>
  <c r="J310" i="2"/>
  <c r="BK290" i="2"/>
  <c r="BK267" i="2"/>
  <c r="BK247" i="2"/>
  <c r="J236" i="2"/>
  <c r="J221" i="2"/>
  <c r="BK192" i="2"/>
  <c r="J172" i="2"/>
  <c r="BK153" i="2"/>
  <c r="J142" i="2"/>
  <c r="BK264" i="3"/>
  <c r="BK208" i="3"/>
  <c r="J306" i="3"/>
  <c r="BK226" i="3"/>
  <c r="J275" i="3"/>
  <c r="BK213" i="3"/>
  <c r="BK190" i="3"/>
  <c r="J156" i="3"/>
  <c r="J276" i="3"/>
  <c r="BK240" i="3"/>
  <c r="J211" i="3"/>
  <c r="J160" i="3"/>
  <c r="J145" i="3"/>
  <c r="J280" i="3"/>
  <c r="J245" i="3"/>
  <c r="J174" i="3"/>
  <c r="BK155" i="3"/>
  <c r="BK311" i="3"/>
  <c r="BK214" i="3"/>
  <c r="BK160" i="3"/>
  <c r="J296" i="3"/>
  <c r="J222" i="3"/>
  <c r="BK150" i="3"/>
  <c r="J294" i="3"/>
  <c r="BK202" i="3"/>
  <c r="BK168" i="3"/>
  <c r="BK326" i="3"/>
  <c r="J288" i="3"/>
  <c r="J213" i="3"/>
  <c r="BK174" i="3"/>
  <c r="BK163" i="3"/>
  <c r="BK330" i="3"/>
  <c r="BK305" i="3"/>
  <c r="J290" i="3"/>
  <c r="J230" i="3"/>
  <c r="J304" i="3"/>
  <c r="BK281" i="3"/>
  <c r="J218" i="3"/>
  <c r="BK172" i="3"/>
  <c r="J325" i="3"/>
  <c r="J247" i="3"/>
  <c r="J202" i="3"/>
  <c r="J193" i="4"/>
  <c r="BK195" i="4"/>
  <c r="BK160" i="4"/>
  <c r="J194" i="4"/>
  <c r="BK151" i="4"/>
  <c r="BK177" i="4"/>
  <c r="J136" i="4"/>
  <c r="J135" i="4"/>
  <c r="BK170" i="4"/>
  <c r="J171" i="4"/>
  <c r="BK142" i="4"/>
  <c r="BK165" i="4"/>
  <c r="J165" i="4"/>
  <c r="J177" i="5"/>
  <c r="BK144" i="5"/>
  <c r="J142" i="5"/>
  <c r="J150" i="5"/>
  <c r="J202" i="5"/>
  <c r="BK198" i="5"/>
  <c r="BK174" i="5"/>
  <c r="J200" i="5"/>
  <c r="J151" i="5"/>
  <c r="J205" i="5"/>
  <c r="BK156" i="5"/>
  <c r="J198" i="5"/>
  <c r="BK182" i="5"/>
  <c r="J145" i="5"/>
  <c r="BK181" i="5"/>
  <c r="BK136" i="5"/>
  <c r="BK191" i="6"/>
  <c r="J164" i="6"/>
  <c r="BK194" i="6"/>
  <c r="BK167" i="6"/>
  <c r="J203" i="6"/>
  <c r="BK171" i="6"/>
  <c r="J145" i="6"/>
  <c r="J133" i="6"/>
  <c r="BK158" i="6"/>
  <c r="J196" i="6"/>
  <c r="J144" i="6"/>
  <c r="J135" i="6"/>
  <c r="J178" i="6"/>
  <c r="J149" i="6"/>
  <c r="BK132" i="6"/>
  <c r="BK175" i="6"/>
  <c r="BK207" i="6"/>
  <c r="J198" i="6"/>
  <c r="BK152" i="6"/>
  <c r="BK155" i="6"/>
  <c r="J147" i="7"/>
  <c r="J149" i="7"/>
  <c r="BK148" i="7"/>
  <c r="J140" i="7"/>
  <c r="BK122" i="7"/>
  <c r="J142" i="7"/>
  <c r="J119" i="7"/>
  <c r="J121" i="7"/>
  <c r="BK136" i="8"/>
  <c r="BK137" i="8"/>
  <c r="BK133" i="8"/>
  <c r="J128" i="8"/>
  <c r="BK132" i="9"/>
  <c r="BK124" i="9"/>
  <c r="J126" i="9"/>
  <c r="J142" i="10"/>
  <c r="J126" i="12"/>
  <c r="BK128" i="12"/>
  <c r="BK140" i="12"/>
  <c r="J129" i="12"/>
  <c r="BK136" i="12"/>
  <c r="J134" i="12"/>
  <c r="J144" i="13"/>
  <c r="J135" i="13"/>
  <c r="BK142" i="13"/>
  <c r="J130" i="14"/>
  <c r="J140" i="14"/>
  <c r="BK136" i="14"/>
  <c r="J122" i="14"/>
  <c r="J121" i="14"/>
  <c r="BK157" i="15"/>
  <c r="BK154" i="15"/>
  <c r="BK132" i="15"/>
  <c r="J129" i="15"/>
  <c r="J145" i="15"/>
  <c r="J134" i="15"/>
  <c r="J148" i="15"/>
  <c r="J286" i="2"/>
  <c r="J268" i="2"/>
  <c r="J252" i="2"/>
  <c r="BK228" i="2"/>
  <c r="J206" i="2"/>
  <c r="BK190" i="2"/>
  <c r="J171" i="2"/>
  <c r="J158" i="2"/>
  <c r="J168" i="2"/>
  <c r="J249" i="3"/>
  <c r="J185" i="3"/>
  <c r="BK149" i="3"/>
  <c r="J263" i="3"/>
  <c r="BK159" i="3"/>
  <c r="BK263" i="3"/>
  <c r="J154" i="3"/>
  <c r="BK302" i="3"/>
  <c r="J238" i="3"/>
  <c r="J180" i="3"/>
  <c r="BK328" i="3"/>
  <c r="J308" i="3"/>
  <c r="BK204" i="3"/>
  <c r="J178" i="3"/>
  <c r="BK142" i="3"/>
  <c r="BK325" i="3"/>
  <c r="J255" i="3"/>
  <c r="J223" i="3"/>
  <c r="J327" i="3"/>
  <c r="BK284" i="3"/>
  <c r="BK235" i="3"/>
  <c r="J179" i="3"/>
  <c r="BK151" i="3"/>
  <c r="J326" i="3"/>
  <c r="BK259" i="3"/>
  <c r="BK162" i="3"/>
  <c r="BK189" i="4"/>
  <c r="J173" i="4"/>
  <c r="BK181" i="4"/>
  <c r="BK193" i="4"/>
  <c r="BK179" i="4"/>
  <c r="BK173" i="4"/>
  <c r="J142" i="4"/>
  <c r="BK130" i="4"/>
  <c r="J144" i="4"/>
  <c r="J133" i="4"/>
  <c r="BK153" i="4"/>
  <c r="BK190" i="5"/>
  <c r="J149" i="5"/>
  <c r="BK153" i="5"/>
  <c r="J131" i="5"/>
  <c r="BK175" i="5"/>
  <c r="J185" i="5"/>
  <c r="BK205" i="5"/>
  <c r="J134" i="5"/>
  <c r="J190" i="5"/>
  <c r="BK130" i="5"/>
  <c r="BK186" i="5"/>
  <c r="J148" i="5"/>
  <c r="BK184" i="5"/>
  <c r="BK152" i="5"/>
  <c r="BK173" i="6"/>
  <c r="BK203" i="6"/>
  <c r="BK149" i="6"/>
  <c r="J194" i="6"/>
  <c r="J152" i="6"/>
  <c r="J128" i="6"/>
  <c r="J139" i="6"/>
  <c r="J179" i="6"/>
  <c r="J137" i="6"/>
  <c r="BK177" i="6"/>
  <c r="BK188" i="6"/>
  <c r="J211" i="6"/>
  <c r="BK154" i="6"/>
  <c r="J171" i="6"/>
  <c r="BK127" i="6"/>
  <c r="BK179" i="6"/>
  <c r="BK135" i="6"/>
  <c r="BK149" i="7"/>
  <c r="BK138" i="7"/>
  <c r="J150" i="7"/>
  <c r="BK121" i="7"/>
  <c r="BK144" i="7"/>
  <c r="BK130" i="7"/>
  <c r="BK129" i="7"/>
  <c r="BK127" i="7"/>
  <c r="J117" i="7"/>
  <c r="BK123" i="7"/>
  <c r="BK145" i="8"/>
  <c r="BK140" i="8"/>
  <c r="BK131" i="8"/>
  <c r="J130" i="8"/>
  <c r="J137" i="9"/>
  <c r="BK131" i="9"/>
  <c r="J125" i="9"/>
  <c r="BK128" i="10"/>
  <c r="BK129" i="10"/>
  <c r="J130" i="10"/>
  <c r="J124" i="10"/>
  <c r="BK137" i="11"/>
  <c r="BK147" i="11"/>
  <c r="BK134" i="11"/>
  <c r="BK148" i="11"/>
  <c r="BK143" i="11"/>
  <c r="BK127" i="11"/>
  <c r="BK132" i="12"/>
  <c r="J144" i="12"/>
  <c r="J124" i="12"/>
  <c r="J145" i="12"/>
  <c r="J146" i="12"/>
  <c r="J131" i="12"/>
  <c r="J140" i="13"/>
  <c r="BK128" i="13"/>
  <c r="BK127" i="13"/>
  <c r="J131" i="13"/>
  <c r="J134" i="14"/>
  <c r="J139" i="14"/>
  <c r="J124" i="14"/>
  <c r="BK144" i="14"/>
  <c r="J133" i="14"/>
  <c r="BK142" i="14"/>
  <c r="J136" i="15"/>
  <c r="J123" i="15"/>
  <c r="J144" i="15"/>
  <c r="J147" i="15"/>
  <c r="J151" i="15"/>
  <c r="BK133" i="15"/>
  <c r="BK123" i="15"/>
  <c r="J141" i="15"/>
  <c r="BK373" i="2"/>
  <c r="J364" i="2"/>
  <c r="J359" i="2"/>
  <c r="J352" i="2"/>
  <c r="BK347" i="2"/>
  <c r="BK328" i="2"/>
  <c r="BK320" i="2"/>
  <c r="J292" i="2"/>
  <c r="BK274" i="2"/>
  <c r="J265" i="2"/>
  <c r="BK240" i="2"/>
  <c r="BK221" i="2"/>
  <c r="BK210" i="2"/>
  <c r="BK195" i="2"/>
  <c r="BK170" i="2"/>
  <c r="J145" i="2"/>
  <c r="BK366" i="2"/>
  <c r="J342" i="2"/>
  <c r="J336" i="2"/>
  <c r="BK326" i="2"/>
  <c r="J282" i="2"/>
  <c r="J261" i="2"/>
  <c r="J253" i="2"/>
  <c r="BK232" i="2"/>
  <c r="BK220" i="2"/>
  <c r="J210" i="2"/>
  <c r="J185" i="2"/>
  <c r="BK173" i="2"/>
  <c r="J155" i="2"/>
  <c r="BK142" i="2"/>
  <c r="BK346" i="2"/>
  <c r="BK338" i="2"/>
  <c r="BK322" i="2"/>
  <c r="BK312" i="2"/>
  <c r="J302" i="2"/>
  <c r="BK291" i="2"/>
  <c r="BK275" i="2"/>
  <c r="J260" i="2"/>
  <c r="J229" i="2"/>
  <c r="BK200" i="2"/>
  <c r="J180" i="2"/>
  <c r="J164" i="2"/>
  <c r="BK319" i="2"/>
  <c r="J312" i="2"/>
  <c r="BK300" i="2"/>
  <c r="BK279" i="2"/>
  <c r="J249" i="2"/>
  <c r="J228" i="2"/>
  <c r="J198" i="2"/>
  <c r="BK179" i="2"/>
  <c r="J163" i="2"/>
  <c r="J170" i="3"/>
  <c r="J287" i="3"/>
  <c r="BK238" i="3"/>
  <c r="BK185" i="3"/>
  <c r="BK224" i="3"/>
  <c r="BK324" i="3"/>
  <c r="BK282" i="3"/>
  <c r="J205" i="3"/>
  <c r="BK188" i="3"/>
  <c r="BK334" i="3"/>
  <c r="BK304" i="3"/>
  <c r="J228" i="3"/>
  <c r="J198" i="3"/>
  <c r="BK164" i="3"/>
  <c r="J149" i="3"/>
  <c r="J321" i="3"/>
  <c r="BK291" i="3"/>
  <c r="J261" i="3"/>
  <c r="J188" i="3"/>
  <c r="J181" i="4"/>
  <c r="BK155" i="4"/>
  <c r="J146" i="4"/>
  <c r="BK182" i="4"/>
  <c r="BK185" i="4"/>
  <c r="J139" i="4"/>
  <c r="J172" i="4"/>
  <c r="BK127" i="5"/>
  <c r="J136" i="5"/>
  <c r="BK177" i="5"/>
  <c r="J199" i="5"/>
  <c r="BK194" i="5"/>
  <c r="J168" i="5"/>
  <c r="BK137" i="5"/>
  <c r="BK196" i="5"/>
  <c r="J139" i="5"/>
  <c r="J188" i="5"/>
  <c r="J161" i="5"/>
  <c r="BK189" i="5"/>
  <c r="BK151" i="5"/>
  <c r="J175" i="6"/>
  <c r="J197" i="6"/>
  <c r="BK146" i="6"/>
  <c r="BK209" i="6"/>
  <c r="J182" i="6"/>
  <c r="BK183" i="6"/>
  <c r="J163" i="6"/>
  <c r="BK199" i="6"/>
  <c r="J183" i="6"/>
  <c r="J127" i="6"/>
  <c r="J140" i="6"/>
  <c r="J153" i="6"/>
  <c r="BK130" i="6"/>
  <c r="J161" i="6"/>
  <c r="J131" i="6"/>
  <c r="J144" i="7"/>
  <c r="J128" i="7"/>
  <c r="BK124" i="7"/>
  <c r="J135" i="7"/>
  <c r="BK141" i="7"/>
  <c r="J124" i="7"/>
  <c r="BK137" i="7"/>
  <c r="J131" i="7"/>
  <c r="J138" i="8"/>
  <c r="BK138" i="8"/>
  <c r="J134" i="8"/>
  <c r="J127" i="8"/>
  <c r="BK139" i="9"/>
  <c r="BK127" i="9"/>
  <c r="J127" i="9"/>
  <c r="BK130" i="10"/>
  <c r="BK125" i="10"/>
  <c r="J138" i="10"/>
  <c r="J142" i="11"/>
  <c r="J127" i="11"/>
  <c r="J129" i="11"/>
  <c r="J148" i="11"/>
  <c r="J144" i="11"/>
  <c r="BK132" i="11"/>
  <c r="J140" i="12"/>
  <c r="J132" i="12"/>
  <c r="BK124" i="12"/>
  <c r="J143" i="12"/>
  <c r="J127" i="12"/>
  <c r="BK139" i="12"/>
  <c r="J128" i="12"/>
  <c r="J141" i="13"/>
  <c r="BK141" i="13"/>
  <c r="J136" i="13"/>
  <c r="BK126" i="13"/>
  <c r="BK133" i="14"/>
  <c r="J141" i="14"/>
  <c r="J142" i="14"/>
  <c r="BK130" i="15"/>
  <c r="BK147" i="15"/>
  <c r="BK376" i="2"/>
  <c r="J362" i="2"/>
  <c r="BK355" i="2"/>
  <c r="J350" i="2"/>
  <c r="J335" i="2"/>
  <c r="BK329" i="2"/>
  <c r="BK323" i="2"/>
  <c r="J300" i="2"/>
  <c r="J276" i="2"/>
  <c r="J258" i="2"/>
  <c r="BK229" i="2"/>
  <c r="BK207" i="2"/>
  <c r="J266" i="2"/>
  <c r="BK242" i="2"/>
  <c r="J227" i="2"/>
  <c r="J212" i="2"/>
  <c r="BK199" i="2"/>
  <c r="BK182" i="2"/>
  <c r="BK154" i="2"/>
  <c r="BK352" i="2"/>
  <c r="BK345" i="2"/>
  <c r="J328" i="2"/>
  <c r="J315" i="2"/>
  <c r="J311" i="2"/>
  <c r="J301" i="2"/>
  <c r="J285" i="2"/>
  <c r="BK270" i="2"/>
  <c r="J254" i="2"/>
  <c r="BK233" i="2"/>
  <c r="BK216" i="2"/>
  <c r="J197" i="2"/>
  <c r="J181" i="2"/>
  <c r="BK163" i="2"/>
  <c r="J370" i="2"/>
  <c r="J309" i="2"/>
  <c r="J291" i="2"/>
  <c r="BK278" i="2"/>
  <c r="BK235" i="2"/>
  <c r="J211" i="2"/>
  <c r="J193" i="2"/>
  <c r="J188" i="2"/>
  <c r="J170" i="2"/>
  <c r="AS94" i="1"/>
  <c r="J227" i="3"/>
  <c r="J319" i="3"/>
  <c r="J167" i="3"/>
  <c r="BK153" i="3"/>
  <c r="J268" i="3"/>
  <c r="BK209" i="3"/>
  <c r="J299" i="3"/>
  <c r="J152" i="3"/>
  <c r="BK308" i="3"/>
  <c r="BK268" i="3"/>
  <c r="J194" i="3"/>
  <c r="J146" i="3"/>
  <c r="J262" i="3"/>
  <c r="BK176" i="3"/>
  <c r="J305" i="3"/>
  <c r="BK289" i="3"/>
  <c r="J237" i="3"/>
  <c r="J199" i="3"/>
  <c r="BK167" i="3"/>
  <c r="J302" i="3"/>
  <c r="BK222" i="3"/>
  <c r="J191" i="4"/>
  <c r="J157" i="4"/>
  <c r="J174" i="4"/>
  <c r="BK197" i="4"/>
  <c r="BK178" i="4"/>
  <c r="BK145" i="4"/>
  <c r="BK166" i="4"/>
  <c r="BK146" i="4"/>
  <c r="J159" i="4"/>
  <c r="J162" i="4"/>
  <c r="BK149" i="4"/>
  <c r="J164" i="4"/>
  <c r="BK161" i="4"/>
  <c r="BK139" i="5"/>
  <c r="J163" i="5"/>
  <c r="J159" i="5"/>
  <c r="J192" i="5"/>
  <c r="BK167" i="5"/>
  <c r="BK154" i="5"/>
  <c r="J204" i="5"/>
  <c r="J173" i="5"/>
  <c r="BK200" i="5"/>
  <c r="BK201" i="5"/>
  <c r="BK142" i="5"/>
  <c r="J167" i="5"/>
  <c r="J137" i="5"/>
  <c r="J206" i="6"/>
  <c r="BK206" i="6"/>
  <c r="J174" i="6"/>
  <c r="J132" i="6"/>
  <c r="J208" i="6"/>
  <c r="BK180" i="6"/>
  <c r="BK197" i="6"/>
  <c r="BK144" i="6"/>
  <c r="J189" i="6"/>
  <c r="BK140" i="6"/>
  <c r="J188" i="6"/>
  <c r="J150" i="6"/>
  <c r="J200" i="6"/>
  <c r="BK172" i="6"/>
  <c r="J180" i="6"/>
  <c r="BK176" i="6"/>
  <c r="BK139" i="6"/>
  <c r="BK174" i="6"/>
  <c r="J147" i="6"/>
  <c r="BK150" i="7"/>
  <c r="BK133" i="7"/>
  <c r="BK125" i="7"/>
  <c r="BK145" i="7"/>
  <c r="J136" i="7"/>
  <c r="BK117" i="7"/>
  <c r="J122" i="7"/>
  <c r="BK134" i="7"/>
  <c r="J143" i="8"/>
  <c r="BK144" i="8"/>
  <c r="BK126" i="8"/>
  <c r="J136" i="8"/>
  <c r="J126" i="8"/>
  <c r="BK137" i="9"/>
  <c r="J124" i="9"/>
  <c r="J137" i="10"/>
  <c r="J125" i="10"/>
  <c r="J139" i="10"/>
  <c r="BK142" i="10"/>
  <c r="J132" i="11"/>
  <c r="J145" i="11"/>
  <c r="J128" i="11"/>
  <c r="BK136" i="11"/>
  <c r="J120" i="14"/>
  <c r="BK121" i="14"/>
  <c r="J148" i="14"/>
  <c r="BK139" i="14"/>
  <c r="BK124" i="14"/>
  <c r="BK128" i="15"/>
  <c r="J155" i="15"/>
  <c r="BK145" i="15"/>
  <c r="BK129" i="15"/>
  <c r="J132" i="15"/>
  <c r="J124" i="15"/>
  <c r="J135" i="15"/>
  <c r="BK122" i="15"/>
  <c r="J373" i="2"/>
  <c r="J361" i="2"/>
  <c r="BK354" i="2"/>
  <c r="BK336" i="2"/>
  <c r="J325" i="2"/>
  <c r="J317" i="2"/>
  <c r="J284" i="2"/>
  <c r="BK259" i="2"/>
  <c r="J238" i="2"/>
  <c r="BK215" i="2"/>
  <c r="J192" i="2"/>
  <c r="BK169" i="2"/>
  <c r="BK155" i="2"/>
  <c r="J262" i="2"/>
  <c r="BK244" i="2"/>
  <c r="J220" i="2"/>
  <c r="BK189" i="2"/>
  <c r="J166" i="2"/>
  <c r="BK149" i="2"/>
  <c r="BK308" i="2"/>
  <c r="BK285" i="2"/>
  <c r="J275" i="2"/>
  <c r="BK251" i="2"/>
  <c r="BK234" i="2"/>
  <c r="BK219" i="2"/>
  <c r="BK202" i="2"/>
  <c r="J177" i="2"/>
  <c r="BK168" i="2"/>
  <c r="J156" i="2"/>
  <c r="BK320" i="3"/>
  <c r="J248" i="3"/>
  <c r="J214" i="3"/>
  <c r="J252" i="3"/>
  <c r="BK236" i="3"/>
  <c r="BK206" i="3"/>
  <c r="J181" i="3"/>
  <c r="BK148" i="3"/>
  <c r="J291" i="3"/>
  <c r="BK243" i="3"/>
  <c r="J216" i="3"/>
  <c r="BK157" i="3"/>
  <c r="J142" i="3"/>
  <c r="J236" i="3"/>
  <c r="BK194" i="3"/>
  <c r="J273" i="3"/>
  <c r="J169" i="3"/>
  <c r="BK332" i="3"/>
  <c r="J281" i="3"/>
  <c r="BK216" i="3"/>
  <c r="BK187" i="3"/>
  <c r="BK333" i="3"/>
  <c r="BK307" i="3"/>
  <c r="J267" i="3"/>
  <c r="J207" i="3"/>
  <c r="J195" i="3"/>
  <c r="J157" i="3"/>
  <c r="BK335" i="3"/>
  <c r="J301" i="3"/>
  <c r="BK285" i="3"/>
  <c r="BK225" i="3"/>
  <c r="J330" i="3"/>
  <c r="BK262" i="3"/>
  <c r="BK227" i="3"/>
  <c r="J161" i="3"/>
  <c r="J189" i="4"/>
  <c r="BK134" i="4"/>
  <c r="J155" i="4"/>
  <c r="J154" i="4"/>
  <c r="BK144" i="4"/>
  <c r="J147" i="4"/>
  <c r="J170" i="4"/>
  <c r="BK169" i="4"/>
  <c r="BK136" i="4"/>
  <c r="BK183" i="5"/>
  <c r="J125" i="5"/>
  <c r="BK140" i="5"/>
  <c r="J153" i="5"/>
  <c r="BK191" i="5"/>
  <c r="J132" i="5"/>
  <c r="J160" i="5"/>
  <c r="J130" i="5"/>
  <c r="J193" i="5"/>
  <c r="BK204" i="5"/>
  <c r="J182" i="5"/>
  <c r="J170" i="5"/>
  <c r="BK134" i="5"/>
  <c r="BK165" i="5"/>
  <c r="BK145" i="5"/>
  <c r="BK125" i="5"/>
  <c r="BK189" i="6"/>
  <c r="J151" i="6"/>
  <c r="J173" i="6"/>
  <c r="J138" i="6"/>
  <c r="J181" i="6"/>
  <c r="BK137" i="6"/>
  <c r="J167" i="6"/>
  <c r="BK153" i="6"/>
  <c r="BK185" i="6"/>
  <c r="BK151" i="6"/>
  <c r="J145" i="7"/>
  <c r="BK131" i="7"/>
  <c r="J130" i="7"/>
  <c r="BK147" i="7"/>
  <c r="BK126" i="7"/>
  <c r="J125" i="7"/>
  <c r="J127" i="7"/>
  <c r="BK142" i="7"/>
  <c r="BK128" i="7"/>
  <c r="BK134" i="8"/>
  <c r="BK143" i="8"/>
  <c r="J144" i="8"/>
  <c r="BK128" i="8"/>
  <c r="J132" i="9"/>
  <c r="BK135" i="9"/>
  <c r="BK125" i="9"/>
  <c r="BK128" i="9"/>
  <c r="BK140" i="10"/>
  <c r="J135" i="10"/>
  <c r="BK138" i="10"/>
  <c r="BK128" i="11"/>
  <c r="BK144" i="11"/>
  <c r="J150" i="11"/>
  <c r="J125" i="11"/>
  <c r="BK139" i="11"/>
  <c r="BK142" i="11"/>
  <c r="J136" i="12"/>
  <c r="BK127" i="12"/>
  <c r="J150" i="12"/>
  <c r="BK137" i="12"/>
  <c r="BK150" i="12"/>
  <c r="J138" i="13"/>
  <c r="J137" i="13"/>
  <c r="BK138" i="13"/>
  <c r="BK133" i="13"/>
  <c r="BK130" i="13"/>
  <c r="J128" i="14"/>
  <c r="BK128" i="14"/>
  <c r="BK137" i="14"/>
  <c r="J137" i="14"/>
  <c r="BK127" i="14"/>
  <c r="BK126" i="14"/>
  <c r="J131" i="15"/>
  <c r="BK153" i="15"/>
  <c r="J133" i="15"/>
  <c r="BK142" i="15"/>
  <c r="BK149" i="15"/>
  <c r="BK124" i="15"/>
  <c r="J126" i="15"/>
  <c r="F37" i="10" l="1"/>
  <c r="F33" i="2"/>
  <c r="AZ95" i="1" s="1"/>
  <c r="F35" i="2"/>
  <c r="BB95" i="1" s="1"/>
  <c r="F37" i="2"/>
  <c r="BD95" i="1" s="1"/>
  <c r="F36" i="2"/>
  <c r="BC95" i="1" s="1"/>
  <c r="J33" i="2"/>
  <c r="R137" i="15"/>
  <c r="T150" i="2"/>
  <c r="T186" i="2"/>
  <c r="R237" i="2"/>
  <c r="T271" i="2"/>
  <c r="P314" i="2"/>
  <c r="BK357" i="2"/>
  <c r="J357" i="2" s="1"/>
  <c r="J116" i="2" s="1"/>
  <c r="T363" i="2"/>
  <c r="P175" i="3"/>
  <c r="P193" i="3"/>
  <c r="R244" i="3"/>
  <c r="R309" i="3"/>
  <c r="T148" i="4"/>
  <c r="BK176" i="4"/>
  <c r="J176" i="4" s="1"/>
  <c r="J104" i="4" s="1"/>
  <c r="BK138" i="5"/>
  <c r="J138" i="5"/>
  <c r="J99" i="5" s="1"/>
  <c r="R155" i="5"/>
  <c r="BK141" i="6"/>
  <c r="J141" i="6" s="1"/>
  <c r="J100" i="6" s="1"/>
  <c r="P157" i="6"/>
  <c r="P160" i="6"/>
  <c r="P116" i="7"/>
  <c r="AU100" i="1"/>
  <c r="R135" i="8"/>
  <c r="R123" i="9"/>
  <c r="R123" i="10"/>
  <c r="P123" i="13"/>
  <c r="P150" i="2"/>
  <c r="BK186" i="2"/>
  <c r="J186" i="2" s="1"/>
  <c r="J101" i="2" s="1"/>
  <c r="T203" i="2"/>
  <c r="T255" i="2"/>
  <c r="R314" i="2"/>
  <c r="P357" i="2"/>
  <c r="T371" i="2"/>
  <c r="R175" i="3"/>
  <c r="R217" i="3"/>
  <c r="BK265" i="3"/>
  <c r="J265" i="3"/>
  <c r="J108" i="3"/>
  <c r="BK292" i="3"/>
  <c r="J292" i="3" s="1"/>
  <c r="J112" i="3" s="1"/>
  <c r="T292" i="3"/>
  <c r="T140" i="4"/>
  <c r="BK124" i="5"/>
  <c r="J124" i="5" s="1"/>
  <c r="J98" i="5" s="1"/>
  <c r="T179" i="5"/>
  <c r="T141" i="6"/>
  <c r="R116" i="7"/>
  <c r="BK135" i="8"/>
  <c r="J135" i="8"/>
  <c r="J100" i="8" s="1"/>
  <c r="T130" i="9"/>
  <c r="P123" i="10"/>
  <c r="P123" i="11"/>
  <c r="R135" i="11"/>
  <c r="P138" i="12"/>
  <c r="R146" i="14"/>
  <c r="R119" i="14" s="1"/>
  <c r="R118" i="14" s="1"/>
  <c r="BK162" i="2"/>
  <c r="J162" i="2" s="1"/>
  <c r="J100" i="2" s="1"/>
  <c r="R186" i="2"/>
  <c r="R203" i="2"/>
  <c r="BK246" i="2"/>
  <c r="J246" i="2" s="1"/>
  <c r="J107" i="2" s="1"/>
  <c r="BK271" i="2"/>
  <c r="J271" i="2" s="1"/>
  <c r="J109" i="2" s="1"/>
  <c r="T289" i="2"/>
  <c r="BK304" i="2"/>
  <c r="J304" i="2" s="1"/>
  <c r="J112" i="2" s="1"/>
  <c r="P339" i="2"/>
  <c r="BK363" i="2"/>
  <c r="J363" i="2" s="1"/>
  <c r="J117" i="2" s="1"/>
  <c r="R363" i="2"/>
  <c r="P141" i="3"/>
  <c r="T171" i="3"/>
  <c r="BK193" i="3"/>
  <c r="J193" i="3" s="1"/>
  <c r="J102" i="3" s="1"/>
  <c r="BK244" i="3"/>
  <c r="J244" i="3" s="1"/>
  <c r="J107" i="3" s="1"/>
  <c r="P309" i="3"/>
  <c r="R131" i="4"/>
  <c r="BK183" i="4"/>
  <c r="J183" i="4" s="1"/>
  <c r="J105" i="4" s="1"/>
  <c r="R138" i="5"/>
  <c r="P141" i="6"/>
  <c r="R157" i="6"/>
  <c r="R160" i="6"/>
  <c r="BK116" i="7"/>
  <c r="J116" i="7" s="1"/>
  <c r="T132" i="8"/>
  <c r="T124" i="8" s="1"/>
  <c r="T123" i="9"/>
  <c r="T122" i="9" s="1"/>
  <c r="T121" i="9" s="1"/>
  <c r="T123" i="10"/>
  <c r="P123" i="12"/>
  <c r="P122" i="12"/>
  <c r="P121" i="12" s="1"/>
  <c r="AU105" i="1" s="1"/>
  <c r="P135" i="12"/>
  <c r="P141" i="2"/>
  <c r="BK208" i="2"/>
  <c r="J208" i="2" s="1"/>
  <c r="J103" i="2" s="1"/>
  <c r="P271" i="2"/>
  <c r="R289" i="2"/>
  <c r="P304" i="2"/>
  <c r="BK353" i="2"/>
  <c r="J353" i="2" s="1"/>
  <c r="J115" i="2" s="1"/>
  <c r="P371" i="2"/>
  <c r="P136" i="3"/>
  <c r="BK171" i="3"/>
  <c r="J171" i="3"/>
  <c r="J99" i="3"/>
  <c r="R193" i="3"/>
  <c r="P244" i="3"/>
  <c r="P283" i="3"/>
  <c r="R298" i="3"/>
  <c r="R128" i="4"/>
  <c r="R140" i="4"/>
  <c r="T183" i="4"/>
  <c r="P138" i="5"/>
  <c r="P179" i="5"/>
  <c r="T135" i="8"/>
  <c r="P123" i="9"/>
  <c r="R123" i="11"/>
  <c r="T138" i="11"/>
  <c r="R138" i="12"/>
  <c r="BK123" i="13"/>
  <c r="J123" i="13"/>
  <c r="J98" i="13" s="1"/>
  <c r="T162" i="2"/>
  <c r="T140" i="2" s="1"/>
  <c r="T237" i="2"/>
  <c r="T246" i="2"/>
  <c r="T293" i="2"/>
  <c r="R339" i="2"/>
  <c r="BK371" i="2"/>
  <c r="J371" i="2"/>
  <c r="J119" i="2" s="1"/>
  <c r="T175" i="3"/>
  <c r="BK201" i="3"/>
  <c r="J201" i="3"/>
  <c r="J104" i="3" s="1"/>
  <c r="P234" i="3"/>
  <c r="BK279" i="3"/>
  <c r="J279" i="3" s="1"/>
  <c r="J110" i="3" s="1"/>
  <c r="T283" i="3"/>
  <c r="P292" i="3"/>
  <c r="P148" i="4"/>
  <c r="T168" i="4"/>
  <c r="BK179" i="5"/>
  <c r="J179" i="5"/>
  <c r="J102" i="5" s="1"/>
  <c r="R126" i="6"/>
  <c r="BK160" i="6"/>
  <c r="J160" i="6" s="1"/>
  <c r="J102" i="6" s="1"/>
  <c r="T125" i="8"/>
  <c r="R142" i="8"/>
  <c r="R141" i="8"/>
  <c r="P134" i="10"/>
  <c r="BK123" i="11"/>
  <c r="J123" i="11" s="1"/>
  <c r="J98" i="11" s="1"/>
  <c r="P135" i="11"/>
  <c r="BK138" i="12"/>
  <c r="J138" i="12" s="1"/>
  <c r="J100" i="12" s="1"/>
  <c r="T123" i="13"/>
  <c r="R150" i="2"/>
  <c r="P186" i="2"/>
  <c r="P237" i="2"/>
  <c r="P255" i="2"/>
  <c r="P293" i="2"/>
  <c r="BK339" i="2"/>
  <c r="J339" i="2" s="1"/>
  <c r="J114" i="2" s="1"/>
  <c r="T357" i="2"/>
  <c r="BK367" i="2"/>
  <c r="J367" i="2" s="1"/>
  <c r="J118" i="2" s="1"/>
  <c r="BK175" i="3"/>
  <c r="J175" i="3"/>
  <c r="J100" i="3"/>
  <c r="T193" i="3"/>
  <c r="T244" i="3"/>
  <c r="R283" i="3"/>
  <c r="R292" i="3"/>
  <c r="R124" i="5"/>
  <c r="T155" i="5"/>
  <c r="T176" i="5"/>
  <c r="BK126" i="6"/>
  <c r="J126" i="6" s="1"/>
  <c r="J98" i="6" s="1"/>
  <c r="T134" i="6"/>
  <c r="P184" i="6"/>
  <c r="BK125" i="8"/>
  <c r="R132" i="8"/>
  <c r="BK123" i="9"/>
  <c r="J123" i="9" s="1"/>
  <c r="J98" i="9" s="1"/>
  <c r="R134" i="9"/>
  <c r="P138" i="11"/>
  <c r="BK123" i="12"/>
  <c r="J123" i="12" s="1"/>
  <c r="J98" i="12" s="1"/>
  <c r="T138" i="12"/>
  <c r="R134" i="13"/>
  <c r="BK150" i="2"/>
  <c r="J150" i="2" s="1"/>
  <c r="J99" i="2" s="1"/>
  <c r="R208" i="2"/>
  <c r="R271" i="2"/>
  <c r="T314" i="2"/>
  <c r="R357" i="2"/>
  <c r="R371" i="2"/>
  <c r="R141" i="3"/>
  <c r="BK186" i="3"/>
  <c r="J186" i="3" s="1"/>
  <c r="J101" i="3" s="1"/>
  <c r="T217" i="3"/>
  <c r="R265" i="3"/>
  <c r="R279" i="3"/>
  <c r="R278" i="3" s="1"/>
  <c r="BK298" i="3"/>
  <c r="J298" i="3" s="1"/>
  <c r="J113" i="3" s="1"/>
  <c r="T128" i="4"/>
  <c r="P140" i="4"/>
  <c r="R183" i="4"/>
  <c r="R179" i="5"/>
  <c r="R141" i="6"/>
  <c r="P130" i="9"/>
  <c r="T134" i="10"/>
  <c r="T123" i="11"/>
  <c r="T122" i="11" s="1"/>
  <c r="T121" i="11" s="1"/>
  <c r="T135" i="11"/>
  <c r="R123" i="13"/>
  <c r="R122" i="13"/>
  <c r="R121" i="13" s="1"/>
  <c r="R141" i="2"/>
  <c r="T208" i="2"/>
  <c r="R255" i="2"/>
  <c r="P289" i="2"/>
  <c r="R304" i="2"/>
  <c r="T353" i="2"/>
  <c r="R367" i="2"/>
  <c r="T141" i="3"/>
  <c r="T186" i="3"/>
  <c r="T201" i="3"/>
  <c r="R234" i="3"/>
  <c r="BK309" i="3"/>
  <c r="J309" i="3" s="1"/>
  <c r="J114" i="3" s="1"/>
  <c r="BK128" i="4"/>
  <c r="J128" i="4" s="1"/>
  <c r="J98" i="4" s="1"/>
  <c r="P131" i="4"/>
  <c r="P183" i="4"/>
  <c r="T124" i="5"/>
  <c r="P155" i="5"/>
  <c r="R176" i="5"/>
  <c r="T126" i="6"/>
  <c r="BK157" i="6"/>
  <c r="J157" i="6" s="1"/>
  <c r="J101" i="6" s="1"/>
  <c r="R184" i="6"/>
  <c r="P125" i="8"/>
  <c r="P135" i="8"/>
  <c r="BK130" i="9"/>
  <c r="J130" i="9" s="1"/>
  <c r="J99" i="9" s="1"/>
  <c r="BK134" i="10"/>
  <c r="J134" i="10" s="1"/>
  <c r="J100" i="10" s="1"/>
  <c r="BK146" i="14"/>
  <c r="J146" i="14" s="1"/>
  <c r="J98" i="14" s="1"/>
  <c r="R162" i="2"/>
  <c r="P203" i="2"/>
  <c r="P246" i="2"/>
  <c r="R293" i="2"/>
  <c r="T339" i="2"/>
  <c r="P367" i="2"/>
  <c r="T136" i="3"/>
  <c r="R171" i="3"/>
  <c r="R201" i="3"/>
  <c r="R200" i="3" s="1"/>
  <c r="BK234" i="3"/>
  <c r="J234" i="3"/>
  <c r="J106" i="3" s="1"/>
  <c r="P279" i="3"/>
  <c r="T279" i="3"/>
  <c r="P298" i="3"/>
  <c r="BK148" i="4"/>
  <c r="J148" i="4" s="1"/>
  <c r="J101" i="4" s="1"/>
  <c r="R176" i="4"/>
  <c r="R167" i="4" s="1"/>
  <c r="P126" i="6"/>
  <c r="R134" i="6"/>
  <c r="T157" i="6"/>
  <c r="T160" i="6"/>
  <c r="T116" i="7"/>
  <c r="R130" i="9"/>
  <c r="BK135" i="11"/>
  <c r="T123" i="12"/>
  <c r="R136" i="3"/>
  <c r="P171" i="3"/>
  <c r="BK217" i="3"/>
  <c r="J217" i="3" s="1"/>
  <c r="J105" i="3" s="1"/>
  <c r="P265" i="3"/>
  <c r="BK131" i="4"/>
  <c r="J131" i="4" s="1"/>
  <c r="J99" i="4" s="1"/>
  <c r="BK140" i="4"/>
  <c r="J140" i="4" s="1"/>
  <c r="J100" i="4" s="1"/>
  <c r="P168" i="4"/>
  <c r="T176" i="4"/>
  <c r="R125" i="8"/>
  <c r="R124" i="8" s="1"/>
  <c r="R123" i="8" s="1"/>
  <c r="BK142" i="8"/>
  <c r="J142" i="8"/>
  <c r="J103" i="8" s="1"/>
  <c r="BK135" i="12"/>
  <c r="J135" i="12" s="1"/>
  <c r="J99" i="12" s="1"/>
  <c r="BK134" i="13"/>
  <c r="J134" i="13" s="1"/>
  <c r="J100" i="13" s="1"/>
  <c r="R120" i="15"/>
  <c r="R119" i="15" s="1"/>
  <c r="T141" i="2"/>
  <c r="P208" i="2"/>
  <c r="R246" i="2"/>
  <c r="BK293" i="2"/>
  <c r="J293" i="2" s="1"/>
  <c r="J111" i="2" s="1"/>
  <c r="T304" i="2"/>
  <c r="R353" i="2"/>
  <c r="T367" i="2"/>
  <c r="BK136" i="3"/>
  <c r="J136" i="3" s="1"/>
  <c r="J97" i="3" s="1"/>
  <c r="R186" i="3"/>
  <c r="P201" i="3"/>
  <c r="T234" i="3"/>
  <c r="T309" i="3"/>
  <c r="R148" i="4"/>
  <c r="R168" i="4"/>
  <c r="T138" i="5"/>
  <c r="BK176" i="5"/>
  <c r="J176" i="5"/>
  <c r="J101" i="5" s="1"/>
  <c r="BK134" i="6"/>
  <c r="J134" i="6" s="1"/>
  <c r="J99" i="6" s="1"/>
  <c r="BK184" i="6"/>
  <c r="J184" i="6" s="1"/>
  <c r="J103" i="6" s="1"/>
  <c r="BK132" i="8"/>
  <c r="J132" i="8" s="1"/>
  <c r="J99" i="8" s="1"/>
  <c r="T142" i="8"/>
  <c r="T141" i="8"/>
  <c r="P134" i="9"/>
  <c r="BK123" i="10"/>
  <c r="J123" i="10" s="1"/>
  <c r="J98" i="10" s="1"/>
  <c r="R138" i="11"/>
  <c r="R123" i="12"/>
  <c r="T135" i="12"/>
  <c r="P134" i="13"/>
  <c r="P146" i="14"/>
  <c r="P119" i="14"/>
  <c r="P118" i="14"/>
  <c r="AU107" i="1"/>
  <c r="BK120" i="15"/>
  <c r="J120" i="15" s="1"/>
  <c r="J97" i="15" s="1"/>
  <c r="P120" i="15"/>
  <c r="P119" i="15"/>
  <c r="AU108" i="1"/>
  <c r="BK141" i="2"/>
  <c r="J141" i="2" s="1"/>
  <c r="J98" i="2" s="1"/>
  <c r="P162" i="2"/>
  <c r="BK203" i="2"/>
  <c r="J203" i="2"/>
  <c r="J102" i="2" s="1"/>
  <c r="BK237" i="2"/>
  <c r="J237" i="2" s="1"/>
  <c r="J104" i="2" s="1"/>
  <c r="BK255" i="2"/>
  <c r="J255" i="2"/>
  <c r="J108" i="2" s="1"/>
  <c r="BK289" i="2"/>
  <c r="J289" i="2" s="1"/>
  <c r="J110" i="2" s="1"/>
  <c r="BK314" i="2"/>
  <c r="J314" i="2" s="1"/>
  <c r="J113" i="2" s="1"/>
  <c r="P353" i="2"/>
  <c r="P363" i="2"/>
  <c r="BK141" i="3"/>
  <c r="J141" i="3" s="1"/>
  <c r="J98" i="3" s="1"/>
  <c r="P186" i="3"/>
  <c r="P217" i="3"/>
  <c r="T265" i="3"/>
  <c r="BK283" i="3"/>
  <c r="J283" i="3" s="1"/>
  <c r="J111" i="3" s="1"/>
  <c r="T298" i="3"/>
  <c r="P128" i="4"/>
  <c r="P127" i="4" s="1"/>
  <c r="T131" i="4"/>
  <c r="BK168" i="4"/>
  <c r="J168" i="4" s="1"/>
  <c r="J103" i="4" s="1"/>
  <c r="P176" i="4"/>
  <c r="P124" i="5"/>
  <c r="P123" i="5" s="1"/>
  <c r="P122" i="5" s="1"/>
  <c r="AU98" i="1" s="1"/>
  <c r="BK155" i="5"/>
  <c r="J155" i="5" s="1"/>
  <c r="J100" i="5" s="1"/>
  <c r="P176" i="5"/>
  <c r="P134" i="6"/>
  <c r="T184" i="6"/>
  <c r="P132" i="8"/>
  <c r="P142" i="8"/>
  <c r="P141" i="8" s="1"/>
  <c r="BK134" i="9"/>
  <c r="J134" i="9"/>
  <c r="J100" i="9" s="1"/>
  <c r="R134" i="10"/>
  <c r="BK138" i="11"/>
  <c r="J138" i="11" s="1"/>
  <c r="J100" i="11" s="1"/>
  <c r="R135" i="12"/>
  <c r="T134" i="13"/>
  <c r="T146" i="14"/>
  <c r="T119" i="14"/>
  <c r="T118" i="14" s="1"/>
  <c r="T120" i="15"/>
  <c r="T119" i="15"/>
  <c r="BK243" i="2"/>
  <c r="J243" i="2"/>
  <c r="J105" i="2" s="1"/>
  <c r="BK149" i="11"/>
  <c r="J149" i="11" s="1"/>
  <c r="J101" i="11" s="1"/>
  <c r="BK132" i="10"/>
  <c r="J132" i="10"/>
  <c r="J99" i="10"/>
  <c r="BK132" i="13"/>
  <c r="J132" i="13" s="1"/>
  <c r="J99" i="13" s="1"/>
  <c r="BK143" i="13"/>
  <c r="J143" i="13"/>
  <c r="J101" i="13"/>
  <c r="BK210" i="6"/>
  <c r="J210" i="6" s="1"/>
  <c r="J104" i="6" s="1"/>
  <c r="BK139" i="8"/>
  <c r="J139" i="8"/>
  <c r="J101" i="8" s="1"/>
  <c r="BK141" i="10"/>
  <c r="J141" i="10" s="1"/>
  <c r="J101" i="10" s="1"/>
  <c r="BK336" i="3"/>
  <c r="J336" i="3"/>
  <c r="J115" i="3" s="1"/>
  <c r="BK138" i="9"/>
  <c r="J138" i="9" s="1"/>
  <c r="J101" i="9" s="1"/>
  <c r="BK196" i="4"/>
  <c r="J196" i="4"/>
  <c r="J106" i="4" s="1"/>
  <c r="BK149" i="12"/>
  <c r="J149" i="12" s="1"/>
  <c r="J101" i="12" s="1"/>
  <c r="BK119" i="14"/>
  <c r="J119" i="14" s="1"/>
  <c r="J97" i="14" s="1"/>
  <c r="BK156" i="15"/>
  <c r="BK137" i="15" s="1"/>
  <c r="J137" i="15" s="1"/>
  <c r="J98" i="15" s="1"/>
  <c r="J156" i="15"/>
  <c r="J99" i="15" s="1"/>
  <c r="J89" i="15"/>
  <c r="F116" i="15"/>
  <c r="BF122" i="15"/>
  <c r="BF123" i="15"/>
  <c r="BF147" i="15"/>
  <c r="BF152" i="15"/>
  <c r="BF155" i="15"/>
  <c r="F115" i="15"/>
  <c r="BF132" i="15"/>
  <c r="J115" i="15"/>
  <c r="BF121" i="15"/>
  <c r="BF131" i="15"/>
  <c r="BF142" i="15"/>
  <c r="BF144" i="15"/>
  <c r="BF145" i="15"/>
  <c r="BF150" i="15"/>
  <c r="E109" i="15"/>
  <c r="J116" i="15"/>
  <c r="BF130" i="15"/>
  <c r="BF136" i="15"/>
  <c r="BF138" i="15"/>
  <c r="BF139" i="15"/>
  <c r="BF146" i="15"/>
  <c r="BF148" i="15"/>
  <c r="BF153" i="15"/>
  <c r="BF154" i="15"/>
  <c r="BF124" i="15"/>
  <c r="BF126" i="15"/>
  <c r="BF134" i="15"/>
  <c r="BF141" i="15"/>
  <c r="BF143" i="15"/>
  <c r="BF149" i="15"/>
  <c r="BF151" i="15"/>
  <c r="BF128" i="15"/>
  <c r="BF133" i="15"/>
  <c r="BF135" i="15"/>
  <c r="BF125" i="15"/>
  <c r="BF129" i="15"/>
  <c r="BF157" i="15"/>
  <c r="BF127" i="15"/>
  <c r="BF140" i="15"/>
  <c r="F91" i="14"/>
  <c r="BF120" i="14"/>
  <c r="E85" i="14"/>
  <c r="F92" i="14"/>
  <c r="J115" i="14"/>
  <c r="BF126" i="14"/>
  <c r="BF138" i="14"/>
  <c r="BF141" i="14"/>
  <c r="BF136" i="14"/>
  <c r="BF143" i="14"/>
  <c r="J89" i="14"/>
  <c r="BF123" i="14"/>
  <c r="BF139" i="14"/>
  <c r="BF145" i="14"/>
  <c r="BF127" i="14"/>
  <c r="BF121" i="14"/>
  <c r="BF124" i="14"/>
  <c r="BF129" i="14"/>
  <c r="BF130" i="14"/>
  <c r="BF140" i="14"/>
  <c r="BF148" i="14"/>
  <c r="J91" i="14"/>
  <c r="BF122" i="14"/>
  <c r="BF142" i="14"/>
  <c r="BF147" i="14"/>
  <c r="BF132" i="14"/>
  <c r="BF133" i="14"/>
  <c r="BF125" i="14"/>
  <c r="BF131" i="14"/>
  <c r="BF134" i="14"/>
  <c r="BF137" i="14"/>
  <c r="BF144" i="14"/>
  <c r="BF128" i="14"/>
  <c r="BF135" i="14"/>
  <c r="E85" i="13"/>
  <c r="F92" i="13"/>
  <c r="J115" i="13"/>
  <c r="BF126" i="13"/>
  <c r="BF137" i="13"/>
  <c r="F91" i="13"/>
  <c r="J117" i="13"/>
  <c r="BF128" i="13"/>
  <c r="BF142" i="13"/>
  <c r="J118" i="13"/>
  <c r="BF127" i="13"/>
  <c r="BF130" i="13"/>
  <c r="BF144" i="13"/>
  <c r="BF140" i="13"/>
  <c r="BF131" i="13"/>
  <c r="BF136" i="13"/>
  <c r="BF124" i="13"/>
  <c r="BF139" i="13"/>
  <c r="BF133" i="13"/>
  <c r="BF138" i="13"/>
  <c r="BF129" i="13"/>
  <c r="BF125" i="13"/>
  <c r="BF135" i="13"/>
  <c r="BF141" i="13"/>
  <c r="BF124" i="12"/>
  <c r="BF134" i="12"/>
  <c r="BF142" i="12"/>
  <c r="E85" i="12"/>
  <c r="J91" i="12"/>
  <c r="BF139" i="12"/>
  <c r="BF144" i="12"/>
  <c r="BF147" i="12"/>
  <c r="BF125" i="12"/>
  <c r="BF127" i="12"/>
  <c r="F92" i="12"/>
  <c r="J115" i="12"/>
  <c r="J118" i="12"/>
  <c r="BF128" i="12"/>
  <c r="BF129" i="12"/>
  <c r="BF141" i="12"/>
  <c r="BF140" i="12"/>
  <c r="BF146" i="12"/>
  <c r="BF143" i="12"/>
  <c r="BF148" i="12"/>
  <c r="BF150" i="12"/>
  <c r="F91" i="12"/>
  <c r="BF126" i="12"/>
  <c r="BF132" i="12"/>
  <c r="BF136" i="12"/>
  <c r="BF130" i="12"/>
  <c r="BF131" i="12"/>
  <c r="BF133" i="12"/>
  <c r="BF145" i="12"/>
  <c r="BF137" i="12"/>
  <c r="J91" i="11"/>
  <c r="F117" i="11"/>
  <c r="BF128" i="11"/>
  <c r="BF134" i="11"/>
  <c r="BF136" i="11"/>
  <c r="BF143" i="11"/>
  <c r="E85" i="11"/>
  <c r="J115" i="11"/>
  <c r="F118" i="11"/>
  <c r="BF129" i="11"/>
  <c r="BF146" i="11"/>
  <c r="BF125" i="11"/>
  <c r="BF127" i="11"/>
  <c r="J118" i="11"/>
  <c r="BF137" i="11"/>
  <c r="BF141" i="11"/>
  <c r="BF142" i="11"/>
  <c r="BF139" i="11"/>
  <c r="BF126" i="11"/>
  <c r="BF132" i="11"/>
  <c r="BF131" i="11"/>
  <c r="BF147" i="11"/>
  <c r="BF130" i="11"/>
  <c r="BF140" i="11"/>
  <c r="BF145" i="11"/>
  <c r="BF148" i="11"/>
  <c r="BF124" i="11"/>
  <c r="BF133" i="11"/>
  <c r="BF144" i="11"/>
  <c r="BF150" i="11"/>
  <c r="J89" i="10"/>
  <c r="BF128" i="10"/>
  <c r="BF127" i="10"/>
  <c r="BF129" i="10"/>
  <c r="F92" i="10"/>
  <c r="BF139" i="10"/>
  <c r="BK122" i="9"/>
  <c r="J122" i="9" s="1"/>
  <c r="J97" i="9" s="1"/>
  <c r="J92" i="10"/>
  <c r="BF124" i="10"/>
  <c r="BF130" i="10"/>
  <c r="BF136" i="10"/>
  <c r="BF142" i="10"/>
  <c r="F117" i="10"/>
  <c r="BF133" i="10"/>
  <c r="BF140" i="10"/>
  <c r="J91" i="10"/>
  <c r="BF131" i="10"/>
  <c r="BF135" i="10"/>
  <c r="BF138" i="10"/>
  <c r="BF125" i="10"/>
  <c r="BF126" i="10"/>
  <c r="BF137" i="10"/>
  <c r="E85" i="10"/>
  <c r="BD103" i="1"/>
  <c r="J125" i="8"/>
  <c r="J98" i="8" s="1"/>
  <c r="BK141" i="8"/>
  <c r="J141" i="8" s="1"/>
  <c r="J102" i="8" s="1"/>
  <c r="F91" i="9"/>
  <c r="J115" i="9"/>
  <c r="E111" i="9"/>
  <c r="BF136" i="9"/>
  <c r="J92" i="9"/>
  <c r="BF131" i="9"/>
  <c r="BF126" i="9"/>
  <c r="BF132" i="9"/>
  <c r="F92" i="9"/>
  <c r="BF137" i="9"/>
  <c r="BF139" i="9"/>
  <c r="J91" i="9"/>
  <c r="BF124" i="9"/>
  <c r="BF128" i="9"/>
  <c r="BF129" i="9"/>
  <c r="BF125" i="9"/>
  <c r="BF133" i="9"/>
  <c r="BF127" i="9"/>
  <c r="BF135" i="9"/>
  <c r="J92" i="8"/>
  <c r="F92" i="8"/>
  <c r="BF126" i="8"/>
  <c r="BF130" i="8"/>
  <c r="E85" i="8"/>
  <c r="J119" i="8"/>
  <c r="BF129" i="8"/>
  <c r="BF131" i="8"/>
  <c r="J89" i="8"/>
  <c r="BF133" i="8"/>
  <c r="BF134" i="8"/>
  <c r="BF136" i="8"/>
  <c r="BF137" i="8"/>
  <c r="BF143" i="8"/>
  <c r="BF138" i="8"/>
  <c r="BF145" i="8"/>
  <c r="F91" i="8"/>
  <c r="BF127" i="8"/>
  <c r="BF128" i="8"/>
  <c r="BF140" i="8"/>
  <c r="BF144" i="8"/>
  <c r="F91" i="7"/>
  <c r="BF117" i="7"/>
  <c r="BF119" i="7"/>
  <c r="BF135" i="7"/>
  <c r="BF133" i="7"/>
  <c r="BF138" i="7"/>
  <c r="BF123" i="7"/>
  <c r="BF129" i="7"/>
  <c r="BF130" i="7"/>
  <c r="BF131" i="7"/>
  <c r="BF137" i="7"/>
  <c r="BF142" i="7"/>
  <c r="J113" i="7"/>
  <c r="E85" i="7"/>
  <c r="J110" i="7"/>
  <c r="BF124" i="7"/>
  <c r="BF132" i="7"/>
  <c r="BF134" i="7"/>
  <c r="BF136" i="7"/>
  <c r="BF118" i="7"/>
  <c r="BF122" i="7"/>
  <c r="J112" i="7"/>
  <c r="BF125" i="7"/>
  <c r="BF126" i="7"/>
  <c r="BF128" i="7"/>
  <c r="BF140" i="7"/>
  <c r="BF143" i="7"/>
  <c r="BF120" i="7"/>
  <c r="BF121" i="7"/>
  <c r="BF145" i="7"/>
  <c r="F92" i="7"/>
  <c r="BF127" i="7"/>
  <c r="BF139" i="7"/>
  <c r="BF147" i="7"/>
  <c r="BF148" i="7"/>
  <c r="BF150" i="7"/>
  <c r="BF141" i="7"/>
  <c r="BF146" i="7"/>
  <c r="BF151" i="7"/>
  <c r="BF144" i="7"/>
  <c r="BF149" i="7"/>
  <c r="F92" i="6"/>
  <c r="J120" i="6"/>
  <c r="BF142" i="6"/>
  <c r="BF145" i="6"/>
  <c r="BF159" i="6"/>
  <c r="BF188" i="6"/>
  <c r="BF198" i="6"/>
  <c r="BF201" i="6"/>
  <c r="BF205" i="6"/>
  <c r="BF206" i="6"/>
  <c r="BF207" i="6"/>
  <c r="BF208" i="6"/>
  <c r="BF129" i="6"/>
  <c r="BF146" i="6"/>
  <c r="BF149" i="6"/>
  <c r="BF150" i="6"/>
  <c r="BF190" i="6"/>
  <c r="BF209" i="6"/>
  <c r="BF211" i="6"/>
  <c r="BF158" i="6"/>
  <c r="BF164" i="6"/>
  <c r="BF165" i="6"/>
  <c r="BF186" i="6"/>
  <c r="BF203" i="6"/>
  <c r="E114" i="6"/>
  <c r="BF136" i="6"/>
  <c r="BF144" i="6"/>
  <c r="BF168" i="6"/>
  <c r="BF183" i="6"/>
  <c r="BF204" i="6"/>
  <c r="J118" i="6"/>
  <c r="BF152" i="6"/>
  <c r="BF155" i="6"/>
  <c r="BF156" i="6"/>
  <c r="BF175" i="6"/>
  <c r="BF130" i="6"/>
  <c r="BF138" i="6"/>
  <c r="BF147" i="6"/>
  <c r="BF161" i="6"/>
  <c r="BF172" i="6"/>
  <c r="BF195" i="6"/>
  <c r="BF202" i="6"/>
  <c r="BF132" i="6"/>
  <c r="BF193" i="6"/>
  <c r="BF196" i="6"/>
  <c r="J92" i="6"/>
  <c r="BF131" i="6"/>
  <c r="BF151" i="6"/>
  <c r="BF153" i="6"/>
  <c r="BF154" i="6"/>
  <c r="BF167" i="6"/>
  <c r="BF169" i="6"/>
  <c r="BF177" i="6"/>
  <c r="BF185" i="6"/>
  <c r="BF187" i="6"/>
  <c r="BF192" i="6"/>
  <c r="BF194" i="6"/>
  <c r="F120" i="6"/>
  <c r="BF140" i="6"/>
  <c r="BF148" i="6"/>
  <c r="BF166" i="6"/>
  <c r="BF173" i="6"/>
  <c r="BF174" i="6"/>
  <c r="BF178" i="6"/>
  <c r="BF179" i="6"/>
  <c r="BF180" i="6"/>
  <c r="BF200" i="6"/>
  <c r="BF128" i="6"/>
  <c r="BF139" i="6"/>
  <c r="BF162" i="6"/>
  <c r="BF163" i="6"/>
  <c r="BF171" i="6"/>
  <c r="BF181" i="6"/>
  <c r="BF191" i="6"/>
  <c r="BF127" i="6"/>
  <c r="BF133" i="6"/>
  <c r="BF135" i="6"/>
  <c r="BF137" i="6"/>
  <c r="BF143" i="6"/>
  <c r="BF170" i="6"/>
  <c r="BF176" i="6"/>
  <c r="BF182" i="6"/>
  <c r="BF189" i="6"/>
  <c r="BF197" i="6"/>
  <c r="BF199" i="6"/>
  <c r="F91" i="5"/>
  <c r="BF149" i="5"/>
  <c r="BF171" i="5"/>
  <c r="BF174" i="5"/>
  <c r="BF187" i="5"/>
  <c r="BF193" i="5"/>
  <c r="BF195" i="5"/>
  <c r="BF136" i="5"/>
  <c r="BF142" i="5"/>
  <c r="BF150" i="5"/>
  <c r="BF152" i="5"/>
  <c r="BF159" i="5"/>
  <c r="BF164" i="5"/>
  <c r="BF182" i="5"/>
  <c r="BF184" i="5"/>
  <c r="BF194" i="5"/>
  <c r="BF197" i="5"/>
  <c r="BF198" i="5"/>
  <c r="BF180" i="5"/>
  <c r="BF201" i="5"/>
  <c r="BF204" i="5"/>
  <c r="J118" i="5"/>
  <c r="BF128" i="5"/>
  <c r="BF141" i="5"/>
  <c r="BF157" i="5"/>
  <c r="BF173" i="5"/>
  <c r="BF191" i="5"/>
  <c r="BF199" i="5"/>
  <c r="BF125" i="5"/>
  <c r="BF126" i="5"/>
  <c r="BF135" i="5"/>
  <c r="BF143" i="5"/>
  <c r="BF144" i="5"/>
  <c r="BF202" i="5"/>
  <c r="BF203" i="5"/>
  <c r="BF205" i="5"/>
  <c r="BF206" i="5"/>
  <c r="BF207" i="5"/>
  <c r="F119" i="5"/>
  <c r="BF127" i="5"/>
  <c r="BF129" i="5"/>
  <c r="BF148" i="5"/>
  <c r="BF153" i="5"/>
  <c r="BF154" i="5"/>
  <c r="BF156" i="5"/>
  <c r="BF177" i="5"/>
  <c r="BF178" i="5"/>
  <c r="BF183" i="5"/>
  <c r="BF185" i="5"/>
  <c r="BF188" i="5"/>
  <c r="BF189" i="5"/>
  <c r="BF172" i="5"/>
  <c r="BF186" i="5"/>
  <c r="BF190" i="5"/>
  <c r="BF196" i="5"/>
  <c r="BF200" i="5"/>
  <c r="E85" i="5"/>
  <c r="BF132" i="5"/>
  <c r="BF133" i="5"/>
  <c r="BF168" i="5"/>
  <c r="BF169" i="5"/>
  <c r="BF170" i="5"/>
  <c r="BF181" i="5"/>
  <c r="BF192" i="5"/>
  <c r="BF137" i="5"/>
  <c r="BF147" i="5"/>
  <c r="BF165" i="5"/>
  <c r="BF166" i="5"/>
  <c r="BF167" i="5"/>
  <c r="J92" i="5"/>
  <c r="BF130" i="5"/>
  <c r="BF139" i="5"/>
  <c r="BF146" i="5"/>
  <c r="BF151" i="5"/>
  <c r="BF158" i="5"/>
  <c r="J89" i="5"/>
  <c r="BF131" i="5"/>
  <c r="BF134" i="5"/>
  <c r="BF140" i="5"/>
  <c r="BF145" i="5"/>
  <c r="BF160" i="5"/>
  <c r="BF161" i="5"/>
  <c r="BF162" i="5"/>
  <c r="BF163" i="5"/>
  <c r="BF175" i="5"/>
  <c r="J91" i="4"/>
  <c r="BF147" i="4"/>
  <c r="BF155" i="4"/>
  <c r="BF163" i="4"/>
  <c r="F123" i="4"/>
  <c r="BF137" i="4"/>
  <c r="BF146" i="4"/>
  <c r="BF149" i="4"/>
  <c r="BF151" i="4"/>
  <c r="BF153" i="4"/>
  <c r="E116" i="4"/>
  <c r="BF141" i="4"/>
  <c r="BF145" i="4"/>
  <c r="BF166" i="4"/>
  <c r="F91" i="4"/>
  <c r="BF129" i="4"/>
  <c r="BF159" i="4"/>
  <c r="BF164" i="4"/>
  <c r="J120" i="4"/>
  <c r="J123" i="4"/>
  <c r="BF138" i="4"/>
  <c r="BF156" i="4"/>
  <c r="BF154" i="4"/>
  <c r="BF161" i="4"/>
  <c r="BF171" i="4"/>
  <c r="BF134" i="4"/>
  <c r="BF143" i="4"/>
  <c r="BF158" i="4"/>
  <c r="BF160" i="4"/>
  <c r="BF165" i="4"/>
  <c r="BF170" i="4"/>
  <c r="BF133" i="4"/>
  <c r="BF136" i="4"/>
  <c r="BF172" i="4"/>
  <c r="BF150" i="4"/>
  <c r="BF162" i="4"/>
  <c r="BF185" i="4"/>
  <c r="BF193" i="4"/>
  <c r="BF152" i="4"/>
  <c r="BF178" i="4"/>
  <c r="BF194" i="4"/>
  <c r="BF132" i="4"/>
  <c r="BF135" i="4"/>
  <c r="BF139" i="4"/>
  <c r="BF142" i="4"/>
  <c r="BF144" i="4"/>
  <c r="BF157" i="4"/>
  <c r="BF169" i="4"/>
  <c r="BF173" i="4"/>
  <c r="BF174" i="4"/>
  <c r="BF175" i="4"/>
  <c r="BF186" i="4"/>
  <c r="BF188" i="4"/>
  <c r="BF191" i="4"/>
  <c r="BF195" i="4"/>
  <c r="BF130" i="4"/>
  <c r="BF177" i="4"/>
  <c r="BF179" i="4"/>
  <c r="BF180" i="4"/>
  <c r="BF181" i="4"/>
  <c r="BF182" i="4"/>
  <c r="BF184" i="4"/>
  <c r="BF187" i="4"/>
  <c r="BF189" i="4"/>
  <c r="BF190" i="4"/>
  <c r="BF192" i="4"/>
  <c r="BF197" i="4"/>
  <c r="J91" i="3"/>
  <c r="BF139" i="3"/>
  <c r="BF149" i="3"/>
  <c r="BF150" i="3"/>
  <c r="BF153" i="3"/>
  <c r="BF176" i="3"/>
  <c r="BF184" i="3"/>
  <c r="BF232" i="3"/>
  <c r="BF245" i="3"/>
  <c r="BF253" i="3"/>
  <c r="BF275" i="3"/>
  <c r="BF286" i="3"/>
  <c r="E85" i="3"/>
  <c r="BF163" i="3"/>
  <c r="BF173" i="3"/>
  <c r="BF183" i="3"/>
  <c r="BF197" i="3"/>
  <c r="BF203" i="3"/>
  <c r="BF264" i="3"/>
  <c r="BF295" i="3"/>
  <c r="BF302" i="3"/>
  <c r="BF306" i="3"/>
  <c r="BF329" i="3"/>
  <c r="BF330" i="3"/>
  <c r="BF331" i="3"/>
  <c r="BF334" i="3"/>
  <c r="BF137" i="3"/>
  <c r="BF169" i="3"/>
  <c r="BF170" i="3"/>
  <c r="BF172" i="3"/>
  <c r="BF178" i="3"/>
  <c r="BF180" i="3"/>
  <c r="BF185" i="3"/>
  <c r="BF188" i="3"/>
  <c r="BF190" i="3"/>
  <c r="BF194" i="3"/>
  <c r="BF195" i="3"/>
  <c r="BF211" i="3"/>
  <c r="BF212" i="3"/>
  <c r="BF226" i="3"/>
  <c r="BF231" i="3"/>
  <c r="BF242" i="3"/>
  <c r="BF263" i="3"/>
  <c r="BF303" i="3"/>
  <c r="BF308" i="3"/>
  <c r="BF315" i="3"/>
  <c r="BF317" i="3"/>
  <c r="BF321" i="3"/>
  <c r="BF322" i="3"/>
  <c r="BF332" i="3"/>
  <c r="BF335" i="3"/>
  <c r="BF337" i="3"/>
  <c r="BF138" i="3"/>
  <c r="BF145" i="3"/>
  <c r="BF148" i="3"/>
  <c r="BF159" i="3"/>
  <c r="BF167" i="3"/>
  <c r="BF191" i="3"/>
  <c r="BF205" i="3"/>
  <c r="BF219" i="3"/>
  <c r="BF220" i="3"/>
  <c r="BF222" i="3"/>
  <c r="BF239" i="3"/>
  <c r="BF247" i="3"/>
  <c r="BF249" i="3"/>
  <c r="BF277" i="3"/>
  <c r="BF291" i="3"/>
  <c r="BF300" i="3"/>
  <c r="BF312" i="3"/>
  <c r="BF314" i="3"/>
  <c r="BF316" i="3"/>
  <c r="BF325" i="3"/>
  <c r="BF327" i="3"/>
  <c r="J129" i="3"/>
  <c r="F132" i="3"/>
  <c r="BF143" i="3"/>
  <c r="BF151" i="3"/>
  <c r="BF155" i="3"/>
  <c r="BF156" i="3"/>
  <c r="BF161" i="3"/>
  <c r="BF165" i="3"/>
  <c r="BF182" i="3"/>
  <c r="BF196" i="3"/>
  <c r="BF199" i="3"/>
  <c r="BF208" i="3"/>
  <c r="BF213" i="3"/>
  <c r="BF215" i="3"/>
  <c r="BF229" i="3"/>
  <c r="BF237" i="3"/>
  <c r="BF240" i="3"/>
  <c r="BF256" i="3"/>
  <c r="BF257" i="3"/>
  <c r="BF258" i="3"/>
  <c r="BF297" i="3"/>
  <c r="BF319" i="3"/>
  <c r="BF320" i="3"/>
  <c r="BF323" i="3"/>
  <c r="BF324" i="3"/>
  <c r="BF326" i="3"/>
  <c r="BF328" i="3"/>
  <c r="BF333" i="3"/>
  <c r="BF152" i="3"/>
  <c r="BF157" i="3"/>
  <c r="BF160" i="3"/>
  <c r="BF164" i="3"/>
  <c r="BF218" i="3"/>
  <c r="BF272" i="3"/>
  <c r="BF288" i="3"/>
  <c r="BF294" i="3"/>
  <c r="BF307" i="3"/>
  <c r="BF313" i="3"/>
  <c r="BF166" i="3"/>
  <c r="BF174" i="3"/>
  <c r="BF181" i="3"/>
  <c r="BF192" i="3"/>
  <c r="BF207" i="3"/>
  <c r="BF230" i="3"/>
  <c r="BF233" i="3"/>
  <c r="BF260" i="3"/>
  <c r="BF261" i="3"/>
  <c r="BF266" i="3"/>
  <c r="BF269" i="3"/>
  <c r="BF270" i="3"/>
  <c r="BF274" i="3"/>
  <c r="BF276" i="3"/>
  <c r="BF280" i="3"/>
  <c r="BF290" i="3"/>
  <c r="BF299" i="3"/>
  <c r="J92" i="3"/>
  <c r="BF140" i="3"/>
  <c r="BF162" i="3"/>
  <c r="BF177" i="3"/>
  <c r="BF179" i="3"/>
  <c r="BF214" i="3"/>
  <c r="BF223" i="3"/>
  <c r="BF227" i="3"/>
  <c r="BF228" i="3"/>
  <c r="BF238" i="3"/>
  <c r="BF248" i="3"/>
  <c r="BF251" i="3"/>
  <c r="BF254" i="3"/>
  <c r="BF255" i="3"/>
  <c r="BF262" i="3"/>
  <c r="BF267" i="3"/>
  <c r="BF268" i="3"/>
  <c r="BF144" i="3"/>
  <c r="BF146" i="3"/>
  <c r="BF147" i="3"/>
  <c r="BF154" i="3"/>
  <c r="BF168" i="3"/>
  <c r="BF189" i="3"/>
  <c r="BF225" i="3"/>
  <c r="BF241" i="3"/>
  <c r="BF281" i="3"/>
  <c r="BF293" i="3"/>
  <c r="BF158" i="3"/>
  <c r="BF187" i="3"/>
  <c r="BF202" i="3"/>
  <c r="BF204" i="3"/>
  <c r="BF209" i="3"/>
  <c r="BF235" i="3"/>
  <c r="BF236" i="3"/>
  <c r="BF243" i="3"/>
  <c r="BF246" i="3"/>
  <c r="BF273" i="3"/>
  <c r="BF285" i="3"/>
  <c r="BF301" i="3"/>
  <c r="F91" i="3"/>
  <c r="BF221" i="3"/>
  <c r="BF224" i="3"/>
  <c r="BF250" i="3"/>
  <c r="BF252" i="3"/>
  <c r="BF310" i="3"/>
  <c r="BF142" i="3"/>
  <c r="BF198" i="3"/>
  <c r="BF206" i="3"/>
  <c r="BF210" i="3"/>
  <c r="BF216" i="3"/>
  <c r="BF259" i="3"/>
  <c r="BF271" i="3"/>
  <c r="BF282" i="3"/>
  <c r="BF284" i="3"/>
  <c r="BF287" i="3"/>
  <c r="BF289" i="3"/>
  <c r="BF296" i="3"/>
  <c r="BF304" i="3"/>
  <c r="BF305" i="3"/>
  <c r="BF311" i="3"/>
  <c r="BF318" i="3"/>
  <c r="F92" i="2"/>
  <c r="BF144" i="2"/>
  <c r="BF158" i="2"/>
  <c r="BF159" i="2"/>
  <c r="BF161" i="2"/>
  <c r="BF163" i="2"/>
  <c r="BF166" i="2"/>
  <c r="BF169" i="2"/>
  <c r="BF173" i="2"/>
  <c r="BF178" i="2"/>
  <c r="BF187" i="2"/>
  <c r="BF189" i="2"/>
  <c r="BF192" i="2"/>
  <c r="BF194" i="2"/>
  <c r="BF195" i="2"/>
  <c r="BF197" i="2"/>
  <c r="BF199" i="2"/>
  <c r="BF200" i="2"/>
  <c r="BF204" i="2"/>
  <c r="BF205" i="2"/>
  <c r="BF206" i="2"/>
  <c r="BF207" i="2"/>
  <c r="BF215" i="2"/>
  <c r="BF219" i="2"/>
  <c r="BF226" i="2"/>
  <c r="BF227" i="2"/>
  <c r="BF235" i="2"/>
  <c r="BF244" i="2"/>
  <c r="BF247" i="2"/>
  <c r="BF252" i="2"/>
  <c r="BF256" i="2"/>
  <c r="BF280" i="2"/>
  <c r="BF285" i="2"/>
  <c r="BF287" i="2"/>
  <c r="BF297" i="2"/>
  <c r="BF298" i="2"/>
  <c r="BF300" i="2"/>
  <c r="BF301" i="2"/>
  <c r="BF308" i="2"/>
  <c r="BF310" i="2"/>
  <c r="BF312" i="2"/>
  <c r="BF313" i="2"/>
  <c r="BF316" i="2"/>
  <c r="BF364" i="2"/>
  <c r="BF369" i="2"/>
  <c r="E85" i="2"/>
  <c r="J91" i="2"/>
  <c r="F135" i="2"/>
  <c r="J136" i="2"/>
  <c r="BF147" i="2"/>
  <c r="BF153" i="2"/>
  <c r="BF155" i="2"/>
  <c r="BF165" i="2"/>
  <c r="BF167" i="2"/>
  <c r="BF171" i="2"/>
  <c r="BF172" i="2"/>
  <c r="BF177" i="2"/>
  <c r="BF179" i="2"/>
  <c r="BF180" i="2"/>
  <c r="BF183" i="2"/>
  <c r="BF184" i="2"/>
  <c r="BF188" i="2"/>
  <c r="BF196" i="2"/>
  <c r="BF198" i="2"/>
  <c r="BF201" i="2"/>
  <c r="BF213" i="2"/>
  <c r="BF221" i="2"/>
  <c r="BF223" i="2"/>
  <c r="BF224" i="2"/>
  <c r="BF228" i="2"/>
  <c r="BF234" i="2"/>
  <c r="BF238" i="2"/>
  <c r="BF253" i="2"/>
  <c r="BF254" i="2"/>
  <c r="BF258" i="2"/>
  <c r="BF259" i="2"/>
  <c r="BF261" i="2"/>
  <c r="BF262" i="2"/>
  <c r="BF263" i="2"/>
  <c r="BF264" i="2"/>
  <c r="BF266" i="2"/>
  <c r="BF273" i="2"/>
  <c r="BF276" i="2"/>
  <c r="BF277" i="2"/>
  <c r="BF278" i="2"/>
  <c r="BF281" i="2"/>
  <c r="BF284" i="2"/>
  <c r="BF294" i="2"/>
  <c r="BF296" i="2"/>
  <c r="BF302" i="2"/>
  <c r="BF303" i="2"/>
  <c r="BF305" i="2"/>
  <c r="BF306" i="2"/>
  <c r="BF307" i="2"/>
  <c r="BF309" i="2"/>
  <c r="BF311" i="2"/>
  <c r="BF319" i="2"/>
  <c r="BF321" i="2"/>
  <c r="BF322" i="2"/>
  <c r="BF325" i="2"/>
  <c r="BF326" i="2"/>
  <c r="BF328" i="2"/>
  <c r="BF329" i="2"/>
  <c r="BF330" i="2"/>
  <c r="BF335" i="2"/>
  <c r="BF345" i="2"/>
  <c r="BF346" i="2"/>
  <c r="BF347" i="2"/>
  <c r="BF349" i="2"/>
  <c r="BF350" i="2"/>
  <c r="J133" i="2"/>
  <c r="BF145" i="2"/>
  <c r="BF146" i="2"/>
  <c r="BF148" i="2"/>
  <c r="BF149" i="2"/>
  <c r="BF152" i="2"/>
  <c r="BF154" i="2"/>
  <c r="BF164" i="2"/>
  <c r="BF168" i="2"/>
  <c r="BF174" i="2"/>
  <c r="BF185" i="2"/>
  <c r="BF202" i="2"/>
  <c r="BF209" i="2"/>
  <c r="BF211" i="2"/>
  <c r="BF214" i="2"/>
  <c r="BF218" i="2"/>
  <c r="BF222" i="2"/>
  <c r="BF225" i="2"/>
  <c r="BF230" i="2"/>
  <c r="BF232" i="2"/>
  <c r="BF233" i="2"/>
  <c r="BF236" i="2"/>
  <c r="BF240" i="2"/>
  <c r="BF241" i="2"/>
  <c r="BF248" i="2"/>
  <c r="BF249" i="2"/>
  <c r="BF265" i="2"/>
  <c r="BF268" i="2"/>
  <c r="BF269" i="2"/>
  <c r="BF270" i="2"/>
  <c r="BF282" i="2"/>
  <c r="BF290" i="2"/>
  <c r="BF292" i="2"/>
  <c r="BF295" i="2"/>
  <c r="BF299" i="2"/>
  <c r="BF323" i="2"/>
  <c r="BF324" i="2"/>
  <c r="BF327" i="2"/>
  <c r="BF331" i="2"/>
  <c r="BF332" i="2"/>
  <c r="BF334" i="2"/>
  <c r="BF336" i="2"/>
  <c r="BF338" i="2"/>
  <c r="BF340" i="2"/>
  <c r="BF341" i="2"/>
  <c r="BF342" i="2"/>
  <c r="BF343" i="2"/>
  <c r="BF344" i="2"/>
  <c r="BF366" i="2"/>
  <c r="BF368" i="2"/>
  <c r="BF374" i="2"/>
  <c r="BF375" i="2"/>
  <c r="BF142" i="2"/>
  <c r="BF143" i="2"/>
  <c r="BF151" i="2"/>
  <c r="BF156" i="2"/>
  <c r="BF157" i="2"/>
  <c r="BF160" i="2"/>
  <c r="BF170" i="2"/>
  <c r="BF175" i="2"/>
  <c r="BF176" i="2"/>
  <c r="BF181" i="2"/>
  <c r="BF182" i="2"/>
  <c r="BF190" i="2"/>
  <c r="BF191" i="2"/>
  <c r="BF193" i="2"/>
  <c r="BF210" i="2"/>
  <c r="BF212" i="2"/>
  <c r="BF216" i="2"/>
  <c r="BF217" i="2"/>
  <c r="BF220" i="2"/>
  <c r="BF229" i="2"/>
  <c r="BF231" i="2"/>
  <c r="BF239" i="2"/>
  <c r="BF242" i="2"/>
  <c r="BF250" i="2"/>
  <c r="BF251" i="2"/>
  <c r="BF257" i="2"/>
  <c r="BF260" i="2"/>
  <c r="BF267" i="2"/>
  <c r="BF272" i="2"/>
  <c r="BF274" i="2"/>
  <c r="BF275" i="2"/>
  <c r="BF279" i="2"/>
  <c r="BF283" i="2"/>
  <c r="BF286" i="2"/>
  <c r="BF288" i="2"/>
  <c r="BF291" i="2"/>
  <c r="BF315" i="2"/>
  <c r="BF317" i="2"/>
  <c r="BF318" i="2"/>
  <c r="BF320" i="2"/>
  <c r="BF333" i="2"/>
  <c r="BF337" i="2"/>
  <c r="BF348" i="2"/>
  <c r="BF351" i="2"/>
  <c r="BF352" i="2"/>
  <c r="BF354" i="2"/>
  <c r="BF355" i="2"/>
  <c r="BF356" i="2"/>
  <c r="BF358" i="2"/>
  <c r="BF359" i="2"/>
  <c r="BF360" i="2"/>
  <c r="BF361" i="2"/>
  <c r="BF362" i="2"/>
  <c r="BF365" i="2"/>
  <c r="BF370" i="2"/>
  <c r="BF372" i="2"/>
  <c r="BF373" i="2"/>
  <c r="BF376" i="2"/>
  <c r="AV95" i="1"/>
  <c r="J33" i="5"/>
  <c r="AV98" i="1" s="1"/>
  <c r="F33" i="6"/>
  <c r="AZ99" i="1" s="1"/>
  <c r="F37" i="7"/>
  <c r="BD100" i="1"/>
  <c r="F35" i="9"/>
  <c r="BB102" i="1" s="1"/>
  <c r="F36" i="12"/>
  <c r="BC105" i="1" s="1"/>
  <c r="F36" i="13"/>
  <c r="BC106" i="1"/>
  <c r="J33" i="3"/>
  <c r="AV96" i="1" s="1"/>
  <c r="F33" i="8"/>
  <c r="AZ101" i="1" s="1"/>
  <c r="F36" i="11"/>
  <c r="BC104" i="1"/>
  <c r="F37" i="14"/>
  <c r="BD107" i="1" s="1"/>
  <c r="F33" i="3"/>
  <c r="AZ96" i="1" s="1"/>
  <c r="F37" i="9"/>
  <c r="BD102" i="1" s="1"/>
  <c r="F36" i="10"/>
  <c r="BC103" i="1" s="1"/>
  <c r="F37" i="13"/>
  <c r="BD106" i="1" s="1"/>
  <c r="J33" i="15"/>
  <c r="AV108" i="1" s="1"/>
  <c r="F33" i="5"/>
  <c r="AZ98" i="1" s="1"/>
  <c r="F35" i="6"/>
  <c r="BB99" i="1" s="1"/>
  <c r="F36" i="9"/>
  <c r="BC102" i="1"/>
  <c r="J33" i="12"/>
  <c r="AV105" i="1" s="1"/>
  <c r="F35" i="14"/>
  <c r="BB107" i="1" s="1"/>
  <c r="F35" i="4"/>
  <c r="BB97" i="1"/>
  <c r="F36" i="5"/>
  <c r="BC98" i="1" s="1"/>
  <c r="J33" i="7"/>
  <c r="AV100" i="1" s="1"/>
  <c r="J33" i="8"/>
  <c r="AV101" i="1"/>
  <c r="J33" i="11"/>
  <c r="AV104" i="1" s="1"/>
  <c r="F36" i="14"/>
  <c r="BC107" i="1" s="1"/>
  <c r="F36" i="4"/>
  <c r="BC97" i="1" s="1"/>
  <c r="F35" i="5"/>
  <c r="BB98" i="1" s="1"/>
  <c r="F36" i="7"/>
  <c r="BC100" i="1" s="1"/>
  <c r="F36" i="8"/>
  <c r="BC101" i="1" s="1"/>
  <c r="F37" i="11"/>
  <c r="BD104" i="1" s="1"/>
  <c r="F33" i="14"/>
  <c r="AZ107" i="1" s="1"/>
  <c r="F35" i="3"/>
  <c r="BB96" i="1" s="1"/>
  <c r="F33" i="9"/>
  <c r="AZ102" i="1" s="1"/>
  <c r="F33" i="10"/>
  <c r="AZ103" i="1" s="1"/>
  <c r="F37" i="12"/>
  <c r="BD105" i="1"/>
  <c r="F35" i="15"/>
  <c r="BB108" i="1" s="1"/>
  <c r="F37" i="3"/>
  <c r="BD96" i="1" s="1"/>
  <c r="F37" i="8"/>
  <c r="BD101" i="1"/>
  <c r="F35" i="12"/>
  <c r="BB105" i="1" s="1"/>
  <c r="J33" i="13"/>
  <c r="AV106" i="1" s="1"/>
  <c r="F37" i="15"/>
  <c r="BD108" i="1"/>
  <c r="F37" i="4"/>
  <c r="BD97" i="1" s="1"/>
  <c r="F36" i="6"/>
  <c r="BC99" i="1" s="1"/>
  <c r="F33" i="7"/>
  <c r="AZ100" i="1"/>
  <c r="J33" i="9"/>
  <c r="AV102" i="1" s="1"/>
  <c r="F33" i="11"/>
  <c r="AZ104" i="1" s="1"/>
  <c r="J33" i="14"/>
  <c r="AV107" i="1"/>
  <c r="J33" i="4"/>
  <c r="AV97" i="1" s="1"/>
  <c r="F37" i="5"/>
  <c r="BD98" i="1"/>
  <c r="F37" i="6"/>
  <c r="BD99" i="1" s="1"/>
  <c r="F35" i="10"/>
  <c r="BB103" i="1" s="1"/>
  <c r="F33" i="12"/>
  <c r="AZ105" i="1" s="1"/>
  <c r="F36" i="15"/>
  <c r="BC108" i="1" s="1"/>
  <c r="F36" i="3"/>
  <c r="BC96" i="1" s="1"/>
  <c r="F35" i="8"/>
  <c r="BB101" i="1" s="1"/>
  <c r="F35" i="11"/>
  <c r="BB104" i="1" s="1"/>
  <c r="F35" i="13"/>
  <c r="BB106" i="1" s="1"/>
  <c r="F33" i="4"/>
  <c r="AZ97" i="1" s="1"/>
  <c r="J33" i="6"/>
  <c r="AV99" i="1" s="1"/>
  <c r="F35" i="7"/>
  <c r="BB100" i="1" s="1"/>
  <c r="J33" i="10"/>
  <c r="AV103" i="1" s="1"/>
  <c r="F33" i="13"/>
  <c r="AZ106" i="1" s="1"/>
  <c r="F33" i="15"/>
  <c r="AZ108" i="1" s="1"/>
  <c r="BK118" i="14" l="1"/>
  <c r="J118" i="14" s="1"/>
  <c r="J30" i="14" s="1"/>
  <c r="BK122" i="13"/>
  <c r="J122" i="13" s="1"/>
  <c r="J97" i="13" s="1"/>
  <c r="BK122" i="11"/>
  <c r="J122" i="11" s="1"/>
  <c r="J97" i="11" s="1"/>
  <c r="BK122" i="10"/>
  <c r="J122" i="10" s="1"/>
  <c r="J97" i="10" s="1"/>
  <c r="J30" i="7"/>
  <c r="J96" i="7"/>
  <c r="BK245" i="2"/>
  <c r="J245" i="2" s="1"/>
  <c r="J106" i="2" s="1"/>
  <c r="BK200" i="3"/>
  <c r="J200" i="3" s="1"/>
  <c r="J103" i="3" s="1"/>
  <c r="J96" i="14"/>
  <c r="J135" i="11"/>
  <c r="J99" i="11" s="1"/>
  <c r="P167" i="4"/>
  <c r="P126" i="4"/>
  <c r="AU97" i="1" s="1"/>
  <c r="T122" i="12"/>
  <c r="T121" i="12"/>
  <c r="T125" i="6"/>
  <c r="T124" i="6"/>
  <c r="T123" i="5"/>
  <c r="T122" i="5" s="1"/>
  <c r="P122" i="11"/>
  <c r="P121" i="11"/>
  <c r="AU104" i="1" s="1"/>
  <c r="BK124" i="8"/>
  <c r="BK123" i="8" s="1"/>
  <c r="J123" i="8" s="1"/>
  <c r="J96" i="8" s="1"/>
  <c r="J124" i="8"/>
  <c r="J97" i="8" s="1"/>
  <c r="R122" i="11"/>
  <c r="R121" i="11"/>
  <c r="R127" i="4"/>
  <c r="R126" i="4"/>
  <c r="P122" i="13"/>
  <c r="P121" i="13" s="1"/>
  <c r="AU106" i="1" s="1"/>
  <c r="P200" i="3"/>
  <c r="P135" i="3" s="1"/>
  <c r="AU96" i="1" s="1"/>
  <c r="R123" i="5"/>
  <c r="R122" i="5" s="1"/>
  <c r="P140" i="2"/>
  <c r="BK140" i="2"/>
  <c r="J140" i="2" s="1"/>
  <c r="J97" i="2" s="1"/>
  <c r="R245" i="2"/>
  <c r="P278" i="3"/>
  <c r="R135" i="3"/>
  <c r="T122" i="13"/>
  <c r="T121" i="13" s="1"/>
  <c r="P122" i="9"/>
  <c r="P121" i="9"/>
  <c r="AU102" i="1" s="1"/>
  <c r="P122" i="10"/>
  <c r="P121" i="10"/>
  <c r="AU103" i="1" s="1"/>
  <c r="R122" i="10"/>
  <c r="R121" i="10"/>
  <c r="BK122" i="12"/>
  <c r="BK121" i="12"/>
  <c r="J121" i="12"/>
  <c r="J30" i="12" s="1"/>
  <c r="AG105" i="1" s="1"/>
  <c r="AN105" i="1" s="1"/>
  <c r="T123" i="8"/>
  <c r="T245" i="2"/>
  <c r="T139" i="2"/>
  <c r="T167" i="4"/>
  <c r="BK123" i="5"/>
  <c r="J123" i="5"/>
  <c r="J97" i="5" s="1"/>
  <c r="R140" i="2"/>
  <c r="R139" i="2"/>
  <c r="T127" i="4"/>
  <c r="T126" i="4"/>
  <c r="T278" i="3"/>
  <c r="R125" i="6"/>
  <c r="R124" i="6"/>
  <c r="R122" i="12"/>
  <c r="R121" i="12" s="1"/>
  <c r="P125" i="6"/>
  <c r="P124" i="6"/>
  <c r="AU99" i="1" s="1"/>
  <c r="P245" i="2"/>
  <c r="P124" i="8"/>
  <c r="P123" i="8" s="1"/>
  <c r="AU101" i="1" s="1"/>
  <c r="T200" i="3"/>
  <c r="T135" i="3" s="1"/>
  <c r="T122" i="10"/>
  <c r="T121" i="10"/>
  <c r="R122" i="9"/>
  <c r="R121" i="9"/>
  <c r="AG100" i="1"/>
  <c r="BK278" i="3"/>
  <c r="J278" i="3"/>
  <c r="J109" i="3"/>
  <c r="BK119" i="15"/>
  <c r="J119" i="15"/>
  <c r="J96" i="15"/>
  <c r="BK127" i="4"/>
  <c r="J127" i="4"/>
  <c r="J97" i="4"/>
  <c r="BK167" i="4"/>
  <c r="J167" i="4"/>
  <c r="J102" i="4" s="1"/>
  <c r="BK125" i="6"/>
  <c r="BK124" i="6"/>
  <c r="J124" i="6"/>
  <c r="J30" i="6" s="1"/>
  <c r="AG99" i="1" s="1"/>
  <c r="AG107" i="1"/>
  <c r="BK121" i="13"/>
  <c r="J121" i="13" s="1"/>
  <c r="J96" i="13" s="1"/>
  <c r="BK121" i="11"/>
  <c r="J121" i="11" s="1"/>
  <c r="J30" i="11" s="1"/>
  <c r="AG104" i="1" s="1"/>
  <c r="BK121" i="10"/>
  <c r="J121" i="10" s="1"/>
  <c r="J96" i="10" s="1"/>
  <c r="BK121" i="9"/>
  <c r="J121" i="9"/>
  <c r="J96" i="9"/>
  <c r="BK135" i="3"/>
  <c r="J135" i="3" s="1"/>
  <c r="J30" i="3" s="1"/>
  <c r="AG96" i="1" s="1"/>
  <c r="J34" i="3"/>
  <c r="AW96" i="1" s="1"/>
  <c r="AT96" i="1" s="1"/>
  <c r="F34" i="2"/>
  <c r="BA95" i="1" s="1"/>
  <c r="F34" i="4"/>
  <c r="BA97" i="1" s="1"/>
  <c r="F34" i="8"/>
  <c r="BA101" i="1"/>
  <c r="F34" i="10"/>
  <c r="BA103" i="1" s="1"/>
  <c r="F34" i="14"/>
  <c r="BA107" i="1" s="1"/>
  <c r="J34" i="11"/>
  <c r="AW104" i="1"/>
  <c r="AT104" i="1" s="1"/>
  <c r="J34" i="15"/>
  <c r="AW108" i="1"/>
  <c r="AT108" i="1" s="1"/>
  <c r="F34" i="5"/>
  <c r="BA98" i="1"/>
  <c r="J34" i="8"/>
  <c r="AW101" i="1" s="1"/>
  <c r="AT101" i="1" s="1"/>
  <c r="F34" i="11"/>
  <c r="BA104" i="1" s="1"/>
  <c r="F34" i="15"/>
  <c r="BA108" i="1"/>
  <c r="J34" i="2"/>
  <c r="AW95" i="1" s="1"/>
  <c r="AT95" i="1" s="1"/>
  <c r="J34" i="5"/>
  <c r="AW98" i="1" s="1"/>
  <c r="AT98" i="1" s="1"/>
  <c r="J34" i="10"/>
  <c r="AW103" i="1" s="1"/>
  <c r="AT103" i="1" s="1"/>
  <c r="J34" i="14"/>
  <c r="AW107" i="1" s="1"/>
  <c r="AT107" i="1" s="1"/>
  <c r="F34" i="6"/>
  <c r="BA99" i="1" s="1"/>
  <c r="F34" i="13"/>
  <c r="BA106" i="1" s="1"/>
  <c r="BB94" i="1"/>
  <c r="W31" i="1" s="1"/>
  <c r="J34" i="6"/>
  <c r="AW99" i="1" s="1"/>
  <c r="AT99" i="1" s="1"/>
  <c r="F34" i="12"/>
  <c r="BA105" i="1"/>
  <c r="BD94" i="1"/>
  <c r="W33" i="1" s="1"/>
  <c r="J34" i="4"/>
  <c r="AW97" i="1"/>
  <c r="AT97" i="1" s="1"/>
  <c r="F34" i="9"/>
  <c r="BA102" i="1" s="1"/>
  <c r="J34" i="12"/>
  <c r="AW105" i="1"/>
  <c r="AT105" i="1"/>
  <c r="BC94" i="1"/>
  <c r="W32" i="1" s="1"/>
  <c r="F34" i="3"/>
  <c r="BA96" i="1" s="1"/>
  <c r="J34" i="7"/>
  <c r="AW100" i="1" s="1"/>
  <c r="AT100" i="1" s="1"/>
  <c r="AN100" i="1" s="1"/>
  <c r="F34" i="7"/>
  <c r="BA100" i="1"/>
  <c r="J34" i="9"/>
  <c r="AW102" i="1" s="1"/>
  <c r="AT102" i="1" s="1"/>
  <c r="J34" i="13"/>
  <c r="AW106" i="1"/>
  <c r="AT106" i="1" s="1"/>
  <c r="AZ94" i="1"/>
  <c r="W29" i="1" s="1"/>
  <c r="AN107" i="1" l="1"/>
  <c r="BK139" i="2"/>
  <c r="J139" i="2" s="1"/>
  <c r="J30" i="2" s="1"/>
  <c r="AG95" i="1" s="1"/>
  <c r="AN95" i="1" s="1"/>
  <c r="AN99" i="1"/>
  <c r="P139" i="2"/>
  <c r="AU95" i="1"/>
  <c r="BK126" i="4"/>
  <c r="J126" i="4"/>
  <c r="J96" i="4" s="1"/>
  <c r="J96" i="6"/>
  <c r="J96" i="12"/>
  <c r="BK122" i="5"/>
  <c r="J122" i="5"/>
  <c r="J96" i="5"/>
  <c r="J125" i="6"/>
  <c r="J97" i="6" s="1"/>
  <c r="J122" i="12"/>
  <c r="J97" i="12"/>
  <c r="J39" i="14"/>
  <c r="AN104" i="1"/>
  <c r="J96" i="11"/>
  <c r="J39" i="12"/>
  <c r="J39" i="11"/>
  <c r="J39" i="7"/>
  <c r="J39" i="6"/>
  <c r="AN96" i="1"/>
  <c r="J96" i="3"/>
  <c r="J39" i="3"/>
  <c r="J30" i="15"/>
  <c r="AG108" i="1"/>
  <c r="J30" i="9"/>
  <c r="AG102" i="1"/>
  <c r="AN102" i="1"/>
  <c r="AX94" i="1"/>
  <c r="AU94" i="1"/>
  <c r="J30" i="13"/>
  <c r="AG106" i="1" s="1"/>
  <c r="AN106" i="1" s="1"/>
  <c r="BA94" i="1"/>
  <c r="W30" i="1" s="1"/>
  <c r="AV94" i="1"/>
  <c r="AK29" i="1" s="1"/>
  <c r="AY94" i="1"/>
  <c r="J30" i="8"/>
  <c r="AG101" i="1"/>
  <c r="AN101" i="1" s="1"/>
  <c r="J30" i="10"/>
  <c r="AG103" i="1"/>
  <c r="AN103" i="1" s="1"/>
  <c r="J39" i="2" l="1"/>
  <c r="J96" i="2"/>
  <c r="J39" i="15"/>
  <c r="J39" i="13"/>
  <c r="J39" i="10"/>
  <c r="J39" i="9"/>
  <c r="J39" i="8"/>
  <c r="AN108" i="1"/>
  <c r="J30" i="4"/>
  <c r="AG97" i="1"/>
  <c r="J30" i="5"/>
  <c r="AG98" i="1" s="1"/>
  <c r="AN98" i="1" s="1"/>
  <c r="AW94" i="1"/>
  <c r="AK30" i="1" s="1"/>
  <c r="J39" i="5" l="1"/>
  <c r="J39" i="4"/>
  <c r="AN97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<sst xmlns="http://schemas.openxmlformats.org/spreadsheetml/2006/main" count="13988" uniqueCount="2120">
  <si>
    <t>Export Komplet</t>
  </si>
  <si>
    <t/>
  </si>
  <si>
    <t>2.0</t>
  </si>
  <si>
    <t>False</t>
  </si>
  <si>
    <t>{c24f7d7a-b92a-4d77-8827-0e9dac8e8f47}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</si>
  <si>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</si>
  <si>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</si>
  <si>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</si>
  <si>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</si>
  <si>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</si>
  <si>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</si>
  <si>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</si>
  <si>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16065</t>
  </si>
  <si>
    <t>Stavba:</t>
  </si>
  <si>
    <t>Vinárstvo Káty</t>
  </si>
  <si>
    <t>JKSO:</t>
  </si>
  <si>
    <t>KS:</t>
  </si>
  <si>
    <t>Miesto:</t>
  </si>
  <si>
    <t xml:space="preserve"> </t>
  </si>
  <si>
    <t>Dátum:</t>
  </si>
  <si>
    <t>21. 4. 2022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</si>
  <si>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</si>
  <si>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</si>
  <si>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</si>
  <si>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</si>
  <si>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</si>
  <si>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</si>
  <si>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</si>
  <si>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</si>
  <si>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</si>
  <si>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</si>
  <si>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</si>
  <si>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</si>
  <si>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</si>
  <si>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</si>
  <si>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</si>
  <si>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</si>
  <si>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</si>
  <si>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</si>
  <si>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</si>
  <si>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</si>
  <si>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</si>
  <si>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</si>
  <si>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</si>
  <si>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</si>
  <si>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</si>
  <si>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</si>
  <si>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</si>
  <si>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</si>
  <si>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</si>
  <si>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</si>
  <si>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</si>
  <si>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</si>
  <si>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</si>
  <si>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</si>
  <si>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</si>
  <si>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</si>
  <si>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</si>
  <si>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</si>
  <si>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</si>
  <si>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</si>
  <si>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</si>
  <si>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</si>
  <si>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</si>
  <si>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</si>
  <si>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</si>
  <si>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</si>
  <si>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</si>
  <si>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</si>
  <si>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</si>
  <si>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</si>
  <si>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</si>
  <si>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</si>
  <si>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</si>
  <si>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</si>
  <si>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Stavebná časť - architektura</t>
  </si>
  <si>
    <t>STA</t>
  </si>
  <si>
    <t>1</t>
  </si>
  <si>
    <t>{2cdaf953-273e-4e64-a327-d396175c0148}</t>
  </si>
  <si>
    <t>02</t>
  </si>
  <si>
    <t>SO 01.1  Stavebná časť - elektroinštalácia</t>
  </si>
  <si>
    <t>{d002eadc-34e7-4e43-944b-8e594da9d7e0}</t>
  </si>
  <si>
    <t>03</t>
  </si>
  <si>
    <t xml:space="preserve">SO 01.2  Stavebná časť - vzduchotechnika </t>
  </si>
  <si>
    <t>{1956765d-4d07-4912-839e-7ab7f269d050}</t>
  </si>
  <si>
    <t>04</t>
  </si>
  <si>
    <t>SO 01.4 Stavebná časť - zdravotechnika</t>
  </si>
  <si>
    <t>{dfcc82da-17e7-4101-8d2b-b257ea5b54ca}</t>
  </si>
  <si>
    <t>05</t>
  </si>
  <si>
    <t xml:space="preserve">SO 01.5 Stavebná časť - ustredné vykurovanie </t>
  </si>
  <si>
    <t>{7c41e363-7144-43b2-a1c4-98b3f972c22d}</t>
  </si>
  <si>
    <t>06</t>
  </si>
  <si>
    <t xml:space="preserve">PS 01 Technologická časť </t>
  </si>
  <si>
    <t>{07ae7c9d-b266-4c58-8dc4-523fd18e6977}</t>
  </si>
  <si>
    <t>07</t>
  </si>
  <si>
    <t xml:space="preserve">SO 02  Spevnené plochy   </t>
  </si>
  <si>
    <t>{fab1d628-1f37-4bab-bdf0-9a7009c2f69e}</t>
  </si>
  <si>
    <t>08</t>
  </si>
  <si>
    <t xml:space="preserve">SO 03  Príjazdová komunikácia   </t>
  </si>
  <si>
    <t>{ec094fc9-5706-4009-b4b0-4d3f6dc7bb43}</t>
  </si>
  <si>
    <t>09</t>
  </si>
  <si>
    <t xml:space="preserve">SO 04  Prípojka vody   </t>
  </si>
  <si>
    <t>{61b7a368-dece-4f46-a8bc-921df612864f}</t>
  </si>
  <si>
    <t>10</t>
  </si>
  <si>
    <t xml:space="preserve">SO 06  Žumpa a prípojka splaškova   </t>
  </si>
  <si>
    <t>{102a8e90-ed50-4f64-b6a5-11e83b462762}</t>
  </si>
  <si>
    <t>11</t>
  </si>
  <si>
    <t xml:space="preserve">SO 07 Žumpa a prípojka technologickej kanalizácie   </t>
  </si>
  <si>
    <t>{69cdeb6f-f36f-4305-a8b3-90c0eb9b4779}</t>
  </si>
  <si>
    <t>12</t>
  </si>
  <si>
    <t xml:space="preserve">SO 08 Trativod dažďovej kanalizácie   </t>
  </si>
  <si>
    <t>{d35eb1a1-9c0e-4757-8306-b5b779c83669}</t>
  </si>
  <si>
    <t>13</t>
  </si>
  <si>
    <t xml:space="preserve">SO 09.1  Rekonštrukcia trafostanice   </t>
  </si>
  <si>
    <t>{2f3c1dc3-c65f-4d6d-a9a1-7dc4c24036e7}</t>
  </si>
  <si>
    <t>14</t>
  </si>
  <si>
    <t xml:space="preserve">SO 09.2 Odberné elektrické zariadenie   </t>
  </si>
  <si>
    <t>{0c09fb79-800b-43f0-b391-f8701b8ff66d}</t>
  </si>
  <si>
    <t>KRYCÍ LIST ROZPOČTU</t>
  </si>
  <si>
    <t>Objekt:</t>
  </si>
  <si>
    <t>01 - SO 01 Stavebná časť - architektura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</si>
  <si>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</si>
  <si>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</si>
  <si>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</si>
  <si>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</si>
  <si>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</si>
  <si>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</si>
  <si>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</si>
  <si>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</si>
  <si>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</si>
  <si>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</si>
  <si>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</si>
  <si>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</si>
  <si>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</si>
  <si>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</si>
  <si>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</si>
  <si>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</si>
  <si>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713 - Izolácie tepelné   </t>
  </si>
  <si>
    <t xml:space="preserve">    762 - Konštrukcie tesárske   </t>
  </si>
  <si>
    <t xml:space="preserve">    763 - Konštrukcie - drevostavby   </t>
  </si>
  <si>
    <t xml:space="preserve">    764 - Konštrukcie klampiarske   </t>
  </si>
  <si>
    <t xml:space="preserve">    765 - Konštrukcie - krytiny tvrdé   </t>
  </si>
  <si>
    <t xml:space="preserve">    766 - Konštrukcie stolárske   </t>
  </si>
  <si>
    <t xml:space="preserve">    767 - Konštrukcie doplnkové kovové   </t>
  </si>
  <si>
    <t xml:space="preserve">    771 - Podlahy z dlaždíc   </t>
  </si>
  <si>
    <t xml:space="preserve">    772 - Podlahy z prírod.a konglomer.kameňa   </t>
  </si>
  <si>
    <t xml:space="preserve">    781 - Dokončovacie práce a obklady   </t>
  </si>
  <si>
    <t xml:space="preserve">    782 - Dokončovacie práce a obklady z kam.   </t>
  </si>
  <si>
    <t xml:space="preserve">    783 - Dokončovacie práce - nátery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</si>
  <si>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</si>
  <si>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</si>
  <si>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</si>
  <si>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</si>
  <si>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</si>
  <si>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</si>
  <si>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</si>
  <si>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</si>
  <si>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</si>
  <si>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</si>
  <si>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</si>
  <si>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</si>
  <si>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</si>
  <si>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</si>
  <si>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</si>
  <si>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</si>
  <si>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</si>
  <si>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131201103</t>
  </si>
  <si>
    <t>Výkop nezapaženej jamy v hornine 3, nad 1000 do 10000 m3</t>
  </si>
  <si>
    <t>m3</t>
  </si>
  <si>
    <t>4</t>
  </si>
  <si>
    <t>2</t>
  </si>
  <si>
    <t>131201109</t>
  </si>
  <si>
    <t>Hĺbenie nezapažených jám a zárezov. Príplatok za lepivosť horniny 3</t>
  </si>
  <si>
    <t>3</t>
  </si>
  <si>
    <t>132201102</t>
  </si>
  <si>
    <t>Výkop ryhy do šírky 600 mm v horn.3 nad 100 m3</t>
  </si>
  <si>
    <t>6</t>
  </si>
  <si>
    <t>132201109</t>
  </si>
  <si>
    <t>Príplatok k cene za lepivosť pri hĺbení rýh šírky do 600 mm zapažených i nezapažených s urovnaním dna v hornine 3</t>
  </si>
  <si>
    <t>8</t>
  </si>
  <si>
    <t>5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</si>
  <si>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</si>
  <si>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</si>
  <si>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</si>
  <si>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</si>
  <si>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7</t>
  </si>
  <si>
    <t>174101001</t>
  </si>
  <si>
    <t>Zásyp sypaninou so zhutnením jám, šachiet, rýh, zárezov alebo okolo objektov do 100 m3</t>
  </si>
  <si>
    <t>M</t>
  </si>
  <si>
    <t>583410001200</t>
  </si>
  <si>
    <t>Kamenivo drvené hrubé/makadam</t>
  </si>
  <si>
    <t>t</t>
  </si>
  <si>
    <t>16</t>
  </si>
  <si>
    <t xml:space="preserve">Zakladanie   </t>
  </si>
  <si>
    <t>9</t>
  </si>
  <si>
    <t>271573001</t>
  </si>
  <si>
    <t>Násyp pod základové  konštrukcie so zhutnením zo štrkopiesku fr.0-32 mm</t>
  </si>
  <si>
    <t>18</t>
  </si>
  <si>
    <t>273321411</t>
  </si>
  <si>
    <t>Betón základových dosiek, železový (bez výstuže), tr.C 25/30</t>
  </si>
  <si>
    <t>273321411-</t>
  </si>
  <si>
    <t>Betón základových dosiek, železový (bez výstuže), tr.C 25/30 - oporné múry,</t>
  </si>
  <si>
    <t>22</t>
  </si>
  <si>
    <t>273361821</t>
  </si>
  <si>
    <t>Výstuž základových dosiek z ocele 10505</t>
  </si>
  <si>
    <t>24</t>
  </si>
  <si>
    <t>273362442</t>
  </si>
  <si>
    <t>Výstuž základových dosiek zo zvár. sietí KARI, priemer drôtu 8/8 mm, veľkosť oka 150x150 mm</t>
  </si>
  <si>
    <t>m2</t>
  </si>
  <si>
    <t>26</t>
  </si>
  <si>
    <t>274321411</t>
  </si>
  <si>
    <t>Betón základových pásov, železový (bez výstuže), tr.C 25/30</t>
  </si>
  <si>
    <t>28</t>
  </si>
  <si>
    <t>15</t>
  </si>
  <si>
    <t>274351215</t>
  </si>
  <si>
    <t>Debnenie stien základových pásov, zhotovenie-dielce</t>
  </si>
  <si>
    <t>30</t>
  </si>
  <si>
    <t>274351216</t>
  </si>
  <si>
    <t>Debnenie stien základových pásov, odstránenie-dielce</t>
  </si>
  <si>
    <t>32</t>
  </si>
  <si>
    <t>17</t>
  </si>
  <si>
    <t>274361821</t>
  </si>
  <si>
    <t>Výstuž základových pásov z ocele 10505</t>
  </si>
  <si>
    <t>34</t>
  </si>
  <si>
    <t>274362021</t>
  </si>
  <si>
    <t>Výstuž základových pásov zo zvár. sietí KARI</t>
  </si>
  <si>
    <t>36</t>
  </si>
  <si>
    <t>19</t>
  </si>
  <si>
    <t>275321411</t>
  </si>
  <si>
    <t>Betón základových pätiek, železový (bez výstuže), tr.C 25/30</t>
  </si>
  <si>
    <t>38</t>
  </si>
  <si>
    <t xml:space="preserve">Zvislé a kompletné konštrukcie   </t>
  </si>
  <si>
    <t>311234511</t>
  </si>
  <si>
    <t>Murivo nosné (m3) z tehál pálených POROTHERM 30 P 15 na pero a drážku, na maltu POROTHERM MM 50 (300x250x238)</t>
  </si>
  <si>
    <t>40</t>
  </si>
  <si>
    <t>21</t>
  </si>
  <si>
    <t>311234512</t>
  </si>
  <si>
    <t>Murivo nosné (m3) z tehál pálených POROTHERM 25 P 12 na pero a drážku, na maltu POROTHERM MM 50 (250x375x238)</t>
  </si>
  <si>
    <t>42</t>
  </si>
  <si>
    <t>311234531</t>
  </si>
  <si>
    <t>Murivo nosné (m3) z tehál pálených POROTHERM 44 Ti P 10 na pero a drážku, na maltu POROTHERM MM 50 (440x250x238)</t>
  </si>
  <si>
    <t>44</t>
  </si>
  <si>
    <t>23</t>
  </si>
  <si>
    <t>311271300-1</t>
  </si>
  <si>
    <t>Murivo nosné (m3) PREMAC 50x15x25 s betónovou výplňou hr. 10 cm</t>
  </si>
  <si>
    <t>46</t>
  </si>
  <si>
    <t>317162101</t>
  </si>
  <si>
    <t>Keramický predpätý preklad POROTHERM KPP, šírky 120 mm, výšky 65 mm, dĺžky 1000 mm</t>
  </si>
  <si>
    <t>ks</t>
  </si>
  <si>
    <t>48</t>
  </si>
  <si>
    <t>25</t>
  </si>
  <si>
    <t>317162102</t>
  </si>
  <si>
    <t>Keramický predpätý preklad POROTHERM KPP, šírky 120 mm, výšky 65 mm, dĺžky 1250 mm</t>
  </si>
  <si>
    <t>50</t>
  </si>
  <si>
    <t>317162103</t>
  </si>
  <si>
    <t>Keramický predpätý preklad POROTHERM KPP, šírky 120 mm, výšky 65 mm, dĺžky 1500 mm</t>
  </si>
  <si>
    <t>52</t>
  </si>
  <si>
    <t>27</t>
  </si>
  <si>
    <t>317162105</t>
  </si>
  <si>
    <t>Keramický predpätý preklad POROTHERM KPP, šírky 120 mm, výšky 65 mm, dĺžky 2000 mm</t>
  </si>
  <si>
    <t>54</t>
  </si>
  <si>
    <t>331321315</t>
  </si>
  <si>
    <t>Betón stĺpov a pilierov hranatých, ťahadiel, rámových stojok, vzpier, železový (bez výstuže) tr.C 20/25</t>
  </si>
  <si>
    <t>56</t>
  </si>
  <si>
    <t>29</t>
  </si>
  <si>
    <t>331351101</t>
  </si>
  <si>
    <t>Debnenie hranatých stĺpov prierezu pravouhlého štvoruholníka výšky do 4 m, zhotovenie-dielce</t>
  </si>
  <si>
    <t>58</t>
  </si>
  <si>
    <t>331351102</t>
  </si>
  <si>
    <t>Debnenie hranatých stĺpov prierezu pravouhlého štvoruholníka výšky do 4 m, odstránenie-dielce</t>
  </si>
  <si>
    <t>60</t>
  </si>
  <si>
    <t>31</t>
  </si>
  <si>
    <t>331361821</t>
  </si>
  <si>
    <t>Výstuž stĺpov, pilierov, stojok hranatých z bet. ocele 10505</t>
  </si>
  <si>
    <t>62</t>
  </si>
  <si>
    <t>341321315</t>
  </si>
  <si>
    <t>Betón stien a priečok, železový (bez výstuže) tr.C 20/25</t>
  </si>
  <si>
    <t>64</t>
  </si>
  <si>
    <t>33</t>
  </si>
  <si>
    <t>341321410</t>
  </si>
  <si>
    <t>Betón stien a priečok, železový (bez výstuže) tr. C 25/30 - oporné múry</t>
  </si>
  <si>
    <t>66</t>
  </si>
  <si>
    <t>341351105</t>
  </si>
  <si>
    <t>Debnenie stien a priečok  obojstranné zhotovenie-dielce</t>
  </si>
  <si>
    <t>68</t>
  </si>
  <si>
    <t>35</t>
  </si>
  <si>
    <t>341351105-1</t>
  </si>
  <si>
    <t>Debnenie stien a priečok  obojstranné zhotovenie-dielce - oporné múry</t>
  </si>
  <si>
    <t>70</t>
  </si>
  <si>
    <t>341351106</t>
  </si>
  <si>
    <t>Debnenie stien a priečok  obojstranné odstránenie-dielce</t>
  </si>
  <si>
    <t>72</t>
  </si>
  <si>
    <t>37</t>
  </si>
  <si>
    <t>341351106-1</t>
  </si>
  <si>
    <t>Debnenie stien a priečok  obojstranné odstránenie-dielce - oporné múry</t>
  </si>
  <si>
    <t>74</t>
  </si>
  <si>
    <t>341361821</t>
  </si>
  <si>
    <t>Výstuž stien a priečok 10505</t>
  </si>
  <si>
    <t>76</t>
  </si>
  <si>
    <t>39</t>
  </si>
  <si>
    <t>341361821-1</t>
  </si>
  <si>
    <t>Výstuž stien a priečok 10505 - oporné múry</t>
  </si>
  <si>
    <t>78</t>
  </si>
  <si>
    <t>341362021</t>
  </si>
  <si>
    <t>Výstuž  stien a priečok zo zváraných sietí KARI</t>
  </si>
  <si>
    <t>80</t>
  </si>
  <si>
    <t>41</t>
  </si>
  <si>
    <t>342242030</t>
  </si>
  <si>
    <t>Priečky z tehál pálených POROTHERM 8 Profi P 8 brúsených, na maltu POROTHERM Profi (80x500x249)</t>
  </si>
  <si>
    <t>82</t>
  </si>
  <si>
    <t>342242032</t>
  </si>
  <si>
    <t>Priečky z tehál pálených POROTHERM 14 Profi P 8 brúsených, na maltu POROTHERM Profi (140x500x249)</t>
  </si>
  <si>
    <t>84</t>
  </si>
  <si>
    <t xml:space="preserve">Vodorovné konštrukcie   </t>
  </si>
  <si>
    <t>43</t>
  </si>
  <si>
    <t>411321314</t>
  </si>
  <si>
    <t>Betón stropov doskových a trámových,  železový tr.C 20/25</t>
  </si>
  <si>
    <t>86</t>
  </si>
  <si>
    <t>411351101</t>
  </si>
  <si>
    <t>Debnenie stropov doskových zhotovenie-dielce</t>
  </si>
  <si>
    <t>88</t>
  </si>
  <si>
    <t>45</t>
  </si>
  <si>
    <t>411351102</t>
  </si>
  <si>
    <t>Debnenie stropov doskových odstránenie-dielce</t>
  </si>
  <si>
    <t>90</t>
  </si>
  <si>
    <t>411354173</t>
  </si>
  <si>
    <t>Podporná konštrukcia stropov výšky do 4 m pre zaťaženie do 12 kPa zhotovenie</t>
  </si>
  <si>
    <t>92</t>
  </si>
  <si>
    <t>47</t>
  </si>
  <si>
    <t>411354174</t>
  </si>
  <si>
    <t>Podporná konštrukcia stropov výšky do 4 m pre zaťaženie do 12 kPa odstránenie</t>
  </si>
  <si>
    <t>94</t>
  </si>
  <si>
    <t>411361821</t>
  </si>
  <si>
    <t>Výstuž stropov doskových, trámových, vložkových,konzolových alebo balkónových, 10505</t>
  </si>
  <si>
    <t>96</t>
  </si>
  <si>
    <t>49</t>
  </si>
  <si>
    <t>417321414</t>
  </si>
  <si>
    <t>Betón stužujúcich pásov a vencov železový tr. C 20/25</t>
  </si>
  <si>
    <t>98</t>
  </si>
  <si>
    <t>417351115</t>
  </si>
  <si>
    <t>Debnenie bočníc stužujúcich pásov a vencov vrátane vzpier zhotovenie</t>
  </si>
  <si>
    <t>100</t>
  </si>
  <si>
    <t>51</t>
  </si>
  <si>
    <t>417351116</t>
  </si>
  <si>
    <t>Debnenie bočníc stužujúcich pásov a vencov vrátane vzpier odstránenie</t>
  </si>
  <si>
    <t>102</t>
  </si>
  <si>
    <t>417361821</t>
  </si>
  <si>
    <t>Výstuž stužujúcich pásov a vencov z betonárskej ocele 10505</t>
  </si>
  <si>
    <t>104</t>
  </si>
  <si>
    <t>53</t>
  </si>
  <si>
    <t>430321315</t>
  </si>
  <si>
    <t>Schodiskové konštrukcie, betón železový tr. C 20/25</t>
  </si>
  <si>
    <t>106</t>
  </si>
  <si>
    <t>430361821</t>
  </si>
  <si>
    <t>Výstuž schodiskových konštrukcií z betonárskej ocele 10505</t>
  </si>
  <si>
    <t>108</t>
  </si>
  <si>
    <t>55</t>
  </si>
  <si>
    <t>433351131</t>
  </si>
  <si>
    <t>Debnenie - vrátane podpernej konštrukcie - schodníc pôdorysne priamočiarych zhotovenie</t>
  </si>
  <si>
    <t>110</t>
  </si>
  <si>
    <t>433351132</t>
  </si>
  <si>
    <t>Debnenie - vrátane podpernej konštrukcie - schodníc pôdorysne priamočiarych odstránenie</t>
  </si>
  <si>
    <t>112</t>
  </si>
  <si>
    <t>57</t>
  </si>
  <si>
    <t>434351141</t>
  </si>
  <si>
    <t>Debnenie stupňov na podstupňovej doske alebo na teréne pôdorysne priamočiarych zhotovenie</t>
  </si>
  <si>
    <t>114</t>
  </si>
  <si>
    <t>434351142</t>
  </si>
  <si>
    <t>Debnenie stupňov na podstupňovej doske alebo na teréne pôdorysne priamočiarych odstránenie</t>
  </si>
  <si>
    <t>116</t>
  </si>
  <si>
    <t xml:space="preserve">Komunikácie   </t>
  </si>
  <si>
    <t>59</t>
  </si>
  <si>
    <t>597962502</t>
  </si>
  <si>
    <t>Osadenie odvodňovacieho žľabu s krycím roštom, š. do 20 cm,</t>
  </si>
  <si>
    <t>m</t>
  </si>
  <si>
    <t>118</t>
  </si>
  <si>
    <t>5923003529</t>
  </si>
  <si>
    <t>Žľab podlahový so spodným odtokom DN 150</t>
  </si>
  <si>
    <t>120</t>
  </si>
  <si>
    <t>61</t>
  </si>
  <si>
    <t>5923003541</t>
  </si>
  <si>
    <t>Čelná, koncová stena</t>
  </si>
  <si>
    <t>122</t>
  </si>
  <si>
    <t>5923003534</t>
  </si>
  <si>
    <t>Mriežkový rošt pozinkovaný</t>
  </si>
  <si>
    <t>124</t>
  </si>
  <si>
    <t xml:space="preserve">Úpravy povrchov, podlahy, osadenie   </t>
  </si>
  <si>
    <t>63</t>
  </si>
  <si>
    <t>611421110</t>
  </si>
  <si>
    <t>Vnútorná omietka vápenná, vápennocementová stropov rovných, rebrových, schodiskových konštrukcií, hrubá zatretá</t>
  </si>
  <si>
    <t>126</t>
  </si>
  <si>
    <t>611421133</t>
  </si>
  <si>
    <t>Vnútorná omietka vápenná alebo vápennocementová stropov štuková</t>
  </si>
  <si>
    <t>128</t>
  </si>
  <si>
    <t>65</t>
  </si>
  <si>
    <t>612421615</t>
  </si>
  <si>
    <t>Vnútorná omietka vápenná alebo vápennocementová v podlaží a v schodisku hrubá zatretá</t>
  </si>
  <si>
    <t>130</t>
  </si>
  <si>
    <t>612421637</t>
  </si>
  <si>
    <t>Vnútorná omietka vápenná alebo vápennocementová v podlaží a v schodisku stien štuková</t>
  </si>
  <si>
    <t>132</t>
  </si>
  <si>
    <t>67</t>
  </si>
  <si>
    <t>621466143</t>
  </si>
  <si>
    <t>Vonkajšia omietka podhľadov tenkovrstvová Weber - Terranova, silikónová, weber.pas exclusive, roztieraná strednozrnná</t>
  </si>
  <si>
    <t>134</t>
  </si>
  <si>
    <t>622255054</t>
  </si>
  <si>
    <t>Montáž stien prevetrávanej fasády s kombinovanou konštrukcou, uchytenie na nity, jednosmerná na drevený rošt s tepelnou izoláciou hr. 120 mm</t>
  </si>
  <si>
    <t>136</t>
  </si>
  <si>
    <t>69</t>
  </si>
  <si>
    <t>622255106</t>
  </si>
  <si>
    <t>Montáž tepelnej izolácie stien prevetrávanej fasády doskami Knauf, hrúbky 120 mm</t>
  </si>
  <si>
    <t>138</t>
  </si>
  <si>
    <t>6314153910</t>
  </si>
  <si>
    <t>Tepelná izolácia prevetrávané fasády TP 435 B, sklená minerálna izolácia s sklenou textíliou - doska 120x600x1250</t>
  </si>
  <si>
    <t>140</t>
  </si>
  <si>
    <t>71</t>
  </si>
  <si>
    <t>622421143</t>
  </si>
  <si>
    <t>Vonkajšia omietka vápenná stien štuková v stupni zložitosti 1-2</t>
  </si>
  <si>
    <t>142</t>
  </si>
  <si>
    <t>622481119</t>
  </si>
  <si>
    <t>Potiahnutie vonkajších stien, sklotextílnou mriežkou</t>
  </si>
  <si>
    <t>144</t>
  </si>
  <si>
    <t>73</t>
  </si>
  <si>
    <t>625250061</t>
  </si>
  <si>
    <t>Kontaktný zatepľovací systém hr. 120 mm - dosky z MW, skrutkovacie kotvy</t>
  </si>
  <si>
    <t>146</t>
  </si>
  <si>
    <t>625250154</t>
  </si>
  <si>
    <t>Doteplenie konštrukcie hr. 60 mm, systém XPS STYRODUR 2800 C - BASF, lepený rámovo s prikotvením</t>
  </si>
  <si>
    <t>148</t>
  </si>
  <si>
    <t>75</t>
  </si>
  <si>
    <t>625250155</t>
  </si>
  <si>
    <t>Doteplenie konštrukcie hr. 80 mm, systém XPS STYRODUR 2800 C - BASF, lepený rámovo s prikotvením</t>
  </si>
  <si>
    <t>150</t>
  </si>
  <si>
    <t>625250156</t>
  </si>
  <si>
    <t>Doteplenie konštrukcie hr. 100 mm, systém XPS STYRODUR 2800 C - BASF, lepený rámovo s prikotvením</t>
  </si>
  <si>
    <t>152</t>
  </si>
  <si>
    <t>77</t>
  </si>
  <si>
    <t>625250157</t>
  </si>
  <si>
    <t>Doteplenie konštrukcie hr. 120 mm, systém XPS STYRODUR 2800 C - BASF, lepený rámovo s prikotvením</t>
  </si>
  <si>
    <t>154</t>
  </si>
  <si>
    <t>625250238</t>
  </si>
  <si>
    <t>Kontaktný zatepľovací systém hr. 120 mm BASF MultiTherm MP - biely EPS, skrutkovacie kotvy - podhlad balkóna</t>
  </si>
  <si>
    <t>156</t>
  </si>
  <si>
    <t>79</t>
  </si>
  <si>
    <t>625252308</t>
  </si>
  <si>
    <t>Kontaktný zatepľovací systém hr. 120 mm (kamenná vlna), skrutkovacie kotvy</t>
  </si>
  <si>
    <t>158</t>
  </si>
  <si>
    <t>632200020</t>
  </si>
  <si>
    <t>Montáž dlažby 40x40 kladená na sucho na rektifikačné terče výšky 25 -70 mm na plochých strechách, te</t>
  </si>
  <si>
    <t>160</t>
  </si>
  <si>
    <t>81</t>
  </si>
  <si>
    <t>5838781100</t>
  </si>
  <si>
    <t>Dlažba kamenná 22 mm</t>
  </si>
  <si>
    <t>162</t>
  </si>
  <si>
    <t>777610060</t>
  </si>
  <si>
    <t>Izol. náter podláh betńových epoxidový</t>
  </si>
  <si>
    <t>164</t>
  </si>
  <si>
    <t>83</t>
  </si>
  <si>
    <t>783890110</t>
  </si>
  <si>
    <t>Epoxidový náter - záverečná vrstva podláh</t>
  </si>
  <si>
    <t>166</t>
  </si>
  <si>
    <t>631316101</t>
  </si>
  <si>
    <t>Povrchová úprava vsypovou zmesou pre  podlahy, kremíkom</t>
  </si>
  <si>
    <t>168</t>
  </si>
  <si>
    <t>85</t>
  </si>
  <si>
    <t>777110106</t>
  </si>
  <si>
    <t>Špeciál. podlaha liata priemyselná hr. 5mm</t>
  </si>
  <si>
    <t>170</t>
  </si>
  <si>
    <t>631312711</t>
  </si>
  <si>
    <t>Mazanina z betónu prostého (m3) tr.C 25/30 hr.nad 50 do 80 mm</t>
  </si>
  <si>
    <t>172</t>
  </si>
  <si>
    <t>87</t>
  </si>
  <si>
    <t>631313711</t>
  </si>
  <si>
    <t>Mazanina z betónu prostého (m3) tr.C 25/30 hr.nad 80 do 120 mm</t>
  </si>
  <si>
    <t>174</t>
  </si>
  <si>
    <t>631315711</t>
  </si>
  <si>
    <t>Mazanina z betónu prostého (m3) tr.C 25/30 hr.nad 120 do 240 mm</t>
  </si>
  <si>
    <t>176</t>
  </si>
  <si>
    <t>89</t>
  </si>
  <si>
    <t>631362442</t>
  </si>
  <si>
    <t>Výstuž mazanín z betónov (z kameniva) a z ľahkých betónov, zo zváraných sietí KARI, priemer drôtu 8/8 mm, veľkosť oka 150x150 mm</t>
  </si>
  <si>
    <t>178</t>
  </si>
  <si>
    <t>632451024</t>
  </si>
  <si>
    <t>Vyrovnávací poter muriva MC 15 zhotovený v páse hr. nad 40 do 50 mm (podkladný)</t>
  </si>
  <si>
    <t>180</t>
  </si>
  <si>
    <t xml:space="preserve">Ostatné konštrukcie a práce-búranie   </t>
  </si>
  <si>
    <t>91</t>
  </si>
  <si>
    <t>941941032</t>
  </si>
  <si>
    <t>Montáž lešenia ľahkého pracovného radového s podlahami šírky od 0,80 do 1,00 m, výšky nad 10 do 30 m</t>
  </si>
  <si>
    <t>182</t>
  </si>
  <si>
    <t>941941192</t>
  </si>
  <si>
    <t>Príplatok za prvý a každý ďalší i začatý mesiac použitia lešenia ľahkého pracovného radového s podlahami šírky od 0,80 do 1,00 m, výšky nad 10 do 30 m</t>
  </si>
  <si>
    <t>184</t>
  </si>
  <si>
    <t>93</t>
  </si>
  <si>
    <t>941941832</t>
  </si>
  <si>
    <t>Demontáž lešenia ľahkého pracovného radového s podlahami šírky nad 0,80 do 1,00 m, výšky nad 10 do 30 m</t>
  </si>
  <si>
    <t>186</t>
  </si>
  <si>
    <t>941955002</t>
  </si>
  <si>
    <t>Lešenie ľahké pracovné pomocné s výškou lešeňovej podlahy nad 1,20 do 1,90 m</t>
  </si>
  <si>
    <t>188</t>
  </si>
  <si>
    <t>95</t>
  </si>
  <si>
    <t>952901111</t>
  </si>
  <si>
    <t>Vyčistenie budov pri výške podlaží do 4m</t>
  </si>
  <si>
    <t>190</t>
  </si>
  <si>
    <t>99</t>
  </si>
  <si>
    <t xml:space="preserve">Presun hmôt HSV   </t>
  </si>
  <si>
    <t>998011002</t>
  </si>
  <si>
    <t>Presun hmôt pre budovy (801, 803, 812), zvislá konštr. z tehál, tvárnic, z kovu výšky do 12 m</t>
  </si>
  <si>
    <t>192</t>
  </si>
  <si>
    <t>PSV</t>
  </si>
  <si>
    <t xml:space="preserve">Práce a dodávky PSV   </t>
  </si>
  <si>
    <t>711</t>
  </si>
  <si>
    <t xml:space="preserve">Izolácie proti vode a vlhkosti   </t>
  </si>
  <si>
    <t>97</t>
  </si>
  <si>
    <t>711111211</t>
  </si>
  <si>
    <t>Izolácia proti zemnej vlhkosti, protiradónová, stierka COMBIFLEX-C2, betón. podklad , vodorovná</t>
  </si>
  <si>
    <t>194</t>
  </si>
  <si>
    <t>711111221</t>
  </si>
  <si>
    <t>Izolácia proti zemnej vlhkosti, protiradónová, stierka COMBIFLEX-C2, betón. podklad, zvislá</t>
  </si>
  <si>
    <t>196</t>
  </si>
  <si>
    <t>711113141</t>
  </si>
  <si>
    <t>Izolácia proti zemnej vlhkosti a povrchovej vodeI AQUAFIN 2K na ploche zvislej</t>
  </si>
  <si>
    <t>198</t>
  </si>
  <si>
    <t>711131102</t>
  </si>
  <si>
    <t>Zhotovenie geotextílie alebo tkaniny na plochu vodorovnú</t>
  </si>
  <si>
    <t>200</t>
  </si>
  <si>
    <t>101</t>
  </si>
  <si>
    <t>6936651600</t>
  </si>
  <si>
    <t>Geotextília netkaná polypropylénová Tatratex PP   500</t>
  </si>
  <si>
    <t>202</t>
  </si>
  <si>
    <t>711133001</t>
  </si>
  <si>
    <t>Zhotovenie izolácie proti zemnej vlhkosti PVC fóliou položenou voľne na vodorovnej ploche so zvarením spoju</t>
  </si>
  <si>
    <t>204</t>
  </si>
  <si>
    <t>103</t>
  </si>
  <si>
    <t>2833000220</t>
  </si>
  <si>
    <t>803 izol.základov proti vlhkosti, tlak.vode, radonu, hydroizolačná fólia hr.2,00 mm,š.2m hnedá</t>
  </si>
  <si>
    <t>206</t>
  </si>
  <si>
    <t>998711202</t>
  </si>
  <si>
    <t>Presun hmôt pre izoláciu proti vode v objektoch výšky nad 6 do 12 m</t>
  </si>
  <si>
    <t>%</t>
  </si>
  <si>
    <t>208</t>
  </si>
  <si>
    <t>713</t>
  </si>
  <si>
    <t xml:space="preserve">Izolácie tepelné   </t>
  </si>
  <si>
    <t>105</t>
  </si>
  <si>
    <t>713120010</t>
  </si>
  <si>
    <t>Zakrývanie tepelnej izolácie podláh fóliou</t>
  </si>
  <si>
    <t>210</t>
  </si>
  <si>
    <t>2830010400</t>
  </si>
  <si>
    <t>Fólia  PE hrúbka 0,2 mm</t>
  </si>
  <si>
    <t>212</t>
  </si>
  <si>
    <t>107</t>
  </si>
  <si>
    <t>713121111</t>
  </si>
  <si>
    <t>Montáž tepelnej izolácie podláh minerálnou vlnou, kladená voľne v jednej vrstve</t>
  </si>
  <si>
    <t>214</t>
  </si>
  <si>
    <t>6314150600</t>
  </si>
  <si>
    <t>Tepelné izolácie podlahy NOBASIL PTE, čadičová minerálna izolácia - doska 40x600x1000</t>
  </si>
  <si>
    <t>216</t>
  </si>
  <si>
    <t>109</t>
  </si>
  <si>
    <t>713122111</t>
  </si>
  <si>
    <t>Montáž tepelnej izolácie podláh polystyrénom, kladeným voľne v jednej vrstve</t>
  </si>
  <si>
    <t>218</t>
  </si>
  <si>
    <t>2837650270</t>
  </si>
  <si>
    <t>Styrodur 3035 CS extrudovaný polystyrén - XPS hrúbka  80mm</t>
  </si>
  <si>
    <t>220</t>
  </si>
  <si>
    <t>111</t>
  </si>
  <si>
    <t>713122121</t>
  </si>
  <si>
    <t>Montáž tepelnej izolácie podláh polystyrénom, kladeným voľne v dvoch vrstvách</t>
  </si>
  <si>
    <t>222</t>
  </si>
  <si>
    <t>2837650280</t>
  </si>
  <si>
    <t>Styrodur 3035 CS extrudovaný polystyrén - XPS hrúbka 100mm</t>
  </si>
  <si>
    <t>224</t>
  </si>
  <si>
    <t>113</t>
  </si>
  <si>
    <t>713161520</t>
  </si>
  <si>
    <t>Montáž tepelnej izolácie striech šikmých prichytená pribitím a vyviazaním na latovanie medzi a pod krokvy hr. do 10 cm</t>
  </si>
  <si>
    <t>226</t>
  </si>
  <si>
    <t>6313670022</t>
  </si>
  <si>
    <t>Sklená vlna  hrúbka 100mm</t>
  </si>
  <si>
    <t>228</t>
  </si>
  <si>
    <t>115</t>
  </si>
  <si>
    <t>713161530</t>
  </si>
  <si>
    <t>Montáž tepelnej izolácie striech šikmých prichytená pribitím a vyviazaním na latovanie medzi a pod krokvy hr. nad 10 cm</t>
  </si>
  <si>
    <t>230</t>
  </si>
  <si>
    <t>6313670032</t>
  </si>
  <si>
    <t>Domo sklená vlna  hrúbka 200mm</t>
  </si>
  <si>
    <t>232</t>
  </si>
  <si>
    <t>117</t>
  </si>
  <si>
    <t>713170150</t>
  </si>
  <si>
    <t>Montáž spádového klinu z XPS na balkóny a terasy položením voľne</t>
  </si>
  <si>
    <t>234</t>
  </si>
  <si>
    <t>2837655500</t>
  </si>
  <si>
    <t>Spádové dosky</t>
  </si>
  <si>
    <t>236</t>
  </si>
  <si>
    <t>119</t>
  </si>
  <si>
    <t>998713202</t>
  </si>
  <si>
    <t>Presun hmôt pre izolácie tepelné v objektoch výšky nad 6 m do 12 m</t>
  </si>
  <si>
    <t>238</t>
  </si>
  <si>
    <t>762</t>
  </si>
  <si>
    <t xml:space="preserve">Konštrukcie tesárske   </t>
  </si>
  <si>
    <t>762333110</t>
  </si>
  <si>
    <t>Montáž viazaných konštrukcií krovov striech nepravidelného pôdorysu z reziva plochy do 120 cm2</t>
  </si>
  <si>
    <t>240</t>
  </si>
  <si>
    <t>121</t>
  </si>
  <si>
    <t>762333120</t>
  </si>
  <si>
    <t>Montáž viazaných konštrukcií krovov striech nepravidelného pôdorysu z reziva plochy 120-224 cm2</t>
  </si>
  <si>
    <t>242</t>
  </si>
  <si>
    <t>762333130</t>
  </si>
  <si>
    <t>Montáž viazaných konštrukcií krovov striech nepravidelného pôdorysu z reziva plochy 224-288 cm2</t>
  </si>
  <si>
    <t>244</t>
  </si>
  <si>
    <t>123</t>
  </si>
  <si>
    <t>762333140</t>
  </si>
  <si>
    <t>Montáž viazaných konštrukcií krovov striech nepravidelného pôdorysu z reziva plochy 288-450 cm2</t>
  </si>
  <si>
    <t>246</t>
  </si>
  <si>
    <t>6051593400</t>
  </si>
  <si>
    <t>Hranol mäkké rezivo - omietané smrekovec akosť I L=400-650cm 180x180,250mm</t>
  </si>
  <si>
    <t>248</t>
  </si>
  <si>
    <t>125</t>
  </si>
  <si>
    <t>762341011</t>
  </si>
  <si>
    <t>Montáž debnenia zložitých striech, na kontralaty drevotrieskovými OSB doskami na zráz</t>
  </si>
  <si>
    <t>250</t>
  </si>
  <si>
    <t>6072628106</t>
  </si>
  <si>
    <t>Doska drevoštiepková OSB 3 do vlhkého prostrediahr. 25 mm (2500x1250mm)</t>
  </si>
  <si>
    <t>252</t>
  </si>
  <si>
    <t>127</t>
  </si>
  <si>
    <t>762341202</t>
  </si>
  <si>
    <t>Montáž latovania zložitých striech pre sklon do 60°</t>
  </si>
  <si>
    <t>254</t>
  </si>
  <si>
    <t>6051711200</t>
  </si>
  <si>
    <t>Lata 50/30</t>
  </si>
  <si>
    <t>256</t>
  </si>
  <si>
    <t>129</t>
  </si>
  <si>
    <t>762341251</t>
  </si>
  <si>
    <t>Montáž kontralát pre sklon do 22°</t>
  </si>
  <si>
    <t>258</t>
  </si>
  <si>
    <t>6051711200-1</t>
  </si>
  <si>
    <t>260</t>
  </si>
  <si>
    <t>131</t>
  </si>
  <si>
    <t>6051711200-2</t>
  </si>
  <si>
    <t>Lata 50/50</t>
  </si>
  <si>
    <t>262</t>
  </si>
  <si>
    <t>762421500</t>
  </si>
  <si>
    <t>Montáž podkladový rošt - strecha</t>
  </si>
  <si>
    <t>264</t>
  </si>
  <si>
    <t>133</t>
  </si>
  <si>
    <t>6053289500</t>
  </si>
  <si>
    <t>Hranol 50/100</t>
  </si>
  <si>
    <t>266</t>
  </si>
  <si>
    <t>762712130</t>
  </si>
  <si>
    <t>Montáž priestorových viazaných konštrukcií z reziva hraneného prierezovej plochy 224-288 cm2</t>
  </si>
  <si>
    <t>268</t>
  </si>
  <si>
    <t>135</t>
  </si>
  <si>
    <t>270</t>
  </si>
  <si>
    <t>998762202</t>
  </si>
  <si>
    <t>Presun hmôt pre konštrukcie tesárske v objektoch výšky do 12 m</t>
  </si>
  <si>
    <t>272</t>
  </si>
  <si>
    <t>763</t>
  </si>
  <si>
    <t xml:space="preserve">Konštrukcie - drevostavby   </t>
  </si>
  <si>
    <t>137</t>
  </si>
  <si>
    <t>763138210</t>
  </si>
  <si>
    <t>Podhľad SDK Rigips RB 12.5 mm závesný, jednoúrovňová oceľová podkonštrukcia CD</t>
  </si>
  <si>
    <t>274</t>
  </si>
  <si>
    <t>763138211</t>
  </si>
  <si>
    <t>Podhľad SDK Rigips RF 12.5 mm závesný, jednoúrovňová oceľová podkonštrukcia CD</t>
  </si>
  <si>
    <t>276</t>
  </si>
  <si>
    <t>139</t>
  </si>
  <si>
    <t>998763403</t>
  </si>
  <si>
    <t>Presun hmôt pre sádrokartónové konštrukcie v stavbách(objektoch )výšky od 7 do 24 m</t>
  </si>
  <si>
    <t>278</t>
  </si>
  <si>
    <t>764</t>
  </si>
  <si>
    <t xml:space="preserve">Konštrukcie klampiarske   </t>
  </si>
  <si>
    <t>764171263</t>
  </si>
  <si>
    <t>Odkvapové lemovanie, sklon strechy do 30°</t>
  </si>
  <si>
    <t>280</t>
  </si>
  <si>
    <t>141</t>
  </si>
  <si>
    <t>764171848</t>
  </si>
  <si>
    <t>Štítové lemovanie, sklon strechy do 30°</t>
  </si>
  <si>
    <t>282</t>
  </si>
  <si>
    <t>764430460</t>
  </si>
  <si>
    <t>Oplechovanie muriva a atík z pozinkovaného farbeného PZf plechu, vrátane rohov r.š. 750 mm</t>
  </si>
  <si>
    <t>284</t>
  </si>
  <si>
    <t>143</t>
  </si>
  <si>
    <t>764711115</t>
  </si>
  <si>
    <t>Oplechovanie parapetov z plechu LINDAB r.š. 330 mm</t>
  </si>
  <si>
    <t>286</t>
  </si>
  <si>
    <t>764751113</t>
  </si>
  <si>
    <t>Odpadová rúra kruhová D 120 mm Lindab Rainline Elite</t>
  </si>
  <si>
    <t>288</t>
  </si>
  <si>
    <t>145</t>
  </si>
  <si>
    <t>764751132</t>
  </si>
  <si>
    <t>Koleno odpadovej rúry D 100 mm Lindab Rainline Elite</t>
  </si>
  <si>
    <t>290</t>
  </si>
  <si>
    <t>764751171</t>
  </si>
  <si>
    <t>Zachytávač nečistôt Lindab Rainline Elite</t>
  </si>
  <si>
    <t>292</t>
  </si>
  <si>
    <t>147</t>
  </si>
  <si>
    <t>764761122</t>
  </si>
  <si>
    <t>Žľab pododkvapový polkruhový R 150 mm, vrátane čela, hákov, rohov, kútov poplast. plech</t>
  </si>
  <si>
    <t>294</t>
  </si>
  <si>
    <t>764761232</t>
  </si>
  <si>
    <t>Žľabový kotlík k polkruhovým žľabom D 150 mm Lindab Rainline Elite</t>
  </si>
  <si>
    <t>296</t>
  </si>
  <si>
    <t>149</t>
  </si>
  <si>
    <t>998764202</t>
  </si>
  <si>
    <t>Presun hmôt pre konštrukcie klampiarske v objektoch výšky nad 6 do 12 m</t>
  </si>
  <si>
    <t>298</t>
  </si>
  <si>
    <t>765</t>
  </si>
  <si>
    <t xml:space="preserve">Konštrukcie - krytiny tvrdé   </t>
  </si>
  <si>
    <t>765331101</t>
  </si>
  <si>
    <t>Krytina°, jednoduchých striech, sklon od 7°</t>
  </si>
  <si>
    <t>300</t>
  </si>
  <si>
    <t>151</t>
  </si>
  <si>
    <t>765331401</t>
  </si>
  <si>
    <t>Hrebeň, s použitím vetracieho pásu Metalroll, sklon od 7°</t>
  </si>
  <si>
    <t>302</t>
  </si>
  <si>
    <t>765331451</t>
  </si>
  <si>
    <t>Nárožie, s použitím vetracieho pásu Metalroll, sklon od 7°</t>
  </si>
  <si>
    <t>304</t>
  </si>
  <si>
    <t>153</t>
  </si>
  <si>
    <t>765331621</t>
  </si>
  <si>
    <t>Prirezanie a uchytenie rezaných škridiel , sklon od 7° do 35°</t>
  </si>
  <si>
    <t>306</t>
  </si>
  <si>
    <t>765331709</t>
  </si>
  <si>
    <t>Štítová hrana z okrajových škridiel Max 7°</t>
  </si>
  <si>
    <t>308</t>
  </si>
  <si>
    <t>155</t>
  </si>
  <si>
    <t>765331745</t>
  </si>
  <si>
    <t>Odkvapová hrana , pre Max 7°</t>
  </si>
  <si>
    <t>310</t>
  </si>
  <si>
    <t>765901323</t>
  </si>
  <si>
    <t>Strešná fólia , na plné debnenie</t>
  </si>
  <si>
    <t>312</t>
  </si>
  <si>
    <t>157</t>
  </si>
  <si>
    <t>765901343</t>
  </si>
  <si>
    <t>Strešná fólia, na krokvy</t>
  </si>
  <si>
    <t>314</t>
  </si>
  <si>
    <t>998765202</t>
  </si>
  <si>
    <t>Presun hmôt pre tvrdé krytiny v objektoch výšky nad 6 do 12 m</t>
  </si>
  <si>
    <t>316</t>
  </si>
  <si>
    <t>766</t>
  </si>
  <si>
    <t xml:space="preserve">Konštrukcie stolárske   </t>
  </si>
  <si>
    <t>159</t>
  </si>
  <si>
    <t>766412123</t>
  </si>
  <si>
    <t>Montáž obloženia stien, stĺpov a pilier. palubovkami na pero a drážku nad 1 m2 smrekovcovými, š. nad 80 do 100 mm</t>
  </si>
  <si>
    <t>318</t>
  </si>
  <si>
    <t>6119168600</t>
  </si>
  <si>
    <t>Obloženie palubovka SM hr.20 B=100 mm</t>
  </si>
  <si>
    <t>320</t>
  </si>
  <si>
    <t>161</t>
  </si>
  <si>
    <t>766421223-1</t>
  </si>
  <si>
    <t>Montáž obloženia rímsy krovu  rovných palubovkami na pero a drážku smrekovcovými, š. nad 80 do 100 mm</t>
  </si>
  <si>
    <t>322</t>
  </si>
  <si>
    <t>324</t>
  </si>
  <si>
    <t>163</t>
  </si>
  <si>
    <t>766641161-1</t>
  </si>
  <si>
    <t>Montáž dverí za 1 m obvodu dverí (interiérove, exteriérové)</t>
  </si>
  <si>
    <t>326</t>
  </si>
  <si>
    <t>766-02</t>
  </si>
  <si>
    <t>Exterierové a interierové atyp. dvere a steny - masív, kovanie, prislusentvo</t>
  </si>
  <si>
    <t>328</t>
  </si>
  <si>
    <t>165</t>
  </si>
  <si>
    <t>766661112</t>
  </si>
  <si>
    <t>Montáž dverového krídla kompletiz. otváravého do zárubne, jednokrídlové</t>
  </si>
  <si>
    <t>330</t>
  </si>
  <si>
    <t>6116171100</t>
  </si>
  <si>
    <t>Dvere vnútorné hladké dýhované jednokrídlové plné MH 60x197 cm prefa</t>
  </si>
  <si>
    <t>332</t>
  </si>
  <si>
    <t>167</t>
  </si>
  <si>
    <t>6116172100</t>
  </si>
  <si>
    <t>Dvere vnútorné hladké dýhované jednokrídlové plné MH 70x197 cm prefa</t>
  </si>
  <si>
    <t>334</t>
  </si>
  <si>
    <t>6116173100</t>
  </si>
  <si>
    <t>Dvere vnútorné hladké dýhované jednokrídlové plné MH 80x197 cm prefa</t>
  </si>
  <si>
    <t>336</t>
  </si>
  <si>
    <t>169</t>
  </si>
  <si>
    <t>6116174100</t>
  </si>
  <si>
    <t>Dvere vnútorné hladké dýhované jednokrídlové plné MH 90x197 cm prefa</t>
  </si>
  <si>
    <t>338</t>
  </si>
  <si>
    <t>6116174100-1</t>
  </si>
  <si>
    <t>Dvere vnútorné hladké dýhované jednokrídlové plné MH 100x197 cm prefa</t>
  </si>
  <si>
    <t>340</t>
  </si>
  <si>
    <t>171</t>
  </si>
  <si>
    <t>766661132</t>
  </si>
  <si>
    <t>Montáž dverového krídla kompletiz.otváravého do zárubne, dvojkrídlové</t>
  </si>
  <si>
    <t>342</t>
  </si>
  <si>
    <t>6116029700-1</t>
  </si>
  <si>
    <t>Dvere vnútorné hladké plné dvojkrídlové   160x197 cm prefa</t>
  </si>
  <si>
    <t>344</t>
  </si>
  <si>
    <t>173</t>
  </si>
  <si>
    <t>766694111</t>
  </si>
  <si>
    <t>Montáž parapetnej dosky drevenej šírky do 300 mm, dĺžky do 1000 mm</t>
  </si>
  <si>
    <t>346</t>
  </si>
  <si>
    <t>766694112</t>
  </si>
  <si>
    <t>Montáž parapetnej dosky drevenej šírky do 300 mm, dĺžky 1000-1600 mm</t>
  </si>
  <si>
    <t>348</t>
  </si>
  <si>
    <t>175</t>
  </si>
  <si>
    <t>766694114</t>
  </si>
  <si>
    <t>Montáž parapetnej dosky drevenej šírky do 300 mm, dĺžky nad 2600 mm</t>
  </si>
  <si>
    <t>350</t>
  </si>
  <si>
    <t>6119000400</t>
  </si>
  <si>
    <t>Parapetná doska vlhkovzdorná DTD vrchná vrstva: CPL laminát SPRELA 0,7 mm, B=300 mm</t>
  </si>
  <si>
    <t>352</t>
  </si>
  <si>
    <t>177</t>
  </si>
  <si>
    <t>766702111</t>
  </si>
  <si>
    <t>Montáž zárubní obložkových pre dvere jednokrídlové hr.steny do 170 mm</t>
  </si>
  <si>
    <t>354</t>
  </si>
  <si>
    <t>766702112</t>
  </si>
  <si>
    <t>Montáž zárubní obložkových pre dvere jednokrídlové hr.steny nad 170 do 350 mm</t>
  </si>
  <si>
    <t>356</t>
  </si>
  <si>
    <t>179</t>
  </si>
  <si>
    <t>6117103030</t>
  </si>
  <si>
    <t>Zárubňa APEX  BB dýhovaná, obložková, dub/buk, do hrúbky múru 220 mm</t>
  </si>
  <si>
    <t>358</t>
  </si>
  <si>
    <t>766702122</t>
  </si>
  <si>
    <t>Montáž zárubní obložkových pre dvere dvojkrídlové hr.steny nad 170 do 350 mm</t>
  </si>
  <si>
    <t>360</t>
  </si>
  <si>
    <t>181</t>
  </si>
  <si>
    <t>6117103030-1</t>
  </si>
  <si>
    <t>Zárubňa APEX  BB dýhovaná, obložková, dub/buk, do hrúbky múru 220 mm - dvojkr.</t>
  </si>
  <si>
    <t>362</t>
  </si>
  <si>
    <t>998766202</t>
  </si>
  <si>
    <t>Presun hmot pre konštrukcie stolárske v objektoch výšky nad 6 do 12 m</t>
  </si>
  <si>
    <t>364</t>
  </si>
  <si>
    <t>767</t>
  </si>
  <si>
    <t xml:space="preserve">Konštrukcie doplnkové kovové   </t>
  </si>
  <si>
    <t>183</t>
  </si>
  <si>
    <t>767-02</t>
  </si>
  <si>
    <t>D+M opláštenie z ťahokovu s antikorovou úpravou AISI 304 vrátane oceľovej nosnej konštrukcie - plánovaná cena</t>
  </si>
  <si>
    <t>KPL</t>
  </si>
  <si>
    <t>366</t>
  </si>
  <si>
    <t>767222120</t>
  </si>
  <si>
    <t>Montáž zábradlí schodiskových z profilovej ocele do muriva s hmotnosťou 1m zábradlia nad 20 do 40 kg</t>
  </si>
  <si>
    <t>368</t>
  </si>
  <si>
    <t>185</t>
  </si>
  <si>
    <t>5534667040</t>
  </si>
  <si>
    <t>Nerezové zábradlie pre schody, kotvenie do podlahy</t>
  </si>
  <si>
    <t>370</t>
  </si>
  <si>
    <t>767658212</t>
  </si>
  <si>
    <t>Montáž koľajovej posuvnej brány pre šírku prejazdu 4,8 m - vrchné vedenie</t>
  </si>
  <si>
    <t>372</t>
  </si>
  <si>
    <t>187</t>
  </si>
  <si>
    <t>767-01</t>
  </si>
  <si>
    <t>Elektr. posuvná brána 4,8/3,3 - plánovaná cena</t>
  </si>
  <si>
    <t>sub</t>
  </si>
  <si>
    <t>374</t>
  </si>
  <si>
    <t>5535910285</t>
  </si>
  <si>
    <t>Spodný doraz pre posuvnú bránu na skrutkovanie</t>
  </si>
  <si>
    <t>376</t>
  </si>
  <si>
    <t>189</t>
  </si>
  <si>
    <t>5535910604</t>
  </si>
  <si>
    <t>Vrchné vedenie pre posuvné brány  s dvomi regulovatelnými rolkami</t>
  </si>
  <si>
    <t>378</t>
  </si>
  <si>
    <t>5535910709</t>
  </si>
  <si>
    <t>Koliesko D90 koľajovej brány na skrutkovanie s konzolou</t>
  </si>
  <si>
    <t>380</t>
  </si>
  <si>
    <t>191</t>
  </si>
  <si>
    <t>5535910739</t>
  </si>
  <si>
    <t>Koľajnica koľajovej brány v tvare U na skrutkovanie</t>
  </si>
  <si>
    <t>382</t>
  </si>
  <si>
    <t>3459005030</t>
  </si>
  <si>
    <t>Elektrický pohon na posuvnú bránu CAME BX do 2200kg</t>
  </si>
  <si>
    <t>súbor</t>
  </si>
  <si>
    <t>384</t>
  </si>
  <si>
    <t>193</t>
  </si>
  <si>
    <t>767995104</t>
  </si>
  <si>
    <t>Montáž ostatných atypických kovových stavebných doplnkových konštrukcií nad 20 do 50 kg - statika</t>
  </si>
  <si>
    <t>kg</t>
  </si>
  <si>
    <t>386</t>
  </si>
  <si>
    <t>1321236800-1</t>
  </si>
  <si>
    <t>Zabudovaná oceľ - statika</t>
  </si>
  <si>
    <t>388</t>
  </si>
  <si>
    <t>195</t>
  </si>
  <si>
    <t>998767202</t>
  </si>
  <si>
    <t>Presun hmôt pre kovové stavebné doplnkové konštrukcie v objektoch výšky nad 6 do 12 m</t>
  </si>
  <si>
    <t>390</t>
  </si>
  <si>
    <t>771</t>
  </si>
  <si>
    <t xml:space="preserve">Podlahy z dlaždíc   </t>
  </si>
  <si>
    <t>771575109</t>
  </si>
  <si>
    <t>Montáž podláh z dlaždíc keramických do tmelu veľ. 300 x 300 mm</t>
  </si>
  <si>
    <t>392</t>
  </si>
  <si>
    <t>197</t>
  </si>
  <si>
    <t>5976457000</t>
  </si>
  <si>
    <t>Dlaždice keramické s protišmykovým povrchom líca</t>
  </si>
  <si>
    <t>394</t>
  </si>
  <si>
    <t>998771202</t>
  </si>
  <si>
    <t>Presun hmôt pre podlahy z dlaždíc v objektoch výšky nad 6 do 12 m</t>
  </si>
  <si>
    <t>396</t>
  </si>
  <si>
    <t>772</t>
  </si>
  <si>
    <t xml:space="preserve">Podlahy z prírod.a konglomer.kameňa   </t>
  </si>
  <si>
    <t>199</t>
  </si>
  <si>
    <t>772211302</t>
  </si>
  <si>
    <t>Montáž obkladu schodiskových stupňov doskami z pravideľných tvarov hr. 30 mm</t>
  </si>
  <si>
    <t>398</t>
  </si>
  <si>
    <t>5838517100</t>
  </si>
  <si>
    <t>Doska obkladová leštená stupeň 280 hrúbky 3 cm II/1</t>
  </si>
  <si>
    <t>400</t>
  </si>
  <si>
    <t>201</t>
  </si>
  <si>
    <t>772501140</t>
  </si>
  <si>
    <t>Kladenie dlažby z kameňa z pravouhlých dosiek alebo dlaždíc hr. do 30 mm</t>
  </si>
  <si>
    <t>402</t>
  </si>
  <si>
    <t>404</t>
  </si>
  <si>
    <t>203</t>
  </si>
  <si>
    <t>998772202</t>
  </si>
  <si>
    <t>Presun hmôt pre kamennú dlažbu v objektoch výšky nad 6 do 12 m</t>
  </si>
  <si>
    <t>406</t>
  </si>
  <si>
    <t>781</t>
  </si>
  <si>
    <t xml:space="preserve">Dokončovacie práce a obklady   </t>
  </si>
  <si>
    <t>781445017</t>
  </si>
  <si>
    <t>Montáž obkladov vnútor. stien z obkladačiek kladených do tmelu veľ. 300x200 mm</t>
  </si>
  <si>
    <t>408</t>
  </si>
  <si>
    <t>205</t>
  </si>
  <si>
    <t>5976582000</t>
  </si>
  <si>
    <t>Obkladačky keramické glazované jednofarebné hladké B 300x200 Ia</t>
  </si>
  <si>
    <t>410</t>
  </si>
  <si>
    <t>998781202</t>
  </si>
  <si>
    <t>Presun hmôt pre obklady keramické v objektoch výšky nad 6 do 12 m</t>
  </si>
  <si>
    <t>412</t>
  </si>
  <si>
    <t>782</t>
  </si>
  <si>
    <t xml:space="preserve">Dokončovacie práce a obklady z kam.   </t>
  </si>
  <si>
    <t>207</t>
  </si>
  <si>
    <t>782111140</t>
  </si>
  <si>
    <t>Montáž obkladov stien pravouhl. doskami z mäkkých kameňov s lícom rovným, hr. od 25 - 50 mm</t>
  </si>
  <si>
    <t>414</t>
  </si>
  <si>
    <t>5838517300</t>
  </si>
  <si>
    <t>Obklad kamenný</t>
  </si>
  <si>
    <t>416</t>
  </si>
  <si>
    <t>209</t>
  </si>
  <si>
    <t>998782202</t>
  </si>
  <si>
    <t>Presun hmôt pre kamenné obklady v objektoch výšky nad 6 do 12 m</t>
  </si>
  <si>
    <t>418</t>
  </si>
  <si>
    <t>783</t>
  </si>
  <si>
    <t xml:space="preserve">Dokončovacie práce - nátery   </t>
  </si>
  <si>
    <t>783626300</t>
  </si>
  <si>
    <t>Nátery stolárskych výrobkov syntetické lazurovacím lakom 3x lakovaním</t>
  </si>
  <si>
    <t>420</t>
  </si>
  <si>
    <t>211</t>
  </si>
  <si>
    <t>783782203</t>
  </si>
  <si>
    <t>Nátery tesárskych konštrukcií povrchová impregnácia Bochemitom QB</t>
  </si>
  <si>
    <t>422</t>
  </si>
  <si>
    <t>783894312</t>
  </si>
  <si>
    <t>Náter farbami ekologickými riediteľnými vodou PAMAKRYLOM univerzálnym stropov dvojnásobný</t>
  </si>
  <si>
    <t>424</t>
  </si>
  <si>
    <t>213</t>
  </si>
  <si>
    <t>783894322</t>
  </si>
  <si>
    <t>Náter farbami ekologickými riediteľnými vodou PAMAKRYLOM univerzálnym stien dvojnásobný</t>
  </si>
  <si>
    <t>426</t>
  </si>
  <si>
    <t>783894612</t>
  </si>
  <si>
    <t>Náter farbami ekologickými riediteľnými vodou SADAKRINOM bielym pre náter sadrokartón. stropov 2x</t>
  </si>
  <si>
    <t>428</t>
  </si>
  <si>
    <t>02 - SO 01.1  Stavebná časť - elektroinštalácia</t>
  </si>
  <si>
    <t xml:space="preserve">D1 - Rúrkové vedenia, škatule, svorkovnice   </t>
  </si>
  <si>
    <t xml:space="preserve">D2 - Vodiče, šnúry, káble   </t>
  </si>
  <si>
    <t xml:space="preserve">D3 - Ukončenia vodičov, súbory pre kábely   </t>
  </si>
  <si>
    <t xml:space="preserve">Spínače IP40 - 46   </t>
  </si>
  <si>
    <t xml:space="preserve">Zásuvky IP 40 - 46   </t>
  </si>
  <si>
    <t xml:space="preserve">D4 - Rozvádzače, rozvodné skrine, svorkovnice . . .   </t>
  </si>
  <si>
    <t xml:space="preserve">D5 - Rozvádzače   </t>
  </si>
  <si>
    <t xml:space="preserve">    Rozvádzač  RH - Rozvádzač  RH   </t>
  </si>
  <si>
    <t xml:space="preserve">    Rozvádzač  RS1 - Rozvádzač  RS1   </t>
  </si>
  <si>
    <t xml:space="preserve">    Rozvádzač  RS2 - Rozvádzač  RS2   </t>
  </si>
  <si>
    <t xml:space="preserve">Vedenie uzemňovacie - bleskozvod   </t>
  </si>
  <si>
    <t xml:space="preserve">D6 - Hlavná uzemňovacia svorkovnica   </t>
  </si>
  <si>
    <t xml:space="preserve">Elektromontáže M22 - slaboprúd   </t>
  </si>
  <si>
    <t xml:space="preserve">    Rozvádzače, rozvodné - Rozvádzače, rozvodné skrine, svorkovnice . . .   </t>
  </si>
  <si>
    <t xml:space="preserve">    Dátové rozvody - Dátové rozvody   </t>
  </si>
  <si>
    <t xml:space="preserve">    Televízne rozvody - Televízne rozvody   </t>
  </si>
  <si>
    <t xml:space="preserve">    Domáce dorozumievaci - DDZ   </t>
  </si>
  <si>
    <t xml:space="preserve">D7 - Osvetľovacie telesá a zdroje   </t>
  </si>
  <si>
    <t xml:space="preserve">D8 - Východzia revízia elektro   </t>
  </si>
  <si>
    <t>D1</t>
  </si>
  <si>
    <t xml:space="preserve">Rúrkové vedenia, škatule, svorkovnice   </t>
  </si>
  <si>
    <t>21001-0301</t>
  </si>
  <si>
    <t>Škatuľa KP prístrojová bez zapojenia</t>
  </si>
  <si>
    <t>kus</t>
  </si>
  <si>
    <t>345 600K01</t>
  </si>
  <si>
    <t>Škatuľa KP prístrojová KU 68-1901, D75x42</t>
  </si>
  <si>
    <t>21001-0321</t>
  </si>
  <si>
    <t>Škatuľa KR D68, rozvodka kruhová, vrátane zapojenia</t>
  </si>
  <si>
    <t>345 620K01</t>
  </si>
  <si>
    <t>Škatuľa KR rozvodka KU 68-1903, D75x42</t>
  </si>
  <si>
    <t>D2</t>
  </si>
  <si>
    <t xml:space="preserve">Vodiče, šnúry, káble   </t>
  </si>
  <si>
    <t>21080-0101</t>
  </si>
  <si>
    <t>Kábel 750V uložený pod omietkou CYKY 2x1,5</t>
  </si>
  <si>
    <t>341 201M01</t>
  </si>
  <si>
    <t>Kábel Cu jadro 750V CYKY-O 2x1,5</t>
  </si>
  <si>
    <t>21080-0105</t>
  </si>
  <si>
    <t>Kábel 750V uložený pod omietkou CYKY 3x1,5</t>
  </si>
  <si>
    <t>341 201M13</t>
  </si>
  <si>
    <t>Kábel Cu jadro 750V CYKY-O 3x1,5</t>
  </si>
  <si>
    <t>341 201M15</t>
  </si>
  <si>
    <t>Kábel Cu jadro 750V CYKY-J 3x1,5</t>
  </si>
  <si>
    <t>21080-0106</t>
  </si>
  <si>
    <t>Kábel 750V uložený pod omietkou CYKY 3x2,5</t>
  </si>
  <si>
    <t>341 201M18</t>
  </si>
  <si>
    <t>Kábel Cu jadro 750V CYKY-J 3x2,5</t>
  </si>
  <si>
    <t>21080-0106.1</t>
  </si>
  <si>
    <t>Kábel 750V uložený pod omietkou CYKY 3x6</t>
  </si>
  <si>
    <t>341 201M18.1</t>
  </si>
  <si>
    <t>Kábel Cu jadro 750V CYKY-J 3x6</t>
  </si>
  <si>
    <t>21080-0114</t>
  </si>
  <si>
    <t>Kábel 750V uložený pod omietkou CYKY 4x1,5</t>
  </si>
  <si>
    <t>341 201M32</t>
  </si>
  <si>
    <t>Kábel Cu jadro 750V CYKY-J 4x1,5</t>
  </si>
  <si>
    <t>21080-0116</t>
  </si>
  <si>
    <t>Kábel 750V uložený pod omietkou CYKY 5x1,5</t>
  </si>
  <si>
    <t>341 201M36</t>
  </si>
  <si>
    <t>Kábel Cu jadro 750V CYKY-J 5x1,5</t>
  </si>
  <si>
    <t>21080-0118</t>
  </si>
  <si>
    <t>Kábel 750V uložený pod omietkou CYKY 5x2,5</t>
  </si>
  <si>
    <t>341 201M42</t>
  </si>
  <si>
    <t>Kábel Cu jadro 750V CYKY-J 5x2,5</t>
  </si>
  <si>
    <t>21080-0120</t>
  </si>
  <si>
    <t>Kábel 750V uložený pod omietkou CYKY 5x4</t>
  </si>
  <si>
    <t>341 201M44</t>
  </si>
  <si>
    <t>Kábel Cu jadro 750V CYKY-J 5x4</t>
  </si>
  <si>
    <t>21080-0122</t>
  </si>
  <si>
    <t>Kábel 750V uložený pod omietkou CYKY 5x6</t>
  </si>
  <si>
    <t>341 201M45</t>
  </si>
  <si>
    <t>Kábel Cu jadro 750V CYKY-J 5x6</t>
  </si>
  <si>
    <t>21080-0128</t>
  </si>
  <si>
    <t>Kábel 750V uložený pod omietkou CYKY 5x10</t>
  </si>
  <si>
    <t>341 201M51</t>
  </si>
  <si>
    <t>Kábel Cu jadro 750V CYKY-J 5x10</t>
  </si>
  <si>
    <t>21080-0128.1</t>
  </si>
  <si>
    <t>Kábel 750V uložený pod omietkou CYKY 4x10</t>
  </si>
  <si>
    <t>341 201M47</t>
  </si>
  <si>
    <t>Kábel Cu jadro 750V CYKY-J 4x10</t>
  </si>
  <si>
    <t>21080-0135</t>
  </si>
  <si>
    <t>Kábel 1kV uložený pod omietkou 1-CYKY 4x35</t>
  </si>
  <si>
    <t>341 201M52</t>
  </si>
  <si>
    <t>Kábel Cu jadro 1kV CYKY-J 4x70</t>
  </si>
  <si>
    <t>21060-0121</t>
  </si>
  <si>
    <t>Kábel 1kV 1-AYKY 3x240+120 v zemnom výkope</t>
  </si>
  <si>
    <t>341 200M14</t>
  </si>
  <si>
    <t>Kábel Al jadro 1kV 1-AYKY-J 3x240+120</t>
  </si>
  <si>
    <t>21080-0121</t>
  </si>
  <si>
    <t>Kábell 750V CYKY 2x4 v chráničke a v zemnom výkope</t>
  </si>
  <si>
    <t>341 200M24</t>
  </si>
  <si>
    <t>Kábel Cu jadro 750V CYKY-O 2x4</t>
  </si>
  <si>
    <t>D3</t>
  </si>
  <si>
    <t xml:space="preserve">Ukončenia vodičov, súbory pre kábely   </t>
  </si>
  <si>
    <t>21010-0251</t>
  </si>
  <si>
    <t>Ukončenie káblov celoplastových smršť. záklopkou do 4x50</t>
  </si>
  <si>
    <t>21010-0002</t>
  </si>
  <si>
    <t>Ukončenie vodiča v rozvádzači a zapojenie do 4x50</t>
  </si>
  <si>
    <t>21010-0251.1</t>
  </si>
  <si>
    <t>Ukončenie káblov celoplastových smršť. záklopkou do 4x240</t>
  </si>
  <si>
    <t>Spínače IP40</t>
  </si>
  <si>
    <t xml:space="preserve">46   </t>
  </si>
  <si>
    <t>21011-0021</t>
  </si>
  <si>
    <t>Spínač nástenný, zapustený IP20, rad.1</t>
  </si>
  <si>
    <t>345 350LX10</t>
  </si>
  <si>
    <t>Spínač rad.1  WPT-100H, IP20, HIT - zapustený, plast , biely</t>
  </si>
  <si>
    <t>21011-0023</t>
  </si>
  <si>
    <t>Spínač nástenný, zapustený IP20, rad.5</t>
  </si>
  <si>
    <t>345 364LX11</t>
  </si>
  <si>
    <t>Spínač rad.5  WPT-500H, IP20, HIT - zapustený, plast , biely</t>
  </si>
  <si>
    <t>21011-0024</t>
  </si>
  <si>
    <t>Spínač nástenný, zapustený IP20, rad.6</t>
  </si>
  <si>
    <t>345 378LX13</t>
  </si>
  <si>
    <t>Spínač rad.6  WPT-600H, IP20, HIT - zapustený, plast , biely</t>
  </si>
  <si>
    <t>21011-0024.1</t>
  </si>
  <si>
    <t>Spínač nástenný, zapustený IP20, rad.5b,7</t>
  </si>
  <si>
    <t>345 378LX14</t>
  </si>
  <si>
    <t>Spínač rad.7  WPT-700H, IP20, HIT - zapustený, plast , biely</t>
  </si>
  <si>
    <t>21011-0035</t>
  </si>
  <si>
    <t>Spínač nástenný trojpólový so signálnou tlejivkou 400V, 25A</t>
  </si>
  <si>
    <t>345 378LX22</t>
  </si>
  <si>
    <t>Zásuvky IP 40</t>
  </si>
  <si>
    <t>21011-1031</t>
  </si>
  <si>
    <t>Zásuvka nást, zapust IP20, X-násobná 10/16A - 250V, koncová</t>
  </si>
  <si>
    <t>345 460X20</t>
  </si>
  <si>
    <t>Zásuvka 2-nás.  GWP-232PH, IP 20</t>
  </si>
  <si>
    <t>345 460X10</t>
  </si>
  <si>
    <t>Zásuvka 1-nás.  GWP-231PH, IP 20</t>
  </si>
  <si>
    <t>345 560X10</t>
  </si>
  <si>
    <t>Zásuvka 1-nás.  GWP-232PH, IP 44</t>
  </si>
  <si>
    <t>345 632X33</t>
  </si>
  <si>
    <t>Zásuvková nástenná skrinka 4x32A, 400V, 3x10/16A,230V</t>
  </si>
  <si>
    <t>921921</t>
  </si>
  <si>
    <t>Montáž zásuvkovej skrinky</t>
  </si>
  <si>
    <t>D4</t>
  </si>
  <si>
    <t xml:space="preserve">Rozvádzače, rozvodné skrine, svorkovnice . . .   </t>
  </si>
  <si>
    <t>21019-0003</t>
  </si>
  <si>
    <t>Montáž, demontáž prístrojovej vložky do 100 kg</t>
  </si>
  <si>
    <t>21002-1361-51</t>
  </si>
  <si>
    <t>P/ Dokončovacie práce na rozvádzačoch</t>
  </si>
  <si>
    <t>Hasma</t>
  </si>
  <si>
    <t>Elektromerový rozvádzača ER P.M-F663 300A 300/5A P2</t>
  </si>
  <si>
    <t>21022-0021</t>
  </si>
  <si>
    <t>Vedenie uzemňovacie v zemi FeZn do 120 mm2, vrátane svoriek</t>
  </si>
  <si>
    <t>354 900Z01</t>
  </si>
  <si>
    <t>Pásovina FeZn 30 x 4</t>
  </si>
  <si>
    <t>358 55A224</t>
  </si>
  <si>
    <t>Výkonová poistka PN02-315 gG</t>
  </si>
  <si>
    <t>D5</t>
  </si>
  <si>
    <t xml:space="preserve">Rozvádzače   </t>
  </si>
  <si>
    <t>Rozvádzač  RH</t>
  </si>
  <si>
    <t xml:space="preserve">Rozvádzač  RH   </t>
  </si>
  <si>
    <t>357 SA18640</t>
  </si>
  <si>
    <t>Oceľoplechový rozvádzač 2000x600x400 mm</t>
  </si>
  <si>
    <t>B-9 000-1.8</t>
  </si>
  <si>
    <t>Prepojenie pomocných obvodov</t>
  </si>
  <si>
    <t>358 55F354</t>
  </si>
  <si>
    <t>Zvodič prepätia komplet  SPB-12/280/3</t>
  </si>
  <si>
    <t>358 55F353</t>
  </si>
  <si>
    <t>Zvodič prepätia komplet  SPB-12/280/2</t>
  </si>
  <si>
    <t>358 511940</t>
  </si>
  <si>
    <t>Istič trojpólový LZMC2-A200-I, 200A</t>
  </si>
  <si>
    <t>358 52F253</t>
  </si>
  <si>
    <t>Istič trojpólový 125A PLHT-B125/3, 15kA</t>
  </si>
  <si>
    <t>358 52F253.1</t>
  </si>
  <si>
    <t>Istič trojpólový 10A PLHT-B100/3, 15kA</t>
  </si>
  <si>
    <t>358 53F529</t>
  </si>
  <si>
    <t>Istič 3-pólový - 10kA (1MD) PL7-B50/3</t>
  </si>
  <si>
    <t>358 53F528</t>
  </si>
  <si>
    <t>Istič 3-pólový - 10kA (1MD) PL7-B40/3</t>
  </si>
  <si>
    <t>358 53F525</t>
  </si>
  <si>
    <t>Istič 3-pólový - 10kA (1MD) PL7-C10/3</t>
  </si>
  <si>
    <t>358 55F431</t>
  </si>
  <si>
    <t>Chránič prúdový 2-pól (2MD) PFL6-16/1N/B/003</t>
  </si>
  <si>
    <t>358 55F429</t>
  </si>
  <si>
    <t>Chránič prúdový 2-pól (2MD) PFL6-10/1N/B/003</t>
  </si>
  <si>
    <t>358 53F519</t>
  </si>
  <si>
    <t>Istič 1-pólový - 6kA (1MD) PL7-C16/1</t>
  </si>
  <si>
    <t>358 53F520</t>
  </si>
  <si>
    <t>Istič 1-pólový - 6kA (1MD) PL6-B10/1</t>
  </si>
  <si>
    <t>358 51F144</t>
  </si>
  <si>
    <t>Istič 1-pólový - 6kA (1MD) PL6-C2/1</t>
  </si>
  <si>
    <t>Rozvádzač  RS1</t>
  </si>
  <si>
    <t xml:space="preserve">Rozvádzač  RS1   </t>
  </si>
  <si>
    <t>357 SA18323</t>
  </si>
  <si>
    <t>Rozvádzač BFU 4/96-C</t>
  </si>
  <si>
    <t>358 51F712</t>
  </si>
  <si>
    <t>Hlavný vypínač IS 100/3, 100A</t>
  </si>
  <si>
    <t>358 55F354.1</t>
  </si>
  <si>
    <t>Zvodič prepätia komplet  SPB-12/280/4</t>
  </si>
  <si>
    <t>358 53F543</t>
  </si>
  <si>
    <t>Istič 3-pólový - 10kA (1MD) PL7-C50/3</t>
  </si>
  <si>
    <t>358 53F540</t>
  </si>
  <si>
    <t>Istič 3-pólový - 10kA (1MD) PL7-C20/3</t>
  </si>
  <si>
    <t>358 53F246</t>
  </si>
  <si>
    <t>Istič 3-pólový - 6kA (1MD) PL6-B16/3</t>
  </si>
  <si>
    <t>358 53F523</t>
  </si>
  <si>
    <t>Istič 1-pólový - 6kA (1MD) PL6-C25/1</t>
  </si>
  <si>
    <t>358 53F522</t>
  </si>
  <si>
    <t>Istič 1-pólový - 6kA (1MD) PL6-C16/1</t>
  </si>
  <si>
    <t>358 53F521</t>
  </si>
  <si>
    <t>Istič 1-pólový - 6kA (1MD) PL6-C10/1</t>
  </si>
  <si>
    <t>358 55F431.1</t>
  </si>
  <si>
    <t>Chránič prúdový 2-pól (2MD) PFL7-16/1N/B/003</t>
  </si>
  <si>
    <t>358 55F429.1</t>
  </si>
  <si>
    <t>Chránič prúdový 2-pól (2MD) PFL7-10/1N/B/003</t>
  </si>
  <si>
    <t>358 55F451</t>
  </si>
  <si>
    <t>Chránič prúdový 4-pól (2MD) PF7-25/4/01</t>
  </si>
  <si>
    <t>Rozvádzač  RS2</t>
  </si>
  <si>
    <t xml:space="preserve">Rozvádzač  RS2   </t>
  </si>
  <si>
    <t>358 51F704</t>
  </si>
  <si>
    <t>Hlavný vypínač IS 40/3, 25A</t>
  </si>
  <si>
    <t>359 55F4902</t>
  </si>
  <si>
    <t>Inštalačný stykač Z-SCH230/25-40</t>
  </si>
  <si>
    <t>358 53F519.1</t>
  </si>
  <si>
    <t>Istič 1-pólový - 6kA (1MD) PL6-B6/1</t>
  </si>
  <si>
    <t>358 53F532</t>
  </si>
  <si>
    <t>Istič 1-pólový - 6kA (1MD) PL6-C32/1</t>
  </si>
  <si>
    <t>358 53F526</t>
  </si>
  <si>
    <t>Istič 3-pólový - 10kA (1MD) PL7-C16/3</t>
  </si>
  <si>
    <t>Vedenie uzemňovacie</t>
  </si>
  <si>
    <t xml:space="preserve">bleskozvod   </t>
  </si>
  <si>
    <t>21022-0022</t>
  </si>
  <si>
    <t>Vedenie uzemňovacie FeZn D 8,10 mm</t>
  </si>
  <si>
    <t>354 900Z21</t>
  </si>
  <si>
    <t>Drôt zvodový - zemniaci FeZn  S=50mm2</t>
  </si>
  <si>
    <t>354 903Z07</t>
  </si>
  <si>
    <t>Zvodová tyč bez osadenia JP15</t>
  </si>
  <si>
    <t>354 901Z01</t>
  </si>
  <si>
    <t>Podpera vedenia do muriva PV 01</t>
  </si>
  <si>
    <t>354 901Z20</t>
  </si>
  <si>
    <t>Podpera vedenia   PV15</t>
  </si>
  <si>
    <t>354 901Z31</t>
  </si>
  <si>
    <t>Podpera vedenia PV11</t>
  </si>
  <si>
    <t>21022-0302</t>
  </si>
  <si>
    <t>Svorka bleskozvodná nad 2 skrutky (SJ,SK,SO,SZ,ST,SR01-2)</t>
  </si>
  <si>
    <t>354 901Z42</t>
  </si>
  <si>
    <t>Svorka zemná SR02</t>
  </si>
  <si>
    <t>354 901Z48</t>
  </si>
  <si>
    <t>Svorka spojovacia ST10</t>
  </si>
  <si>
    <t>354 903Z01</t>
  </si>
  <si>
    <t>Svorka SJ 01, pre zvodové tyče JD, JK, JZ, JP</t>
  </si>
  <si>
    <t>354 903Z10</t>
  </si>
  <si>
    <t>Svorka SS spojovacia</t>
  </si>
  <si>
    <t>354 903Z23</t>
  </si>
  <si>
    <t>Svorka SO, žľabová pre pripojenie odkvapových rúr</t>
  </si>
  <si>
    <t>354 903Z25</t>
  </si>
  <si>
    <t>Svorka SZ, skúšobná</t>
  </si>
  <si>
    <t>21001-0313</t>
  </si>
  <si>
    <t>Škatuľa KO 125, odbočovacia hranatá bez zapojenia</t>
  </si>
  <si>
    <t>345 611I21</t>
  </si>
  <si>
    <t>Škatuľa KO odbočovacia AK 150 T, žltá 150x150x70</t>
  </si>
  <si>
    <t>345 611I22</t>
  </si>
  <si>
    <t>Viečko AK/TD 150, pod omietku biele ( na výmenu )</t>
  </si>
  <si>
    <t>21001-0003</t>
  </si>
  <si>
    <t>Rúrka ohybná PVC pod omietkou 23 mm</t>
  </si>
  <si>
    <t>345 701I03</t>
  </si>
  <si>
    <t>Rúrka el-inšt PVC ohybná FXP 25 IEC, pancierová</t>
  </si>
  <si>
    <t>21001-0003.1</t>
  </si>
  <si>
    <t>Zemniaci pásik uloženie v základovom páse</t>
  </si>
  <si>
    <t>345 701253</t>
  </si>
  <si>
    <t>Zemniaci pásik 30x4</t>
  </si>
  <si>
    <t>D6</t>
  </si>
  <si>
    <t xml:space="preserve">Hlavná uzemňovacia svorkovnica   </t>
  </si>
  <si>
    <t>21022-0311-51</t>
  </si>
  <si>
    <t>P/ Ekvipotenciálna svorkovnica - pripojenie</t>
  </si>
  <si>
    <t>357 10F081</t>
  </si>
  <si>
    <t>Svorkovnica ochranná 7x16mm2, l= 59mm : PE-KS (7P)</t>
  </si>
  <si>
    <t>357 0F1351</t>
  </si>
  <si>
    <t>Lišta prístrojová, oceľová : TSS 15/1</t>
  </si>
  <si>
    <t>21022-0451</t>
  </si>
  <si>
    <t>Ochranné pospojovanie vodičom Cu 4-16 mm2, voľne uložené</t>
  </si>
  <si>
    <t>341 000M58</t>
  </si>
  <si>
    <t>Vodič CY 25 lano, zel/žlté</t>
  </si>
  <si>
    <t>354 903Z62</t>
  </si>
  <si>
    <t>Svorka ST 03, na vodovodné potrubie, D 1 "</t>
  </si>
  <si>
    <t>Elektromontáže M22</t>
  </si>
  <si>
    <t xml:space="preserve">slaboprúd   </t>
  </si>
  <si>
    <t>Rozvádzače, rozvodné</t>
  </si>
  <si>
    <t>285171</t>
  </si>
  <si>
    <t>19"nástenný rozvádzač 12U</t>
  </si>
  <si>
    <t>21019-0003.1</t>
  </si>
  <si>
    <t>Montáž prístrojovej vložky do 100 kg</t>
  </si>
  <si>
    <t>Dátové rozvody</t>
  </si>
  <si>
    <t xml:space="preserve">Dátové rozvody   </t>
  </si>
  <si>
    <t>22028-0221</t>
  </si>
  <si>
    <t>Kábel uložený v rúrkach FTP  4x2x24AWG</t>
  </si>
  <si>
    <t>341 502M02</t>
  </si>
  <si>
    <t>Dátový kábel FTP 4x2x24AWG</t>
  </si>
  <si>
    <t>22028-0221.1</t>
  </si>
  <si>
    <t>Kábel uložený pod omietkou JYTY 2x1</t>
  </si>
  <si>
    <t>341 502M11</t>
  </si>
  <si>
    <t>Tienený kábel JYTY 2x1</t>
  </si>
  <si>
    <t>22028-0221.2</t>
  </si>
  <si>
    <t>Kábel uložený pod omietkou JYTY 4x1</t>
  </si>
  <si>
    <t>341 502M12</t>
  </si>
  <si>
    <t>Tienený kábel JYTY 4x1</t>
  </si>
  <si>
    <t>22030-1201-31</t>
  </si>
  <si>
    <t>Dátová zásuvka Cat. 6A - len montáž</t>
  </si>
  <si>
    <t>374 31X002</t>
  </si>
  <si>
    <t>Zásuvka dátová dvojnásobná GKP-218H5E, biela HIT</t>
  </si>
  <si>
    <t>Televízne rozvody</t>
  </si>
  <si>
    <t xml:space="preserve">Televízne rozvody   </t>
  </si>
  <si>
    <t>22073-0222</t>
  </si>
  <si>
    <t>Montáž kábla v rúrke, lište : koaxiál do 7mm</t>
  </si>
  <si>
    <t>341 951M04</t>
  </si>
  <si>
    <t>Kábel koaxiálny VCCJY 75-4,8</t>
  </si>
  <si>
    <t>22073-0001</t>
  </si>
  <si>
    <t>Montáž účastníckej zásuvky TV</t>
  </si>
  <si>
    <t>374 30X005</t>
  </si>
  <si>
    <t>Zásuvka TV+R  GAP-1 H, koncová, útlm 2dB, biela, HIT</t>
  </si>
  <si>
    <t>374 30X010</t>
  </si>
  <si>
    <t>Zásuvka TV+R  GAP-1 H6, koncová, útlm 6dB, biela, HIT</t>
  </si>
  <si>
    <t>Domáce dorozumievaci</t>
  </si>
  <si>
    <t xml:space="preserve">DDZ   </t>
  </si>
  <si>
    <t>22028-0221.3</t>
  </si>
  <si>
    <t>Kábel uložený v rúrkach : SYKFY do 5x2x0,5</t>
  </si>
  <si>
    <t>341 502M05</t>
  </si>
  <si>
    <t>Kábel telefónny Cu jadro SYKFY 5x2x0,50</t>
  </si>
  <si>
    <t>22032-0321</t>
  </si>
  <si>
    <t>Montáž tlačítkového tabla do steny do 9 tlačítok</t>
  </si>
  <si>
    <t>382 318T51</t>
  </si>
  <si>
    <t>Vrátnik elektrický - EV 94 : 4 FP 111 46</t>
  </si>
  <si>
    <t>22032-0306</t>
  </si>
  <si>
    <t>Montáž elektronicky ovládaného zámku EZ</t>
  </si>
  <si>
    <t>382 330T02</t>
  </si>
  <si>
    <t>Zámok elektrický - EZ 93 : 4 FN 877 03, úzky, Ľ/P</t>
  </si>
  <si>
    <t>22049-0042</t>
  </si>
  <si>
    <t>Montáž DT s možnosťou otvárania dverí, s voľbou účastníka</t>
  </si>
  <si>
    <t>382 260T05</t>
  </si>
  <si>
    <t>Telefón domáci - DT 93 : 4 FP 110 53  (2tlač)</t>
  </si>
  <si>
    <t>22041-0166</t>
  </si>
  <si>
    <t>Montáž sieťového zdroja SN, pre DT</t>
  </si>
  <si>
    <t>382 331T04</t>
  </si>
  <si>
    <t>Napájač sieťový - SN 94 : 4 FP 672 40</t>
  </si>
  <si>
    <t>D7</t>
  </si>
  <si>
    <t xml:space="preserve">Osvetľovacie telesá a zdroje   </t>
  </si>
  <si>
    <t>A</t>
  </si>
  <si>
    <t>Stropné svietidlo 2x35W s Al mriežkou, IP20</t>
  </si>
  <si>
    <t>A.1</t>
  </si>
  <si>
    <t>Žiarivka 35W/830 T5</t>
  </si>
  <si>
    <t>A.2</t>
  </si>
  <si>
    <t>Recyklačný poplatok svietidlo</t>
  </si>
  <si>
    <t>A.3</t>
  </si>
  <si>
    <t>Recyklačný poplatok zdroj</t>
  </si>
  <si>
    <t>B</t>
  </si>
  <si>
    <t>Stropné svietidlo 2x58W, IP65</t>
  </si>
  <si>
    <t>B.1</t>
  </si>
  <si>
    <t>Žiarivka 58W/830 T5</t>
  </si>
  <si>
    <t>B.2</t>
  </si>
  <si>
    <t>B.3</t>
  </si>
  <si>
    <t>H1</t>
  </si>
  <si>
    <t>Svietidlo prisadené 1x23W E27, IP43, triplex opál sklo</t>
  </si>
  <si>
    <t>H1.1</t>
  </si>
  <si>
    <t>Žiarivka Dulux LL 23W/830 E27</t>
  </si>
  <si>
    <t>H1.2</t>
  </si>
  <si>
    <t>H1.3</t>
  </si>
  <si>
    <t>H2</t>
  </si>
  <si>
    <t>Svietidlo prisadené dekoračné 2x23W, E27</t>
  </si>
  <si>
    <t>H2.1</t>
  </si>
  <si>
    <t>H2.2</t>
  </si>
  <si>
    <t>H2.3</t>
  </si>
  <si>
    <t>E</t>
  </si>
  <si>
    <t>Svietidlo závesné 1x 60W E14, sklenená guľa</t>
  </si>
  <si>
    <t>E.1</t>
  </si>
  <si>
    <t>Žiarovka Halolux T 60W/E14</t>
  </si>
  <si>
    <t>E.2</t>
  </si>
  <si>
    <t>E.3</t>
  </si>
  <si>
    <t>SCH</t>
  </si>
  <si>
    <t>Svietidlo zapustené 24W IP65</t>
  </si>
  <si>
    <t>SCH.1</t>
  </si>
  <si>
    <t>Žiarivka FQ 24W/830 G5</t>
  </si>
  <si>
    <t>SCH.2</t>
  </si>
  <si>
    <t>SCH.3</t>
  </si>
  <si>
    <t>Pol1</t>
  </si>
  <si>
    <t>Montáž svietidiel</t>
  </si>
  <si>
    <t>21329-9005-51</t>
  </si>
  <si>
    <t>Drobné elektroinštalačné práce</t>
  </si>
  <si>
    <t>hod</t>
  </si>
  <si>
    <t>D8</t>
  </si>
  <si>
    <t xml:space="preserve">Východzia revízia elektro   </t>
  </si>
  <si>
    <t>21329-99081</t>
  </si>
  <si>
    <t>Východzia revízia elektro a vypracovanie správy</t>
  </si>
  <si>
    <t xml:space="preserve">03 - SO 01.2  Stavebná časť - vzduchotechnika </t>
  </si>
  <si>
    <t xml:space="preserve">D1 - Zar.č. 1 - Podtlakové vetranie - odvod vzduchu   </t>
  </si>
  <si>
    <t xml:space="preserve">    D2 - Vetranie WC. laboratória, kuchynky a miestnosti upratovačky   </t>
  </si>
  <si>
    <t xml:space="preserve">    D3 - Kruhové potrubie SPIRO   </t>
  </si>
  <si>
    <t xml:space="preserve">    D4 - Vetranie pivnice   </t>
  </si>
  <si>
    <t xml:space="preserve">D5 - Zar.č. 2 - Klimatizácia vybraných priestorov - recirkulácia vzduchu   </t>
  </si>
  <si>
    <t xml:space="preserve">    D6 - Pivnica   </t>
  </si>
  <si>
    <t xml:space="preserve">    D7 - Kamcelárie a salónik   </t>
  </si>
  <si>
    <t xml:space="preserve">D8 - Pomocný materiál   </t>
  </si>
  <si>
    <t xml:space="preserve">D9 - Montáž   </t>
  </si>
  <si>
    <t xml:space="preserve">Zar.č. 1 - Podtlakové vetranie - odvod vzduchu   </t>
  </si>
  <si>
    <t xml:space="preserve">Vetranie WC. laboratória, kuchynky a miestnosti upratovačky   </t>
  </si>
  <si>
    <t>Pol37</t>
  </si>
  <si>
    <t>Radiálny stenový ventilátor  Quadro Medio I T</t>
  </si>
  <si>
    <t>Pol38</t>
  </si>
  <si>
    <t>Samočinná pretlaková žalúzia plastová  GGR 120</t>
  </si>
  <si>
    <t xml:space="preserve">Kruhové potrubie SPIRO   </t>
  </si>
  <si>
    <t>Pol39</t>
  </si>
  <si>
    <t>Rúra spiro  SR 125 - 3000</t>
  </si>
  <si>
    <t>Pol40</t>
  </si>
  <si>
    <t>Rúra spiro  SR 100 - 3000</t>
  </si>
  <si>
    <t>Pol41</t>
  </si>
  <si>
    <t>T - kus s nástavcom rúrovým 90°  Imos - TNR  125 - 100</t>
  </si>
  <si>
    <t>Pol42</t>
  </si>
  <si>
    <t>Koleno Imos  - KS 90 - 100</t>
  </si>
  <si>
    <t>Pol43</t>
  </si>
  <si>
    <t>Spojka na tvarovku-spiro - ST-SS - 125</t>
  </si>
  <si>
    <t>Pol44</t>
  </si>
  <si>
    <t>Spojka na tvarovku-spiro - ST-SS - 100</t>
  </si>
  <si>
    <t>Pol45</t>
  </si>
  <si>
    <t>Výfukové koleno so sitom na spiro - VKS - 125</t>
  </si>
  <si>
    <t>Pol46</t>
  </si>
  <si>
    <t>Výfukové koleno so sitom na spiro - VKS - 100</t>
  </si>
  <si>
    <t xml:space="preserve">Vetranie pivnice   </t>
  </si>
  <si>
    <t>Pol47</t>
  </si>
  <si>
    <t>Potrubný ventilátor KD 400 XL1</t>
  </si>
  <si>
    <t>Pol48</t>
  </si>
  <si>
    <t>- včítane regulátora otáčok RTRE 5 a ochraného relé S-ET 10</t>
  </si>
  <si>
    <t>Pol49</t>
  </si>
  <si>
    <t>- včítane rýchloupínacej spony FK 400</t>
  </si>
  <si>
    <t>Pol50</t>
  </si>
  <si>
    <t>Tlmič hluku do kruhového potrubia spiro  THK-10-400-1000-NN</t>
  </si>
  <si>
    <t>Pol51</t>
  </si>
  <si>
    <t>Spätná klapka  RSK 400</t>
  </si>
  <si>
    <t>Pol52</t>
  </si>
  <si>
    <t>Krycia mriežka  SG 400</t>
  </si>
  <si>
    <t>Pol53</t>
  </si>
  <si>
    <t>Výustka - mriežka do spiro potrubia bez regulácie GS 130-G-525x125</t>
  </si>
  <si>
    <t>Pol54</t>
  </si>
  <si>
    <t>Rúra spiro  SR 400 - 3000</t>
  </si>
  <si>
    <t>Pol55</t>
  </si>
  <si>
    <t>Rúra spiro  SR 315 - 3000</t>
  </si>
  <si>
    <t>Pol56</t>
  </si>
  <si>
    <t>Rúra spiro  SR 250 - 3000</t>
  </si>
  <si>
    <t>Pol57</t>
  </si>
  <si>
    <t>Rúra spiro  SR 200 - 3000</t>
  </si>
  <si>
    <t>Pol58</t>
  </si>
  <si>
    <t>T - kus s nástavcom rúrovým 90°  Imos - TNR  400 - 250</t>
  </si>
  <si>
    <t>Pol59</t>
  </si>
  <si>
    <t>T - kus s nástavcom rúrovým 90°  Imos - TNR  400 - 200</t>
  </si>
  <si>
    <t>Pol60</t>
  </si>
  <si>
    <t>T - kus s nástavcom rúrovým 90°  Imos - TNR  315 - 315</t>
  </si>
  <si>
    <t>Pol61</t>
  </si>
  <si>
    <t>T - kus s nástavcom rúrovým 90°  Imos - TNR  315 - 200</t>
  </si>
  <si>
    <t>Pol62</t>
  </si>
  <si>
    <t>Prechod na tvarovku symetrický Imos - PTS - 400 - 315</t>
  </si>
  <si>
    <t>Pol63</t>
  </si>
  <si>
    <t>Prechod na tvarovku symetrický Imos - PTS - 315 - 250</t>
  </si>
  <si>
    <t>Pol64</t>
  </si>
  <si>
    <t>Prechod na tvarovku symetrický Imos - PTS - 250 - 200</t>
  </si>
  <si>
    <t>Pol65</t>
  </si>
  <si>
    <t>Koleno Imos  - KS 90 - 400</t>
  </si>
  <si>
    <t>Pol66</t>
  </si>
  <si>
    <t>Koleno Imos  - KS 30 - 315</t>
  </si>
  <si>
    <t>Pol67</t>
  </si>
  <si>
    <t>Koleno Imos  - KS 90 - 200</t>
  </si>
  <si>
    <t>Pol68</t>
  </si>
  <si>
    <t>Spojka na tvarovku-spiro - ST-SS - 400</t>
  </si>
  <si>
    <t>Pol69</t>
  </si>
  <si>
    <t>Spojka na tvarovku-spiro - ST-SS - 315</t>
  </si>
  <si>
    <t>Pol70</t>
  </si>
  <si>
    <t>Spojka na tvarovku, spiro - ST,SS - 200</t>
  </si>
  <si>
    <t>Pol71</t>
  </si>
  <si>
    <t>Záslepka na spiro - ZS - 200</t>
  </si>
  <si>
    <t xml:space="preserve">Zar.č. 2 - Klimatizácia vybraných priestorov - recirkulácia vzduchu   </t>
  </si>
  <si>
    <t xml:space="preserve">Pivnica   </t>
  </si>
  <si>
    <t>Pol72</t>
  </si>
  <si>
    <t>Vonkajšia kondenzačná jednotka  inverter - tepelné čerpadlo - U-50PE1E5</t>
  </si>
  <si>
    <t>Pol73</t>
  </si>
  <si>
    <t>Vnútorná podstropná jednotka s priamym výparníkom S-71PT2E5A</t>
  </si>
  <si>
    <t>Pol74</t>
  </si>
  <si>
    <t>Potrubný rozvodný systém pozostávajúci z:</t>
  </si>
  <si>
    <t>Pol75</t>
  </si>
  <si>
    <t>medené rúrky DN 1/4" (6,4)</t>
  </si>
  <si>
    <t>bm</t>
  </si>
  <si>
    <t>Pol76</t>
  </si>
  <si>
    <t>medené rúrky DN 1/2" (12,7)</t>
  </si>
  <si>
    <t>Pol77</t>
  </si>
  <si>
    <t>ovládacie el. rozvody, izolácia, svorky a príslušenstvo</t>
  </si>
  <si>
    <t>Pol78</t>
  </si>
  <si>
    <t>nástenný diaľkový ovládač CZ-RTC2</t>
  </si>
  <si>
    <t xml:space="preserve">Kamcelárie a salónik   </t>
  </si>
  <si>
    <t>Pol79</t>
  </si>
  <si>
    <t>Vonkajšia kond. jednotka  multi split inverter - tepelné čerpadlo - GC-YCZ 5-36</t>
  </si>
  <si>
    <t>Pol80</t>
  </si>
  <si>
    <t>Vnútorná nástenná jednotka s priamym výparníkom ST HKD009</t>
  </si>
  <si>
    <t>Pol81</t>
  </si>
  <si>
    <t>Pol82</t>
  </si>
  <si>
    <t>medené rúrky DN 3/8" (10,6)</t>
  </si>
  <si>
    <t xml:space="preserve">Pomocný materiál   </t>
  </si>
  <si>
    <t>Pol83</t>
  </si>
  <si>
    <t>Izolácia odsávacieho potrubia komplet - Izoflex 10 zo samolepom</t>
  </si>
  <si>
    <t>Pol84</t>
  </si>
  <si>
    <t>Samolepiaca páska hliníková š. 50 mm x 50 m</t>
  </si>
  <si>
    <t>Pol85</t>
  </si>
  <si>
    <t>Držiak potrubia - DPK 100, 125, 200, 250, 315, 400</t>
  </si>
  <si>
    <t>Pol86</t>
  </si>
  <si>
    <t>Stavebná výpomoc - otvory v priečkách</t>
  </si>
  <si>
    <t>celok</t>
  </si>
  <si>
    <t>Pol87</t>
  </si>
  <si>
    <t>Pomocný materiál na zhotovenie konzol pod jednotku podpier potrubia</t>
  </si>
  <si>
    <t>Pol88</t>
  </si>
  <si>
    <t>- L 25 x 3</t>
  </si>
  <si>
    <t>Pol89</t>
  </si>
  <si>
    <t>- závitová tyč 8 mm</t>
  </si>
  <si>
    <t>Pol90</t>
  </si>
  <si>
    <t>Spojovací, kotviací a tesiací materiál</t>
  </si>
  <si>
    <t>Pol91</t>
  </si>
  <si>
    <t>Doprava</t>
  </si>
  <si>
    <t>5,00%</t>
  </si>
  <si>
    <t>Pol92</t>
  </si>
  <si>
    <t>Zaregulovanie VZT</t>
  </si>
  <si>
    <t>8,00%</t>
  </si>
  <si>
    <t>Pol93</t>
  </si>
  <si>
    <t>Presun materiálu</t>
  </si>
  <si>
    <t>1,00%</t>
  </si>
  <si>
    <t>Pol94</t>
  </si>
  <si>
    <t>PPV</t>
  </si>
  <si>
    <t>2,80%</t>
  </si>
  <si>
    <t>D9</t>
  </si>
  <si>
    <t xml:space="preserve">Montáž   </t>
  </si>
  <si>
    <t>Montáž</t>
  </si>
  <si>
    <t>kpl</t>
  </si>
  <si>
    <t>04 - SO 01.4 Stavebná časť - zdravotechnika</t>
  </si>
  <si>
    <t xml:space="preserve">    721 - Zdravotech.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</si>
  <si>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</si>
  <si>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</si>
  <si>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zariaď. predmety   </t>
  </si>
  <si>
    <t>713482111</t>
  </si>
  <si>
    <t>Montáž trubíc z PE, hr.do 10 mm,vnút.priemer do 38</t>
  </si>
  <si>
    <t>2837741552</t>
  </si>
  <si>
    <t>TUBOLIT izolácia-trubica  hr. izol. 9mm, vonk.priemer potrubia 28mm DG  9x28 nadrezaná  AZ FLEX</t>
  </si>
  <si>
    <t>2837741560</t>
  </si>
  <si>
    <t>TUBOLIT izolácia-trubica  hr. izol. 9mm, vonk.priemer potrubia 32mm DG  9x32 nadrezaná  AZ FLEX</t>
  </si>
  <si>
    <t>713482112</t>
  </si>
  <si>
    <t>Montáž trubíc z PE, hr.do 10 mm,vnút.priemer 42-70</t>
  </si>
  <si>
    <t>2837741584</t>
  </si>
  <si>
    <t>TUBOLIT izolácia-trubica  hr. izol. 9mm, vonk.priemer potrubia 42mm DG  9x42 nadrezaná  AZ FLEX</t>
  </si>
  <si>
    <t>713482121</t>
  </si>
  <si>
    <t>Montáž trubíc z PE, hr.15-20 mm,vnút.priemer do 38</t>
  </si>
  <si>
    <t>2837741542</t>
  </si>
  <si>
    <t>TUBOLIT izolácia-trubica  hr. izol.20mm, vonk.priemer potrubia  22mm DG 20x22 nadrezaná  AZ FLEX</t>
  </si>
  <si>
    <t>2837741555</t>
  </si>
  <si>
    <t>TUBOLIT izolácia-trubica  hr. izol.20mm, vonk.priemer potrubia  28mm DG 20x28 nadrezaná  AZ FLEX</t>
  </si>
  <si>
    <t>713482131</t>
  </si>
  <si>
    <t>Montáž trubíc z PE, hr.30 mm,vnút.priemer do 38</t>
  </si>
  <si>
    <t>2837741571</t>
  </si>
  <si>
    <t>TUBOLIT izolácia-trubica  hr. izol.30mm, vonk.priemer potrubia 35mm DG 30x28 rozrezaná  AZ FLEX</t>
  </si>
  <si>
    <t>713482132</t>
  </si>
  <si>
    <t>Montáž trubíc z PE, hr.30 mm,vnút.priemer 42-70</t>
  </si>
  <si>
    <t>2837741583</t>
  </si>
  <si>
    <t>TUBOLIT izolácia-trubica  hr. izol.30mm, vonk.priemer potrubia 42mm DG 30x42 rozrezaná  AZ FLEX</t>
  </si>
  <si>
    <t>998713102</t>
  </si>
  <si>
    <t>721</t>
  </si>
  <si>
    <t xml:space="preserve">Zdravotech. vnútorná kanalizácia   </t>
  </si>
  <si>
    <t>721171308</t>
  </si>
  <si>
    <t>Potrubie z rúr PE-HD GEBERIT  110/4, 3 ležaté v zemi</t>
  </si>
  <si>
    <t>721171309</t>
  </si>
  <si>
    <t>Potrubie z rúr PE-HD GEBERIT  125/4, 9 ležaté v zemi</t>
  </si>
  <si>
    <t>721171310</t>
  </si>
  <si>
    <t>Potrubie z rúr PE-HD GEBERIT  160/6, 2 ležaté v zemi</t>
  </si>
  <si>
    <t>721171311</t>
  </si>
  <si>
    <t>Potrubie z rúr PE-HD GEBERIT 200/6, 2 ležaté v zemi</t>
  </si>
  <si>
    <t>721171406</t>
  </si>
  <si>
    <t>Potrubie z rúr PE-HD GEBERIT 75/3 odpadné zvislé (odbočka 45°)</t>
  </si>
  <si>
    <t>721171408</t>
  </si>
  <si>
    <t>Potrubie z rúr PE-HD GEBERIT 110/4, 3 odpadné zvislé (odbočka 45°)</t>
  </si>
  <si>
    <t>721171502</t>
  </si>
  <si>
    <t>Potrubie z rúr PE-HD GEBERIT 40/3 odpadné prípojné</t>
  </si>
  <si>
    <t>721171503</t>
  </si>
  <si>
    <t>Potrubie z rúr PE-HD GEBERIT 50/3 odpadné prípojné</t>
  </si>
  <si>
    <t>721171505</t>
  </si>
  <si>
    <t>Potrubie z rúr PE-HD GEBERIT 63/3 odpadné prípojné</t>
  </si>
  <si>
    <t>721212305</t>
  </si>
  <si>
    <t>Podlahový vpust s bočným odpadom zo šedej liatiny DN 100</t>
  </si>
  <si>
    <t>721229023</t>
  </si>
  <si>
    <t>Montáž podlahového odtokového žlabu dĺžky 1000 mm</t>
  </si>
  <si>
    <t>5528158013</t>
  </si>
  <si>
    <t>žľab  1000 mm 270x 100x 82  nerrez , s roštom</t>
  </si>
  <si>
    <t>721242115</t>
  </si>
  <si>
    <t>Lapač strešných splavenín liatinový - zo šedej liatiny DN 100</t>
  </si>
  <si>
    <t>721274103</t>
  </si>
  <si>
    <t>Ventilačné hlavice strešná - plastové DN 100 HUL 810</t>
  </si>
  <si>
    <t>721290123</t>
  </si>
  <si>
    <t>Ostatné - skúška tesnosti kanalizácie v objektoch dymom do DN 300</t>
  </si>
  <si>
    <t>998721102</t>
  </si>
  <si>
    <t>Presun hmôt pre vnútornú kanalizáciu v objektoch výšky nad 6 do 12 m</t>
  </si>
  <si>
    <t>722</t>
  </si>
  <si>
    <t xml:space="preserve">Zdravotechnika - vnútorný vodovod   </t>
  </si>
  <si>
    <t>722171312</t>
  </si>
  <si>
    <t>Potrubie z viacvrstvových rúr PE Geberit Mepla d20x2,5mm</t>
  </si>
  <si>
    <t>722171313</t>
  </si>
  <si>
    <t>Potrubie z viacvrstvových rúr PE Geberit Mepla d26x3,0mm</t>
  </si>
  <si>
    <t>722171314</t>
  </si>
  <si>
    <t>Potrubie z viacvrstvových rúr PE Geberit Mepla d32x3,0mm</t>
  </si>
  <si>
    <t>722171315</t>
  </si>
  <si>
    <t>Potrubie z viacvrstvových rúr PE Geberit Mepla d40x3,5mm</t>
  </si>
  <si>
    <t>722231042</t>
  </si>
  <si>
    <t>Montáž armatúry s dvoma závitmi, uzáver G 3/4</t>
  </si>
  <si>
    <t>5518100280</t>
  </si>
  <si>
    <t>Guľový uzáver voda   3/4"</t>
  </si>
  <si>
    <t>722231044</t>
  </si>
  <si>
    <t>Montáž armatúry s dvoma závitmi, uzáver G 5/4</t>
  </si>
  <si>
    <t>5518100282</t>
  </si>
  <si>
    <t>Guľový uzáver voda   5/4"</t>
  </si>
  <si>
    <t>722239102</t>
  </si>
  <si>
    <t>Montáž armatúry G 3/4</t>
  </si>
  <si>
    <t>5518400342</t>
  </si>
  <si>
    <t>Filter závitový  3/4"</t>
  </si>
  <si>
    <t>5518610225</t>
  </si>
  <si>
    <t>Spätná klapka   3/4"</t>
  </si>
  <si>
    <t>722239104</t>
  </si>
  <si>
    <t>Montáž ventilu priameho, spätného,pod omietku,poistného,redukčného,šikmého G 5/4</t>
  </si>
  <si>
    <t>5518400344</t>
  </si>
  <si>
    <t>Filter závitový  5/4"</t>
  </si>
  <si>
    <t>5518610227</t>
  </si>
  <si>
    <t>Spätná klapka  5/4"</t>
  </si>
  <si>
    <t>5518000532</t>
  </si>
  <si>
    <t>Magnetická úprava vody</t>
  </si>
  <si>
    <t>722263417</t>
  </si>
  <si>
    <t>Montáž vodomeru závit. jednovtokového suchobežného G 1 (7 m3.h-1)</t>
  </si>
  <si>
    <t>3882122800</t>
  </si>
  <si>
    <t>Vodomer vm3-5 v/1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</si>
  <si>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</si>
  <si>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</si>
  <si>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</si>
  <si>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</si>
  <si>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</si>
  <si>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</si>
  <si>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724</t>
  </si>
  <si>
    <t xml:space="preserve">Zdravotechnika - strojné vybavenie   </t>
  </si>
  <si>
    <t>724211103</t>
  </si>
  <si>
    <t>Montáž domovej vodárne od 100 do 300L,</t>
  </si>
  <si>
    <t>súb.</t>
  </si>
  <si>
    <t>4266002400</t>
  </si>
  <si>
    <t>Automatická tlaková stanica</t>
  </si>
  <si>
    <t>725</t>
  </si>
  <si>
    <t xml:space="preserve">Zdravotechnika - zariaď. predmety   </t>
  </si>
  <si>
    <t>725119105</t>
  </si>
  <si>
    <t>Montáž splachovacej nádržky plastovej s rohovým ventilom vysokopoložených</t>
  </si>
  <si>
    <t>5516423005447</t>
  </si>
  <si>
    <t>splachovacia nádržka,</t>
  </si>
  <si>
    <t>725119309</t>
  </si>
  <si>
    <t>Montáž záchodovej misy kombinovanej s šikmým odpadom</t>
  </si>
  <si>
    <t>6420138290</t>
  </si>
  <si>
    <t>NO NAME WC kombi</t>
  </si>
  <si>
    <t>725129210</t>
  </si>
  <si>
    <t>Montáž pisoárového záchodku z bieleho diturvitu s automatickým splachovaním</t>
  </si>
  <si>
    <t>6420134250</t>
  </si>
  <si>
    <t>pisoár</t>
  </si>
  <si>
    <t>725219201</t>
  </si>
  <si>
    <t>Montáž umývadla na konzoly, bez výtokovej armatúry</t>
  </si>
  <si>
    <t>6420138250</t>
  </si>
  <si>
    <t>NO NAME umývadlo  60cm</t>
  </si>
  <si>
    <t>725241512</t>
  </si>
  <si>
    <t>Montáž - vanička sprchová keramická štvorcová 800x800 mm</t>
  </si>
  <si>
    <t>6429385100</t>
  </si>
  <si>
    <t>Vanička keramická sprchová štvorcová 80x80x6,5 cm biela</t>
  </si>
  <si>
    <t>725319112</t>
  </si>
  <si>
    <t>Montáž kuchynských drezov jednoduchých, hranatých, s rozmerom  do 600 x 600 mm, bez výtokových armatúr</t>
  </si>
  <si>
    <t>5523155200</t>
  </si>
  <si>
    <t>Kuchynský drez Alveus  na dosku CLASSIC 20 nerez 600x600</t>
  </si>
  <si>
    <t>725333360</t>
  </si>
  <si>
    <t>Montáž výlevky keramickej voľne stojacej bez výtokovej armatúry</t>
  </si>
  <si>
    <t>6420137930</t>
  </si>
  <si>
    <t>výlevka</t>
  </si>
  <si>
    <t>725829201</t>
  </si>
  <si>
    <t>Montáž batérie nástennej pákovej, alebo klasickej</t>
  </si>
  <si>
    <t>5514671040</t>
  </si>
  <si>
    <t>nástenná batéria s vývodom na hadicu a spät. ventilmi</t>
  </si>
  <si>
    <t>725829601</t>
  </si>
  <si>
    <t>Montáž batérií umývadlových stojankových pákových alebo klasických</t>
  </si>
  <si>
    <t>5514641190</t>
  </si>
  <si>
    <t>drezová batéria</t>
  </si>
  <si>
    <t>5514640530</t>
  </si>
  <si>
    <t>umývadlová páková stojanková batéria</t>
  </si>
  <si>
    <t>725849201</t>
  </si>
  <si>
    <t>Montáž batérie sprchovej nástennej pákovej, klasickej</t>
  </si>
  <si>
    <t>5514641230</t>
  </si>
  <si>
    <t>sprchová batéria-</t>
  </si>
  <si>
    <t>725869301</t>
  </si>
  <si>
    <t>Montáž zápachovej uzávierky pre zariaďovacie predmety, umývadlová do D 40</t>
  </si>
  <si>
    <t>5514703200</t>
  </si>
  <si>
    <t>Uzávierka zápachová-sifón umývadlový HL137/40</t>
  </si>
  <si>
    <t>725869311</t>
  </si>
  <si>
    <t>Montáž zápachovej uzávierky pre zariaďovacie predmety, drezová do D 50 (pre jeden drez)</t>
  </si>
  <si>
    <t>2863120185</t>
  </si>
  <si>
    <t>drezový odtok jednodielny d50 úsporný</t>
  </si>
  <si>
    <t>725869340</t>
  </si>
  <si>
    <t>Montáž zápachovej uzávierky pre zariaďovacie predmety, sprchovej do D 50</t>
  </si>
  <si>
    <t>2863120234</t>
  </si>
  <si>
    <t>odpadový komplet odtok d50/40</t>
  </si>
  <si>
    <t>998725102</t>
  </si>
  <si>
    <t>Presun hmôt pre zariaďovacie predmety v objektoch výšky nad 6 do 12 m</t>
  </si>
  <si>
    <t xml:space="preserve">05 - SO 01.5 Stavebná časť - ustredné vykurovanie </t>
  </si>
  <si>
    <t xml:space="preserve">    732 - Ústredné kúrenie, strojovne   </t>
  </si>
  <si>
    <t xml:space="preserve">    733 - Ústredné kúrenie, rozvodné potrubie   </t>
  </si>
  <si>
    <t xml:space="preserve">    734 - Ústredné kúrenie, armatúry.   </t>
  </si>
  <si>
    <t xml:space="preserve">    735 - Ústredné kúrenie, vykurov. telesá   </t>
  </si>
  <si>
    <t xml:space="preserve">HZS - Hodinové zúčtovacie sadzby   </t>
  </si>
  <si>
    <t>2837741566</t>
  </si>
  <si>
    <t>TUBOLIT izolácia-trubica  hr. izol.13mm, vonk.priemer potrubia 35mm DG 13x35 nadrezaná  AZ FLEX</t>
  </si>
  <si>
    <t>2837741540</t>
  </si>
  <si>
    <t>TUBOLIT izolácia-trubica  hr. izol.13mm, vonk.priemer potrubia 22mm DG 13x22 nadrezaná  AZ FLEX</t>
  </si>
  <si>
    <t>2837741553</t>
  </si>
  <si>
    <t>TUBOLIT izolácia-trubica  hr. izol.13mm, vonk.priemer potrubia 28mm DG 13x28 nadrezaná  AZ FLEX</t>
  </si>
  <si>
    <t>713482122</t>
  </si>
  <si>
    <t>Montáž trubíc z PE, hr.15-20 mm,vnút.priemer 42-70</t>
  </si>
  <si>
    <t>2837741578</t>
  </si>
  <si>
    <t>TUBOLIT izolácia-trubica  hr. izol.13mm, vonk.priemer potrubia 42mm DG 13x42 nadrezaná  AZ FLEX</t>
  </si>
  <si>
    <t>998713201</t>
  </si>
  <si>
    <t>Presun hmôt pre izolácie tepelné v objektoch výšky do 6 m</t>
  </si>
  <si>
    <t>722131314</t>
  </si>
  <si>
    <t>Potrubie z uhlíkovej ocele pozinkované, rúry d22x1,5mm</t>
  </si>
  <si>
    <t>722131315</t>
  </si>
  <si>
    <t>Potrubie z uhlíkovej ocele pozinkované, rúry  d28x1,5mm</t>
  </si>
  <si>
    <t>722131316</t>
  </si>
  <si>
    <t>Potrubie z uhlíkovej ocele pozinkované, rúry  d35x1,5mm</t>
  </si>
  <si>
    <t>722131317</t>
  </si>
  <si>
    <t>Potrubie z uhlíkovej ocele pozinkované, rúry  d42x1,5mm</t>
  </si>
  <si>
    <t>Tlaková skúška  potrubia závitového do DN 50</t>
  </si>
  <si>
    <t>998722201</t>
  </si>
  <si>
    <t>Presun hmôt pre vnútorný vodovod v objektoch výšky do 6 m</t>
  </si>
  <si>
    <t>732</t>
  </si>
  <si>
    <t xml:space="preserve">Ústredné kúrenie, strojovne   </t>
  </si>
  <si>
    <t>732459113</t>
  </si>
  <si>
    <t>Montáž a osadenie tepelného čerpadla (vonkajšej a vnútornej jednotky), akumulačného zásobníka  a čerpadlovej skupiny</t>
  </si>
  <si>
    <t>4843940026</t>
  </si>
  <si>
    <t>invertorové tepelné čerpadlo (TČ) výkonu cca 8,70 kW pri A-7/W35 zostava obsahuje : Vonkajšia jednotka, 230V, 1N AC 50 Hz, vnútorná jednotka hydrobox , modulačné čerpadlo, elektrošpirála  9,0 kW, 400V 3N AC 50Hz, zásobník TUV objemu 300 litrov, montážna s</t>
  </si>
  <si>
    <t>4846711000</t>
  </si>
  <si>
    <t>Expanzná nádoba objemu 25/3 bar + držiak na expanznú nádobu MB2</t>
  </si>
  <si>
    <t>7323310785p</t>
  </si>
  <si>
    <t>prepojenie vnútornej a vonkajšej jednotky medeným izolovaným chladivovým potrubím 3/8" a 5/8" cca 7 m, vakuovanie</t>
  </si>
  <si>
    <t>7323310785p4</t>
  </si>
  <si>
    <t>Montáž kotla na tuhé palivo, akumulačnej nádoby, rozdeľovača, čerpadlových skupín a expanznej nádoby</t>
  </si>
  <si>
    <t>48476462206</t>
  </si>
  <si>
    <t>Splyňovací kotol na drevo výkonu 24 kW  vrátane regulátora</t>
  </si>
  <si>
    <t>4843885500</t>
  </si>
  <si>
    <t>akumalačná nádoba objemu 1000 litrov  vrátane tepelnej izolácie</t>
  </si>
  <si>
    <t>28611228285</t>
  </si>
  <si>
    <t>kombinovaný rozdeľovač pre 2 okruhy DN32</t>
  </si>
  <si>
    <t>42681021009</t>
  </si>
  <si>
    <t>čerpadlová skupina so zmiešavaním DN32 s modulačným čerpadlom</t>
  </si>
  <si>
    <t>426810210094</t>
  </si>
  <si>
    <t>čerpadlová skupina bez so zmiešavania DN32 s modulačným čerpadlom</t>
  </si>
  <si>
    <t>42692220006</t>
  </si>
  <si>
    <t>držiak čerpadlových skupín</t>
  </si>
  <si>
    <t>4267100120pp</t>
  </si>
  <si>
    <t>zariadenie na dvíhanie spiatočky s autocirkulačnou funkciou v prípade výpadku prúdu napr. ESBE LTC141 DN25</t>
  </si>
  <si>
    <t>4846717045</t>
  </si>
  <si>
    <t>expanzná ndoba REFLEX N200/6 bar</t>
  </si>
  <si>
    <t>7323310785p5</t>
  </si>
  <si>
    <t>Práce servisného technika, spustenie do prevádzky a odladenie systému</t>
  </si>
  <si>
    <t>998732201</t>
  </si>
  <si>
    <t>Presun hmôt pre strojovne v objektoch výšky do 6 m</t>
  </si>
  <si>
    <t>733</t>
  </si>
  <si>
    <t xml:space="preserve">Ústredné kúrenie, rozvodné potrubie   </t>
  </si>
  <si>
    <t>733191301</t>
  </si>
  <si>
    <t>Tlaková skúška plastového potrubia do 32 mm</t>
  </si>
  <si>
    <t>998733201</t>
  </si>
  <si>
    <t>Presun hmôt pre rozvody potrubia v objektoch výšky do 6 m</t>
  </si>
  <si>
    <t>734</t>
  </si>
  <si>
    <t xml:space="preserve">Ústredné kúrenie, armatúry.   </t>
  </si>
  <si>
    <t>734209115</t>
  </si>
  <si>
    <t>Montáž závitovej armatúry s 2 závitmi G 1</t>
  </si>
  <si>
    <t>1220123</t>
  </si>
  <si>
    <t>Kohút guľový  DN 25,</t>
  </si>
  <si>
    <t>734209116</t>
  </si>
  <si>
    <t>Montáž závitovej armatúry s 2 závitmi G 5/4</t>
  </si>
  <si>
    <t>1221104</t>
  </si>
  <si>
    <t>Kohút guľový DN 32,</t>
  </si>
  <si>
    <t>5518600380</t>
  </si>
  <si>
    <t>Vodorovná spätná klapka    5/4",</t>
  </si>
  <si>
    <t>734212113</t>
  </si>
  <si>
    <t>Ventil odvzdušňovací závitový samočinný nízkotlak.parných sústav, PN 0 ON 13 7311 DN 15</t>
  </si>
  <si>
    <t>7342132304</t>
  </si>
  <si>
    <t>Montáž armatúry</t>
  </si>
  <si>
    <t>5518800134</t>
  </si>
  <si>
    <t>Bezpečnostná armatúra pre Expanzné nádoby IVAR.5585</t>
  </si>
  <si>
    <t>55188001345</t>
  </si>
  <si>
    <t>Bezpečnostná armatúra pre Expanzné nádoby IVAR.5585 -1"</t>
  </si>
  <si>
    <t>551880013645</t>
  </si>
  <si>
    <t>Odpúšťací ventil TS131 - 3/4"</t>
  </si>
  <si>
    <t>55188001p3645</t>
  </si>
  <si>
    <t>poistná sada KSS do 50 kW</t>
  </si>
  <si>
    <t>734291113</t>
  </si>
  <si>
    <t>Ostané armatúry, kohútik plniaci a vypúšťací normy 13 7061, PN 1,0/100st. C G 1/2</t>
  </si>
  <si>
    <t>734291350</t>
  </si>
  <si>
    <t>Montáž filtra závitového G 1 1/4</t>
  </si>
  <si>
    <t>Filter závitový  5/4",</t>
  </si>
  <si>
    <t>7343212174</t>
  </si>
  <si>
    <t>ostatný spotrebný materiál podľa potreby nešpecifikovaný prechodky kolená</t>
  </si>
  <si>
    <t>7344491114</t>
  </si>
  <si>
    <t>Montáž regulátora teploty a prísl.</t>
  </si>
  <si>
    <t>3899008800</t>
  </si>
  <si>
    <t>Regulátor pre riadenie okruhu vykurovania a ohrevu TUV</t>
  </si>
  <si>
    <t>3411206020</t>
  </si>
  <si>
    <t>Priestorová sada pre regulátor</t>
  </si>
  <si>
    <t>34112060105</t>
  </si>
  <si>
    <t>snímač teploty zásobníka</t>
  </si>
  <si>
    <t>3411205960</t>
  </si>
  <si>
    <t>výplň otvoru snímača TÚV</t>
  </si>
  <si>
    <t>34112059904</t>
  </si>
  <si>
    <t>TWH havarijný termostat na potrubie</t>
  </si>
  <si>
    <t>998734201</t>
  </si>
  <si>
    <t>Presun hmôt pre armatúry v objektoch výšky do 6 m</t>
  </si>
  <si>
    <t>735</t>
  </si>
  <si>
    <t xml:space="preserve">Ústredné kúrenie, vykurov. telesá   </t>
  </si>
  <si>
    <t>735311202</t>
  </si>
  <si>
    <t>Podlahové kúrenie  s nosnou rohožou, potr. S 16/2mm rozt. 100mm</t>
  </si>
  <si>
    <t>735311203</t>
  </si>
  <si>
    <t>Podlahové kúrenie  s nosnou rohožou, potr.  S 16/2mm rozt. 150mm</t>
  </si>
  <si>
    <t>735311204</t>
  </si>
  <si>
    <t>Podlahové kúrenie  s nosnou rohožou, potr. 16/2mm rozt. 200mm</t>
  </si>
  <si>
    <t>7353112055</t>
  </si>
  <si>
    <t>Podlahové kúrenie s nosnou rohožou, potr.  S 16/2mm rozt. 300mm</t>
  </si>
  <si>
    <t>3C16022</t>
  </si>
  <si>
    <t>Plast-hliníková rúrka-5vrstvová, 16x2,</t>
  </si>
  <si>
    <t>2830010071</t>
  </si>
  <si>
    <t>Fólia separačná rastrovaná</t>
  </si>
  <si>
    <t>2862313520</t>
  </si>
  <si>
    <t>Spona  kotviaca 75mm</t>
  </si>
  <si>
    <t>2837643010</t>
  </si>
  <si>
    <t>Okrajový oddeľovací pás  v-160mm hr.10mm</t>
  </si>
  <si>
    <t>2861730110</t>
  </si>
  <si>
    <t>Ochranná rúrka  pre rúrky 16x2</t>
  </si>
  <si>
    <t>108816</t>
  </si>
  <si>
    <t>Nákrutky zo zvieracím krúžkom 16x2</t>
  </si>
  <si>
    <t>3410103016</t>
  </si>
  <si>
    <t>Rozvodnica pre ovládanie 6 zón, 230V</t>
  </si>
  <si>
    <t>34101030165</t>
  </si>
  <si>
    <t>Rozvodnica pre ovládanie 12 zón, 230V</t>
  </si>
  <si>
    <t>4849250087</t>
  </si>
  <si>
    <t>termopohony 230 V</t>
  </si>
  <si>
    <t>48492500585</t>
  </si>
  <si>
    <t>Priestorový termostat elektronický rozsah +8 - +30 °C, 230 V</t>
  </si>
  <si>
    <t>735311640</t>
  </si>
  <si>
    <t>Montáž zostavy rozdel"ovač / zberač do skrine typ 3 cestný</t>
  </si>
  <si>
    <t>735311650</t>
  </si>
  <si>
    <t>Montáž zostavy rozdel"ovač / zberač do skrine typ 4 cestný</t>
  </si>
  <si>
    <t>735311710</t>
  </si>
  <si>
    <t>Montáž zostavy rozdel"ovač / zberač do skrine typ 9 cestný</t>
  </si>
  <si>
    <t>735311720</t>
  </si>
  <si>
    <t>Montáž zostavy rozdel"ovač / zberač do skrine typ 10 cestný</t>
  </si>
  <si>
    <t>735311730</t>
  </si>
  <si>
    <t>Montáž zostavy rozdel"ovač / zberač do skrine typ 11 cestný</t>
  </si>
  <si>
    <t>4849225070</t>
  </si>
  <si>
    <t>Rozdeľovač pre podlahové vykurovanie 3-okruhový, s prietokomermi vrátane odvzdušnenia, vypustenia a uzatváracích armatúr guľové kohúty G 1"  a skrinky rozdeľovača pod omietku dĺžky 530 mm</t>
  </si>
  <si>
    <t>48492250705</t>
  </si>
  <si>
    <t>Rozdeľovač pre podlahové vykurovanie 4-okruhový, s prietokomermi vrátane odvzdušnenia, vypustenia a uzatváracích armatúr guľové kohúty G 1"  a skrinky rozdeľovača pod omietku dĺžky 530 mm</t>
  </si>
  <si>
    <t>484922507053</t>
  </si>
  <si>
    <t>Rozdeľovač pre podlahové vykurovanie 9-okruhový, s prietokomermi vrátane odvzdušnenia, vypustenia a uzatváracích armatúr guľové kohúty G 1"  a skrinky rozdeľovača pod omietku dĺžky 530 mm</t>
  </si>
  <si>
    <t>484922507053212</t>
  </si>
  <si>
    <t>Rozdeľovač pre podlahové vykurovanie 11-okruhový, s prietokomermi vrátane odvzdušnenia, vypustenia a uzatváracích armatúr guľové kohúty G 1"  a skrinky rozdeľovača pod omietku dĺžky 530 mm</t>
  </si>
  <si>
    <t>2862260604</t>
  </si>
  <si>
    <t>Lepiaca páska , šírka 55mm, dĺžka 50m,</t>
  </si>
  <si>
    <t>998735201</t>
  </si>
  <si>
    <t>Presun hmôt pre vykurovacie telesá v objektoch výšky do 6 m</t>
  </si>
  <si>
    <t>HZS</t>
  </si>
  <si>
    <t xml:space="preserve">Hodinové zúčtovacie sadzby   </t>
  </si>
  <si>
    <t>HZS0001145</t>
  </si>
  <si>
    <t>Tlaková skúška systému,skúška tesnosti</t>
  </si>
  <si>
    <t>262144</t>
  </si>
  <si>
    <t xml:space="preserve">06 - PS 01 Technologická časť </t>
  </si>
  <si>
    <t>Pol2</t>
  </si>
  <si>
    <t>Třídící vibrační stůl SV 800, délka 2,5 m</t>
  </si>
  <si>
    <t>Pol3</t>
  </si>
  <si>
    <t>Nerezová obslužná plošina k třídícímu stolu</t>
  </si>
  <si>
    <t>Pol4</t>
  </si>
  <si>
    <t>Pásový dopravník na transport hroznů z vlečky na třídící stůl nebo do mlýnku</t>
  </si>
  <si>
    <t>Pol5</t>
  </si>
  <si>
    <t>Mlýnkoodstopkovač Lugana 1R, výkon 4 - 6 tun/hod</t>
  </si>
  <si>
    <t>Pol6</t>
  </si>
  <si>
    <t>Vřetenové čerpadlo PMS 10 FIS</t>
  </si>
  <si>
    <t>Pol7</t>
  </si>
  <si>
    <t>Pneumatický lis PEC 35, uzavřený systém</t>
  </si>
  <si>
    <t>Pol8</t>
  </si>
  <si>
    <t>Odkalovací nádrž 7.000 l s duplikátorem chlazení a odkalovacím ramenem</t>
  </si>
  <si>
    <t>Pol9</t>
  </si>
  <si>
    <t>Vinifikátory 5.000 l s pneumatickým pístem</t>
  </si>
  <si>
    <t>Pol10</t>
  </si>
  <si>
    <t>Šroubový kompresor 5,5 kW</t>
  </si>
  <si>
    <t>Pol11</t>
  </si>
  <si>
    <t>Prútokový výměník trubka v trubce 80/114, 8 x 6m, 50.000 kCal/h + izolace</t>
  </si>
  <si>
    <t>Pol12</t>
  </si>
  <si>
    <t>Nerezová nádrž 6.000 l s duplikátorem chlazení a duplikátorem ohřevu</t>
  </si>
  <si>
    <t>Pol13</t>
  </si>
  <si>
    <t>Nerezová nádrž 4.000 + 2.000 l s duplikátorem chlazení a duplikátorem ohřevu</t>
  </si>
  <si>
    <t>Pol14</t>
  </si>
  <si>
    <t>Nerezová nádrž 3.000 + 3.000 l s duplikátorem chlazení a duplikátorem ohřevu</t>
  </si>
  <si>
    <t>Pol15</t>
  </si>
  <si>
    <t>Nerezová nádrž 4.000 + 2.000 l skladovací</t>
  </si>
  <si>
    <t>Pol16</t>
  </si>
  <si>
    <t>Nerezová nádrž 3.000 + 3.000 l skladovací</t>
  </si>
  <si>
    <t>Pol17</t>
  </si>
  <si>
    <t>Nerezová nádrž 6.000 l k lince</t>
  </si>
  <si>
    <t>Pol18</t>
  </si>
  <si>
    <t>Barikový sud 225 l francouzský dub ALLIER</t>
  </si>
  <si>
    <t>Pol19</t>
  </si>
  <si>
    <t>Automatický keramický cross flow filtr CFKN 30/20</t>
  </si>
  <si>
    <t>Pol20</t>
  </si>
  <si>
    <t>Vakuový kalolis FVE 2,5</t>
  </si>
  <si>
    <t>Pol21</t>
  </si>
  <si>
    <t>Řízené kvašení vína ( chladící agregáty 2 ks, elektrokotel 1ks, rozvody, LCD )</t>
  </si>
  <si>
    <t>Pol22</t>
  </si>
  <si>
    <t>Hliníkové stojany pod barikové sudy</t>
  </si>
  <si>
    <t>Pol23</t>
  </si>
  <si>
    <t>Drátěné pozikované koše</t>
  </si>
  <si>
    <t>Pol24</t>
  </si>
  <si>
    <t>Elektrický paletovací vozík 12LS-7N 1200 kg</t>
  </si>
  <si>
    <t>Pol25</t>
  </si>
  <si>
    <t>Vyvíječ páry - mobilní</t>
  </si>
  <si>
    <t>Pol26</t>
  </si>
  <si>
    <t>Čerpadlo na mošt s gumovým rotorem G90</t>
  </si>
  <si>
    <t>Pol27</t>
  </si>
  <si>
    <t>Odstředivé čerpadlo na víno</t>
  </si>
  <si>
    <t>Pol28</t>
  </si>
  <si>
    <t>Automatický vystřikovací, plnící a uzavírací triblok</t>
  </si>
  <si>
    <t>Pol29</t>
  </si>
  <si>
    <t>Automatický  etiketovací stroj ENOS MIRIAM</t>
  </si>
  <si>
    <t>Pol30</t>
  </si>
  <si>
    <t>Mikrofiltrační zařízení</t>
  </si>
  <si>
    <t>Pol31</t>
  </si>
  <si>
    <t>Dopravník matolin z lisu na traktorovou vlečku</t>
  </si>
  <si>
    <t>Pol32</t>
  </si>
  <si>
    <t>Mobilní míchadlo k odkalovacím nádržím</t>
  </si>
  <si>
    <t>Pol33</t>
  </si>
  <si>
    <t>Mobilní nádrž s míchadlem 400 l</t>
  </si>
  <si>
    <t>Pol34</t>
  </si>
  <si>
    <t>Dusíkové hospodářství, rozvody dusíku pro 16 nádrží</t>
  </si>
  <si>
    <t>Pol35</t>
  </si>
  <si>
    <t>Rototank 5.000 l</t>
  </si>
  <si>
    <t>Pol36</t>
  </si>
  <si>
    <t>Pístové čerpadlo MXTINV</t>
  </si>
  <si>
    <t xml:space="preserve">07 - SO 02  Spevnené plochy   </t>
  </si>
  <si>
    <t xml:space="preserve">    772 - Podlahy z prírodného a konglomerovaného kameňa   </t>
  </si>
  <si>
    <t>132211101</t>
  </si>
  <si>
    <t>Hĺbenie rýh šírky do 600 mm v  hornine tr.3 súdržných - ručným náradím</t>
  </si>
  <si>
    <t>132211119</t>
  </si>
  <si>
    <t>Príplatok za lepivosť pri hĺbení rýh š do 600 mm ručným náradím v hornine tr. 3</t>
  </si>
  <si>
    <t>162201102</t>
  </si>
  <si>
    <t>Vodorovné premiestnenie výkopku z horniny 1-4 nad 20-50m</t>
  </si>
  <si>
    <t>181101102</t>
  </si>
  <si>
    <t>Úprava pláne v zárezoch v hornine 1-4 so zhutnením</t>
  </si>
  <si>
    <t>561291111R</t>
  </si>
  <si>
    <t>Podklad plochy zo štrkodrvy stabilizovaného cementom</t>
  </si>
  <si>
    <t>564861111</t>
  </si>
  <si>
    <t>Podklad zo štrkodrviny s rozprestretím a zhutnením, po zhutnení hr. 200 mm</t>
  </si>
  <si>
    <t>916531112</t>
  </si>
  <si>
    <t>Osadenie záhonového alebo parkového obrubníka betón., do lôžka z bet. pros. tr. C 16/20 bez bočnej opory</t>
  </si>
  <si>
    <t>592170001800</t>
  </si>
  <si>
    <t>Obrubník PREMAC parkový, lxšxv 1000x50x200 mm, sivá</t>
  </si>
  <si>
    <t>918101112</t>
  </si>
  <si>
    <t>Lôžko pod obrubníky, krajníky alebo obruby z dlažobných kociek z betónu prostého tr. C 16/20</t>
  </si>
  <si>
    <t>998222011</t>
  </si>
  <si>
    <t>Presun hmôt pre pozemné komunikácie s krytom z kameniva (8222, 8225) akejkoľvek dĺžky objektu</t>
  </si>
  <si>
    <t xml:space="preserve">Podlahy z prírodného a konglomerovaného kameňa   </t>
  </si>
  <si>
    <t>772506270</t>
  </si>
  <si>
    <t>Kladenie dlažby z kameňa zo zlomkov dosiek, tvar sa upravuje na mieste ručným oprac. hr. 100mm</t>
  </si>
  <si>
    <t>583840001700</t>
  </si>
  <si>
    <t>Dlažba nepravidelného tvaru - andezit, priemer 100-500 mm, hrúbka 70-100 mm</t>
  </si>
  <si>
    <t>998772101</t>
  </si>
  <si>
    <t>Presun hmôt pre kamennú dlažbu v objektoch výšky do 6 m</t>
  </si>
  <si>
    <t xml:space="preserve">08 - SO 03  Príjazdová komunikácia   </t>
  </si>
  <si>
    <t>564851111</t>
  </si>
  <si>
    <t>Podklad zo štrkodrviny s rozprestretím a zhutnením, po zhutnení hr. 150 mm</t>
  </si>
  <si>
    <t>575191111</t>
  </si>
  <si>
    <t>Makadam asfaltový vsypný, z kameniva hrubého drveného obaleného asfaltom, po zhutnení hr. 100 mm,  -0,21700t</t>
  </si>
  <si>
    <t>916362112</t>
  </si>
  <si>
    <t>Osadenie cestného obrubníka betónového stojatého do lôžka z betónu prostého tr. C 16/20 s bočnou oporou</t>
  </si>
  <si>
    <t>592170002200</t>
  </si>
  <si>
    <t>Obrubník PREMAC cestný</t>
  </si>
  <si>
    <t xml:space="preserve">09 - SO 04  Prípojka vody   </t>
  </si>
  <si>
    <t xml:space="preserve">    8 - Rúrové vedenie   </t>
  </si>
  <si>
    <t>Príplatok k cenám za lepivosť pri hĺbení rýh š. nad 600 do 2 000 mm zapažených i nezapažených, s urovnaním dna v hornine 3</t>
  </si>
  <si>
    <t>133201101</t>
  </si>
  <si>
    <t>Výkop šachty zapaženej, hornina 3 do 100 m3</t>
  </si>
  <si>
    <t>133201109</t>
  </si>
  <si>
    <t>Príplatok k cenám za lepivosť pri hĺbení šachiet zapažených i nezapažených v hornine 3</t>
  </si>
  <si>
    <t>162501102</t>
  </si>
  <si>
    <t>Vodorovné premiestnenie výkopku  po spevnenej ceste z  horniny tr.1-4  v množstve do 100 m3 na vzdialenosť do 3000 m</t>
  </si>
  <si>
    <t>162501105</t>
  </si>
  <si>
    <t>Vodorovné premiestnenie výkopku  po spevnenej ceste z  horniny tr.1-4  v množstve do 100 m3, príplatok k cene za každých ďalšich a začatých 1000 m</t>
  </si>
  <si>
    <t>175101102</t>
  </si>
  <si>
    <t>Obsyp potrubia sypaninou z vhodných hornín 1 až 4 s prehodením sypaniny</t>
  </si>
  <si>
    <t>451573111</t>
  </si>
  <si>
    <t>Lôžko pod potrubie, stoky a drobné objekty, v otvorenom výkope z piesku a štrkopiesku do 63 mm</t>
  </si>
  <si>
    <t xml:space="preserve">Rúrové vedenie   </t>
  </si>
  <si>
    <t>871181114</t>
  </si>
  <si>
    <t>Montáž vodovodného potrubia z dvojvsrtvového PE 100 SDR11, SDR17 zváraných elektrotvarovkami D 40x3,7 mm</t>
  </si>
  <si>
    <t>286130033500</t>
  </si>
  <si>
    <t>Rúra HDPE na vodu PE100 PN16 SDR11 40x3,7x100 m, WAVIN</t>
  </si>
  <si>
    <t>286530227200</t>
  </si>
  <si>
    <t>Elektrospojka PE 100, na vodu, plyn a kanalizáciu, SDR 11, D 40 mm, WAVIN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</si>
  <si>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</si>
  <si>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</si>
  <si>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</si>
  <si>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</si>
  <si>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893212111</t>
  </si>
  <si>
    <t>Šachta armatúrna z prostého betónu so stropom z dielcov vnútor. pôdorys. plochy do 1, 50 m2</t>
  </si>
  <si>
    <t>998276101</t>
  </si>
  <si>
    <t>Presun hmôt pre rúrové vedenie hĺbené z rúr z plast., hmôt alebo sklolamin. v otvorenom výkope</t>
  </si>
  <si>
    <t xml:space="preserve">10 - SO 06  Žumpa a prípojka splaškova   </t>
  </si>
  <si>
    <t>131201201</t>
  </si>
  <si>
    <t>Výkop zapaženej jamy v hornine 3, do 100 m3</t>
  </si>
  <si>
    <t>131201209</t>
  </si>
  <si>
    <t>Príplatok za lepivosť pri hĺbení zapažených jám a zárezov s urovnaním dna v hornine 3</t>
  </si>
  <si>
    <t>151101102</t>
  </si>
  <si>
    <t>Paženie a rozopretie stien rýh pre podzemné vedenie, príložné do 4 m</t>
  </si>
  <si>
    <t>151101112</t>
  </si>
  <si>
    <t>Odstránenie paženia rýh pre podzemné vedenie, príložné hĺbky do 4 m</t>
  </si>
  <si>
    <t>175101201</t>
  </si>
  <si>
    <t>Obsyp objektov sypaninou z vhodných hornín 1 až 4 bez prehodenia sypaniny</t>
  </si>
  <si>
    <t>452311131</t>
  </si>
  <si>
    <t>Dosky, bloky, sedlá z betónu v otvorenom výkope tr.C 12/15</t>
  </si>
  <si>
    <t>871356006</t>
  </si>
  <si>
    <t>Montáž kanalizačného PVC-U potrubia hladkého viacvrstvového DN 200</t>
  </si>
  <si>
    <t>286110007400</t>
  </si>
  <si>
    <t>Rúra kanalizačná PVC-U gravitačná, hladká SN4 - KG, ML - viacvrstvová, DN 200, dĺ. 5 m</t>
  </si>
  <si>
    <t>894411111</t>
  </si>
  <si>
    <t>Zhotovenie šachty kanaliz. s obložením dna betónom tr. C 25/30 DN do 200</t>
  </si>
  <si>
    <t>5922430000</t>
  </si>
  <si>
    <t>Prefabrikát betónový-vstupná šachta TBS 1-30 Ms 100xhr.steny 9xv.30</t>
  </si>
  <si>
    <t>5922465000</t>
  </si>
  <si>
    <t>Prefabrikát betónový-kónus TBS 1-57 Ms 57,6xv.100/60xhr.steny 9</t>
  </si>
  <si>
    <t>5922441000</t>
  </si>
  <si>
    <t>Prefabrikát betónový-prstenec vyrovnávací TBS 13-100 Ms 100x100x9</t>
  </si>
  <si>
    <t>894811021</t>
  </si>
  <si>
    <t>Osadenie plastovej žumpy samonosnej objem 2000 l</t>
  </si>
  <si>
    <t>2866112246</t>
  </si>
  <si>
    <t>Žumpy plastové obdĺžnikového pôdorysu  20000 l</t>
  </si>
  <si>
    <t>899104111</t>
  </si>
  <si>
    <t>Osadenie poklopu liatinového a oceľového vrátane rámu hmotn. nad 150 kg</t>
  </si>
  <si>
    <t>552410002300</t>
  </si>
  <si>
    <t>Poklop liatinový T 600 D 400</t>
  </si>
  <si>
    <t xml:space="preserve">11 - SO 07 Žumpa a prípojka technologickej kanalizácie   </t>
  </si>
  <si>
    <t xml:space="preserve">12 - SO 08 Trativod dažďovej kanalizácie   </t>
  </si>
  <si>
    <t>132201202</t>
  </si>
  <si>
    <t>Výkop ryhy šírky 600-2000mm horn.3 od 100 do 1000 m3</t>
  </si>
  <si>
    <t>Rúra kanalizačná PVC-U gravitačná, hladká SN4 - KG, ML - viacvrstvová, DN 200, dĺ. 5 m, WAVIN</t>
  </si>
  <si>
    <t xml:space="preserve">13 - SO 09.1  Rekonštrukcia trafostanice   </t>
  </si>
  <si>
    <t xml:space="preserve">210F001 - Elektromontážne práce   </t>
  </si>
  <si>
    <t xml:space="preserve">    HZSZ200 - Hodinové zúčtovacie sadzby   </t>
  </si>
  <si>
    <t>210F001</t>
  </si>
  <si>
    <t xml:space="preserve">Elektromontážne práce   </t>
  </si>
  <si>
    <t>21001-0125</t>
  </si>
  <si>
    <t>Montáž ochrannej rúrky (plast-PE, novodur a pod) voľne uložená (d100)mm</t>
  </si>
  <si>
    <t>345 658P3101</t>
  </si>
  <si>
    <t>Chránička kábelová PVC, tuhá : KSR-PVC 90x2,7/4-6, s hrdlom, sivá</t>
  </si>
  <si>
    <t>21093-0101</t>
  </si>
  <si>
    <t>Montáž, kábel Al 22kV silový voľne uložený AXEKCY 1x70</t>
  </si>
  <si>
    <t>341 170M0111</t>
  </si>
  <si>
    <t>Vodič izolovaný Amo 22kV/1x70</t>
  </si>
  <si>
    <t>21010-0103</t>
  </si>
  <si>
    <t>Ukončenie Cu, Al drôtu, lana na prístroji, zapojenie 1x70 mm2</t>
  </si>
  <si>
    <t>920 AN34499</t>
  </si>
  <si>
    <t>Oko káblové Al 95mm/M12 : 95x12 ALU-F</t>
  </si>
  <si>
    <t>21010-0107</t>
  </si>
  <si>
    <t>Ukončenie Cu, Al drôtu, lana na prístroji, zapojenie 1x240 mm2</t>
  </si>
  <si>
    <t>920 AN34477</t>
  </si>
  <si>
    <t>Oko káblové Al 240mm/M10 : 240x10 ALU-F</t>
  </si>
  <si>
    <t>21012-0102</t>
  </si>
  <si>
    <t>Montáž vložky poistkovej, nožová do 500V</t>
  </si>
  <si>
    <t>358 5702O55</t>
  </si>
  <si>
    <t>Poistková vložka nožová 400V-AC (veľkosť 1) - OEZ:40425 : PLNA1 200A gG</t>
  </si>
  <si>
    <t>21012-0301</t>
  </si>
  <si>
    <t>Montáž vložky poistkovej VN 6-35kV, 2-100A</t>
  </si>
  <si>
    <t>920 AN083951</t>
  </si>
  <si>
    <t>Poistka VN 24kV 16A, EFEN 67240.0169</t>
  </si>
  <si>
    <t>21017-2002</t>
  </si>
  <si>
    <t>Montáž transformátora na stožiarovú stanicu do 400kVA</t>
  </si>
  <si>
    <t>358 70BE002</t>
  </si>
  <si>
    <t>Transformátor olejový, aTOHn 339/22, Ecodesign, 22/0,42kV, 250kVA</t>
  </si>
  <si>
    <t>21017-2208</t>
  </si>
  <si>
    <t>Montáž rozvádzača do skrine</t>
  </si>
  <si>
    <t>357 50HA002</t>
  </si>
  <si>
    <t>Rozvádzač RST-0440/4553 3/2 P2</t>
  </si>
  <si>
    <t>21081-0134</t>
  </si>
  <si>
    <t>Montáž, kábel Cu 1kV uložený pevne 1-YY (CYKY) 1x240</t>
  </si>
  <si>
    <t>341 021M729</t>
  </si>
  <si>
    <t>Kábel Cu : NYY-J 1x240 lano (RM) zel/žltý</t>
  </si>
  <si>
    <t>341 021M730</t>
  </si>
  <si>
    <t>Kábel Cu : NYY-O 1x240 lano (RM) čierny</t>
  </si>
  <si>
    <t>21019-25821</t>
  </si>
  <si>
    <t>Montáž, svorka na trafo</t>
  </si>
  <si>
    <t>358 5384O151</t>
  </si>
  <si>
    <t>Svorka na trafo fázová M20 2-vodič</t>
  </si>
  <si>
    <t>358 5384O152</t>
  </si>
  <si>
    <t>Svorka na trafo neutrál M20 2-vodič</t>
  </si>
  <si>
    <t>21328-0060P1</t>
  </si>
  <si>
    <t>PPV (pomocné a podružné výkony) 6%</t>
  </si>
  <si>
    <t>999 990300P</t>
  </si>
  <si>
    <t>Podružný materiál 3%</t>
  </si>
  <si>
    <t>999 990301P</t>
  </si>
  <si>
    <t>Stratné 5%</t>
  </si>
  <si>
    <t>99999-9004P</t>
  </si>
  <si>
    <t>Pomocné práce a demontáže</t>
  </si>
  <si>
    <t>HZSZ200</t>
  </si>
  <si>
    <t>99999-9904P01</t>
  </si>
  <si>
    <t>Odborná prehliadka a odborná skúška</t>
  </si>
  <si>
    <t>99999-9904P</t>
  </si>
  <si>
    <t>Vypnutie vedenia, dozor VSD a.s.</t>
  </si>
  <si>
    <t xml:space="preserve">14 - SO 09.2 Odberné elektrické zariadenie   </t>
  </si>
  <si>
    <t xml:space="preserve">460F020 - Zemné práce   </t>
  </si>
  <si>
    <t>21010-1157</t>
  </si>
  <si>
    <t>Montáž káblovej koncovky (eprosin) pre 1kV celoplastové káble 4x 150-185 mm2</t>
  </si>
  <si>
    <t>354 3500R03</t>
  </si>
  <si>
    <t>Koncovka na kábel 1kV : EPKT-0047-L12, so šrubovacími kábelovými okami, 4x(50-150mm2)</t>
  </si>
  <si>
    <t>sada</t>
  </si>
  <si>
    <t>21010-1158</t>
  </si>
  <si>
    <t>Montáž káblovej koncovky (eprosin) pre 1kV celoplastové káble do 4x240 mm2</t>
  </si>
  <si>
    <t>354 3500R04</t>
  </si>
  <si>
    <t>Koncovka na kábel 1kV : EPKT-0063-L12, so šrubovacími kábelovými okami, 4x(120-240mm2)</t>
  </si>
  <si>
    <t>21019-0004</t>
  </si>
  <si>
    <t>Montáž rozvodnice do 150kg</t>
  </si>
  <si>
    <t>357 50HA101</t>
  </si>
  <si>
    <t>Rozvádzač merania ER P.M F663 160A 150/5 P2 240/240</t>
  </si>
  <si>
    <t>357 512H395</t>
  </si>
  <si>
    <t>Skriňa rozpojovacia, plastová SR3-F403 VV 0/4 P2, pilierová, 3MKP (12x40÷160A) IP44/2X</t>
  </si>
  <si>
    <t>357 513H405</t>
  </si>
  <si>
    <t>Skriňa rozpojovacia, plastová SR4-F403 VV 0/5 P2, pilierová, 3MKP (15x160A) IP44/2X</t>
  </si>
  <si>
    <t>21090-1096</t>
  </si>
  <si>
    <t>Montáž, kábel Al 1kV uložený pevne AYKY 3x150+70</t>
  </si>
  <si>
    <t>341 410M162</t>
  </si>
  <si>
    <t>Kábel Al 1kV : 1-AYKY-J 3x150+70</t>
  </si>
  <si>
    <t>21090-1098</t>
  </si>
  <si>
    <t>Montáž, kábel Al 1kV uložený pevne AYKY 3x240+120</t>
  </si>
  <si>
    <t>341 410M182</t>
  </si>
  <si>
    <t>Kábel Al 1kV : 1-AYKY-J 3x240+120</t>
  </si>
  <si>
    <t>99999-9004P2</t>
  </si>
  <si>
    <t>Ostatné pomocné a nepredvídané práce</t>
  </si>
  <si>
    <t>460F020</t>
  </si>
  <si>
    <t>46001-0011</t>
  </si>
  <si>
    <t>Vytýčenie trasy M21 NN vedenia v prehľadnom teréne</t>
  </si>
  <si>
    <t>km</t>
  </si>
  <si>
    <t>46003-0023</t>
  </si>
  <si>
    <t>Odstránenie drevnatého porastu, tvrdý - stredne hustý</t>
  </si>
  <si>
    <t>46003-0071</t>
  </si>
  <si>
    <t>Búranie živičných povrchov do 5 cm</t>
  </si>
  <si>
    <t>46003-0081P4</t>
  </si>
  <si>
    <t>Rezanie drážky v asfalte, betóne, do 30cm</t>
  </si>
  <si>
    <t>46008-0101P</t>
  </si>
  <si>
    <t>Betónový chodník, cesta - rozbúranie</t>
  </si>
  <si>
    <t>46007-0214</t>
  </si>
  <si>
    <t>Jama pre káblový objekt 49040, zemina tr.4</t>
  </si>
  <si>
    <t>46008-0002</t>
  </si>
  <si>
    <t>Betónový základ z prostého betónu do debnenia</t>
  </si>
  <si>
    <t>46020-0264</t>
  </si>
  <si>
    <t>Káblové ryhy šírky 50, hĺbky 80 [cm], zemina tr.4</t>
  </si>
  <si>
    <t>70m</t>
  </si>
  <si>
    <t>46042-0373</t>
  </si>
  <si>
    <t>Zriadenie kábl lôžka š.45/10cm, piesok, tehly</t>
  </si>
  <si>
    <t>46049-0012</t>
  </si>
  <si>
    <t>Zakrytie káblov výstražnou fóliou PVC šírky 33cm</t>
  </si>
  <si>
    <t>46051-0201</t>
  </si>
  <si>
    <t>Kanál z betónových žľabov, neasfaltovaný TK1</t>
  </si>
  <si>
    <t>46052-0201</t>
  </si>
  <si>
    <t>Zaistenie otovoru v budove proti vode</t>
  </si>
  <si>
    <t>46056-0264</t>
  </si>
  <si>
    <t>Zásyp ryhy šírky 50, hĺbky 80 [cm], zemina tr.4</t>
  </si>
  <si>
    <t>46062-0001</t>
  </si>
  <si>
    <t>Položenie mačiny</t>
  </si>
  <si>
    <t>46062-0014</t>
  </si>
  <si>
    <t>Provizórna úprava terénu, zemina tr.4</t>
  </si>
  <si>
    <t>46065-0014P</t>
  </si>
  <si>
    <t>Obnova živičných povrchov do 5 cm</t>
  </si>
  <si>
    <t>46065-0016P</t>
  </si>
  <si>
    <t>Betónový chodník, cesta - obnova</t>
  </si>
  <si>
    <t>21328-0060P3</t>
  </si>
  <si>
    <t>PPV (pomocné a podružné výkony) 1%</t>
  </si>
  <si>
    <r>
      <rPr>
        <b/>
        <sz val="10"/>
        <rFont val="Arial CE"/>
      </rPr>
      <t xml:space="preserve">SANPO s.r.o., </t>
    </r>
    <r>
      <rPr>
        <sz val="10"/>
        <rFont val="Arial CE"/>
      </rPr>
      <t>Kráľovka 159/22, 076 82 Malá Tŕňa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</si>
</sst>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Link" xfId="1" builtinId="8"/>
    <cellStyle name="Standard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opLeftCell="B10" workbookViewId="0">
      <selection activeCell="BE98" sqref="BE98"/>
    </sheetView>
  </sheetViews>
  <sheetFormatPr baseColWidth="10"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1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4" t="s">
        <v>12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6" t="s">
        <v>14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2119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8">
        <f>ROUND(AG94,2)</f>
        <v>0</v>
      </c>
      <c r="AL26" s="189"/>
      <c r="AM26" s="189"/>
      <c r="AN26" s="189"/>
      <c r="AO26" s="18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0" t="s">
        <v>30</v>
      </c>
      <c r="M28" s="190"/>
      <c r="N28" s="190"/>
      <c r="O28" s="190"/>
      <c r="P28" s="190"/>
      <c r="Q28" s="26"/>
      <c r="R28" s="26"/>
      <c r="S28" s="26"/>
      <c r="T28" s="26"/>
      <c r="U28" s="26"/>
      <c r="V28" s="26"/>
      <c r="W28" s="190" t="s">
        <v>31</v>
      </c>
      <c r="X28" s="190"/>
      <c r="Y28" s="190"/>
      <c r="Z28" s="190"/>
      <c r="AA28" s="190"/>
      <c r="AB28" s="190"/>
      <c r="AC28" s="190"/>
      <c r="AD28" s="190"/>
      <c r="AE28" s="190"/>
      <c r="AF28" s="26"/>
      <c r="AG28" s="26"/>
      <c r="AH28" s="26"/>
      <c r="AI28" s="26"/>
      <c r="AJ28" s="26"/>
      <c r="AK28" s="190" t="s">
        <v>32</v>
      </c>
      <c r="AL28" s="190"/>
      <c r="AM28" s="190"/>
      <c r="AN28" s="190"/>
      <c r="AO28" s="190"/>
      <c r="AP28" s="26"/>
      <c r="AQ28" s="26"/>
      <c r="AR28" s="27"/>
      <c r="BE28" s="26"/>
    </row>
    <row r="29" spans="1:71" s="3" customFormat="1" ht="14.45" customHeight="1">
      <c r="B29" s="31"/>
      <c r="D29" s="23" t="s">
        <v>33</v>
      </c>
      <c r="F29" s="32" t="s">
        <v>34</v>
      </c>
      <c r="L29" s="191">
        <v>0.2</v>
      </c>
      <c r="M29" s="192"/>
      <c r="N29" s="192"/>
      <c r="O29" s="192"/>
      <c r="P29" s="192"/>
      <c r="Q29" s="33"/>
      <c r="R29" s="33"/>
      <c r="S29" s="33"/>
      <c r="T29" s="33"/>
      <c r="U29" s="33"/>
      <c r="V29" s="33"/>
      <c r="W29" s="193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3"/>
      <c r="AG29" s="33"/>
      <c r="AH29" s="33"/>
      <c r="AI29" s="33"/>
      <c r="AJ29" s="33"/>
      <c r="AK29" s="193">
        <f>ROUND(AV94, 2)</f>
        <v>0</v>
      </c>
      <c r="AL29" s="192"/>
      <c r="AM29" s="192"/>
      <c r="AN29" s="192"/>
      <c r="AO29" s="192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35</v>
      </c>
      <c r="L30" s="19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1"/>
    </row>
    <row r="31" spans="1:71" s="3" customFormat="1" ht="14.45" hidden="1" customHeight="1">
      <c r="B31" s="31"/>
      <c r="F31" s="23" t="s">
        <v>36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1"/>
    </row>
    <row r="32" spans="1:71" s="3" customFormat="1" ht="14.45" hidden="1" customHeight="1">
      <c r="B32" s="31"/>
      <c r="F32" s="23" t="s">
        <v>37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1"/>
    </row>
    <row r="33" spans="1:57" s="3" customFormat="1" ht="14.45" hidden="1" customHeight="1">
      <c r="B33" s="31"/>
      <c r="F33" s="32" t="s">
        <v>38</v>
      </c>
      <c r="L33" s="191">
        <v>0</v>
      </c>
      <c r="M33" s="192"/>
      <c r="N33" s="192"/>
      <c r="O33" s="192"/>
      <c r="P33" s="192"/>
      <c r="Q33" s="33"/>
      <c r="R33" s="33"/>
      <c r="S33" s="33"/>
      <c r="T33" s="33"/>
      <c r="U33" s="33"/>
      <c r="V33" s="33"/>
      <c r="W33" s="193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3"/>
      <c r="AG33" s="33"/>
      <c r="AH33" s="33"/>
      <c r="AI33" s="33"/>
      <c r="AJ33" s="33"/>
      <c r="AK33" s="193">
        <v>0</v>
      </c>
      <c r="AL33" s="192"/>
      <c r="AM33" s="192"/>
      <c r="AN33" s="192"/>
      <c r="AO33" s="192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00" t="s">
        <v>41</v>
      </c>
      <c r="Y35" s="198"/>
      <c r="Z35" s="198"/>
      <c r="AA35" s="198"/>
      <c r="AB35" s="198"/>
      <c r="AC35" s="37"/>
      <c r="AD35" s="37"/>
      <c r="AE35" s="37"/>
      <c r="AF35" s="37"/>
      <c r="AG35" s="37"/>
      <c r="AH35" s="37"/>
      <c r="AI35" s="37"/>
      <c r="AJ35" s="37"/>
      <c r="AK35" s="197">
        <f>SUM(AK26:AK33)</f>
        <v>0</v>
      </c>
      <c r="AL35" s="198"/>
      <c r="AM35" s="198"/>
      <c r="AN35" s="198"/>
      <c r="AO35" s="199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16065</v>
      </c>
      <c r="AR84" s="48"/>
    </row>
    <row r="85" spans="1:91" s="5" customFormat="1" ht="36.950000000000003" customHeight="1">
      <c r="B85" s="49"/>
      <c r="C85" s="50" t="s">
        <v>13</v>
      </c>
      <c r="L85" s="178" t="str">
        <f>K6</f>
        <v>Vinárstvo Káty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3" t="str">
        <f>IF(AN8= "","",AN8)</f>
        <v>21. 4. 2022</v>
      </c>
      <c r="AN87" s="20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SANPO s.r.o., Kráľovka 159/22, 076 82 Malá Tŕňa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204" t="str">
        <f>IF(E17="","",E17)</f>
        <v xml:space="preserve"> </v>
      </c>
      <c r="AN89" s="205"/>
      <c r="AO89" s="205"/>
      <c r="AP89" s="205"/>
      <c r="AQ89" s="26"/>
      <c r="AR89" s="27"/>
      <c r="AS89" s="206" t="s">
        <v>49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204" t="str">
        <f>IF(E20="","",E20)</f>
        <v xml:space="preserve"> </v>
      </c>
      <c r="AN90" s="205"/>
      <c r="AO90" s="205"/>
      <c r="AP90" s="205"/>
      <c r="AQ90" s="26"/>
      <c r="AR90" s="27"/>
      <c r="AS90" s="208"/>
      <c r="AT90" s="20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8"/>
      <c r="AT91" s="20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74" t="s">
        <v>50</v>
      </c>
      <c r="D92" s="175"/>
      <c r="E92" s="175"/>
      <c r="F92" s="175"/>
      <c r="G92" s="175"/>
      <c r="H92" s="57"/>
      <c r="I92" s="177" t="s">
        <v>51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202" t="s">
        <v>52</v>
      </c>
      <c r="AH92" s="175"/>
      <c r="AI92" s="175"/>
      <c r="AJ92" s="175"/>
      <c r="AK92" s="175"/>
      <c r="AL92" s="175"/>
      <c r="AM92" s="175"/>
      <c r="AN92" s="177" t="s">
        <v>53</v>
      </c>
      <c r="AO92" s="175"/>
      <c r="AP92" s="182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3">
        <f>ROUND(SUM(AG95:AG108),2)</f>
        <v>0</v>
      </c>
      <c r="AH94" s="183"/>
      <c r="AI94" s="183"/>
      <c r="AJ94" s="183"/>
      <c r="AK94" s="183"/>
      <c r="AL94" s="183"/>
      <c r="AM94" s="183"/>
      <c r="AN94" s="210">
        <f t="shared" ref="AN94:AN108" si="0">SUM(AG94,AT94)</f>
        <v>0</v>
      </c>
      <c r="AO94" s="210"/>
      <c r="AP94" s="210"/>
      <c r="AQ94" s="69" t="s">
        <v>1</v>
      </c>
      <c r="AR94" s="65"/>
      <c r="AS94" s="70">
        <f>ROUND(SUM(AS95:AS108),2)</f>
        <v>0</v>
      </c>
      <c r="AT94" s="71">
        <f t="shared" ref="AT94:AT108" si="1">ROUND(SUM(AV94:AW94),2)</f>
        <v>0</v>
      </c>
      <c r="AU94" s="72">
        <f>ROUND(SUM(AU95:AU108),5)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ROUND(SUM(AZ95:AZ108),2)</f>
        <v>0</v>
      </c>
      <c r="BA94" s="71">
        <f>ROUND(SUM(BA95:BA108),2)</f>
        <v>0</v>
      </c>
      <c r="BB94" s="71">
        <f>ROUND(SUM(BB95:BB108),2)</f>
        <v>0</v>
      </c>
      <c r="BC94" s="71">
        <f>ROUND(SUM(BC95:BC108),2)</f>
        <v>0</v>
      </c>
      <c r="BD94" s="73">
        <f>ROUND(SUM(BD95:BD108),2)</f>
        <v>0</v>
      </c>
      <c r="BS94" s="74" t="s">
        <v>68</v>
      </c>
      <c r="BT94" s="74" t="s">
        <v>69</v>
      </c>
      <c r="BU94" s="75" t="s">
        <v>70</v>
      </c>
      <c r="BV94" s="74" t="s">
        <v>71</v>
      </c>
      <c r="BW94" s="74" t="s">
        <v>4</v>
      </c>
      <c r="BX94" s="74" t="s">
        <v>72</v>
      </c>
      <c r="CL94" s="74" t="s">
        <v>1</v>
      </c>
    </row>
    <row r="95" spans="1:91" s="7" customFormat="1" ht="22.5">
      <c r="A95" s="76" t="s">
        <v>73</v>
      </c>
      <c r="B95" s="77"/>
      <c r="C95" s="78"/>
      <c r="D95" s="176" t="s">
        <v>74</v>
      </c>
      <c r="E95" s="176"/>
      <c r="F95" s="176"/>
      <c r="G95" s="176"/>
      <c r="H95" s="176"/>
      <c r="I95" s="79"/>
      <c r="J95" s="176" t="s">
        <v>75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80">
        <f>'01 - SO 01 Stavebná časť ...'!J30</f>
        <v>0</v>
      </c>
      <c r="AH95" s="181"/>
      <c r="AI95" s="181"/>
      <c r="AJ95" s="181"/>
      <c r="AK95" s="181"/>
      <c r="AL95" s="181"/>
      <c r="AM95" s="181"/>
      <c r="AN95" s="180">
        <f t="shared" si="0"/>
        <v>0</v>
      </c>
      <c r="AO95" s="181"/>
      <c r="AP95" s="181"/>
      <c r="AQ95" s="80" t="s">
        <v>76</v>
      </c>
      <c r="AR95" s="77"/>
      <c r="AS95" s="81">
        <v>0</v>
      </c>
      <c r="AT95" s="82">
        <f t="shared" si="1"/>
        <v>0</v>
      </c>
      <c r="AU95" s="83">
        <f>'01 - SO 01 Stavebná časť ...'!P139</f>
        <v>0</v>
      </c>
      <c r="AV95" s="82">
        <f>'01 - SO 01 Stavebná časť ...'!J33</f>
        <v>0</v>
      </c>
      <c r="AW95" s="82">
        <f>'01 - SO 01 Stavebná časť ...'!J34</f>
        <v>0</v>
      </c>
      <c r="AX95" s="82">
        <f>'01 - SO 01 Stavebná časť ...'!J35</f>
        <v>0</v>
      </c>
      <c r="AY95" s="82">
        <f>'01 - SO 01 Stavebná časť ...'!J36</f>
        <v>0</v>
      </c>
      <c r="AZ95" s="82">
        <f>'01 - SO 01 Stavebná časť ...'!F33</f>
        <v>0</v>
      </c>
      <c r="BA95" s="82">
        <f>'01 - SO 01 Stavebná časť ...'!F34</f>
        <v>0</v>
      </c>
      <c r="BB95" s="82">
        <f>'01 - SO 01 Stavebná časť ...'!F35</f>
        <v>0</v>
      </c>
      <c r="BC95" s="82">
        <f>'01 - SO 01 Stavebná časť ...'!F36</f>
        <v>0</v>
      </c>
      <c r="BD95" s="84">
        <f>'01 - SO 01 Stavebná časť ...'!F37</f>
        <v>0</v>
      </c>
      <c r="BT95" s="85" t="s">
        <v>77</v>
      </c>
      <c r="BV95" s="85" t="s">
        <v>71</v>
      </c>
      <c r="BW95" s="85" t="s">
        <v>78</v>
      </c>
      <c r="BX95" s="85" t="s">
        <v>4</v>
      </c>
      <c r="CL95" s="85" t="s">
        <v>1</v>
      </c>
      <c r="CM95" s="85" t="s">
        <v>69</v>
      </c>
    </row>
    <row r="96" spans="1:91" s="7" customFormat="1" ht="22.5">
      <c r="A96" s="76" t="s">
        <v>73</v>
      </c>
      <c r="B96" s="77"/>
      <c r="C96" s="78"/>
      <c r="D96" s="176" t="s">
        <v>79</v>
      </c>
      <c r="E96" s="176"/>
      <c r="F96" s="176"/>
      <c r="G96" s="176"/>
      <c r="H96" s="176"/>
      <c r="I96" s="79"/>
      <c r="J96" s="176" t="s">
        <v>80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80">
        <f>'02 - SO 01.1  Stavebná ča...'!J30</f>
        <v>0</v>
      </c>
      <c r="AH96" s="181"/>
      <c r="AI96" s="181"/>
      <c r="AJ96" s="181"/>
      <c r="AK96" s="181"/>
      <c r="AL96" s="181"/>
      <c r="AM96" s="181"/>
      <c r="AN96" s="180">
        <f t="shared" si="0"/>
        <v>0</v>
      </c>
      <c r="AO96" s="181"/>
      <c r="AP96" s="181"/>
      <c r="AQ96" s="80" t="s">
        <v>76</v>
      </c>
      <c r="AR96" s="77"/>
      <c r="AS96" s="81">
        <v>0</v>
      </c>
      <c r="AT96" s="82">
        <f t="shared" si="1"/>
        <v>0</v>
      </c>
      <c r="AU96" s="83">
        <f>'02 - SO 01.1  Stavebná ča...'!P135</f>
        <v>0</v>
      </c>
      <c r="AV96" s="82">
        <f>'02 - SO 01.1  Stavebná ča...'!J33</f>
        <v>0</v>
      </c>
      <c r="AW96" s="82">
        <f>'02 - SO 01.1  Stavebná ča...'!J34</f>
        <v>0</v>
      </c>
      <c r="AX96" s="82">
        <f>'02 - SO 01.1  Stavebná ča...'!J35</f>
        <v>0</v>
      </c>
      <c r="AY96" s="82">
        <f>'02 - SO 01.1  Stavebná ča...'!J36</f>
        <v>0</v>
      </c>
      <c r="AZ96" s="82">
        <f>'02 - SO 01.1  Stavebná ča...'!F33</f>
        <v>0</v>
      </c>
      <c r="BA96" s="82">
        <f>'02 - SO 01.1  Stavebná ča...'!F34</f>
        <v>0</v>
      </c>
      <c r="BB96" s="82">
        <f>'02 - SO 01.1  Stavebná ča...'!F35</f>
        <v>0</v>
      </c>
      <c r="BC96" s="82">
        <f>'02 - SO 01.1  Stavebná ča...'!F36</f>
        <v>0</v>
      </c>
      <c r="BD96" s="84">
        <f>'02 - SO 01.1  Stavebná ča...'!F37</f>
        <v>0</v>
      </c>
      <c r="BT96" s="85" t="s">
        <v>77</v>
      </c>
      <c r="BV96" s="85" t="s">
        <v>71</v>
      </c>
      <c r="BW96" s="85" t="s">
        <v>81</v>
      </c>
      <c r="BX96" s="85" t="s">
        <v>4</v>
      </c>
      <c r="CL96" s="85" t="s">
        <v>1</v>
      </c>
      <c r="CM96" s="85" t="s">
        <v>69</v>
      </c>
    </row>
    <row r="97" spans="1:91" s="7" customFormat="1" ht="22.5">
      <c r="A97" s="76" t="s">
        <v>73</v>
      </c>
      <c r="B97" s="77"/>
      <c r="C97" s="78"/>
      <c r="D97" s="176" t="s">
        <v>82</v>
      </c>
      <c r="E97" s="176"/>
      <c r="F97" s="176"/>
      <c r="G97" s="176"/>
      <c r="H97" s="176"/>
      <c r="I97" s="79"/>
      <c r="J97" s="176" t="s">
        <v>83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80">
        <f>'03 - SO 01.2  Stavebná ča...'!J30</f>
        <v>0</v>
      </c>
      <c r="AH97" s="181"/>
      <c r="AI97" s="181"/>
      <c r="AJ97" s="181"/>
      <c r="AK97" s="181"/>
      <c r="AL97" s="181"/>
      <c r="AM97" s="181"/>
      <c r="AN97" s="180">
        <f t="shared" si="0"/>
        <v>0</v>
      </c>
      <c r="AO97" s="181"/>
      <c r="AP97" s="181"/>
      <c r="AQ97" s="80" t="s">
        <v>76</v>
      </c>
      <c r="AR97" s="77"/>
      <c r="AS97" s="81">
        <v>0</v>
      </c>
      <c r="AT97" s="82">
        <f t="shared" si="1"/>
        <v>0</v>
      </c>
      <c r="AU97" s="83">
        <f>'03 - SO 01.2  Stavebná ča...'!P126</f>
        <v>0</v>
      </c>
      <c r="AV97" s="82">
        <f>'03 - SO 01.2  Stavebná ča...'!J33</f>
        <v>0</v>
      </c>
      <c r="AW97" s="82">
        <f>'03 - SO 01.2  Stavebná ča...'!J34</f>
        <v>0</v>
      </c>
      <c r="AX97" s="82">
        <f>'03 - SO 01.2  Stavebná ča...'!J35</f>
        <v>0</v>
      </c>
      <c r="AY97" s="82">
        <f>'03 - SO 01.2  Stavebná ča...'!J36</f>
        <v>0</v>
      </c>
      <c r="AZ97" s="82">
        <f>'03 - SO 01.2  Stavebná ča...'!F33</f>
        <v>0</v>
      </c>
      <c r="BA97" s="82">
        <f>'03 - SO 01.2  Stavebná ča...'!F34</f>
        <v>0</v>
      </c>
      <c r="BB97" s="82">
        <f>'03 - SO 01.2  Stavebná ča...'!F35</f>
        <v>0</v>
      </c>
      <c r="BC97" s="82">
        <f>'03 - SO 01.2  Stavebná ča...'!F36</f>
        <v>0</v>
      </c>
      <c r="BD97" s="84">
        <f>'03 - SO 01.2  Stavebná ča...'!F37</f>
        <v>0</v>
      </c>
      <c r="BT97" s="85" t="s">
        <v>77</v>
      </c>
      <c r="BV97" s="85" t="s">
        <v>71</v>
      </c>
      <c r="BW97" s="85" t="s">
        <v>84</v>
      </c>
      <c r="BX97" s="85" t="s">
        <v>4</v>
      </c>
      <c r="CL97" s="85" t="s">
        <v>1</v>
      </c>
      <c r="CM97" s="85" t="s">
        <v>69</v>
      </c>
    </row>
    <row r="98" spans="1:91" s="7" customFormat="1" ht="22.5">
      <c r="A98" s="76" t="s">
        <v>73</v>
      </c>
      <c r="B98" s="77"/>
      <c r="C98" s="78"/>
      <c r="D98" s="176" t="s">
        <v>85</v>
      </c>
      <c r="E98" s="176"/>
      <c r="F98" s="176"/>
      <c r="G98" s="176"/>
      <c r="H98" s="176"/>
      <c r="I98" s="79"/>
      <c r="J98" s="176" t="s">
        <v>86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80">
        <f>'04 - SO 01.4 Stavebná čas...'!J30</f>
        <v>0</v>
      </c>
      <c r="AH98" s="181"/>
      <c r="AI98" s="181"/>
      <c r="AJ98" s="181"/>
      <c r="AK98" s="181"/>
      <c r="AL98" s="181"/>
      <c r="AM98" s="181"/>
      <c r="AN98" s="180">
        <f t="shared" si="0"/>
        <v>0</v>
      </c>
      <c r="AO98" s="181"/>
      <c r="AP98" s="181"/>
      <c r="AQ98" s="80" t="s">
        <v>76</v>
      </c>
      <c r="AR98" s="77"/>
      <c r="AS98" s="81">
        <v>0</v>
      </c>
      <c r="AT98" s="82">
        <f t="shared" si="1"/>
        <v>0</v>
      </c>
      <c r="AU98" s="83">
        <f>'04 - SO 01.4 Stavebná čas...'!P122</f>
        <v>0</v>
      </c>
      <c r="AV98" s="82">
        <f>'04 - SO 01.4 Stavebná čas...'!J33</f>
        <v>0</v>
      </c>
      <c r="AW98" s="82">
        <f>'04 - SO 01.4 Stavebná čas...'!J34</f>
        <v>0</v>
      </c>
      <c r="AX98" s="82">
        <f>'04 - SO 01.4 Stavebná čas...'!J35</f>
        <v>0</v>
      </c>
      <c r="AY98" s="82">
        <f>'04 - SO 01.4 Stavebná čas...'!J36</f>
        <v>0</v>
      </c>
      <c r="AZ98" s="82">
        <f>'04 - SO 01.4 Stavebná čas...'!F33</f>
        <v>0</v>
      </c>
      <c r="BA98" s="82">
        <f>'04 - SO 01.4 Stavebná čas...'!F34</f>
        <v>0</v>
      </c>
      <c r="BB98" s="82">
        <f>'04 - SO 01.4 Stavebná čas...'!F35</f>
        <v>0</v>
      </c>
      <c r="BC98" s="82">
        <f>'04 - SO 01.4 Stavebná čas...'!F36</f>
        <v>0</v>
      </c>
      <c r="BD98" s="84">
        <f>'04 - SO 01.4 Stavebná čas...'!F37</f>
        <v>0</v>
      </c>
      <c r="BT98" s="85" t="s">
        <v>77</v>
      </c>
      <c r="BV98" s="85" t="s">
        <v>71</v>
      </c>
      <c r="BW98" s="85" t="s">
        <v>87</v>
      </c>
      <c r="BX98" s="85" t="s">
        <v>4</v>
      </c>
      <c r="CL98" s="85" t="s">
        <v>1</v>
      </c>
      <c r="CM98" s="85" t="s">
        <v>69</v>
      </c>
    </row>
    <row r="99" spans="1:91" s="7" customFormat="1" ht="22.5">
      <c r="A99" s="76" t="s">
        <v>73</v>
      </c>
      <c r="B99" s="77"/>
      <c r="C99" s="78"/>
      <c r="D99" s="176" t="s">
        <v>88</v>
      </c>
      <c r="E99" s="176"/>
      <c r="F99" s="176"/>
      <c r="G99" s="176"/>
      <c r="H99" s="176"/>
      <c r="I99" s="79"/>
      <c r="J99" s="176" t="s">
        <v>89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80">
        <f>'05 - SO 01.5 Stavebná čas...'!J30</f>
        <v>0</v>
      </c>
      <c r="AH99" s="181"/>
      <c r="AI99" s="181"/>
      <c r="AJ99" s="181"/>
      <c r="AK99" s="181"/>
      <c r="AL99" s="181"/>
      <c r="AM99" s="181"/>
      <c r="AN99" s="180">
        <f t="shared" si="0"/>
        <v>0</v>
      </c>
      <c r="AO99" s="181"/>
      <c r="AP99" s="181"/>
      <c r="AQ99" s="80" t="s">
        <v>76</v>
      </c>
      <c r="AR99" s="77"/>
      <c r="AS99" s="81">
        <v>0</v>
      </c>
      <c r="AT99" s="82">
        <f t="shared" si="1"/>
        <v>0</v>
      </c>
      <c r="AU99" s="83">
        <f>'05 - SO 01.5 Stavebná čas...'!P124</f>
        <v>0</v>
      </c>
      <c r="AV99" s="82">
        <f>'05 - SO 01.5 Stavebná čas...'!J33</f>
        <v>0</v>
      </c>
      <c r="AW99" s="82">
        <f>'05 - SO 01.5 Stavebná čas...'!J34</f>
        <v>0</v>
      </c>
      <c r="AX99" s="82">
        <f>'05 - SO 01.5 Stavebná čas...'!J35</f>
        <v>0</v>
      </c>
      <c r="AY99" s="82">
        <f>'05 - SO 01.5 Stavebná čas...'!J36</f>
        <v>0</v>
      </c>
      <c r="AZ99" s="82">
        <f>'05 - SO 01.5 Stavebná čas...'!F33</f>
        <v>0</v>
      </c>
      <c r="BA99" s="82">
        <f>'05 - SO 01.5 Stavebná čas...'!F34</f>
        <v>0</v>
      </c>
      <c r="BB99" s="82">
        <f>'05 - SO 01.5 Stavebná čas...'!F35</f>
        <v>0</v>
      </c>
      <c r="BC99" s="82">
        <f>'05 - SO 01.5 Stavebná čas...'!F36</f>
        <v>0</v>
      </c>
      <c r="BD99" s="84">
        <f>'05 - SO 01.5 Stavebná čas...'!F37</f>
        <v>0</v>
      </c>
      <c r="BT99" s="85" t="s">
        <v>77</v>
      </c>
      <c r="BV99" s="85" t="s">
        <v>71</v>
      </c>
      <c r="BW99" s="85" t="s">
        <v>90</v>
      </c>
      <c r="BX99" s="85" t="s">
        <v>4</v>
      </c>
      <c r="CL99" s="85" t="s">
        <v>1</v>
      </c>
      <c r="CM99" s="85" t="s">
        <v>69</v>
      </c>
    </row>
    <row r="100" spans="1:91" s="7" customFormat="1" ht="22.5">
      <c r="A100" s="76" t="s">
        <v>73</v>
      </c>
      <c r="B100" s="77"/>
      <c r="C100" s="78"/>
      <c r="D100" s="176" t="s">
        <v>91</v>
      </c>
      <c r="E100" s="176"/>
      <c r="F100" s="176"/>
      <c r="G100" s="176"/>
      <c r="H100" s="176"/>
      <c r="I100" s="79"/>
      <c r="J100" s="176" t="s">
        <v>92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80">
        <f>'06 - PS 01 Technologická ...'!J30</f>
        <v>0</v>
      </c>
      <c r="AH100" s="181"/>
      <c r="AI100" s="181"/>
      <c r="AJ100" s="181"/>
      <c r="AK100" s="181"/>
      <c r="AL100" s="181"/>
      <c r="AM100" s="181"/>
      <c r="AN100" s="180">
        <f t="shared" si="0"/>
        <v>0</v>
      </c>
      <c r="AO100" s="181"/>
      <c r="AP100" s="181"/>
      <c r="AQ100" s="80" t="s">
        <v>76</v>
      </c>
      <c r="AR100" s="77"/>
      <c r="AS100" s="81">
        <v>0</v>
      </c>
      <c r="AT100" s="82">
        <f t="shared" si="1"/>
        <v>0</v>
      </c>
      <c r="AU100" s="83">
        <f>'06 - PS 01 Technologická ...'!P116</f>
        <v>0</v>
      </c>
      <c r="AV100" s="82">
        <f>'06 - PS 01 Technologická ...'!J33</f>
        <v>0</v>
      </c>
      <c r="AW100" s="82">
        <f>'06 - PS 01 Technologická ...'!J34</f>
        <v>0</v>
      </c>
      <c r="AX100" s="82">
        <f>'06 - PS 01 Technologická ...'!J35</f>
        <v>0</v>
      </c>
      <c r="AY100" s="82">
        <f>'06 - PS 01 Technologická ...'!J36</f>
        <v>0</v>
      </c>
      <c r="AZ100" s="82">
        <f>'06 - PS 01 Technologická ...'!F33</f>
        <v>0</v>
      </c>
      <c r="BA100" s="82">
        <f>'06 - PS 01 Technologická ...'!F34</f>
        <v>0</v>
      </c>
      <c r="BB100" s="82">
        <f>'06 - PS 01 Technologická ...'!F35</f>
        <v>0</v>
      </c>
      <c r="BC100" s="82">
        <f>'06 - PS 01 Technologická ...'!F36</f>
        <v>0</v>
      </c>
      <c r="BD100" s="84">
        <f>'06 - PS 01 Technologická ...'!F37</f>
        <v>0</v>
      </c>
      <c r="BT100" s="85" t="s">
        <v>77</v>
      </c>
      <c r="BV100" s="85" t="s">
        <v>71</v>
      </c>
      <c r="BW100" s="85" t="s">
        <v>93</v>
      </c>
      <c r="BX100" s="85" t="s">
        <v>4</v>
      </c>
      <c r="CL100" s="85" t="s">
        <v>1</v>
      </c>
      <c r="CM100" s="85" t="s">
        <v>69</v>
      </c>
    </row>
    <row r="101" spans="1:91" s="7" customFormat="1" ht="22.5">
      <c r="A101" s="76" t="s">
        <v>73</v>
      </c>
      <c r="B101" s="77"/>
      <c r="C101" s="78"/>
      <c r="D101" s="176" t="s">
        <v>94</v>
      </c>
      <c r="E101" s="176"/>
      <c r="F101" s="176"/>
      <c r="G101" s="176"/>
      <c r="H101" s="176"/>
      <c r="I101" s="79"/>
      <c r="J101" s="176" t="s">
        <v>95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80">
        <f>'07 - SO 02  Spevnené ploc...'!J30</f>
        <v>0</v>
      </c>
      <c r="AH101" s="181"/>
      <c r="AI101" s="181"/>
      <c r="AJ101" s="181"/>
      <c r="AK101" s="181"/>
      <c r="AL101" s="181"/>
      <c r="AM101" s="181"/>
      <c r="AN101" s="180">
        <f t="shared" si="0"/>
        <v>0</v>
      </c>
      <c r="AO101" s="181"/>
      <c r="AP101" s="181"/>
      <c r="AQ101" s="80" t="s">
        <v>76</v>
      </c>
      <c r="AR101" s="77"/>
      <c r="AS101" s="81">
        <v>0</v>
      </c>
      <c r="AT101" s="82">
        <f t="shared" si="1"/>
        <v>0</v>
      </c>
      <c r="AU101" s="83">
        <f>'07 - SO 02  Spevnené ploc...'!P123</f>
        <v>0</v>
      </c>
      <c r="AV101" s="82">
        <f>'07 - SO 02  Spevnené ploc...'!J33</f>
        <v>0</v>
      </c>
      <c r="AW101" s="82">
        <f>'07 - SO 02  Spevnené ploc...'!J34</f>
        <v>0</v>
      </c>
      <c r="AX101" s="82">
        <f>'07 - SO 02  Spevnené ploc...'!J35</f>
        <v>0</v>
      </c>
      <c r="AY101" s="82">
        <f>'07 - SO 02  Spevnené ploc...'!J36</f>
        <v>0</v>
      </c>
      <c r="AZ101" s="82">
        <f>'07 - SO 02  Spevnené ploc...'!F33</f>
        <v>0</v>
      </c>
      <c r="BA101" s="82">
        <f>'07 - SO 02  Spevnené ploc...'!F34</f>
        <v>0</v>
      </c>
      <c r="BB101" s="82">
        <f>'07 - SO 02  Spevnené ploc...'!F35</f>
        <v>0</v>
      </c>
      <c r="BC101" s="82">
        <f>'07 - SO 02  Spevnené ploc...'!F36</f>
        <v>0</v>
      </c>
      <c r="BD101" s="84">
        <f>'07 - SO 02  Spevnené ploc...'!F37</f>
        <v>0</v>
      </c>
      <c r="BT101" s="85" t="s">
        <v>77</v>
      </c>
      <c r="BV101" s="85" t="s">
        <v>71</v>
      </c>
      <c r="BW101" s="85" t="s">
        <v>96</v>
      </c>
      <c r="BX101" s="85" t="s">
        <v>4</v>
      </c>
      <c r="CL101" s="85" t="s">
        <v>1</v>
      </c>
      <c r="CM101" s="85" t="s">
        <v>69</v>
      </c>
    </row>
    <row r="102" spans="1:91" s="7" customFormat="1" ht="22.5">
      <c r="A102" s="76" t="s">
        <v>73</v>
      </c>
      <c r="B102" s="77"/>
      <c r="C102" s="78"/>
      <c r="D102" s="176" t="s">
        <v>97</v>
      </c>
      <c r="E102" s="176"/>
      <c r="F102" s="176"/>
      <c r="G102" s="176"/>
      <c r="H102" s="176"/>
      <c r="I102" s="79"/>
      <c r="J102" s="176" t="s">
        <v>98</v>
      </c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80">
        <f>'08 - SO 03  Príjazdová ko...'!J30</f>
        <v>0</v>
      </c>
      <c r="AH102" s="181"/>
      <c r="AI102" s="181"/>
      <c r="AJ102" s="181"/>
      <c r="AK102" s="181"/>
      <c r="AL102" s="181"/>
      <c r="AM102" s="181"/>
      <c r="AN102" s="180">
        <f t="shared" si="0"/>
        <v>0</v>
      </c>
      <c r="AO102" s="181"/>
      <c r="AP102" s="181"/>
      <c r="AQ102" s="80" t="s">
        <v>76</v>
      </c>
      <c r="AR102" s="77"/>
      <c r="AS102" s="81">
        <v>0</v>
      </c>
      <c r="AT102" s="82">
        <f t="shared" si="1"/>
        <v>0</v>
      </c>
      <c r="AU102" s="83">
        <f>'08 - SO 03  Príjazdová ko...'!P121</f>
        <v>0</v>
      </c>
      <c r="AV102" s="82">
        <f>'08 - SO 03  Príjazdová ko...'!J33</f>
        <v>0</v>
      </c>
      <c r="AW102" s="82">
        <f>'08 - SO 03  Príjazdová ko...'!J34</f>
        <v>0</v>
      </c>
      <c r="AX102" s="82">
        <f>'08 - SO 03  Príjazdová ko...'!J35</f>
        <v>0</v>
      </c>
      <c r="AY102" s="82">
        <f>'08 - SO 03  Príjazdová ko...'!J36</f>
        <v>0</v>
      </c>
      <c r="AZ102" s="82">
        <f>'08 - SO 03  Príjazdová ko...'!F33</f>
        <v>0</v>
      </c>
      <c r="BA102" s="82">
        <f>'08 - SO 03  Príjazdová ko...'!F34</f>
        <v>0</v>
      </c>
      <c r="BB102" s="82">
        <f>'08 - SO 03  Príjazdová ko...'!F35</f>
        <v>0</v>
      </c>
      <c r="BC102" s="82">
        <f>'08 - SO 03  Príjazdová ko...'!F36</f>
        <v>0</v>
      </c>
      <c r="BD102" s="84">
        <f>'08 - SO 03  Príjazdová ko...'!F37</f>
        <v>0</v>
      </c>
      <c r="BT102" s="85" t="s">
        <v>77</v>
      </c>
      <c r="BV102" s="85" t="s">
        <v>71</v>
      </c>
      <c r="BW102" s="85" t="s">
        <v>99</v>
      </c>
      <c r="BX102" s="85" t="s">
        <v>4</v>
      </c>
      <c r="CL102" s="85" t="s">
        <v>1</v>
      </c>
      <c r="CM102" s="85" t="s">
        <v>69</v>
      </c>
    </row>
    <row r="103" spans="1:91" s="7" customFormat="1" ht="22.5">
      <c r="A103" s="76" t="s">
        <v>73</v>
      </c>
      <c r="B103" s="77"/>
      <c r="C103" s="78"/>
      <c r="D103" s="176" t="s">
        <v>100</v>
      </c>
      <c r="E103" s="176"/>
      <c r="F103" s="176"/>
      <c r="G103" s="176"/>
      <c r="H103" s="176"/>
      <c r="I103" s="79"/>
      <c r="J103" s="176" t="s">
        <v>101</v>
      </c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80">
        <f>'09 - SO 04  Prípojka vody   '!J30</f>
        <v>0</v>
      </c>
      <c r="AH103" s="181"/>
      <c r="AI103" s="181"/>
      <c r="AJ103" s="181"/>
      <c r="AK103" s="181"/>
      <c r="AL103" s="181"/>
      <c r="AM103" s="181"/>
      <c r="AN103" s="180">
        <f t="shared" si="0"/>
        <v>0</v>
      </c>
      <c r="AO103" s="181"/>
      <c r="AP103" s="181"/>
      <c r="AQ103" s="80" t="s">
        <v>76</v>
      </c>
      <c r="AR103" s="77"/>
      <c r="AS103" s="81">
        <v>0</v>
      </c>
      <c r="AT103" s="82">
        <f t="shared" si="1"/>
        <v>0</v>
      </c>
      <c r="AU103" s="83">
        <f>'09 - SO 04  Prípojka vody   '!P121</f>
        <v>0</v>
      </c>
      <c r="AV103" s="82">
        <f>'09 - SO 04  Prípojka vody   '!J33</f>
        <v>0</v>
      </c>
      <c r="AW103" s="82">
        <f>'09 - SO 04  Prípojka vody   '!J34</f>
        <v>0</v>
      </c>
      <c r="AX103" s="82">
        <f>'09 - SO 04  Prípojka vody   '!J35</f>
        <v>0</v>
      </c>
      <c r="AY103" s="82">
        <f>'09 - SO 04  Prípojka vody   '!J36</f>
        <v>0</v>
      </c>
      <c r="AZ103" s="82">
        <f>'09 - SO 04  Prípojka vody   '!F33</f>
        <v>0</v>
      </c>
      <c r="BA103" s="82">
        <f>'09 - SO 04  Prípojka vody   '!F34</f>
        <v>0</v>
      </c>
      <c r="BB103" s="82">
        <f>'09 - SO 04  Prípojka vody   '!F35</f>
        <v>0</v>
      </c>
      <c r="BC103" s="82">
        <f>'09 - SO 04  Prípojka vody   '!F36</f>
        <v>0</v>
      </c>
      <c r="BD103" s="84">
        <f>'09 - SO 04  Prípojka vody   '!F37</f>
        <v>0</v>
      </c>
      <c r="BT103" s="85" t="s">
        <v>77</v>
      </c>
      <c r="BV103" s="85" t="s">
        <v>71</v>
      </c>
      <c r="BW103" s="85" t="s">
        <v>102</v>
      </c>
      <c r="BX103" s="85" t="s">
        <v>4</v>
      </c>
      <c r="CL103" s="85" t="s">
        <v>1</v>
      </c>
      <c r="CM103" s="85" t="s">
        <v>69</v>
      </c>
    </row>
    <row r="104" spans="1:91" s="7" customFormat="1" ht="22.5">
      <c r="A104" s="76" t="s">
        <v>73</v>
      </c>
      <c r="B104" s="77"/>
      <c r="C104" s="78"/>
      <c r="D104" s="176" t="s">
        <v>103</v>
      </c>
      <c r="E104" s="176"/>
      <c r="F104" s="176"/>
      <c r="G104" s="176"/>
      <c r="H104" s="176"/>
      <c r="I104" s="79"/>
      <c r="J104" s="176" t="s">
        <v>104</v>
      </c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80">
        <f>'10 - SO 06  Žumpa a prípo...'!J30</f>
        <v>0</v>
      </c>
      <c r="AH104" s="181"/>
      <c r="AI104" s="181"/>
      <c r="AJ104" s="181"/>
      <c r="AK104" s="181"/>
      <c r="AL104" s="181"/>
      <c r="AM104" s="181"/>
      <c r="AN104" s="180">
        <f t="shared" si="0"/>
        <v>0</v>
      </c>
      <c r="AO104" s="181"/>
      <c r="AP104" s="181"/>
      <c r="AQ104" s="80" t="s">
        <v>76</v>
      </c>
      <c r="AR104" s="77"/>
      <c r="AS104" s="81">
        <v>0</v>
      </c>
      <c r="AT104" s="82">
        <f t="shared" si="1"/>
        <v>0</v>
      </c>
      <c r="AU104" s="83">
        <f>'10 - SO 06  Žumpa a prípo...'!P121</f>
        <v>0</v>
      </c>
      <c r="AV104" s="82">
        <f>'10 - SO 06  Žumpa a prípo...'!J33</f>
        <v>0</v>
      </c>
      <c r="AW104" s="82">
        <f>'10 - SO 06  Žumpa a prípo...'!J34</f>
        <v>0</v>
      </c>
      <c r="AX104" s="82">
        <f>'10 - SO 06  Žumpa a prípo...'!J35</f>
        <v>0</v>
      </c>
      <c r="AY104" s="82">
        <f>'10 - SO 06  Žumpa a prípo...'!J36</f>
        <v>0</v>
      </c>
      <c r="AZ104" s="82">
        <f>'10 - SO 06  Žumpa a prípo...'!F33</f>
        <v>0</v>
      </c>
      <c r="BA104" s="82">
        <f>'10 - SO 06  Žumpa a prípo...'!F34</f>
        <v>0</v>
      </c>
      <c r="BB104" s="82">
        <f>'10 - SO 06  Žumpa a prípo...'!F35</f>
        <v>0</v>
      </c>
      <c r="BC104" s="82">
        <f>'10 - SO 06  Žumpa a prípo...'!F36</f>
        <v>0</v>
      </c>
      <c r="BD104" s="84">
        <f>'10 - SO 06  Žumpa a prípo...'!F37</f>
        <v>0</v>
      </c>
      <c r="BT104" s="85" t="s">
        <v>77</v>
      </c>
      <c r="BV104" s="85" t="s">
        <v>71</v>
      </c>
      <c r="BW104" s="85" t="s">
        <v>105</v>
      </c>
      <c r="BX104" s="85" t="s">
        <v>4</v>
      </c>
      <c r="CL104" s="85" t="s">
        <v>1</v>
      </c>
      <c r="CM104" s="85" t="s">
        <v>69</v>
      </c>
    </row>
    <row r="105" spans="1:91" s="7" customFormat="1" ht="22.5">
      <c r="A105" s="76" t="s">
        <v>73</v>
      </c>
      <c r="B105" s="77"/>
      <c r="C105" s="78"/>
      <c r="D105" s="176" t="s">
        <v>106</v>
      </c>
      <c r="E105" s="176"/>
      <c r="F105" s="176"/>
      <c r="G105" s="176"/>
      <c r="H105" s="176"/>
      <c r="I105" s="79"/>
      <c r="J105" s="176" t="s">
        <v>107</v>
      </c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80">
        <f>'11 - SO 07 Žumpa a prípoj...'!J30</f>
        <v>0</v>
      </c>
      <c r="AH105" s="181"/>
      <c r="AI105" s="181"/>
      <c r="AJ105" s="181"/>
      <c r="AK105" s="181"/>
      <c r="AL105" s="181"/>
      <c r="AM105" s="181"/>
      <c r="AN105" s="180">
        <f t="shared" si="0"/>
        <v>0</v>
      </c>
      <c r="AO105" s="181"/>
      <c r="AP105" s="181"/>
      <c r="AQ105" s="80" t="s">
        <v>76</v>
      </c>
      <c r="AR105" s="77"/>
      <c r="AS105" s="81">
        <v>0</v>
      </c>
      <c r="AT105" s="82">
        <f t="shared" si="1"/>
        <v>0</v>
      </c>
      <c r="AU105" s="83">
        <f>'11 - SO 07 Žumpa a prípoj...'!P121</f>
        <v>0</v>
      </c>
      <c r="AV105" s="82">
        <f>'11 - SO 07 Žumpa a prípoj...'!J33</f>
        <v>0</v>
      </c>
      <c r="AW105" s="82">
        <f>'11 - SO 07 Žumpa a prípoj...'!J34</f>
        <v>0</v>
      </c>
      <c r="AX105" s="82">
        <f>'11 - SO 07 Žumpa a prípoj...'!J35</f>
        <v>0</v>
      </c>
      <c r="AY105" s="82">
        <f>'11 - SO 07 Žumpa a prípoj...'!J36</f>
        <v>0</v>
      </c>
      <c r="AZ105" s="82">
        <f>'11 - SO 07 Žumpa a prípoj...'!F33</f>
        <v>0</v>
      </c>
      <c r="BA105" s="82">
        <f>'11 - SO 07 Žumpa a prípoj...'!F34</f>
        <v>0</v>
      </c>
      <c r="BB105" s="82">
        <f>'11 - SO 07 Žumpa a prípoj...'!F35</f>
        <v>0</v>
      </c>
      <c r="BC105" s="82">
        <f>'11 - SO 07 Žumpa a prípoj...'!F36</f>
        <v>0</v>
      </c>
      <c r="BD105" s="84">
        <f>'11 - SO 07 Žumpa a prípoj...'!F37</f>
        <v>0</v>
      </c>
      <c r="BT105" s="85" t="s">
        <v>77</v>
      </c>
      <c r="BV105" s="85" t="s">
        <v>71</v>
      </c>
      <c r="BW105" s="85" t="s">
        <v>108</v>
      </c>
      <c r="BX105" s="85" t="s">
        <v>4</v>
      </c>
      <c r="CL105" s="85" t="s">
        <v>1</v>
      </c>
      <c r="CM105" s="85" t="s">
        <v>69</v>
      </c>
    </row>
    <row r="106" spans="1:91" s="7" customFormat="1" ht="22.5">
      <c r="A106" s="76" t="s">
        <v>73</v>
      </c>
      <c r="B106" s="77"/>
      <c r="C106" s="78"/>
      <c r="D106" s="176" t="s">
        <v>109</v>
      </c>
      <c r="E106" s="176"/>
      <c r="F106" s="176"/>
      <c r="G106" s="176"/>
      <c r="H106" s="176"/>
      <c r="I106" s="79"/>
      <c r="J106" s="176" t="s">
        <v>110</v>
      </c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80">
        <f>'12 - SO 08 Trativod dažďo...'!J30</f>
        <v>0</v>
      </c>
      <c r="AH106" s="181"/>
      <c r="AI106" s="181"/>
      <c r="AJ106" s="181"/>
      <c r="AK106" s="181"/>
      <c r="AL106" s="181"/>
      <c r="AM106" s="181"/>
      <c r="AN106" s="180">
        <f t="shared" si="0"/>
        <v>0</v>
      </c>
      <c r="AO106" s="181"/>
      <c r="AP106" s="181"/>
      <c r="AQ106" s="80" t="s">
        <v>76</v>
      </c>
      <c r="AR106" s="77"/>
      <c r="AS106" s="81">
        <v>0</v>
      </c>
      <c r="AT106" s="82">
        <f t="shared" si="1"/>
        <v>0</v>
      </c>
      <c r="AU106" s="83">
        <f>'12 - SO 08 Trativod dažďo...'!P121</f>
        <v>0</v>
      </c>
      <c r="AV106" s="82">
        <f>'12 - SO 08 Trativod dažďo...'!J33</f>
        <v>0</v>
      </c>
      <c r="AW106" s="82">
        <f>'12 - SO 08 Trativod dažďo...'!J34</f>
        <v>0</v>
      </c>
      <c r="AX106" s="82">
        <f>'12 - SO 08 Trativod dažďo...'!J35</f>
        <v>0</v>
      </c>
      <c r="AY106" s="82">
        <f>'12 - SO 08 Trativod dažďo...'!J36</f>
        <v>0</v>
      </c>
      <c r="AZ106" s="82">
        <f>'12 - SO 08 Trativod dažďo...'!F33</f>
        <v>0</v>
      </c>
      <c r="BA106" s="82">
        <f>'12 - SO 08 Trativod dažďo...'!F34</f>
        <v>0</v>
      </c>
      <c r="BB106" s="82">
        <f>'12 - SO 08 Trativod dažďo...'!F35</f>
        <v>0</v>
      </c>
      <c r="BC106" s="82">
        <f>'12 - SO 08 Trativod dažďo...'!F36</f>
        <v>0</v>
      </c>
      <c r="BD106" s="84">
        <f>'12 - SO 08 Trativod dažďo...'!F37</f>
        <v>0</v>
      </c>
      <c r="BT106" s="85" t="s">
        <v>77</v>
      </c>
      <c r="BV106" s="85" t="s">
        <v>71</v>
      </c>
      <c r="BW106" s="85" t="s">
        <v>111</v>
      </c>
      <c r="BX106" s="85" t="s">
        <v>4</v>
      </c>
      <c r="CL106" s="85" t="s">
        <v>1</v>
      </c>
      <c r="CM106" s="85" t="s">
        <v>69</v>
      </c>
    </row>
    <row r="107" spans="1:91" s="7" customFormat="1" ht="22.5">
      <c r="A107" s="76" t="s">
        <v>73</v>
      </c>
      <c r="B107" s="77"/>
      <c r="C107" s="78"/>
      <c r="D107" s="176" t="s">
        <v>112</v>
      </c>
      <c r="E107" s="176"/>
      <c r="F107" s="176"/>
      <c r="G107" s="176"/>
      <c r="H107" s="176"/>
      <c r="I107" s="79"/>
      <c r="J107" s="176" t="s">
        <v>113</v>
      </c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80">
        <f>'13 - SO 09.1  Rekonštrukc...'!J30</f>
        <v>0</v>
      </c>
      <c r="AH107" s="181"/>
      <c r="AI107" s="181"/>
      <c r="AJ107" s="181"/>
      <c r="AK107" s="181"/>
      <c r="AL107" s="181"/>
      <c r="AM107" s="181"/>
      <c r="AN107" s="180">
        <f t="shared" si="0"/>
        <v>0</v>
      </c>
      <c r="AO107" s="181"/>
      <c r="AP107" s="181"/>
      <c r="AQ107" s="80" t="s">
        <v>76</v>
      </c>
      <c r="AR107" s="77"/>
      <c r="AS107" s="81">
        <v>0</v>
      </c>
      <c r="AT107" s="82">
        <f t="shared" si="1"/>
        <v>0</v>
      </c>
      <c r="AU107" s="83">
        <f>'13 - SO 09.1  Rekonštrukc...'!P118</f>
        <v>0</v>
      </c>
      <c r="AV107" s="82">
        <f>'13 - SO 09.1  Rekonštrukc...'!J33</f>
        <v>0</v>
      </c>
      <c r="AW107" s="82">
        <f>'13 - SO 09.1  Rekonštrukc...'!J34</f>
        <v>0</v>
      </c>
      <c r="AX107" s="82">
        <f>'13 - SO 09.1  Rekonštrukc...'!J35</f>
        <v>0</v>
      </c>
      <c r="AY107" s="82">
        <f>'13 - SO 09.1  Rekonštrukc...'!J36</f>
        <v>0</v>
      </c>
      <c r="AZ107" s="82">
        <f>'13 - SO 09.1  Rekonštrukc...'!F33</f>
        <v>0</v>
      </c>
      <c r="BA107" s="82">
        <f>'13 - SO 09.1  Rekonštrukc...'!F34</f>
        <v>0</v>
      </c>
      <c r="BB107" s="82">
        <f>'13 - SO 09.1  Rekonštrukc...'!F35</f>
        <v>0</v>
      </c>
      <c r="BC107" s="82">
        <f>'13 - SO 09.1  Rekonštrukc...'!F36</f>
        <v>0</v>
      </c>
      <c r="BD107" s="84">
        <f>'13 - SO 09.1  Rekonštrukc...'!F37</f>
        <v>0</v>
      </c>
      <c r="BT107" s="85" t="s">
        <v>77</v>
      </c>
      <c r="BV107" s="85" t="s">
        <v>71</v>
      </c>
      <c r="BW107" s="85" t="s">
        <v>114</v>
      </c>
      <c r="BX107" s="85" t="s">
        <v>4</v>
      </c>
      <c r="CL107" s="85" t="s">
        <v>1</v>
      </c>
      <c r="CM107" s="85" t="s">
        <v>69</v>
      </c>
    </row>
    <row r="108" spans="1:91" s="7" customFormat="1" ht="22.5">
      <c r="A108" s="76" t="s">
        <v>73</v>
      </c>
      <c r="B108" s="77"/>
      <c r="C108" s="78"/>
      <c r="D108" s="176" t="s">
        <v>115</v>
      </c>
      <c r="E108" s="176"/>
      <c r="F108" s="176"/>
      <c r="G108" s="176"/>
      <c r="H108" s="176"/>
      <c r="I108" s="79"/>
      <c r="J108" s="176" t="s">
        <v>116</v>
      </c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80">
        <f>'14 - SO 09.2 Odberné elek...'!J30</f>
        <v>0</v>
      </c>
      <c r="AH108" s="181"/>
      <c r="AI108" s="181"/>
      <c r="AJ108" s="181"/>
      <c r="AK108" s="181"/>
      <c r="AL108" s="181"/>
      <c r="AM108" s="181"/>
      <c r="AN108" s="180">
        <f t="shared" si="0"/>
        <v>0</v>
      </c>
      <c r="AO108" s="181"/>
      <c r="AP108" s="181"/>
      <c r="AQ108" s="80" t="s">
        <v>76</v>
      </c>
      <c r="AR108" s="77"/>
      <c r="AS108" s="86">
        <v>0</v>
      </c>
      <c r="AT108" s="87">
        <f t="shared" si="1"/>
        <v>0</v>
      </c>
      <c r="AU108" s="88">
        <f>'14 - SO 09.2 Odberné elek...'!P119</f>
        <v>0</v>
      </c>
      <c r="AV108" s="87">
        <f>'14 - SO 09.2 Odberné elek...'!J33</f>
        <v>0</v>
      </c>
      <c r="AW108" s="87">
        <f>'14 - SO 09.2 Odberné elek...'!J34</f>
        <v>0</v>
      </c>
      <c r="AX108" s="87">
        <f>'14 - SO 09.2 Odberné elek...'!J35</f>
        <v>0</v>
      </c>
      <c r="AY108" s="87">
        <f>'14 - SO 09.2 Odberné elek...'!J36</f>
        <v>0</v>
      </c>
      <c r="AZ108" s="87">
        <f>'14 - SO 09.2 Odberné elek...'!F33</f>
        <v>0</v>
      </c>
      <c r="BA108" s="87">
        <f>'14 - SO 09.2 Odberné elek...'!F34</f>
        <v>0</v>
      </c>
      <c r="BB108" s="87">
        <f>'14 - SO 09.2 Odberné elek...'!F35</f>
        <v>0</v>
      </c>
      <c r="BC108" s="87">
        <f>'14 - SO 09.2 Odberné elek...'!F36</f>
        <v>0</v>
      </c>
      <c r="BD108" s="89">
        <f>'14 - SO 09.2 Odberné elek...'!F37</f>
        <v>0</v>
      </c>
      <c r="BT108" s="85" t="s">
        <v>77</v>
      </c>
      <c r="BV108" s="85" t="s">
        <v>71</v>
      </c>
      <c r="BW108" s="85" t="s">
        <v>117</v>
      </c>
      <c r="BX108" s="85" t="s">
        <v>4</v>
      </c>
      <c r="CL108" s="85" t="s">
        <v>1</v>
      </c>
      <c r="CM108" s="85" t="s">
        <v>69</v>
      </c>
    </row>
    <row r="109" spans="1:91" s="2" customForma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7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91" s="2" customFormat="1" ht="6.95" customHeight="1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27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</sheetData>
  <mergeCells count="92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D107:H107"/>
    <mergeCell ref="J107:AF107"/>
    <mergeCell ref="D108:H108"/>
    <mergeCell ref="J108:AF108"/>
    <mergeCell ref="AG94:AM94"/>
    <mergeCell ref="AG104:AM104"/>
    <mergeCell ref="D104:H104"/>
    <mergeCell ref="D101:H101"/>
    <mergeCell ref="J104:AF104"/>
    <mergeCell ref="L85:AO85"/>
    <mergeCell ref="D105:H105"/>
    <mergeCell ref="J105:AF105"/>
    <mergeCell ref="D106:H106"/>
    <mergeCell ref="J106:AF106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D103:H103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01 - SO 01 Stavebná časť ...'!C2" display="/"/>
    <hyperlink ref="A96" location="'02 - SO 01.1  Stavebná ča...'!C2" display="/"/>
    <hyperlink ref="A97" location="'03 - SO 01.2  Stavebná ča...'!C2" display="/"/>
    <hyperlink ref="A98" location="'04 - SO 01.4 Stavebná čas...'!C2" display="/"/>
    <hyperlink ref="A99" location="'05 - SO 01.5 Stavebná čas...'!C2" display="/"/>
    <hyperlink ref="A100" location="'06 - PS 01 Technologická ...'!C2" display="/"/>
    <hyperlink ref="A101" location="'07 - SO 02  Spevnené ploc...'!C2" display="/"/>
    <hyperlink ref="A102" location="'08 - SO 03  Príjazdová ko...'!C2" display="/"/>
    <hyperlink ref="A103" location="'09 - SO 04  Prípojka vody   '!C2" display="/"/>
    <hyperlink ref="A104" location="'10 - SO 06  Žumpa a prípo...'!C2" display="/"/>
    <hyperlink ref="A105" location="'11 - SO 07 Žumpa a prípoj...'!C2" display="/"/>
    <hyperlink ref="A106" location="'12 - SO 08 Trativod dažďo...'!C2" display="/"/>
    <hyperlink ref="A107" location="'13 - SO 09.1  Rekonštrukc...'!C2" display="/"/>
    <hyperlink ref="A108" location="'14 - SO 09.2 Odberné elek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3"/>
  <sheetViews>
    <sheetView showGridLines="0" topLeftCell="A118" workbookViewId="0">
      <selection activeCell="V127" sqref="V127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1921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ROUND((SUM(BE121:BE142)),  2)</f>
        <v>0</v>
      </c>
      <c r="G33" s="98"/>
      <c r="H33" s="98"/>
      <c r="I33" s="99">
        <v>0.2</v>
      </c>
      <c r="J33" s="97">
        <f>ROUND(((SUM(BE121:BE142))*I33),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ROUND((SUM(BF121:BF142)),  2)</f>
        <v>0</v>
      </c>
      <c r="G34" s="26"/>
      <c r="H34" s="26"/>
      <c r="I34" s="101">
        <v>0.2</v>
      </c>
      <c r="J34" s="100">
        <f>ROUND(((SUM(BF121:BF142))*I34),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ROUND((SUM(BG121:BG142)),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ROUND((SUM(BH121:BH142)),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ROUND((SUM(BI121:BI142)),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09 - SO 04  Prípojka vody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J132</f>
        <v>0</v>
      </c>
      <c r="L99" s="117"/>
    </row>
    <row r="100" spans="1:31" s="10" customFormat="1" ht="19.899999999999999" customHeight="1">
      <c r="B100" s="117"/>
      <c r="D100" s="118" t="s">
        <v>1922</v>
      </c>
      <c r="E100" s="119"/>
      <c r="F100" s="119"/>
      <c r="G100" s="119"/>
      <c r="H100" s="119"/>
      <c r="I100" s="119"/>
      <c r="J100" s="120">
        <f>J134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149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2" t="str">
        <f>E7</f>
        <v>Vinárstvo Káty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119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8" t="str">
        <f>E9</f>
        <v xml:space="preserve">09 - SO 04  Prípojka vody   </v>
      </c>
      <c r="F113" s="211"/>
      <c r="G113" s="211"/>
      <c r="H113" s="211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21. 4. 2022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E15</f>
        <v>SANPO s.r.o., Kráľovka 159/22, 076 82 Malá Tŕňa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150</v>
      </c>
      <c r="D120" s="124" t="s">
        <v>54</v>
      </c>
      <c r="E120" s="124" t="s">
        <v>50</v>
      </c>
      <c r="F120" s="124" t="s">
        <v>51</v>
      </c>
      <c r="G120" s="124" t="s">
        <v>151</v>
      </c>
      <c r="H120" s="124" t="s">
        <v>152</v>
      </c>
      <c r="I120" s="124" t="s">
        <v>153</v>
      </c>
      <c r="J120" s="125" t="s">
        <v>123</v>
      </c>
      <c r="K120" s="126" t="s">
        <v>154</v>
      </c>
      <c r="L120" s="127"/>
      <c r="M120" s="59" t="s">
        <v>1</v>
      </c>
      <c r="N120" s="60" t="s">
        <v>33</v>
      </c>
      <c r="O120" s="60" t="s">
        <v>155</v>
      </c>
      <c r="P120" s="60" t="s">
        <v>156</v>
      </c>
      <c r="Q120" s="60" t="s">
        <v>157</v>
      </c>
      <c r="R120" s="60" t="s">
        <v>158</v>
      </c>
      <c r="S120" s="60" t="s">
        <v>159</v>
      </c>
      <c r="T120" s="61" t="s">
        <v>160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26"/>
      <c r="B121" s="27"/>
      <c r="C121" s="66" t="s">
        <v>124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</f>
        <v>0</v>
      </c>
      <c r="Q121" s="63"/>
      <c r="R121" s="129">
        <f>R122</f>
        <v>32.155609999999996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125</v>
      </c>
      <c r="BK121" s="131">
        <f>BK122</f>
        <v>0</v>
      </c>
    </row>
    <row r="122" spans="1:65" s="12" customFormat="1" ht="25.9" customHeight="1">
      <c r="B122" s="132"/>
      <c r="D122" s="133" t="s">
        <v>68</v>
      </c>
      <c r="E122" s="134" t="s">
        <v>161</v>
      </c>
      <c r="F122" s="134" t="s">
        <v>162</v>
      </c>
      <c r="J122" s="135">
        <f>BK122</f>
        <v>0</v>
      </c>
      <c r="L122" s="132"/>
      <c r="M122" s="136"/>
      <c r="N122" s="137"/>
      <c r="O122" s="137"/>
      <c r="P122" s="138">
        <f>P123+P132+P134+P141</f>
        <v>0</v>
      </c>
      <c r="Q122" s="137"/>
      <c r="R122" s="138">
        <f>R123+R132+R134+R141</f>
        <v>32.155609999999996</v>
      </c>
      <c r="S122" s="137"/>
      <c r="T122" s="139">
        <f>T123+T132+T134+T141</f>
        <v>0</v>
      </c>
      <c r="AR122" s="133" t="s">
        <v>77</v>
      </c>
      <c r="AT122" s="140" t="s">
        <v>68</v>
      </c>
      <c r="AU122" s="140" t="s">
        <v>69</v>
      </c>
      <c r="AY122" s="133" t="s">
        <v>163</v>
      </c>
      <c r="BK122" s="141">
        <f>BK123+BK132+BK134+BK141</f>
        <v>0</v>
      </c>
    </row>
    <row r="123" spans="1:65" s="12" customFormat="1" ht="22.9" customHeight="1">
      <c r="B123" s="132"/>
      <c r="D123" s="133" t="s">
        <v>68</v>
      </c>
      <c r="E123" s="142" t="s">
        <v>77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SUM(P124:P131)</f>
        <v>0</v>
      </c>
      <c r="Q123" s="137"/>
      <c r="R123" s="138">
        <f>SUM(R124:R131)</f>
        <v>0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163</v>
      </c>
      <c r="BK123" s="141">
        <f>SUM(BK124:BK131)</f>
        <v>0</v>
      </c>
    </row>
    <row r="124" spans="1:65" s="2" customFormat="1" ht="16.5" customHeight="1">
      <c r="A124" s="26"/>
      <c r="B124" s="144"/>
      <c r="C124" s="145" t="s">
        <v>77</v>
      </c>
      <c r="D124" s="145" t="s">
        <v>165</v>
      </c>
      <c r="E124" s="146" t="s">
        <v>181</v>
      </c>
      <c r="F124" s="147" t="s">
        <v>182</v>
      </c>
      <c r="G124" s="148" t="s">
        <v>168</v>
      </c>
      <c r="H124" s="149">
        <v>68.849999999999994</v>
      </c>
      <c r="I124" s="150"/>
      <c r="J124" s="150">
        <f t="shared" ref="J124:J131" si="0">ROUND(I124*H124,2)</f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ref="P124:P131" si="1">O124*H124</f>
        <v>0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170</v>
      </c>
      <c r="AY124" s="14" t="s">
        <v>163</v>
      </c>
      <c r="BE124" s="157">
        <f t="shared" ref="BE124:BE131" si="4">IF(N124="základná",J124,0)</f>
        <v>0</v>
      </c>
      <c r="BF124" s="157">
        <f t="shared" ref="BF124:BF131" si="5">IF(N124="znížená",J124,0)</f>
        <v>0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170</v>
      </c>
      <c r="BK124" s="157">
        <f t="shared" ref="BK124:BK131" si="9">ROUND(I124*H124,2)</f>
        <v>0</v>
      </c>
      <c r="BL124" s="14" t="s">
        <v>169</v>
      </c>
      <c r="BM124" s="156" t="s">
        <v>170</v>
      </c>
    </row>
    <row r="125" spans="1:65" s="2" customFormat="1" ht="37.9" customHeight="1">
      <c r="A125" s="26"/>
      <c r="B125" s="144"/>
      <c r="C125" s="145" t="s">
        <v>170</v>
      </c>
      <c r="D125" s="145" t="s">
        <v>165</v>
      </c>
      <c r="E125" s="146" t="s">
        <v>183</v>
      </c>
      <c r="F125" s="147" t="s">
        <v>1923</v>
      </c>
      <c r="G125" s="148" t="s">
        <v>168</v>
      </c>
      <c r="H125" s="149">
        <v>68.849999999999994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170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169</v>
      </c>
    </row>
    <row r="126" spans="1:65" s="2" customFormat="1" ht="16.5" customHeight="1">
      <c r="A126" s="26"/>
      <c r="B126" s="144"/>
      <c r="C126" s="145" t="s">
        <v>173</v>
      </c>
      <c r="D126" s="145" t="s">
        <v>165</v>
      </c>
      <c r="E126" s="146" t="s">
        <v>1924</v>
      </c>
      <c r="F126" s="147" t="s">
        <v>1925</v>
      </c>
      <c r="G126" s="148" t="s">
        <v>168</v>
      </c>
      <c r="H126" s="149">
        <v>2.65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176</v>
      </c>
    </row>
    <row r="127" spans="1:65" s="2" customFormat="1" ht="24.2" customHeight="1">
      <c r="A127" s="26"/>
      <c r="B127" s="144"/>
      <c r="C127" s="145" t="s">
        <v>169</v>
      </c>
      <c r="D127" s="145" t="s">
        <v>165</v>
      </c>
      <c r="E127" s="146" t="s">
        <v>1926</v>
      </c>
      <c r="F127" s="147" t="s">
        <v>1927</v>
      </c>
      <c r="G127" s="148" t="s">
        <v>168</v>
      </c>
      <c r="H127" s="149">
        <v>2.65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179</v>
      </c>
    </row>
    <row r="128" spans="1:65" s="2" customFormat="1" ht="37.9" customHeight="1">
      <c r="A128" s="26"/>
      <c r="B128" s="144"/>
      <c r="C128" s="145" t="s">
        <v>180</v>
      </c>
      <c r="D128" s="145" t="s">
        <v>165</v>
      </c>
      <c r="E128" s="146" t="s">
        <v>1928</v>
      </c>
      <c r="F128" s="147" t="s">
        <v>1929</v>
      </c>
      <c r="G128" s="148" t="s">
        <v>168</v>
      </c>
      <c r="H128" s="149">
        <v>11.016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103</v>
      </c>
    </row>
    <row r="129" spans="1:65" s="2" customFormat="1" ht="44.25" customHeight="1">
      <c r="A129" s="26"/>
      <c r="B129" s="144"/>
      <c r="C129" s="145" t="s">
        <v>176</v>
      </c>
      <c r="D129" s="145" t="s">
        <v>165</v>
      </c>
      <c r="E129" s="146" t="s">
        <v>1930</v>
      </c>
      <c r="F129" s="147" t="s">
        <v>1931</v>
      </c>
      <c r="G129" s="148" t="s">
        <v>168</v>
      </c>
      <c r="H129" s="149">
        <v>55.08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109</v>
      </c>
    </row>
    <row r="130" spans="1:65" s="2" customFormat="1" ht="24.2" customHeight="1">
      <c r="A130" s="26"/>
      <c r="B130" s="144"/>
      <c r="C130" s="145" t="s">
        <v>185</v>
      </c>
      <c r="D130" s="145" t="s">
        <v>165</v>
      </c>
      <c r="E130" s="146" t="s">
        <v>186</v>
      </c>
      <c r="F130" s="147" t="s">
        <v>187</v>
      </c>
      <c r="G130" s="148" t="s">
        <v>168</v>
      </c>
      <c r="H130" s="149">
        <v>42.533999999999999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115</v>
      </c>
    </row>
    <row r="131" spans="1:65" s="2" customFormat="1" ht="24.2" customHeight="1">
      <c r="A131" s="26"/>
      <c r="B131" s="144"/>
      <c r="C131" s="145" t="s">
        <v>179</v>
      </c>
      <c r="D131" s="145" t="s">
        <v>165</v>
      </c>
      <c r="E131" s="146" t="s">
        <v>1932</v>
      </c>
      <c r="F131" s="147" t="s">
        <v>1933</v>
      </c>
      <c r="G131" s="148" t="s">
        <v>168</v>
      </c>
      <c r="H131" s="149">
        <v>15.3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192</v>
      </c>
    </row>
    <row r="132" spans="1:65" s="12" customFormat="1" ht="22.9" customHeight="1">
      <c r="B132" s="132"/>
      <c r="D132" s="133" t="s">
        <v>68</v>
      </c>
      <c r="E132" s="142" t="s">
        <v>169</v>
      </c>
      <c r="F132" s="142" t="s">
        <v>313</v>
      </c>
      <c r="J132" s="143">
        <f>BK132</f>
        <v>0</v>
      </c>
      <c r="L132" s="132"/>
      <c r="M132" s="136"/>
      <c r="N132" s="137"/>
      <c r="O132" s="137"/>
      <c r="P132" s="138">
        <f>P133</f>
        <v>0</v>
      </c>
      <c r="Q132" s="137"/>
      <c r="R132" s="138">
        <f>R133</f>
        <v>20.828719999999993</v>
      </c>
      <c r="S132" s="137"/>
      <c r="T132" s="139">
        <f>T133</f>
        <v>0</v>
      </c>
      <c r="AR132" s="133" t="s">
        <v>77</v>
      </c>
      <c r="AT132" s="140" t="s">
        <v>68</v>
      </c>
      <c r="AU132" s="140" t="s">
        <v>77</v>
      </c>
      <c r="AY132" s="133" t="s">
        <v>163</v>
      </c>
      <c r="BK132" s="141">
        <f>BK133</f>
        <v>0</v>
      </c>
    </row>
    <row r="133" spans="1:65" s="2" customFormat="1" ht="33" customHeight="1">
      <c r="A133" s="26"/>
      <c r="B133" s="144"/>
      <c r="C133" s="145" t="s">
        <v>194</v>
      </c>
      <c r="D133" s="145" t="s">
        <v>165</v>
      </c>
      <c r="E133" s="146" t="s">
        <v>1934</v>
      </c>
      <c r="F133" s="147" t="s">
        <v>1935</v>
      </c>
      <c r="G133" s="148" t="s">
        <v>168</v>
      </c>
      <c r="H133" s="149">
        <v>11.016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>O133*H133</f>
        <v>0</v>
      </c>
      <c r="Q133" s="154">
        <v>1.8907697893972399</v>
      </c>
      <c r="R133" s="154">
        <f>Q133*H133</f>
        <v>20.828719999999993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170</v>
      </c>
      <c r="BK133" s="157">
        <f>ROUND(I133*H133,2)</f>
        <v>0</v>
      </c>
      <c r="BL133" s="14" t="s">
        <v>169</v>
      </c>
      <c r="BM133" s="156" t="s">
        <v>197</v>
      </c>
    </row>
    <row r="134" spans="1:65" s="12" customFormat="1" ht="22.9" customHeight="1">
      <c r="B134" s="132"/>
      <c r="D134" s="133" t="s">
        <v>68</v>
      </c>
      <c r="E134" s="142" t="s">
        <v>179</v>
      </c>
      <c r="F134" s="142" t="s">
        <v>1936</v>
      </c>
      <c r="J134" s="143">
        <f>BK134</f>
        <v>0</v>
      </c>
      <c r="L134" s="132"/>
      <c r="M134" s="136"/>
      <c r="N134" s="137"/>
      <c r="O134" s="137"/>
      <c r="P134" s="138">
        <f>SUM(P135:P140)</f>
        <v>0</v>
      </c>
      <c r="Q134" s="137"/>
      <c r="R134" s="138">
        <f>SUM(R135:R140)</f>
        <v>11.326890000000001</v>
      </c>
      <c r="S134" s="137"/>
      <c r="T134" s="139">
        <f>SUM(T135:T140)</f>
        <v>0</v>
      </c>
      <c r="AR134" s="133" t="s">
        <v>77</v>
      </c>
      <c r="AT134" s="140" t="s">
        <v>68</v>
      </c>
      <c r="AU134" s="140" t="s">
        <v>77</v>
      </c>
      <c r="AY134" s="133" t="s">
        <v>163</v>
      </c>
      <c r="BK134" s="141">
        <f>SUM(BK135:BK140)</f>
        <v>0</v>
      </c>
    </row>
    <row r="135" spans="1:65" s="2" customFormat="1" ht="37.9" customHeight="1">
      <c r="A135" s="26"/>
      <c r="B135" s="144"/>
      <c r="C135" s="145" t="s">
        <v>103</v>
      </c>
      <c r="D135" s="145" t="s">
        <v>165</v>
      </c>
      <c r="E135" s="146" t="s">
        <v>1937</v>
      </c>
      <c r="F135" s="147" t="s">
        <v>1938</v>
      </c>
      <c r="G135" s="148" t="s">
        <v>374</v>
      </c>
      <c r="H135" s="149">
        <v>61.2</v>
      </c>
      <c r="I135" s="150"/>
      <c r="J135" s="150">
        <f t="shared" ref="J135:J140" si="10">ROUND(I135*H135,2)</f>
        <v>0</v>
      </c>
      <c r="K135" s="151"/>
      <c r="L135" s="27"/>
      <c r="M135" s="152" t="s">
        <v>1</v>
      </c>
      <c r="N135" s="153" t="s">
        <v>35</v>
      </c>
      <c r="O135" s="154">
        <v>0</v>
      </c>
      <c r="P135" s="154">
        <f t="shared" ref="P135:P140" si="11">O135*H135</f>
        <v>0</v>
      </c>
      <c r="Q135" s="154">
        <v>0</v>
      </c>
      <c r="R135" s="154">
        <f t="shared" ref="R135:R140" si="12">Q135*H135</f>
        <v>0</v>
      </c>
      <c r="S135" s="154">
        <v>0</v>
      </c>
      <c r="T135" s="155">
        <f t="shared" ref="T135:T140" si="1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169</v>
      </c>
      <c r="AT135" s="156" t="s">
        <v>165</v>
      </c>
      <c r="AU135" s="156" t="s">
        <v>170</v>
      </c>
      <c r="AY135" s="14" t="s">
        <v>163</v>
      </c>
      <c r="BE135" s="157">
        <f t="shared" ref="BE135:BE140" si="14">IF(N135="základná",J135,0)</f>
        <v>0</v>
      </c>
      <c r="BF135" s="157">
        <f t="shared" ref="BF135:BF140" si="15">IF(N135="znížená",J135,0)</f>
        <v>0</v>
      </c>
      <c r="BG135" s="157">
        <f t="shared" ref="BG135:BG140" si="16">IF(N135="zákl. prenesená",J135,0)</f>
        <v>0</v>
      </c>
      <c r="BH135" s="157">
        <f t="shared" ref="BH135:BH140" si="17">IF(N135="zníž. prenesená",J135,0)</f>
        <v>0</v>
      </c>
      <c r="BI135" s="157">
        <f t="shared" ref="BI135:BI140" si="18">IF(N135="nulová",J135,0)</f>
        <v>0</v>
      </c>
      <c r="BJ135" s="14" t="s">
        <v>170</v>
      </c>
      <c r="BK135" s="157">
        <f t="shared" ref="BK135:BK140" si="19">ROUND(I135*H135,2)</f>
        <v>0</v>
      </c>
      <c r="BL135" s="14" t="s">
        <v>169</v>
      </c>
      <c r="BM135" s="156" t="s">
        <v>7</v>
      </c>
    </row>
    <row r="136" spans="1:65" s="2" customFormat="1" ht="24.2" customHeight="1">
      <c r="A136" s="26"/>
      <c r="B136" s="144"/>
      <c r="C136" s="158" t="s">
        <v>106</v>
      </c>
      <c r="D136" s="158" t="s">
        <v>188</v>
      </c>
      <c r="E136" s="159" t="s">
        <v>1939</v>
      </c>
      <c r="F136" s="160" t="s">
        <v>1940</v>
      </c>
      <c r="G136" s="161" t="s">
        <v>374</v>
      </c>
      <c r="H136" s="162">
        <v>61.2</v>
      </c>
      <c r="I136" s="163"/>
      <c r="J136" s="163">
        <f t="shared" si="10"/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1"/>
        <v>0</v>
      </c>
      <c r="Q136" s="154">
        <v>4.3006535947712399E-4</v>
      </c>
      <c r="R136" s="154">
        <f t="shared" si="12"/>
        <v>2.6319999999999989E-2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179</v>
      </c>
      <c r="AT136" s="156" t="s">
        <v>188</v>
      </c>
      <c r="AU136" s="156" t="s">
        <v>170</v>
      </c>
      <c r="AY136" s="14" t="s">
        <v>163</v>
      </c>
      <c r="BE136" s="157">
        <f t="shared" si="14"/>
        <v>0</v>
      </c>
      <c r="BF136" s="157">
        <f t="shared" si="15"/>
        <v>0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170</v>
      </c>
      <c r="BK136" s="157">
        <f t="shared" si="19"/>
        <v>0</v>
      </c>
      <c r="BL136" s="14" t="s">
        <v>169</v>
      </c>
      <c r="BM136" s="156" t="s">
        <v>202</v>
      </c>
    </row>
    <row r="137" spans="1:65" s="2" customFormat="1" ht="24.2" customHeight="1">
      <c r="A137" s="26"/>
      <c r="B137" s="144"/>
      <c r="C137" s="158" t="s">
        <v>109</v>
      </c>
      <c r="D137" s="158" t="s">
        <v>188</v>
      </c>
      <c r="E137" s="159" t="s">
        <v>1941</v>
      </c>
      <c r="F137" s="160" t="s">
        <v>1942</v>
      </c>
      <c r="G137" s="161" t="s">
        <v>248</v>
      </c>
      <c r="H137" s="162">
        <v>4.0999999999999996</v>
      </c>
      <c r="I137" s="163"/>
      <c r="J137" s="163">
        <f t="shared" si="10"/>
        <v>0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8.0487804878048803E-5</v>
      </c>
      <c r="R137" s="154">
        <f t="shared" si="12"/>
        <v>3.3000000000000005E-4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179</v>
      </c>
      <c r="AT137" s="156" t="s">
        <v>188</v>
      </c>
      <c r="AU137" s="156" t="s">
        <v>170</v>
      </c>
      <c r="AY137" s="14" t="s">
        <v>163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170</v>
      </c>
      <c r="BK137" s="157">
        <f t="shared" si="19"/>
        <v>0</v>
      </c>
      <c r="BL137" s="14" t="s">
        <v>169</v>
      </c>
      <c r="BM137" s="156" t="s">
        <v>205</v>
      </c>
    </row>
    <row r="138" spans="1:65" s="2" customFormat="1" ht="24.2" customHeight="1">
      <c r="A138" s="26"/>
      <c r="B138" s="144"/>
      <c r="C138" s="145" t="s">
        <v>112</v>
      </c>
      <c r="D138" s="145" t="s">
        <v>165</v>
      </c>
      <c r="E138" s="146" t="s">
        <v>1943</v>
      </c>
      <c r="F138" s="147" t="s">
        <v>1944</v>
      </c>
      <c r="G138" s="148" t="s">
        <v>374</v>
      </c>
      <c r="H138" s="149">
        <v>61.2</v>
      </c>
      <c r="I138" s="150"/>
      <c r="J138" s="150">
        <f t="shared" si="10"/>
        <v>0</v>
      </c>
      <c r="K138" s="151"/>
      <c r="L138" s="27"/>
      <c r="M138" s="152" t="s">
        <v>1</v>
      </c>
      <c r="N138" s="153" t="s">
        <v>35</v>
      </c>
      <c r="O138" s="154">
        <v>0</v>
      </c>
      <c r="P138" s="154">
        <f t="shared" si="11"/>
        <v>0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169</v>
      </c>
      <c r="AT138" s="156" t="s">
        <v>165</v>
      </c>
      <c r="AU138" s="156" t="s">
        <v>170</v>
      </c>
      <c r="AY138" s="14" t="s">
        <v>163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170</v>
      </c>
      <c r="BK138" s="157">
        <f t="shared" si="19"/>
        <v>0</v>
      </c>
      <c r="BL138" s="14" t="s">
        <v>169</v>
      </c>
      <c r="BM138" s="156" t="s">
        <v>209</v>
      </c>
    </row>
    <row r="139" spans="1:65" s="2" customFormat="1" ht="24.2" customHeight="1">
      <c r="A139" s="26"/>
      <c r="B139" s="144"/>
      <c r="C139" s="145" t="s">
        <v>115</v>
      </c>
      <c r="D139" s="145" t="s">
        <v>165</v>
      </c>
      <c r="E139" s="146" t="s">
        <v>1945</v>
      </c>
      <c r="F139" s="147" t="s">
        <v>1946</v>
      </c>
      <c r="G139" s="148" t="s">
        <v>374</v>
      </c>
      <c r="H139" s="149">
        <v>61.2</v>
      </c>
      <c r="I139" s="150"/>
      <c r="J139" s="150">
        <f t="shared" si="10"/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170</v>
      </c>
      <c r="AY139" s="14" t="s">
        <v>163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170</v>
      </c>
      <c r="BK139" s="157">
        <f t="shared" si="19"/>
        <v>0</v>
      </c>
      <c r="BL139" s="14" t="s">
        <v>169</v>
      </c>
      <c r="BM139" s="156" t="s">
        <v>212</v>
      </c>
    </row>
    <row r="140" spans="1:65" s="2" customFormat="1" ht="24.2" customHeight="1">
      <c r="A140" s="26"/>
      <c r="B140" s="144"/>
      <c r="C140" s="145" t="s">
        <v>213</v>
      </c>
      <c r="D140" s="145" t="s">
        <v>165</v>
      </c>
      <c r="E140" s="146" t="s">
        <v>1947</v>
      </c>
      <c r="F140" s="147" t="s">
        <v>1948</v>
      </c>
      <c r="G140" s="148" t="s">
        <v>248</v>
      </c>
      <c r="H140" s="149">
        <v>1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35</v>
      </c>
      <c r="O140" s="154">
        <v>0</v>
      </c>
      <c r="P140" s="154">
        <f t="shared" si="11"/>
        <v>0</v>
      </c>
      <c r="Q140" s="154">
        <v>11.300240000000001</v>
      </c>
      <c r="R140" s="154">
        <f t="shared" si="12"/>
        <v>11.300240000000001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169</v>
      </c>
      <c r="AT140" s="156" t="s">
        <v>165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169</v>
      </c>
      <c r="BM140" s="156" t="s">
        <v>216</v>
      </c>
    </row>
    <row r="141" spans="1:65" s="12" customFormat="1" ht="22.9" customHeight="1">
      <c r="B141" s="132"/>
      <c r="D141" s="133" t="s">
        <v>68</v>
      </c>
      <c r="E141" s="142" t="s">
        <v>504</v>
      </c>
      <c r="F141" s="142" t="s">
        <v>505</v>
      </c>
      <c r="J141" s="143">
        <f>BK141</f>
        <v>0</v>
      </c>
      <c r="L141" s="132"/>
      <c r="M141" s="136"/>
      <c r="N141" s="137"/>
      <c r="O141" s="137"/>
      <c r="P141" s="138">
        <f>P142</f>
        <v>0</v>
      </c>
      <c r="Q141" s="137"/>
      <c r="R141" s="138">
        <f>R142</f>
        <v>0</v>
      </c>
      <c r="S141" s="137"/>
      <c r="T141" s="139">
        <f>T142</f>
        <v>0</v>
      </c>
      <c r="AR141" s="133" t="s">
        <v>77</v>
      </c>
      <c r="AT141" s="140" t="s">
        <v>68</v>
      </c>
      <c r="AU141" s="140" t="s">
        <v>77</v>
      </c>
      <c r="AY141" s="133" t="s">
        <v>163</v>
      </c>
      <c r="BK141" s="141">
        <f>BK142</f>
        <v>0</v>
      </c>
    </row>
    <row r="142" spans="1:65" s="2" customFormat="1" ht="33" customHeight="1">
      <c r="A142" s="26"/>
      <c r="B142" s="144"/>
      <c r="C142" s="145" t="s">
        <v>192</v>
      </c>
      <c r="D142" s="145" t="s">
        <v>165</v>
      </c>
      <c r="E142" s="146" t="s">
        <v>1949</v>
      </c>
      <c r="F142" s="147" t="s">
        <v>1950</v>
      </c>
      <c r="G142" s="148" t="s">
        <v>191</v>
      </c>
      <c r="H142" s="149">
        <v>32.155999999999999</v>
      </c>
      <c r="I142" s="150"/>
      <c r="J142" s="150">
        <f>ROUND(I142*H142,2)</f>
        <v>0</v>
      </c>
      <c r="K142" s="151"/>
      <c r="L142" s="27"/>
      <c r="M142" s="168" t="s">
        <v>1</v>
      </c>
      <c r="N142" s="169" t="s">
        <v>35</v>
      </c>
      <c r="O142" s="170">
        <v>0</v>
      </c>
      <c r="P142" s="170">
        <f>O142*H142</f>
        <v>0</v>
      </c>
      <c r="Q142" s="170">
        <v>0</v>
      </c>
      <c r="R142" s="170">
        <f>Q142*H142</f>
        <v>0</v>
      </c>
      <c r="S142" s="170">
        <v>0</v>
      </c>
      <c r="T142" s="17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169</v>
      </c>
      <c r="AT142" s="156" t="s">
        <v>165</v>
      </c>
      <c r="AU142" s="156" t="s">
        <v>170</v>
      </c>
      <c r="AY142" s="14" t="s">
        <v>163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4" t="s">
        <v>170</v>
      </c>
      <c r="BK142" s="157">
        <f>ROUND(I142*H142,2)</f>
        <v>0</v>
      </c>
      <c r="BL142" s="14" t="s">
        <v>169</v>
      </c>
      <c r="BM142" s="156" t="s">
        <v>219</v>
      </c>
    </row>
    <row r="143" spans="1:65" s="2" customFormat="1" ht="6.95" customHeight="1">
      <c r="A143" s="26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27"/>
      <c r="M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</sheetData>
  <autoFilter ref="C120:K14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1"/>
  <sheetViews>
    <sheetView showGridLines="0" topLeftCell="A112" workbookViewId="0">
      <selection activeCell="V122" sqref="V122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1951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ROUND((SUM(BE121:BE150)),  2)</f>
        <v>0</v>
      </c>
      <c r="G33" s="98"/>
      <c r="H33" s="98"/>
      <c r="I33" s="99">
        <v>0.2</v>
      </c>
      <c r="J33" s="97">
        <f>ROUND(((SUM(BE121:BE150))*I33),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ROUND((SUM(BF121:BF150)),  2)</f>
        <v>0</v>
      </c>
      <c r="G34" s="26"/>
      <c r="H34" s="26"/>
      <c r="I34" s="101">
        <v>0.2</v>
      </c>
      <c r="J34" s="100">
        <f>ROUND(((SUM(BF121:BF150))*I34),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ROUND((SUM(BG121:BG150)),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ROUND((SUM(BH121:BH150)),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ROUND((SUM(BI121:BI150)),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10 - SO 06  Žumpa a prípojka splaškova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1:31" s="10" customFormat="1" ht="19.899999999999999" customHeight="1">
      <c r="B100" s="117"/>
      <c r="D100" s="118" t="s">
        <v>1922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J149</f>
        <v>0</v>
      </c>
      <c r="L101" s="11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149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2" t="str">
        <f>E7</f>
        <v>Vinárstvo Káty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119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8" t="str">
        <f>E9</f>
        <v xml:space="preserve">10 - SO 06  Žumpa a prípojka splaškova   </v>
      </c>
      <c r="F113" s="211"/>
      <c r="G113" s="211"/>
      <c r="H113" s="211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21. 4. 2022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E15</f>
        <v>SANPO s.r.o., Kráľovka 159/22, 076 82 Malá Tŕňa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150</v>
      </c>
      <c r="D120" s="124" t="s">
        <v>54</v>
      </c>
      <c r="E120" s="124" t="s">
        <v>50</v>
      </c>
      <c r="F120" s="124" t="s">
        <v>51</v>
      </c>
      <c r="G120" s="124" t="s">
        <v>151</v>
      </c>
      <c r="H120" s="124" t="s">
        <v>152</v>
      </c>
      <c r="I120" s="124" t="s">
        <v>153</v>
      </c>
      <c r="J120" s="125" t="s">
        <v>123</v>
      </c>
      <c r="K120" s="126" t="s">
        <v>154</v>
      </c>
      <c r="L120" s="127"/>
      <c r="M120" s="59" t="s">
        <v>1</v>
      </c>
      <c r="N120" s="60" t="s">
        <v>33</v>
      </c>
      <c r="O120" s="60" t="s">
        <v>155</v>
      </c>
      <c r="P120" s="60" t="s">
        <v>156</v>
      </c>
      <c r="Q120" s="60" t="s">
        <v>157</v>
      </c>
      <c r="R120" s="60" t="s">
        <v>158</v>
      </c>
      <c r="S120" s="60" t="s">
        <v>159</v>
      </c>
      <c r="T120" s="61" t="s">
        <v>160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26"/>
      <c r="B121" s="27"/>
      <c r="C121" s="66" t="s">
        <v>124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</f>
        <v>0</v>
      </c>
      <c r="Q121" s="63"/>
      <c r="R121" s="129">
        <f>R122</f>
        <v>15.613289999999996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125</v>
      </c>
      <c r="BK121" s="131">
        <f>BK122</f>
        <v>0</v>
      </c>
    </row>
    <row r="122" spans="1:65" s="12" customFormat="1" ht="25.9" customHeight="1">
      <c r="B122" s="132"/>
      <c r="D122" s="133" t="s">
        <v>68</v>
      </c>
      <c r="E122" s="134" t="s">
        <v>161</v>
      </c>
      <c r="F122" s="134" t="s">
        <v>162</v>
      </c>
      <c r="J122" s="135">
        <f>BK122</f>
        <v>0</v>
      </c>
      <c r="L122" s="132"/>
      <c r="M122" s="136"/>
      <c r="N122" s="137"/>
      <c r="O122" s="137"/>
      <c r="P122" s="138">
        <f>P123+P135+P138+P149</f>
        <v>0</v>
      </c>
      <c r="Q122" s="137"/>
      <c r="R122" s="138">
        <f>R123+R135+R138+R149</f>
        <v>15.613289999999996</v>
      </c>
      <c r="S122" s="137"/>
      <c r="T122" s="139">
        <f>T123+T135+T138+T149</f>
        <v>0</v>
      </c>
      <c r="AR122" s="133" t="s">
        <v>77</v>
      </c>
      <c r="AT122" s="140" t="s">
        <v>68</v>
      </c>
      <c r="AU122" s="140" t="s">
        <v>69</v>
      </c>
      <c r="AY122" s="133" t="s">
        <v>163</v>
      </c>
      <c r="BK122" s="141">
        <f>BK123+BK135+BK138+BK149</f>
        <v>0</v>
      </c>
    </row>
    <row r="123" spans="1:65" s="12" customFormat="1" ht="22.9" customHeight="1">
      <c r="B123" s="132"/>
      <c r="D123" s="133" t="s">
        <v>68</v>
      </c>
      <c r="E123" s="142" t="s">
        <v>77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SUM(P124:P134)</f>
        <v>0</v>
      </c>
      <c r="Q123" s="137"/>
      <c r="R123" s="138">
        <f>SUM(R124:R134)</f>
        <v>6.1199999999999997E-2</v>
      </c>
      <c r="S123" s="137"/>
      <c r="T123" s="139">
        <f>SUM(T124:T134)</f>
        <v>0</v>
      </c>
      <c r="AR123" s="133" t="s">
        <v>77</v>
      </c>
      <c r="AT123" s="140" t="s">
        <v>68</v>
      </c>
      <c r="AU123" s="140" t="s">
        <v>77</v>
      </c>
      <c r="AY123" s="133" t="s">
        <v>163</v>
      </c>
      <c r="BK123" s="141">
        <f>SUM(BK124:BK134)</f>
        <v>0</v>
      </c>
    </row>
    <row r="124" spans="1:65" s="2" customFormat="1" ht="16.5" customHeight="1">
      <c r="A124" s="26"/>
      <c r="B124" s="144"/>
      <c r="C124" s="145" t="s">
        <v>77</v>
      </c>
      <c r="D124" s="145" t="s">
        <v>165</v>
      </c>
      <c r="E124" s="146" t="s">
        <v>1952</v>
      </c>
      <c r="F124" s="147" t="s">
        <v>1953</v>
      </c>
      <c r="G124" s="148" t="s">
        <v>168</v>
      </c>
      <c r="H124" s="149">
        <v>80</v>
      </c>
      <c r="I124" s="150"/>
      <c r="J124" s="150">
        <f t="shared" ref="J124:J134" si="0">ROUND(I124*H124,2)</f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ref="P124:P134" si="1">O124*H124</f>
        <v>0</v>
      </c>
      <c r="Q124" s="154">
        <v>0</v>
      </c>
      <c r="R124" s="154">
        <f t="shared" ref="R124:R134" si="2">Q124*H124</f>
        <v>0</v>
      </c>
      <c r="S124" s="154">
        <v>0</v>
      </c>
      <c r="T124" s="155">
        <f t="shared" ref="T124:T134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170</v>
      </c>
      <c r="AY124" s="14" t="s">
        <v>163</v>
      </c>
      <c r="BE124" s="157">
        <f t="shared" ref="BE124:BE134" si="4">IF(N124="základná",J124,0)</f>
        <v>0</v>
      </c>
      <c r="BF124" s="157">
        <f t="shared" ref="BF124:BF134" si="5">IF(N124="znížená",J124,0)</f>
        <v>0</v>
      </c>
      <c r="BG124" s="157">
        <f t="shared" ref="BG124:BG134" si="6">IF(N124="zákl. prenesená",J124,0)</f>
        <v>0</v>
      </c>
      <c r="BH124" s="157">
        <f t="shared" ref="BH124:BH134" si="7">IF(N124="zníž. prenesená",J124,0)</f>
        <v>0</v>
      </c>
      <c r="BI124" s="157">
        <f t="shared" ref="BI124:BI134" si="8">IF(N124="nulová",J124,0)</f>
        <v>0</v>
      </c>
      <c r="BJ124" s="14" t="s">
        <v>170</v>
      </c>
      <c r="BK124" s="157">
        <f t="shared" ref="BK124:BK134" si="9">ROUND(I124*H124,2)</f>
        <v>0</v>
      </c>
      <c r="BL124" s="14" t="s">
        <v>169</v>
      </c>
      <c r="BM124" s="156" t="s">
        <v>170</v>
      </c>
    </row>
    <row r="125" spans="1:65" s="2" customFormat="1" ht="24.2" customHeight="1">
      <c r="A125" s="26"/>
      <c r="B125" s="144"/>
      <c r="C125" s="145" t="s">
        <v>170</v>
      </c>
      <c r="D125" s="145" t="s">
        <v>165</v>
      </c>
      <c r="E125" s="146" t="s">
        <v>1954</v>
      </c>
      <c r="F125" s="147" t="s">
        <v>1955</v>
      </c>
      <c r="G125" s="148" t="s">
        <v>168</v>
      </c>
      <c r="H125" s="149">
        <v>80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170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169</v>
      </c>
    </row>
    <row r="126" spans="1:65" s="2" customFormat="1" ht="16.5" customHeight="1">
      <c r="A126" s="26"/>
      <c r="B126" s="144"/>
      <c r="C126" s="145" t="s">
        <v>173</v>
      </c>
      <c r="D126" s="145" t="s">
        <v>165</v>
      </c>
      <c r="E126" s="146" t="s">
        <v>181</v>
      </c>
      <c r="F126" s="147" t="s">
        <v>182</v>
      </c>
      <c r="G126" s="148" t="s">
        <v>168</v>
      </c>
      <c r="H126" s="149">
        <v>6.6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176</v>
      </c>
    </row>
    <row r="127" spans="1:65" s="2" customFormat="1" ht="37.9" customHeight="1">
      <c r="A127" s="26"/>
      <c r="B127" s="144"/>
      <c r="C127" s="145" t="s">
        <v>169</v>
      </c>
      <c r="D127" s="145" t="s">
        <v>165</v>
      </c>
      <c r="E127" s="146" t="s">
        <v>183</v>
      </c>
      <c r="F127" s="147" t="s">
        <v>1923</v>
      </c>
      <c r="G127" s="148" t="s">
        <v>168</v>
      </c>
      <c r="H127" s="149">
        <v>6.6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179</v>
      </c>
    </row>
    <row r="128" spans="1:65" s="2" customFormat="1" ht="24.2" customHeight="1">
      <c r="A128" s="26"/>
      <c r="B128" s="144"/>
      <c r="C128" s="145" t="s">
        <v>180</v>
      </c>
      <c r="D128" s="145" t="s">
        <v>165</v>
      </c>
      <c r="E128" s="146" t="s">
        <v>1956</v>
      </c>
      <c r="F128" s="147" t="s">
        <v>1957</v>
      </c>
      <c r="G128" s="148" t="s">
        <v>208</v>
      </c>
      <c r="H128" s="149">
        <v>72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8.4999999999999995E-4</v>
      </c>
      <c r="R128" s="154">
        <f t="shared" si="2"/>
        <v>6.1199999999999997E-2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103</v>
      </c>
    </row>
    <row r="129" spans="1:65" s="2" customFormat="1" ht="24.2" customHeight="1">
      <c r="A129" s="26"/>
      <c r="B129" s="144"/>
      <c r="C129" s="145" t="s">
        <v>176</v>
      </c>
      <c r="D129" s="145" t="s">
        <v>165</v>
      </c>
      <c r="E129" s="146" t="s">
        <v>1958</v>
      </c>
      <c r="F129" s="147" t="s">
        <v>1959</v>
      </c>
      <c r="G129" s="148" t="s">
        <v>208</v>
      </c>
      <c r="H129" s="149">
        <v>72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109</v>
      </c>
    </row>
    <row r="130" spans="1:65" s="2" customFormat="1" ht="37.9" customHeight="1">
      <c r="A130" s="26"/>
      <c r="B130" s="144"/>
      <c r="C130" s="145" t="s">
        <v>185</v>
      </c>
      <c r="D130" s="145" t="s">
        <v>165</v>
      </c>
      <c r="E130" s="146" t="s">
        <v>1928</v>
      </c>
      <c r="F130" s="147" t="s">
        <v>1929</v>
      </c>
      <c r="G130" s="148" t="s">
        <v>168</v>
      </c>
      <c r="H130" s="149">
        <v>23.1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115</v>
      </c>
    </row>
    <row r="131" spans="1:65" s="2" customFormat="1" ht="44.25" customHeight="1">
      <c r="A131" s="26"/>
      <c r="B131" s="144"/>
      <c r="C131" s="145" t="s">
        <v>179</v>
      </c>
      <c r="D131" s="145" t="s">
        <v>165</v>
      </c>
      <c r="E131" s="146" t="s">
        <v>1930</v>
      </c>
      <c r="F131" s="147" t="s">
        <v>1931</v>
      </c>
      <c r="G131" s="148" t="s">
        <v>168</v>
      </c>
      <c r="H131" s="149">
        <v>138.6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192</v>
      </c>
    </row>
    <row r="132" spans="1:65" s="2" customFormat="1" ht="24.2" customHeight="1">
      <c r="A132" s="26"/>
      <c r="B132" s="144"/>
      <c r="C132" s="145" t="s">
        <v>194</v>
      </c>
      <c r="D132" s="145" t="s">
        <v>165</v>
      </c>
      <c r="E132" s="146" t="s">
        <v>186</v>
      </c>
      <c r="F132" s="147" t="s">
        <v>187</v>
      </c>
      <c r="G132" s="148" t="s">
        <v>168</v>
      </c>
      <c r="H132" s="149">
        <v>63.3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169</v>
      </c>
      <c r="AT132" s="156" t="s">
        <v>165</v>
      </c>
      <c r="AU132" s="156" t="s">
        <v>170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169</v>
      </c>
      <c r="BM132" s="156" t="s">
        <v>197</v>
      </c>
    </row>
    <row r="133" spans="1:65" s="2" customFormat="1" ht="24.2" customHeight="1">
      <c r="A133" s="26"/>
      <c r="B133" s="144"/>
      <c r="C133" s="145" t="s">
        <v>103</v>
      </c>
      <c r="D133" s="145" t="s">
        <v>165</v>
      </c>
      <c r="E133" s="146" t="s">
        <v>1932</v>
      </c>
      <c r="F133" s="147" t="s">
        <v>1933</v>
      </c>
      <c r="G133" s="148" t="s">
        <v>168</v>
      </c>
      <c r="H133" s="149">
        <v>2.2000000000000002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7</v>
      </c>
    </row>
    <row r="134" spans="1:65" s="2" customFormat="1" ht="24.2" customHeight="1">
      <c r="A134" s="26"/>
      <c r="B134" s="144"/>
      <c r="C134" s="145" t="s">
        <v>106</v>
      </c>
      <c r="D134" s="145" t="s">
        <v>165</v>
      </c>
      <c r="E134" s="146" t="s">
        <v>1960</v>
      </c>
      <c r="F134" s="147" t="s">
        <v>1961</v>
      </c>
      <c r="G134" s="148" t="s">
        <v>168</v>
      </c>
      <c r="H134" s="149">
        <v>6.2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169</v>
      </c>
      <c r="AT134" s="156" t="s">
        <v>165</v>
      </c>
      <c r="AU134" s="156" t="s">
        <v>170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202</v>
      </c>
    </row>
    <row r="135" spans="1:65" s="12" customFormat="1" ht="22.9" customHeight="1">
      <c r="B135" s="132"/>
      <c r="D135" s="133" t="s">
        <v>68</v>
      </c>
      <c r="E135" s="142" t="s">
        <v>169</v>
      </c>
      <c r="F135" s="142" t="s">
        <v>313</v>
      </c>
      <c r="J135" s="143">
        <f>BK135</f>
        <v>0</v>
      </c>
      <c r="L135" s="132"/>
      <c r="M135" s="136"/>
      <c r="N135" s="137"/>
      <c r="O135" s="137"/>
      <c r="P135" s="138">
        <f>SUM(P136:P137)</f>
        <v>0</v>
      </c>
      <c r="Q135" s="137"/>
      <c r="R135" s="138">
        <f>SUM(R136:R137)</f>
        <v>11.937229999999998</v>
      </c>
      <c r="S135" s="137"/>
      <c r="T135" s="139">
        <f>SUM(T136:T137)</f>
        <v>0</v>
      </c>
      <c r="AR135" s="133" t="s">
        <v>77</v>
      </c>
      <c r="AT135" s="140" t="s">
        <v>68</v>
      </c>
      <c r="AU135" s="140" t="s">
        <v>77</v>
      </c>
      <c r="AY135" s="133" t="s">
        <v>163</v>
      </c>
      <c r="BK135" s="141">
        <f>SUM(BK136:BK137)</f>
        <v>0</v>
      </c>
    </row>
    <row r="136" spans="1:65" s="2" customFormat="1" ht="33" customHeight="1">
      <c r="A136" s="26"/>
      <c r="B136" s="144"/>
      <c r="C136" s="145" t="s">
        <v>109</v>
      </c>
      <c r="D136" s="145" t="s">
        <v>165</v>
      </c>
      <c r="E136" s="146" t="s">
        <v>1934</v>
      </c>
      <c r="F136" s="147" t="s">
        <v>1935</v>
      </c>
      <c r="G136" s="148" t="s">
        <v>168</v>
      </c>
      <c r="H136" s="149">
        <v>3.5</v>
      </c>
      <c r="I136" s="150"/>
      <c r="J136" s="150">
        <f>ROUND(I136*H136,2)</f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>O136*H136</f>
        <v>0</v>
      </c>
      <c r="Q136" s="154">
        <v>1.8907714285714301</v>
      </c>
      <c r="R136" s="154">
        <f>Q136*H136</f>
        <v>6.6177000000000055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169</v>
      </c>
      <c r="AT136" s="156" t="s">
        <v>165</v>
      </c>
      <c r="AU136" s="156" t="s">
        <v>170</v>
      </c>
      <c r="AY136" s="14" t="s">
        <v>163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170</v>
      </c>
      <c r="BK136" s="157">
        <f>ROUND(I136*H136,2)</f>
        <v>0</v>
      </c>
      <c r="BL136" s="14" t="s">
        <v>169</v>
      </c>
      <c r="BM136" s="156" t="s">
        <v>205</v>
      </c>
    </row>
    <row r="137" spans="1:65" s="2" customFormat="1" ht="24.2" customHeight="1">
      <c r="A137" s="26"/>
      <c r="B137" s="144"/>
      <c r="C137" s="145" t="s">
        <v>112</v>
      </c>
      <c r="D137" s="145" t="s">
        <v>165</v>
      </c>
      <c r="E137" s="146" t="s">
        <v>1962</v>
      </c>
      <c r="F137" s="147" t="s">
        <v>1963</v>
      </c>
      <c r="G137" s="148" t="s">
        <v>168</v>
      </c>
      <c r="H137" s="149">
        <v>2.4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>O137*H137</f>
        <v>0</v>
      </c>
      <c r="Q137" s="154">
        <v>2.2164708333333301</v>
      </c>
      <c r="R137" s="154">
        <f>Q137*H137</f>
        <v>5.3195299999999923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169</v>
      </c>
      <c r="AT137" s="156" t="s">
        <v>165</v>
      </c>
      <c r="AU137" s="156" t="s">
        <v>170</v>
      </c>
      <c r="AY137" s="14" t="s">
        <v>163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170</v>
      </c>
      <c r="BK137" s="157">
        <f>ROUND(I137*H137,2)</f>
        <v>0</v>
      </c>
      <c r="BL137" s="14" t="s">
        <v>169</v>
      </c>
      <c r="BM137" s="156" t="s">
        <v>209</v>
      </c>
    </row>
    <row r="138" spans="1:65" s="12" customFormat="1" ht="22.9" customHeight="1">
      <c r="B138" s="132"/>
      <c r="D138" s="133" t="s">
        <v>68</v>
      </c>
      <c r="E138" s="142" t="s">
        <v>179</v>
      </c>
      <c r="F138" s="142" t="s">
        <v>1936</v>
      </c>
      <c r="J138" s="143">
        <f>BK138</f>
        <v>0</v>
      </c>
      <c r="L138" s="132"/>
      <c r="M138" s="136"/>
      <c r="N138" s="137"/>
      <c r="O138" s="137"/>
      <c r="P138" s="138">
        <f>SUM(P139:P148)</f>
        <v>0</v>
      </c>
      <c r="Q138" s="137"/>
      <c r="R138" s="138">
        <f>SUM(R139:R148)</f>
        <v>3.6148599999999993</v>
      </c>
      <c r="S138" s="137"/>
      <c r="T138" s="139">
        <f>SUM(T139:T148)</f>
        <v>0</v>
      </c>
      <c r="AR138" s="133" t="s">
        <v>77</v>
      </c>
      <c r="AT138" s="140" t="s">
        <v>68</v>
      </c>
      <c r="AU138" s="140" t="s">
        <v>77</v>
      </c>
      <c r="AY138" s="133" t="s">
        <v>163</v>
      </c>
      <c r="BK138" s="141">
        <f>SUM(BK139:BK148)</f>
        <v>0</v>
      </c>
    </row>
    <row r="139" spans="1:65" s="2" customFormat="1" ht="24.2" customHeight="1">
      <c r="A139" s="26"/>
      <c r="B139" s="144"/>
      <c r="C139" s="145" t="s">
        <v>115</v>
      </c>
      <c r="D139" s="145" t="s">
        <v>165</v>
      </c>
      <c r="E139" s="146" t="s">
        <v>1964</v>
      </c>
      <c r="F139" s="147" t="s">
        <v>1965</v>
      </c>
      <c r="G139" s="148" t="s">
        <v>374</v>
      </c>
      <c r="H139" s="149">
        <v>6</v>
      </c>
      <c r="I139" s="150"/>
      <c r="J139" s="150">
        <f t="shared" ref="J139:J148" si="10">ROUND(I139*H139,2)</f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ref="P139:P148" si="11">O139*H139</f>
        <v>0</v>
      </c>
      <c r="Q139" s="154">
        <v>1.0000000000000001E-5</v>
      </c>
      <c r="R139" s="154">
        <f t="shared" ref="R139:R148" si="12">Q139*H139</f>
        <v>6.0000000000000008E-5</v>
      </c>
      <c r="S139" s="154">
        <v>0</v>
      </c>
      <c r="T139" s="155">
        <f t="shared" ref="T139:T148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170</v>
      </c>
      <c r="AY139" s="14" t="s">
        <v>163</v>
      </c>
      <c r="BE139" s="157">
        <f t="shared" ref="BE139:BE148" si="14">IF(N139="základná",J139,0)</f>
        <v>0</v>
      </c>
      <c r="BF139" s="157">
        <f t="shared" ref="BF139:BF148" si="15">IF(N139="znížená",J139,0)</f>
        <v>0</v>
      </c>
      <c r="BG139" s="157">
        <f t="shared" ref="BG139:BG148" si="16">IF(N139="zákl. prenesená",J139,0)</f>
        <v>0</v>
      </c>
      <c r="BH139" s="157">
        <f t="shared" ref="BH139:BH148" si="17">IF(N139="zníž. prenesená",J139,0)</f>
        <v>0</v>
      </c>
      <c r="BI139" s="157">
        <f t="shared" ref="BI139:BI148" si="18">IF(N139="nulová",J139,0)</f>
        <v>0</v>
      </c>
      <c r="BJ139" s="14" t="s">
        <v>170</v>
      </c>
      <c r="BK139" s="157">
        <f t="shared" ref="BK139:BK148" si="19">ROUND(I139*H139,2)</f>
        <v>0</v>
      </c>
      <c r="BL139" s="14" t="s">
        <v>169</v>
      </c>
      <c r="BM139" s="156" t="s">
        <v>212</v>
      </c>
    </row>
    <row r="140" spans="1:65" s="2" customFormat="1" ht="24.2" customHeight="1">
      <c r="A140" s="26"/>
      <c r="B140" s="144"/>
      <c r="C140" s="158" t="s">
        <v>213</v>
      </c>
      <c r="D140" s="158" t="s">
        <v>188</v>
      </c>
      <c r="E140" s="159" t="s">
        <v>1966</v>
      </c>
      <c r="F140" s="160" t="s">
        <v>1967</v>
      </c>
      <c r="G140" s="161" t="s">
        <v>248</v>
      </c>
      <c r="H140" s="162">
        <v>1.2</v>
      </c>
      <c r="I140" s="163"/>
      <c r="J140" s="163">
        <f t="shared" si="10"/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1.62666666666667E-2</v>
      </c>
      <c r="R140" s="154">
        <f t="shared" si="12"/>
        <v>1.9520000000000041E-2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169</v>
      </c>
      <c r="BM140" s="156" t="s">
        <v>216</v>
      </c>
    </row>
    <row r="141" spans="1:65" s="2" customFormat="1" ht="24.2" customHeight="1">
      <c r="A141" s="26"/>
      <c r="B141" s="144"/>
      <c r="C141" s="145" t="s">
        <v>192</v>
      </c>
      <c r="D141" s="145" t="s">
        <v>165</v>
      </c>
      <c r="E141" s="146" t="s">
        <v>1968</v>
      </c>
      <c r="F141" s="147" t="s">
        <v>1969</v>
      </c>
      <c r="G141" s="148" t="s">
        <v>248</v>
      </c>
      <c r="H141" s="149">
        <v>1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1.7964500000000001</v>
      </c>
      <c r="R141" s="154">
        <f t="shared" si="12"/>
        <v>1.7964500000000001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169</v>
      </c>
      <c r="AT141" s="156" t="s">
        <v>165</v>
      </c>
      <c r="AU141" s="156" t="s">
        <v>170</v>
      </c>
      <c r="AY141" s="14" t="s">
        <v>163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170</v>
      </c>
      <c r="BK141" s="157">
        <f t="shared" si="19"/>
        <v>0</v>
      </c>
      <c r="BL141" s="14" t="s">
        <v>169</v>
      </c>
      <c r="BM141" s="156" t="s">
        <v>219</v>
      </c>
    </row>
    <row r="142" spans="1:65" s="2" customFormat="1" ht="24.2" customHeight="1">
      <c r="A142" s="26"/>
      <c r="B142" s="144"/>
      <c r="C142" s="158" t="s">
        <v>220</v>
      </c>
      <c r="D142" s="158" t="s">
        <v>188</v>
      </c>
      <c r="E142" s="159" t="s">
        <v>1970</v>
      </c>
      <c r="F142" s="160" t="s">
        <v>1971</v>
      </c>
      <c r="G142" s="161" t="s">
        <v>248</v>
      </c>
      <c r="H142" s="162">
        <v>1.01</v>
      </c>
      <c r="I142" s="163"/>
      <c r="J142" s="163">
        <f t="shared" si="10"/>
        <v>0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0.21199999999999999</v>
      </c>
      <c r="R142" s="154">
        <f t="shared" si="12"/>
        <v>0.21412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179</v>
      </c>
      <c r="AT142" s="156" t="s">
        <v>188</v>
      </c>
      <c r="AU142" s="156" t="s">
        <v>170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169</v>
      </c>
      <c r="BM142" s="156" t="s">
        <v>223</v>
      </c>
    </row>
    <row r="143" spans="1:65" s="2" customFormat="1" ht="24.2" customHeight="1">
      <c r="A143" s="26"/>
      <c r="B143" s="144"/>
      <c r="C143" s="158" t="s">
        <v>197</v>
      </c>
      <c r="D143" s="158" t="s">
        <v>188</v>
      </c>
      <c r="E143" s="159" t="s">
        <v>1972</v>
      </c>
      <c r="F143" s="160" t="s">
        <v>1973</v>
      </c>
      <c r="G143" s="161" t="s">
        <v>248</v>
      </c>
      <c r="H143" s="162">
        <v>1.01</v>
      </c>
      <c r="I143" s="163"/>
      <c r="J143" s="163">
        <f t="shared" si="1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0.36499999999999999</v>
      </c>
      <c r="R143" s="154">
        <f t="shared" si="12"/>
        <v>0.36864999999999998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170</v>
      </c>
      <c r="AY143" s="14" t="s">
        <v>163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170</v>
      </c>
      <c r="BK143" s="157">
        <f t="shared" si="19"/>
        <v>0</v>
      </c>
      <c r="BL143" s="14" t="s">
        <v>169</v>
      </c>
      <c r="BM143" s="156" t="s">
        <v>226</v>
      </c>
    </row>
    <row r="144" spans="1:65" s="2" customFormat="1" ht="24.2" customHeight="1">
      <c r="A144" s="26"/>
      <c r="B144" s="144"/>
      <c r="C144" s="158" t="s">
        <v>227</v>
      </c>
      <c r="D144" s="158" t="s">
        <v>188</v>
      </c>
      <c r="E144" s="159" t="s">
        <v>1974</v>
      </c>
      <c r="F144" s="160" t="s">
        <v>1975</v>
      </c>
      <c r="G144" s="161" t="s">
        <v>248</v>
      </c>
      <c r="H144" s="162">
        <v>1.01</v>
      </c>
      <c r="I144" s="163"/>
      <c r="J144" s="163">
        <f t="shared" si="1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0.73199999999999998</v>
      </c>
      <c r="R144" s="154">
        <f t="shared" si="12"/>
        <v>0.73931999999999998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179</v>
      </c>
      <c r="AT144" s="156" t="s">
        <v>188</v>
      </c>
      <c r="AU144" s="156" t="s">
        <v>170</v>
      </c>
      <c r="AY144" s="14" t="s">
        <v>163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170</v>
      </c>
      <c r="BK144" s="157">
        <f t="shared" si="19"/>
        <v>0</v>
      </c>
      <c r="BL144" s="14" t="s">
        <v>169</v>
      </c>
      <c r="BM144" s="156" t="s">
        <v>230</v>
      </c>
    </row>
    <row r="145" spans="1:65" s="2" customFormat="1" ht="21.75" customHeight="1">
      <c r="A145" s="26"/>
      <c r="B145" s="144"/>
      <c r="C145" s="145" t="s">
        <v>7</v>
      </c>
      <c r="D145" s="145" t="s">
        <v>165</v>
      </c>
      <c r="E145" s="146" t="s">
        <v>1976</v>
      </c>
      <c r="F145" s="147" t="s">
        <v>1977</v>
      </c>
      <c r="G145" s="148" t="s">
        <v>248</v>
      </c>
      <c r="H145" s="149">
        <v>1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169</v>
      </c>
      <c r="AT145" s="156" t="s">
        <v>165</v>
      </c>
      <c r="AU145" s="156" t="s">
        <v>170</v>
      </c>
      <c r="AY145" s="14" t="s">
        <v>163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170</v>
      </c>
      <c r="BK145" s="157">
        <f t="shared" si="19"/>
        <v>0</v>
      </c>
      <c r="BL145" s="14" t="s">
        <v>169</v>
      </c>
      <c r="BM145" s="156" t="s">
        <v>234</v>
      </c>
    </row>
    <row r="146" spans="1:65" s="2" customFormat="1" ht="21.75" customHeight="1">
      <c r="A146" s="26"/>
      <c r="B146" s="144"/>
      <c r="C146" s="158" t="s">
        <v>235</v>
      </c>
      <c r="D146" s="158" t="s">
        <v>188</v>
      </c>
      <c r="E146" s="159" t="s">
        <v>1978</v>
      </c>
      <c r="F146" s="160" t="s">
        <v>1979</v>
      </c>
      <c r="G146" s="161" t="s">
        <v>248</v>
      </c>
      <c r="H146" s="162">
        <v>1</v>
      </c>
      <c r="I146" s="163"/>
      <c r="J146" s="163">
        <f t="shared" si="10"/>
        <v>0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0.38400000000000001</v>
      </c>
      <c r="R146" s="154">
        <f t="shared" si="12"/>
        <v>0.38400000000000001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179</v>
      </c>
      <c r="AT146" s="156" t="s">
        <v>188</v>
      </c>
      <c r="AU146" s="156" t="s">
        <v>170</v>
      </c>
      <c r="AY146" s="14" t="s">
        <v>163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170</v>
      </c>
      <c r="BK146" s="157">
        <f t="shared" si="19"/>
        <v>0</v>
      </c>
      <c r="BL146" s="14" t="s">
        <v>169</v>
      </c>
      <c r="BM146" s="156" t="s">
        <v>238</v>
      </c>
    </row>
    <row r="147" spans="1:65" s="2" customFormat="1" ht="24.2" customHeight="1">
      <c r="A147" s="26"/>
      <c r="B147" s="144"/>
      <c r="C147" s="145" t="s">
        <v>202</v>
      </c>
      <c r="D147" s="145" t="s">
        <v>165</v>
      </c>
      <c r="E147" s="146" t="s">
        <v>1980</v>
      </c>
      <c r="F147" s="147" t="s">
        <v>1981</v>
      </c>
      <c r="G147" s="148" t="s">
        <v>248</v>
      </c>
      <c r="H147" s="149">
        <v>1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6.3400000000000001E-3</v>
      </c>
      <c r="R147" s="154">
        <f t="shared" si="12"/>
        <v>6.3400000000000001E-3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170</v>
      </c>
      <c r="AY147" s="14" t="s">
        <v>163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170</v>
      </c>
      <c r="BK147" s="157">
        <f t="shared" si="19"/>
        <v>0</v>
      </c>
      <c r="BL147" s="14" t="s">
        <v>169</v>
      </c>
      <c r="BM147" s="156" t="s">
        <v>241</v>
      </c>
    </row>
    <row r="148" spans="1:65" s="2" customFormat="1" ht="16.5" customHeight="1">
      <c r="A148" s="26"/>
      <c r="B148" s="144"/>
      <c r="C148" s="158" t="s">
        <v>242</v>
      </c>
      <c r="D148" s="158" t="s">
        <v>188</v>
      </c>
      <c r="E148" s="159" t="s">
        <v>1982</v>
      </c>
      <c r="F148" s="160" t="s">
        <v>1983</v>
      </c>
      <c r="G148" s="161" t="s">
        <v>248</v>
      </c>
      <c r="H148" s="162">
        <v>1</v>
      </c>
      <c r="I148" s="163"/>
      <c r="J148" s="163">
        <f t="shared" si="10"/>
        <v>0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1"/>
        <v>0</v>
      </c>
      <c r="Q148" s="154">
        <v>8.6400000000000005E-2</v>
      </c>
      <c r="R148" s="154">
        <f t="shared" si="12"/>
        <v>8.6400000000000005E-2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179</v>
      </c>
      <c r="AT148" s="156" t="s">
        <v>188</v>
      </c>
      <c r="AU148" s="156" t="s">
        <v>170</v>
      </c>
      <c r="AY148" s="14" t="s">
        <v>163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170</v>
      </c>
      <c r="BK148" s="157">
        <f t="shared" si="19"/>
        <v>0</v>
      </c>
      <c r="BL148" s="14" t="s">
        <v>169</v>
      </c>
      <c r="BM148" s="156" t="s">
        <v>245</v>
      </c>
    </row>
    <row r="149" spans="1:65" s="12" customFormat="1" ht="22.9" customHeight="1">
      <c r="B149" s="132"/>
      <c r="D149" s="133" t="s">
        <v>68</v>
      </c>
      <c r="E149" s="142" t="s">
        <v>504</v>
      </c>
      <c r="F149" s="142" t="s">
        <v>505</v>
      </c>
      <c r="J149" s="143">
        <f>BK149</f>
        <v>0</v>
      </c>
      <c r="L149" s="132"/>
      <c r="M149" s="136"/>
      <c r="N149" s="137"/>
      <c r="O149" s="137"/>
      <c r="P149" s="138">
        <f>P150</f>
        <v>0</v>
      </c>
      <c r="Q149" s="137"/>
      <c r="R149" s="138">
        <f>R150</f>
        <v>0</v>
      </c>
      <c r="S149" s="137"/>
      <c r="T149" s="139">
        <f>T150</f>
        <v>0</v>
      </c>
      <c r="AR149" s="133" t="s">
        <v>77</v>
      </c>
      <c r="AT149" s="140" t="s">
        <v>68</v>
      </c>
      <c r="AU149" s="140" t="s">
        <v>77</v>
      </c>
      <c r="AY149" s="133" t="s">
        <v>163</v>
      </c>
      <c r="BK149" s="141">
        <f>BK150</f>
        <v>0</v>
      </c>
    </row>
    <row r="150" spans="1:65" s="2" customFormat="1" ht="33" customHeight="1">
      <c r="A150" s="26"/>
      <c r="B150" s="144"/>
      <c r="C150" s="145" t="s">
        <v>205</v>
      </c>
      <c r="D150" s="145" t="s">
        <v>165</v>
      </c>
      <c r="E150" s="146" t="s">
        <v>1949</v>
      </c>
      <c r="F150" s="147" t="s">
        <v>1950</v>
      </c>
      <c r="G150" s="148" t="s">
        <v>191</v>
      </c>
      <c r="H150" s="149">
        <v>15.613</v>
      </c>
      <c r="I150" s="150"/>
      <c r="J150" s="150">
        <f>ROUND(I150*H150,2)</f>
        <v>0</v>
      </c>
      <c r="K150" s="151"/>
      <c r="L150" s="27"/>
      <c r="M150" s="168" t="s">
        <v>1</v>
      </c>
      <c r="N150" s="169" t="s">
        <v>35</v>
      </c>
      <c r="O150" s="170">
        <v>0</v>
      </c>
      <c r="P150" s="170">
        <f>O150*H150</f>
        <v>0</v>
      </c>
      <c r="Q150" s="170">
        <v>0</v>
      </c>
      <c r="R150" s="170">
        <f>Q150*H150</f>
        <v>0</v>
      </c>
      <c r="S150" s="170">
        <v>0</v>
      </c>
      <c r="T150" s="17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169</v>
      </c>
      <c r="AT150" s="156" t="s">
        <v>165</v>
      </c>
      <c r="AU150" s="156" t="s">
        <v>170</v>
      </c>
      <c r="AY150" s="14" t="s">
        <v>163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170</v>
      </c>
      <c r="BK150" s="157">
        <f>ROUND(I150*H150,2)</f>
        <v>0</v>
      </c>
      <c r="BL150" s="14" t="s">
        <v>169</v>
      </c>
      <c r="BM150" s="156" t="s">
        <v>249</v>
      </c>
    </row>
    <row r="151" spans="1:65" s="2" customFormat="1" ht="6.95" customHeight="1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0:K15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1"/>
  <sheetViews>
    <sheetView showGridLines="0" topLeftCell="A112" workbookViewId="0">
      <selection activeCell="V126" sqref="V126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1984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ROUND((SUM(BE121:BE150)),  2)</f>
        <v>0</v>
      </c>
      <c r="G33" s="98"/>
      <c r="H33" s="98"/>
      <c r="I33" s="99">
        <v>0.2</v>
      </c>
      <c r="J33" s="97">
        <f>ROUND(((SUM(BE121:BE150))*I33),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ROUND((SUM(BF121:BF150)),  2)</f>
        <v>0</v>
      </c>
      <c r="G34" s="26"/>
      <c r="H34" s="26"/>
      <c r="I34" s="101">
        <v>0.2</v>
      </c>
      <c r="J34" s="100">
        <f>ROUND(((SUM(BF121:BF150))*I34),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ROUND((SUM(BG121:BG150)),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ROUND((SUM(BH121:BH150)),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ROUND((SUM(BI121:BI150)),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11 - SO 07 Žumpa a prípojka technologickej kanalizácie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1:31" s="10" customFormat="1" ht="19.899999999999999" customHeight="1">
      <c r="B100" s="117"/>
      <c r="D100" s="118" t="s">
        <v>1922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J149</f>
        <v>0</v>
      </c>
      <c r="L101" s="11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149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2" t="str">
        <f>E7</f>
        <v>Vinárstvo Káty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119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8" t="str">
        <f>E9</f>
        <v xml:space="preserve">11 - SO 07 Žumpa a prípojka technologickej kanalizácie   </v>
      </c>
      <c r="F113" s="211"/>
      <c r="G113" s="211"/>
      <c r="H113" s="211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21. 4. 2022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E15</f>
        <v>SANPO s.r.o., Kráľovka 159/22, 076 82 Malá Tŕňa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150</v>
      </c>
      <c r="D120" s="124" t="s">
        <v>54</v>
      </c>
      <c r="E120" s="124" t="s">
        <v>50</v>
      </c>
      <c r="F120" s="124" t="s">
        <v>51</v>
      </c>
      <c r="G120" s="124" t="s">
        <v>151</v>
      </c>
      <c r="H120" s="124" t="s">
        <v>152</v>
      </c>
      <c r="I120" s="124" t="s">
        <v>153</v>
      </c>
      <c r="J120" s="125" t="s">
        <v>123</v>
      </c>
      <c r="K120" s="126" t="s">
        <v>154</v>
      </c>
      <c r="L120" s="127"/>
      <c r="M120" s="59" t="s">
        <v>1</v>
      </c>
      <c r="N120" s="60" t="s">
        <v>33</v>
      </c>
      <c r="O120" s="60" t="s">
        <v>155</v>
      </c>
      <c r="P120" s="60" t="s">
        <v>156</v>
      </c>
      <c r="Q120" s="60" t="s">
        <v>157</v>
      </c>
      <c r="R120" s="60" t="s">
        <v>158</v>
      </c>
      <c r="S120" s="60" t="s">
        <v>159</v>
      </c>
      <c r="T120" s="61" t="s">
        <v>160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26"/>
      <c r="B121" s="27"/>
      <c r="C121" s="66" t="s">
        <v>124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</f>
        <v>0</v>
      </c>
      <c r="Q121" s="63"/>
      <c r="R121" s="129">
        <f>R122</f>
        <v>15.981939999999996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125</v>
      </c>
      <c r="BK121" s="131">
        <f>BK122</f>
        <v>0</v>
      </c>
    </row>
    <row r="122" spans="1:65" s="12" customFormat="1" ht="25.9" customHeight="1">
      <c r="B122" s="132"/>
      <c r="D122" s="133" t="s">
        <v>68</v>
      </c>
      <c r="E122" s="134" t="s">
        <v>161</v>
      </c>
      <c r="F122" s="134" t="s">
        <v>162</v>
      </c>
      <c r="J122" s="135">
        <f>BK122</f>
        <v>0</v>
      </c>
      <c r="L122" s="132"/>
      <c r="M122" s="136"/>
      <c r="N122" s="137"/>
      <c r="O122" s="137"/>
      <c r="P122" s="138">
        <f>P123+P135+P138+P149</f>
        <v>0</v>
      </c>
      <c r="Q122" s="137"/>
      <c r="R122" s="138">
        <f>R123+R135+R138+R149</f>
        <v>15.981939999999996</v>
      </c>
      <c r="S122" s="137"/>
      <c r="T122" s="139">
        <f>T123+T135+T138+T149</f>
        <v>0</v>
      </c>
      <c r="AR122" s="133" t="s">
        <v>77</v>
      </c>
      <c r="AT122" s="140" t="s">
        <v>68</v>
      </c>
      <c r="AU122" s="140" t="s">
        <v>69</v>
      </c>
      <c r="AY122" s="133" t="s">
        <v>163</v>
      </c>
      <c r="BK122" s="141">
        <f>BK123+BK135+BK138+BK149</f>
        <v>0</v>
      </c>
    </row>
    <row r="123" spans="1:65" s="12" customFormat="1" ht="22.9" customHeight="1">
      <c r="B123" s="132"/>
      <c r="D123" s="133" t="s">
        <v>68</v>
      </c>
      <c r="E123" s="142" t="s">
        <v>77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SUM(P124:P134)</f>
        <v>0</v>
      </c>
      <c r="Q123" s="137"/>
      <c r="R123" s="138">
        <f>SUM(R124:R134)</f>
        <v>6.1199999999999997E-2</v>
      </c>
      <c r="S123" s="137"/>
      <c r="T123" s="139">
        <f>SUM(T124:T134)</f>
        <v>0</v>
      </c>
      <c r="AR123" s="133" t="s">
        <v>77</v>
      </c>
      <c r="AT123" s="140" t="s">
        <v>68</v>
      </c>
      <c r="AU123" s="140" t="s">
        <v>77</v>
      </c>
      <c r="AY123" s="133" t="s">
        <v>163</v>
      </c>
      <c r="BK123" s="141">
        <f>SUM(BK124:BK134)</f>
        <v>0</v>
      </c>
    </row>
    <row r="124" spans="1:65" s="2" customFormat="1" ht="16.5" customHeight="1">
      <c r="A124" s="26"/>
      <c r="B124" s="144"/>
      <c r="C124" s="145" t="s">
        <v>77</v>
      </c>
      <c r="D124" s="145" t="s">
        <v>165</v>
      </c>
      <c r="E124" s="146" t="s">
        <v>1952</v>
      </c>
      <c r="F124" s="147" t="s">
        <v>1953</v>
      </c>
      <c r="G124" s="148" t="s">
        <v>168</v>
      </c>
      <c r="H124" s="149">
        <v>80</v>
      </c>
      <c r="I124" s="150"/>
      <c r="J124" s="150">
        <f t="shared" ref="J124:J134" si="0">ROUND(I124*H124,2)</f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ref="P124:P134" si="1">O124*H124</f>
        <v>0</v>
      </c>
      <c r="Q124" s="154">
        <v>0</v>
      </c>
      <c r="R124" s="154">
        <f t="shared" ref="R124:R134" si="2">Q124*H124</f>
        <v>0</v>
      </c>
      <c r="S124" s="154">
        <v>0</v>
      </c>
      <c r="T124" s="155">
        <f t="shared" ref="T124:T134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170</v>
      </c>
      <c r="AY124" s="14" t="s">
        <v>163</v>
      </c>
      <c r="BE124" s="157">
        <f t="shared" ref="BE124:BE134" si="4">IF(N124="základná",J124,0)</f>
        <v>0</v>
      </c>
      <c r="BF124" s="157">
        <f t="shared" ref="BF124:BF134" si="5">IF(N124="znížená",J124,0)</f>
        <v>0</v>
      </c>
      <c r="BG124" s="157">
        <f t="shared" ref="BG124:BG134" si="6">IF(N124="zákl. prenesená",J124,0)</f>
        <v>0</v>
      </c>
      <c r="BH124" s="157">
        <f t="shared" ref="BH124:BH134" si="7">IF(N124="zníž. prenesená",J124,0)</f>
        <v>0</v>
      </c>
      <c r="BI124" s="157">
        <f t="shared" ref="BI124:BI134" si="8">IF(N124="nulová",J124,0)</f>
        <v>0</v>
      </c>
      <c r="BJ124" s="14" t="s">
        <v>170</v>
      </c>
      <c r="BK124" s="157">
        <f t="shared" ref="BK124:BK134" si="9">ROUND(I124*H124,2)</f>
        <v>0</v>
      </c>
      <c r="BL124" s="14" t="s">
        <v>169</v>
      </c>
      <c r="BM124" s="156" t="s">
        <v>170</v>
      </c>
    </row>
    <row r="125" spans="1:65" s="2" customFormat="1" ht="24.2" customHeight="1">
      <c r="A125" s="26"/>
      <c r="B125" s="144"/>
      <c r="C125" s="145" t="s">
        <v>170</v>
      </c>
      <c r="D125" s="145" t="s">
        <v>165</v>
      </c>
      <c r="E125" s="146" t="s">
        <v>1954</v>
      </c>
      <c r="F125" s="147" t="s">
        <v>1955</v>
      </c>
      <c r="G125" s="148" t="s">
        <v>168</v>
      </c>
      <c r="H125" s="149">
        <v>80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170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169</v>
      </c>
    </row>
    <row r="126" spans="1:65" s="2" customFormat="1" ht="16.5" customHeight="1">
      <c r="A126" s="26"/>
      <c r="B126" s="144"/>
      <c r="C126" s="145" t="s">
        <v>173</v>
      </c>
      <c r="D126" s="145" t="s">
        <v>165</v>
      </c>
      <c r="E126" s="146" t="s">
        <v>181</v>
      </c>
      <c r="F126" s="147" t="s">
        <v>182</v>
      </c>
      <c r="G126" s="148" t="s">
        <v>168</v>
      </c>
      <c r="H126" s="149">
        <v>7.7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176</v>
      </c>
    </row>
    <row r="127" spans="1:65" s="2" customFormat="1" ht="37.9" customHeight="1">
      <c r="A127" s="26"/>
      <c r="B127" s="144"/>
      <c r="C127" s="145" t="s">
        <v>169</v>
      </c>
      <c r="D127" s="145" t="s">
        <v>165</v>
      </c>
      <c r="E127" s="146" t="s">
        <v>183</v>
      </c>
      <c r="F127" s="147" t="s">
        <v>1923</v>
      </c>
      <c r="G127" s="148" t="s">
        <v>168</v>
      </c>
      <c r="H127" s="149">
        <v>7.7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179</v>
      </c>
    </row>
    <row r="128" spans="1:65" s="2" customFormat="1" ht="24.2" customHeight="1">
      <c r="A128" s="26"/>
      <c r="B128" s="144"/>
      <c r="C128" s="145" t="s">
        <v>180</v>
      </c>
      <c r="D128" s="145" t="s">
        <v>165</v>
      </c>
      <c r="E128" s="146" t="s">
        <v>1956</v>
      </c>
      <c r="F128" s="147" t="s">
        <v>1957</v>
      </c>
      <c r="G128" s="148" t="s">
        <v>208</v>
      </c>
      <c r="H128" s="149">
        <v>72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8.4999999999999995E-4</v>
      </c>
      <c r="R128" s="154">
        <f t="shared" si="2"/>
        <v>6.1199999999999997E-2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103</v>
      </c>
    </row>
    <row r="129" spans="1:65" s="2" customFormat="1" ht="24.2" customHeight="1">
      <c r="A129" s="26"/>
      <c r="B129" s="144"/>
      <c r="C129" s="145" t="s">
        <v>176</v>
      </c>
      <c r="D129" s="145" t="s">
        <v>165</v>
      </c>
      <c r="E129" s="146" t="s">
        <v>1958</v>
      </c>
      <c r="F129" s="147" t="s">
        <v>1959</v>
      </c>
      <c r="G129" s="148" t="s">
        <v>208</v>
      </c>
      <c r="H129" s="149">
        <v>72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109</v>
      </c>
    </row>
    <row r="130" spans="1:65" s="2" customFormat="1" ht="37.9" customHeight="1">
      <c r="A130" s="26"/>
      <c r="B130" s="144"/>
      <c r="C130" s="145" t="s">
        <v>185</v>
      </c>
      <c r="D130" s="145" t="s">
        <v>165</v>
      </c>
      <c r="E130" s="146" t="s">
        <v>1928</v>
      </c>
      <c r="F130" s="147" t="s">
        <v>1929</v>
      </c>
      <c r="G130" s="148" t="s">
        <v>168</v>
      </c>
      <c r="H130" s="149">
        <v>24.2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115</v>
      </c>
    </row>
    <row r="131" spans="1:65" s="2" customFormat="1" ht="44.25" customHeight="1">
      <c r="A131" s="26"/>
      <c r="B131" s="144"/>
      <c r="C131" s="145" t="s">
        <v>179</v>
      </c>
      <c r="D131" s="145" t="s">
        <v>165</v>
      </c>
      <c r="E131" s="146" t="s">
        <v>1930</v>
      </c>
      <c r="F131" s="147" t="s">
        <v>1931</v>
      </c>
      <c r="G131" s="148" t="s">
        <v>168</v>
      </c>
      <c r="H131" s="149">
        <v>138.6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192</v>
      </c>
    </row>
    <row r="132" spans="1:65" s="2" customFormat="1" ht="24.2" customHeight="1">
      <c r="A132" s="26"/>
      <c r="B132" s="144"/>
      <c r="C132" s="145" t="s">
        <v>194</v>
      </c>
      <c r="D132" s="145" t="s">
        <v>165</v>
      </c>
      <c r="E132" s="146" t="s">
        <v>186</v>
      </c>
      <c r="F132" s="147" t="s">
        <v>187</v>
      </c>
      <c r="G132" s="148" t="s">
        <v>168</v>
      </c>
      <c r="H132" s="149">
        <v>64.099999999999994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169</v>
      </c>
      <c r="AT132" s="156" t="s">
        <v>165</v>
      </c>
      <c r="AU132" s="156" t="s">
        <v>170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169</v>
      </c>
      <c r="BM132" s="156" t="s">
        <v>197</v>
      </c>
    </row>
    <row r="133" spans="1:65" s="2" customFormat="1" ht="24.2" customHeight="1">
      <c r="A133" s="26"/>
      <c r="B133" s="144"/>
      <c r="C133" s="145" t="s">
        <v>103</v>
      </c>
      <c r="D133" s="145" t="s">
        <v>165</v>
      </c>
      <c r="E133" s="146" t="s">
        <v>1932</v>
      </c>
      <c r="F133" s="147" t="s">
        <v>1933</v>
      </c>
      <c r="G133" s="148" t="s">
        <v>168</v>
      </c>
      <c r="H133" s="149">
        <v>2.2000000000000002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7</v>
      </c>
    </row>
    <row r="134" spans="1:65" s="2" customFormat="1" ht="24.2" customHeight="1">
      <c r="A134" s="26"/>
      <c r="B134" s="144"/>
      <c r="C134" s="145" t="s">
        <v>106</v>
      </c>
      <c r="D134" s="145" t="s">
        <v>165</v>
      </c>
      <c r="E134" s="146" t="s">
        <v>1960</v>
      </c>
      <c r="F134" s="147" t="s">
        <v>1961</v>
      </c>
      <c r="G134" s="148" t="s">
        <v>168</v>
      </c>
      <c r="H134" s="149">
        <v>7.3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169</v>
      </c>
      <c r="AT134" s="156" t="s">
        <v>165</v>
      </c>
      <c r="AU134" s="156" t="s">
        <v>170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202</v>
      </c>
    </row>
    <row r="135" spans="1:65" s="12" customFormat="1" ht="22.9" customHeight="1">
      <c r="B135" s="132"/>
      <c r="D135" s="133" t="s">
        <v>68</v>
      </c>
      <c r="E135" s="142" t="s">
        <v>169</v>
      </c>
      <c r="F135" s="142" t="s">
        <v>313</v>
      </c>
      <c r="J135" s="143">
        <f>BK135</f>
        <v>0</v>
      </c>
      <c r="L135" s="132"/>
      <c r="M135" s="136"/>
      <c r="N135" s="137"/>
      <c r="O135" s="137"/>
      <c r="P135" s="138">
        <f>SUM(P136:P137)</f>
        <v>0</v>
      </c>
      <c r="Q135" s="137"/>
      <c r="R135" s="138">
        <f>SUM(R136:R137)</f>
        <v>11.937229999999998</v>
      </c>
      <c r="S135" s="137"/>
      <c r="T135" s="139">
        <f>SUM(T136:T137)</f>
        <v>0</v>
      </c>
      <c r="AR135" s="133" t="s">
        <v>77</v>
      </c>
      <c r="AT135" s="140" t="s">
        <v>68</v>
      </c>
      <c r="AU135" s="140" t="s">
        <v>77</v>
      </c>
      <c r="AY135" s="133" t="s">
        <v>163</v>
      </c>
      <c r="BK135" s="141">
        <f>SUM(BK136:BK137)</f>
        <v>0</v>
      </c>
    </row>
    <row r="136" spans="1:65" s="2" customFormat="1" ht="33" customHeight="1">
      <c r="A136" s="26"/>
      <c r="B136" s="144"/>
      <c r="C136" s="145" t="s">
        <v>109</v>
      </c>
      <c r="D136" s="145" t="s">
        <v>165</v>
      </c>
      <c r="E136" s="146" t="s">
        <v>1934</v>
      </c>
      <c r="F136" s="147" t="s">
        <v>1935</v>
      </c>
      <c r="G136" s="148" t="s">
        <v>168</v>
      </c>
      <c r="H136" s="149">
        <v>3.5</v>
      </c>
      <c r="I136" s="150"/>
      <c r="J136" s="150">
        <f>ROUND(I136*H136,2)</f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>O136*H136</f>
        <v>0</v>
      </c>
      <c r="Q136" s="154">
        <v>1.8907714285714301</v>
      </c>
      <c r="R136" s="154">
        <f>Q136*H136</f>
        <v>6.6177000000000055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169</v>
      </c>
      <c r="AT136" s="156" t="s">
        <v>165</v>
      </c>
      <c r="AU136" s="156" t="s">
        <v>170</v>
      </c>
      <c r="AY136" s="14" t="s">
        <v>163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170</v>
      </c>
      <c r="BK136" s="157">
        <f>ROUND(I136*H136,2)</f>
        <v>0</v>
      </c>
      <c r="BL136" s="14" t="s">
        <v>169</v>
      </c>
      <c r="BM136" s="156" t="s">
        <v>205</v>
      </c>
    </row>
    <row r="137" spans="1:65" s="2" customFormat="1" ht="24.2" customHeight="1">
      <c r="A137" s="26"/>
      <c r="B137" s="144"/>
      <c r="C137" s="145" t="s">
        <v>112</v>
      </c>
      <c r="D137" s="145" t="s">
        <v>165</v>
      </c>
      <c r="E137" s="146" t="s">
        <v>1962</v>
      </c>
      <c r="F137" s="147" t="s">
        <v>1963</v>
      </c>
      <c r="G137" s="148" t="s">
        <v>168</v>
      </c>
      <c r="H137" s="149">
        <v>2.4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>O137*H137</f>
        <v>0</v>
      </c>
      <c r="Q137" s="154">
        <v>2.2164708333333301</v>
      </c>
      <c r="R137" s="154">
        <f>Q137*H137</f>
        <v>5.3195299999999923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169</v>
      </c>
      <c r="AT137" s="156" t="s">
        <v>165</v>
      </c>
      <c r="AU137" s="156" t="s">
        <v>170</v>
      </c>
      <c r="AY137" s="14" t="s">
        <v>163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170</v>
      </c>
      <c r="BK137" s="157">
        <f>ROUND(I137*H137,2)</f>
        <v>0</v>
      </c>
      <c r="BL137" s="14" t="s">
        <v>169</v>
      </c>
      <c r="BM137" s="156" t="s">
        <v>209</v>
      </c>
    </row>
    <row r="138" spans="1:65" s="12" customFormat="1" ht="22.9" customHeight="1">
      <c r="B138" s="132"/>
      <c r="D138" s="133" t="s">
        <v>68</v>
      </c>
      <c r="E138" s="142" t="s">
        <v>179</v>
      </c>
      <c r="F138" s="142" t="s">
        <v>1936</v>
      </c>
      <c r="J138" s="143">
        <f>BK138</f>
        <v>0</v>
      </c>
      <c r="L138" s="132"/>
      <c r="M138" s="136"/>
      <c r="N138" s="137"/>
      <c r="O138" s="137"/>
      <c r="P138" s="138">
        <f>SUM(P139:P148)</f>
        <v>0</v>
      </c>
      <c r="Q138" s="137"/>
      <c r="R138" s="138">
        <f>SUM(R139:R148)</f>
        <v>3.983509999999999</v>
      </c>
      <c r="S138" s="137"/>
      <c r="T138" s="139">
        <f>SUM(T139:T148)</f>
        <v>0</v>
      </c>
      <c r="AR138" s="133" t="s">
        <v>77</v>
      </c>
      <c r="AT138" s="140" t="s">
        <v>68</v>
      </c>
      <c r="AU138" s="140" t="s">
        <v>77</v>
      </c>
      <c r="AY138" s="133" t="s">
        <v>163</v>
      </c>
      <c r="BK138" s="141">
        <f>SUM(BK139:BK148)</f>
        <v>0</v>
      </c>
    </row>
    <row r="139" spans="1:65" s="2" customFormat="1" ht="24.2" customHeight="1">
      <c r="A139" s="26"/>
      <c r="B139" s="144"/>
      <c r="C139" s="145" t="s">
        <v>115</v>
      </c>
      <c r="D139" s="145" t="s">
        <v>165</v>
      </c>
      <c r="E139" s="146" t="s">
        <v>1964</v>
      </c>
      <c r="F139" s="147" t="s">
        <v>1965</v>
      </c>
      <c r="G139" s="148" t="s">
        <v>374</v>
      </c>
      <c r="H139" s="149">
        <v>6</v>
      </c>
      <c r="I139" s="150"/>
      <c r="J139" s="150">
        <f t="shared" ref="J139:J148" si="10">ROUND(I139*H139,2)</f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ref="P139:P148" si="11">O139*H139</f>
        <v>0</v>
      </c>
      <c r="Q139" s="154">
        <v>1.0000000000000001E-5</v>
      </c>
      <c r="R139" s="154">
        <f t="shared" ref="R139:R148" si="12">Q139*H139</f>
        <v>6.0000000000000008E-5</v>
      </c>
      <c r="S139" s="154">
        <v>0</v>
      </c>
      <c r="T139" s="155">
        <f t="shared" ref="T139:T148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170</v>
      </c>
      <c r="AY139" s="14" t="s">
        <v>163</v>
      </c>
      <c r="BE139" s="157">
        <f t="shared" ref="BE139:BE148" si="14">IF(N139="základná",J139,0)</f>
        <v>0</v>
      </c>
      <c r="BF139" s="157">
        <f t="shared" ref="BF139:BF148" si="15">IF(N139="znížená",J139,0)</f>
        <v>0</v>
      </c>
      <c r="BG139" s="157">
        <f t="shared" ref="BG139:BG148" si="16">IF(N139="zákl. prenesená",J139,0)</f>
        <v>0</v>
      </c>
      <c r="BH139" s="157">
        <f t="shared" ref="BH139:BH148" si="17">IF(N139="zníž. prenesená",J139,0)</f>
        <v>0</v>
      </c>
      <c r="BI139" s="157">
        <f t="shared" ref="BI139:BI148" si="18">IF(N139="nulová",J139,0)</f>
        <v>0</v>
      </c>
      <c r="BJ139" s="14" t="s">
        <v>170</v>
      </c>
      <c r="BK139" s="157">
        <f t="shared" ref="BK139:BK148" si="19">ROUND(I139*H139,2)</f>
        <v>0</v>
      </c>
      <c r="BL139" s="14" t="s">
        <v>169</v>
      </c>
      <c r="BM139" s="156" t="s">
        <v>212</v>
      </c>
    </row>
    <row r="140" spans="1:65" s="2" customFormat="1" ht="24.2" customHeight="1">
      <c r="A140" s="26"/>
      <c r="B140" s="144"/>
      <c r="C140" s="158" t="s">
        <v>213</v>
      </c>
      <c r="D140" s="158" t="s">
        <v>188</v>
      </c>
      <c r="E140" s="159" t="s">
        <v>1966</v>
      </c>
      <c r="F140" s="160" t="s">
        <v>1967</v>
      </c>
      <c r="G140" s="161" t="s">
        <v>248</v>
      </c>
      <c r="H140" s="162">
        <v>1.2</v>
      </c>
      <c r="I140" s="163"/>
      <c r="J140" s="163">
        <f t="shared" si="10"/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1.62666666666667E-2</v>
      </c>
      <c r="R140" s="154">
        <f t="shared" si="12"/>
        <v>1.9520000000000041E-2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169</v>
      </c>
      <c r="BM140" s="156" t="s">
        <v>216</v>
      </c>
    </row>
    <row r="141" spans="1:65" s="2" customFormat="1" ht="24.2" customHeight="1">
      <c r="A141" s="26"/>
      <c r="B141" s="144"/>
      <c r="C141" s="145" t="s">
        <v>192</v>
      </c>
      <c r="D141" s="145" t="s">
        <v>165</v>
      </c>
      <c r="E141" s="146" t="s">
        <v>1968</v>
      </c>
      <c r="F141" s="147" t="s">
        <v>1969</v>
      </c>
      <c r="G141" s="148" t="s">
        <v>248</v>
      </c>
      <c r="H141" s="149">
        <v>1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1.7964500000000001</v>
      </c>
      <c r="R141" s="154">
        <f t="shared" si="12"/>
        <v>1.7964500000000001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169</v>
      </c>
      <c r="AT141" s="156" t="s">
        <v>165</v>
      </c>
      <c r="AU141" s="156" t="s">
        <v>170</v>
      </c>
      <c r="AY141" s="14" t="s">
        <v>163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170</v>
      </c>
      <c r="BK141" s="157">
        <f t="shared" si="19"/>
        <v>0</v>
      </c>
      <c r="BL141" s="14" t="s">
        <v>169</v>
      </c>
      <c r="BM141" s="156" t="s">
        <v>219</v>
      </c>
    </row>
    <row r="142" spans="1:65" s="2" customFormat="1" ht="24.2" customHeight="1">
      <c r="A142" s="26"/>
      <c r="B142" s="144"/>
      <c r="C142" s="158" t="s">
        <v>220</v>
      </c>
      <c r="D142" s="158" t="s">
        <v>188</v>
      </c>
      <c r="E142" s="159" t="s">
        <v>1970</v>
      </c>
      <c r="F142" s="160" t="s">
        <v>1971</v>
      </c>
      <c r="G142" s="161" t="s">
        <v>248</v>
      </c>
      <c r="H142" s="162">
        <v>1.01</v>
      </c>
      <c r="I142" s="163"/>
      <c r="J142" s="163">
        <f t="shared" si="10"/>
        <v>0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0.21199999999999999</v>
      </c>
      <c r="R142" s="154">
        <f t="shared" si="12"/>
        <v>0.21412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179</v>
      </c>
      <c r="AT142" s="156" t="s">
        <v>188</v>
      </c>
      <c r="AU142" s="156" t="s">
        <v>170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169</v>
      </c>
      <c r="BM142" s="156" t="s">
        <v>223</v>
      </c>
    </row>
    <row r="143" spans="1:65" s="2" customFormat="1" ht="24.2" customHeight="1">
      <c r="A143" s="26"/>
      <c r="B143" s="144"/>
      <c r="C143" s="158" t="s">
        <v>197</v>
      </c>
      <c r="D143" s="158" t="s">
        <v>188</v>
      </c>
      <c r="E143" s="159" t="s">
        <v>1972</v>
      </c>
      <c r="F143" s="160" t="s">
        <v>1973</v>
      </c>
      <c r="G143" s="161" t="s">
        <v>248</v>
      </c>
      <c r="H143" s="162">
        <v>2.02</v>
      </c>
      <c r="I143" s="163"/>
      <c r="J143" s="163">
        <f t="shared" si="1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0.36499999999999999</v>
      </c>
      <c r="R143" s="154">
        <f t="shared" si="12"/>
        <v>0.73729999999999996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170</v>
      </c>
      <c r="AY143" s="14" t="s">
        <v>163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170</v>
      </c>
      <c r="BK143" s="157">
        <f t="shared" si="19"/>
        <v>0</v>
      </c>
      <c r="BL143" s="14" t="s">
        <v>169</v>
      </c>
      <c r="BM143" s="156" t="s">
        <v>226</v>
      </c>
    </row>
    <row r="144" spans="1:65" s="2" customFormat="1" ht="24.2" customHeight="1">
      <c r="A144" s="26"/>
      <c r="B144" s="144"/>
      <c r="C144" s="158" t="s">
        <v>227</v>
      </c>
      <c r="D144" s="158" t="s">
        <v>188</v>
      </c>
      <c r="E144" s="159" t="s">
        <v>1974</v>
      </c>
      <c r="F144" s="160" t="s">
        <v>1975</v>
      </c>
      <c r="G144" s="161" t="s">
        <v>248</v>
      </c>
      <c r="H144" s="162">
        <v>1.01</v>
      </c>
      <c r="I144" s="163"/>
      <c r="J144" s="163">
        <f t="shared" si="1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0.73199999999999998</v>
      </c>
      <c r="R144" s="154">
        <f t="shared" si="12"/>
        <v>0.73931999999999998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179</v>
      </c>
      <c r="AT144" s="156" t="s">
        <v>188</v>
      </c>
      <c r="AU144" s="156" t="s">
        <v>170</v>
      </c>
      <c r="AY144" s="14" t="s">
        <v>163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170</v>
      </c>
      <c r="BK144" s="157">
        <f t="shared" si="19"/>
        <v>0</v>
      </c>
      <c r="BL144" s="14" t="s">
        <v>169</v>
      </c>
      <c r="BM144" s="156" t="s">
        <v>230</v>
      </c>
    </row>
    <row r="145" spans="1:65" s="2" customFormat="1" ht="21.75" customHeight="1">
      <c r="A145" s="26"/>
      <c r="B145" s="144"/>
      <c r="C145" s="145" t="s">
        <v>7</v>
      </c>
      <c r="D145" s="145" t="s">
        <v>165</v>
      </c>
      <c r="E145" s="146" t="s">
        <v>1976</v>
      </c>
      <c r="F145" s="147" t="s">
        <v>1977</v>
      </c>
      <c r="G145" s="148" t="s">
        <v>248</v>
      </c>
      <c r="H145" s="149">
        <v>1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169</v>
      </c>
      <c r="AT145" s="156" t="s">
        <v>165</v>
      </c>
      <c r="AU145" s="156" t="s">
        <v>170</v>
      </c>
      <c r="AY145" s="14" t="s">
        <v>163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170</v>
      </c>
      <c r="BK145" s="157">
        <f t="shared" si="19"/>
        <v>0</v>
      </c>
      <c r="BL145" s="14" t="s">
        <v>169</v>
      </c>
      <c r="BM145" s="156" t="s">
        <v>234</v>
      </c>
    </row>
    <row r="146" spans="1:65" s="2" customFormat="1" ht="21.75" customHeight="1">
      <c r="A146" s="26"/>
      <c r="B146" s="144"/>
      <c r="C146" s="158" t="s">
        <v>235</v>
      </c>
      <c r="D146" s="158" t="s">
        <v>188</v>
      </c>
      <c r="E146" s="159" t="s">
        <v>1978</v>
      </c>
      <c r="F146" s="160" t="s">
        <v>1979</v>
      </c>
      <c r="G146" s="161" t="s">
        <v>248</v>
      </c>
      <c r="H146" s="162">
        <v>1</v>
      </c>
      <c r="I146" s="163"/>
      <c r="J146" s="163">
        <f t="shared" si="10"/>
        <v>0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0.38400000000000001</v>
      </c>
      <c r="R146" s="154">
        <f t="shared" si="12"/>
        <v>0.38400000000000001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179</v>
      </c>
      <c r="AT146" s="156" t="s">
        <v>188</v>
      </c>
      <c r="AU146" s="156" t="s">
        <v>170</v>
      </c>
      <c r="AY146" s="14" t="s">
        <v>163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170</v>
      </c>
      <c r="BK146" s="157">
        <f t="shared" si="19"/>
        <v>0</v>
      </c>
      <c r="BL146" s="14" t="s">
        <v>169</v>
      </c>
      <c r="BM146" s="156" t="s">
        <v>238</v>
      </c>
    </row>
    <row r="147" spans="1:65" s="2" customFormat="1" ht="24.2" customHeight="1">
      <c r="A147" s="26"/>
      <c r="B147" s="144"/>
      <c r="C147" s="145" t="s">
        <v>202</v>
      </c>
      <c r="D147" s="145" t="s">
        <v>165</v>
      </c>
      <c r="E147" s="146" t="s">
        <v>1980</v>
      </c>
      <c r="F147" s="147" t="s">
        <v>1981</v>
      </c>
      <c r="G147" s="148" t="s">
        <v>248</v>
      </c>
      <c r="H147" s="149">
        <v>1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6.3400000000000001E-3</v>
      </c>
      <c r="R147" s="154">
        <f t="shared" si="12"/>
        <v>6.3400000000000001E-3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170</v>
      </c>
      <c r="AY147" s="14" t="s">
        <v>163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170</v>
      </c>
      <c r="BK147" s="157">
        <f t="shared" si="19"/>
        <v>0</v>
      </c>
      <c r="BL147" s="14" t="s">
        <v>169</v>
      </c>
      <c r="BM147" s="156" t="s">
        <v>241</v>
      </c>
    </row>
    <row r="148" spans="1:65" s="2" customFormat="1" ht="16.5" customHeight="1">
      <c r="A148" s="26"/>
      <c r="B148" s="144"/>
      <c r="C148" s="158" t="s">
        <v>242</v>
      </c>
      <c r="D148" s="158" t="s">
        <v>188</v>
      </c>
      <c r="E148" s="159" t="s">
        <v>1982</v>
      </c>
      <c r="F148" s="160" t="s">
        <v>1983</v>
      </c>
      <c r="G148" s="161" t="s">
        <v>248</v>
      </c>
      <c r="H148" s="162">
        <v>1</v>
      </c>
      <c r="I148" s="163"/>
      <c r="J148" s="163">
        <f t="shared" si="10"/>
        <v>0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1"/>
        <v>0</v>
      </c>
      <c r="Q148" s="154">
        <v>8.6400000000000005E-2</v>
      </c>
      <c r="R148" s="154">
        <f t="shared" si="12"/>
        <v>8.6400000000000005E-2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179</v>
      </c>
      <c r="AT148" s="156" t="s">
        <v>188</v>
      </c>
      <c r="AU148" s="156" t="s">
        <v>170</v>
      </c>
      <c r="AY148" s="14" t="s">
        <v>163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170</v>
      </c>
      <c r="BK148" s="157">
        <f t="shared" si="19"/>
        <v>0</v>
      </c>
      <c r="BL148" s="14" t="s">
        <v>169</v>
      </c>
      <c r="BM148" s="156" t="s">
        <v>245</v>
      </c>
    </row>
    <row r="149" spans="1:65" s="12" customFormat="1" ht="22.9" customHeight="1">
      <c r="B149" s="132"/>
      <c r="D149" s="133" t="s">
        <v>68</v>
      </c>
      <c r="E149" s="142" t="s">
        <v>504</v>
      </c>
      <c r="F149" s="142" t="s">
        <v>505</v>
      </c>
      <c r="J149" s="143">
        <f>BK149</f>
        <v>0</v>
      </c>
      <c r="L149" s="132"/>
      <c r="M149" s="136"/>
      <c r="N149" s="137"/>
      <c r="O149" s="137"/>
      <c r="P149" s="138">
        <f>P150</f>
        <v>0</v>
      </c>
      <c r="Q149" s="137"/>
      <c r="R149" s="138">
        <f>R150</f>
        <v>0</v>
      </c>
      <c r="S149" s="137"/>
      <c r="T149" s="139">
        <f>T150</f>
        <v>0</v>
      </c>
      <c r="AR149" s="133" t="s">
        <v>77</v>
      </c>
      <c r="AT149" s="140" t="s">
        <v>68</v>
      </c>
      <c r="AU149" s="140" t="s">
        <v>77</v>
      </c>
      <c r="AY149" s="133" t="s">
        <v>163</v>
      </c>
      <c r="BK149" s="141">
        <f>BK150</f>
        <v>0</v>
      </c>
    </row>
    <row r="150" spans="1:65" s="2" customFormat="1" ht="33" customHeight="1">
      <c r="A150" s="26"/>
      <c r="B150" s="144"/>
      <c r="C150" s="145" t="s">
        <v>205</v>
      </c>
      <c r="D150" s="145" t="s">
        <v>165</v>
      </c>
      <c r="E150" s="146" t="s">
        <v>1949</v>
      </c>
      <c r="F150" s="147" t="s">
        <v>1950</v>
      </c>
      <c r="G150" s="148" t="s">
        <v>191</v>
      </c>
      <c r="H150" s="149">
        <v>15.981999999999999</v>
      </c>
      <c r="I150" s="150"/>
      <c r="J150" s="150">
        <f>ROUND(I150*H150,2)</f>
        <v>0</v>
      </c>
      <c r="K150" s="151"/>
      <c r="L150" s="27"/>
      <c r="M150" s="168" t="s">
        <v>1</v>
      </c>
      <c r="N150" s="169" t="s">
        <v>35</v>
      </c>
      <c r="O150" s="170">
        <v>0</v>
      </c>
      <c r="P150" s="170">
        <f>O150*H150</f>
        <v>0</v>
      </c>
      <c r="Q150" s="170">
        <v>0</v>
      </c>
      <c r="R150" s="170">
        <f>Q150*H150</f>
        <v>0</v>
      </c>
      <c r="S150" s="170">
        <v>0</v>
      </c>
      <c r="T150" s="17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169</v>
      </c>
      <c r="AT150" s="156" t="s">
        <v>165</v>
      </c>
      <c r="AU150" s="156" t="s">
        <v>170</v>
      </c>
      <c r="AY150" s="14" t="s">
        <v>163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4" t="s">
        <v>170</v>
      </c>
      <c r="BK150" s="157">
        <f>ROUND(I150*H150,2)</f>
        <v>0</v>
      </c>
      <c r="BL150" s="14" t="s">
        <v>169</v>
      </c>
      <c r="BM150" s="156" t="s">
        <v>249</v>
      </c>
    </row>
    <row r="151" spans="1:65" s="2" customFormat="1" ht="6.95" customHeight="1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0:K15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topLeftCell="A112" workbookViewId="0">
      <selection activeCell="V127" sqref="V127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1985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ROUND((SUM(BE121:BE144)),  2)</f>
        <v>0</v>
      </c>
      <c r="G33" s="98"/>
      <c r="H33" s="98"/>
      <c r="I33" s="99">
        <v>0.2</v>
      </c>
      <c r="J33" s="97">
        <f>ROUND(((SUM(BE121:BE144))*I33),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ROUND((SUM(BF121:BF144)),  2)</f>
        <v>0</v>
      </c>
      <c r="G34" s="26"/>
      <c r="H34" s="26"/>
      <c r="I34" s="101">
        <v>0.2</v>
      </c>
      <c r="J34" s="100">
        <f>ROUND(((SUM(BF121:BF144))*I34),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ROUND((SUM(BG121:BG144)),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ROUND((SUM(BH121:BH144)),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ROUND((SUM(BI121:BI144)),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12 - SO 08 Trativod dažďovej kanalizácie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J132</f>
        <v>0</v>
      </c>
      <c r="L99" s="117"/>
    </row>
    <row r="100" spans="1:31" s="10" customFormat="1" ht="19.899999999999999" customHeight="1">
      <c r="B100" s="117"/>
      <c r="D100" s="118" t="s">
        <v>1922</v>
      </c>
      <c r="E100" s="119"/>
      <c r="F100" s="119"/>
      <c r="G100" s="119"/>
      <c r="H100" s="119"/>
      <c r="I100" s="119"/>
      <c r="J100" s="120">
        <f>J134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J143</f>
        <v>0</v>
      </c>
      <c r="L101" s="11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149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2" t="str">
        <f>E7</f>
        <v>Vinárstvo Káty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119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8" t="str">
        <f>E9</f>
        <v xml:space="preserve">12 - SO 08 Trativod dažďovej kanalizácie   </v>
      </c>
      <c r="F113" s="211"/>
      <c r="G113" s="211"/>
      <c r="H113" s="211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21. 4. 2022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E15</f>
        <v>SANPO s.r.o., Kráľovka 159/22, 076 82 Malá Tŕňa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150</v>
      </c>
      <c r="D120" s="124" t="s">
        <v>54</v>
      </c>
      <c r="E120" s="124" t="s">
        <v>50</v>
      </c>
      <c r="F120" s="124" t="s">
        <v>51</v>
      </c>
      <c r="G120" s="124" t="s">
        <v>151</v>
      </c>
      <c r="H120" s="124" t="s">
        <v>152</v>
      </c>
      <c r="I120" s="124" t="s">
        <v>153</v>
      </c>
      <c r="J120" s="125" t="s">
        <v>123</v>
      </c>
      <c r="K120" s="126" t="s">
        <v>154</v>
      </c>
      <c r="L120" s="127"/>
      <c r="M120" s="59" t="s">
        <v>1</v>
      </c>
      <c r="N120" s="60" t="s">
        <v>33</v>
      </c>
      <c r="O120" s="60" t="s">
        <v>155</v>
      </c>
      <c r="P120" s="60" t="s">
        <v>156</v>
      </c>
      <c r="Q120" s="60" t="s">
        <v>157</v>
      </c>
      <c r="R120" s="60" t="s">
        <v>158</v>
      </c>
      <c r="S120" s="60" t="s">
        <v>159</v>
      </c>
      <c r="T120" s="61" t="s">
        <v>160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26"/>
      <c r="B121" s="27"/>
      <c r="C121" s="66" t="s">
        <v>124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</f>
        <v>0</v>
      </c>
      <c r="Q121" s="63"/>
      <c r="R121" s="129">
        <f>R122</f>
        <v>101.11938000000001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125</v>
      </c>
      <c r="BK121" s="131">
        <f>BK122</f>
        <v>0</v>
      </c>
    </row>
    <row r="122" spans="1:65" s="12" customFormat="1" ht="25.9" customHeight="1">
      <c r="B122" s="132"/>
      <c r="D122" s="133" t="s">
        <v>68</v>
      </c>
      <c r="E122" s="134" t="s">
        <v>161</v>
      </c>
      <c r="F122" s="134" t="s">
        <v>162</v>
      </c>
      <c r="J122" s="135">
        <f>BK122</f>
        <v>0</v>
      </c>
      <c r="L122" s="132"/>
      <c r="M122" s="136"/>
      <c r="N122" s="137"/>
      <c r="O122" s="137"/>
      <c r="P122" s="138">
        <f>P123+P132+P134+P143</f>
        <v>0</v>
      </c>
      <c r="Q122" s="137"/>
      <c r="R122" s="138">
        <f>R123+R132+R134+R143</f>
        <v>101.11938000000001</v>
      </c>
      <c r="S122" s="137"/>
      <c r="T122" s="139">
        <f>T123+T132+T134+T143</f>
        <v>0</v>
      </c>
      <c r="AR122" s="133" t="s">
        <v>77</v>
      </c>
      <c r="AT122" s="140" t="s">
        <v>68</v>
      </c>
      <c r="AU122" s="140" t="s">
        <v>69</v>
      </c>
      <c r="AY122" s="133" t="s">
        <v>163</v>
      </c>
      <c r="BK122" s="141">
        <f>BK123+BK132+BK134+BK143</f>
        <v>0</v>
      </c>
    </row>
    <row r="123" spans="1:65" s="12" customFormat="1" ht="22.9" customHeight="1">
      <c r="B123" s="132"/>
      <c r="D123" s="133" t="s">
        <v>68</v>
      </c>
      <c r="E123" s="142" t="s">
        <v>77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SUM(P124:P131)</f>
        <v>0</v>
      </c>
      <c r="Q123" s="137"/>
      <c r="R123" s="138">
        <f>SUM(R124:R131)</f>
        <v>0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163</v>
      </c>
      <c r="BK123" s="141">
        <f>SUM(BK124:BK131)</f>
        <v>0</v>
      </c>
    </row>
    <row r="124" spans="1:65" s="2" customFormat="1" ht="24.2" customHeight="1">
      <c r="A124" s="26"/>
      <c r="B124" s="144"/>
      <c r="C124" s="145" t="s">
        <v>77</v>
      </c>
      <c r="D124" s="145" t="s">
        <v>165</v>
      </c>
      <c r="E124" s="146" t="s">
        <v>1986</v>
      </c>
      <c r="F124" s="147" t="s">
        <v>1987</v>
      </c>
      <c r="G124" s="148" t="s">
        <v>168</v>
      </c>
      <c r="H124" s="149">
        <v>262.5</v>
      </c>
      <c r="I124" s="150"/>
      <c r="J124" s="150">
        <f t="shared" ref="J124:J131" si="0">ROUND(I124*H124,2)</f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ref="P124:P131" si="1">O124*H124</f>
        <v>0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170</v>
      </c>
      <c r="AY124" s="14" t="s">
        <v>163</v>
      </c>
      <c r="BE124" s="157">
        <f t="shared" ref="BE124:BE131" si="4">IF(N124="základná",J124,0)</f>
        <v>0</v>
      </c>
      <c r="BF124" s="157">
        <f t="shared" ref="BF124:BF131" si="5">IF(N124="znížená",J124,0)</f>
        <v>0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170</v>
      </c>
      <c r="BK124" s="157">
        <f t="shared" ref="BK124:BK131" si="9">ROUND(I124*H124,2)</f>
        <v>0</v>
      </c>
      <c r="BL124" s="14" t="s">
        <v>169</v>
      </c>
      <c r="BM124" s="156" t="s">
        <v>170</v>
      </c>
    </row>
    <row r="125" spans="1:65" s="2" customFormat="1" ht="37.9" customHeight="1">
      <c r="A125" s="26"/>
      <c r="B125" s="144"/>
      <c r="C125" s="145" t="s">
        <v>170</v>
      </c>
      <c r="D125" s="145" t="s">
        <v>165</v>
      </c>
      <c r="E125" s="146" t="s">
        <v>183</v>
      </c>
      <c r="F125" s="147" t="s">
        <v>1923</v>
      </c>
      <c r="G125" s="148" t="s">
        <v>168</v>
      </c>
      <c r="H125" s="149">
        <v>262.5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170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169</v>
      </c>
    </row>
    <row r="126" spans="1:65" s="2" customFormat="1" ht="16.5" customHeight="1">
      <c r="A126" s="26"/>
      <c r="B126" s="144"/>
      <c r="C126" s="145" t="s">
        <v>173</v>
      </c>
      <c r="D126" s="145" t="s">
        <v>165</v>
      </c>
      <c r="E126" s="146" t="s">
        <v>1924</v>
      </c>
      <c r="F126" s="147" t="s">
        <v>1925</v>
      </c>
      <c r="G126" s="148" t="s">
        <v>168</v>
      </c>
      <c r="H126" s="149">
        <v>18.815999999999999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176</v>
      </c>
    </row>
    <row r="127" spans="1:65" s="2" customFormat="1" ht="24.2" customHeight="1">
      <c r="A127" s="26"/>
      <c r="B127" s="144"/>
      <c r="C127" s="145" t="s">
        <v>169</v>
      </c>
      <c r="D127" s="145" t="s">
        <v>165</v>
      </c>
      <c r="E127" s="146" t="s">
        <v>1926</v>
      </c>
      <c r="F127" s="147" t="s">
        <v>1927</v>
      </c>
      <c r="G127" s="148" t="s">
        <v>168</v>
      </c>
      <c r="H127" s="149">
        <v>18.815999999999999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179</v>
      </c>
    </row>
    <row r="128" spans="1:65" s="2" customFormat="1" ht="37.9" customHeight="1">
      <c r="A128" s="26"/>
      <c r="B128" s="144"/>
      <c r="C128" s="145" t="s">
        <v>180</v>
      </c>
      <c r="D128" s="145" t="s">
        <v>165</v>
      </c>
      <c r="E128" s="146" t="s">
        <v>1928</v>
      </c>
      <c r="F128" s="147" t="s">
        <v>1929</v>
      </c>
      <c r="G128" s="148" t="s">
        <v>168</v>
      </c>
      <c r="H128" s="149">
        <v>51.25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103</v>
      </c>
    </row>
    <row r="129" spans="1:65" s="2" customFormat="1" ht="44.25" customHeight="1">
      <c r="A129" s="26"/>
      <c r="B129" s="144"/>
      <c r="C129" s="145" t="s">
        <v>176</v>
      </c>
      <c r="D129" s="145" t="s">
        <v>165</v>
      </c>
      <c r="E129" s="146" t="s">
        <v>1930</v>
      </c>
      <c r="F129" s="147" t="s">
        <v>1931</v>
      </c>
      <c r="G129" s="148" t="s">
        <v>168</v>
      </c>
      <c r="H129" s="149">
        <v>307.5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109</v>
      </c>
    </row>
    <row r="130" spans="1:65" s="2" customFormat="1" ht="24.2" customHeight="1">
      <c r="A130" s="26"/>
      <c r="B130" s="144"/>
      <c r="C130" s="145" t="s">
        <v>185</v>
      </c>
      <c r="D130" s="145" t="s">
        <v>165</v>
      </c>
      <c r="E130" s="146" t="s">
        <v>186</v>
      </c>
      <c r="F130" s="147" t="s">
        <v>187</v>
      </c>
      <c r="G130" s="148" t="s">
        <v>168</v>
      </c>
      <c r="H130" s="149">
        <v>136.5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115</v>
      </c>
    </row>
    <row r="131" spans="1:65" s="2" customFormat="1" ht="24.2" customHeight="1">
      <c r="A131" s="26"/>
      <c r="B131" s="144"/>
      <c r="C131" s="145" t="s">
        <v>179</v>
      </c>
      <c r="D131" s="145" t="s">
        <v>165</v>
      </c>
      <c r="E131" s="146" t="s">
        <v>1932</v>
      </c>
      <c r="F131" s="147" t="s">
        <v>1933</v>
      </c>
      <c r="G131" s="148" t="s">
        <v>168</v>
      </c>
      <c r="H131" s="149">
        <v>84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192</v>
      </c>
    </row>
    <row r="132" spans="1:65" s="12" customFormat="1" ht="22.9" customHeight="1">
      <c r="B132" s="132"/>
      <c r="D132" s="133" t="s">
        <v>68</v>
      </c>
      <c r="E132" s="142" t="s">
        <v>169</v>
      </c>
      <c r="F132" s="142" t="s">
        <v>313</v>
      </c>
      <c r="J132" s="143">
        <f>BK132</f>
        <v>0</v>
      </c>
      <c r="L132" s="132"/>
      <c r="M132" s="136"/>
      <c r="N132" s="137"/>
      <c r="O132" s="137"/>
      <c r="P132" s="138">
        <f>P133</f>
        <v>0</v>
      </c>
      <c r="Q132" s="137"/>
      <c r="R132" s="138">
        <f>R133</f>
        <v>79.41234</v>
      </c>
      <c r="S132" s="137"/>
      <c r="T132" s="139">
        <f>T133</f>
        <v>0</v>
      </c>
      <c r="AR132" s="133" t="s">
        <v>77</v>
      </c>
      <c r="AT132" s="140" t="s">
        <v>68</v>
      </c>
      <c r="AU132" s="140" t="s">
        <v>77</v>
      </c>
      <c r="AY132" s="133" t="s">
        <v>163</v>
      </c>
      <c r="BK132" s="141">
        <f>BK133</f>
        <v>0</v>
      </c>
    </row>
    <row r="133" spans="1:65" s="2" customFormat="1" ht="33" customHeight="1">
      <c r="A133" s="26"/>
      <c r="B133" s="144"/>
      <c r="C133" s="145" t="s">
        <v>194</v>
      </c>
      <c r="D133" s="145" t="s">
        <v>165</v>
      </c>
      <c r="E133" s="146" t="s">
        <v>1934</v>
      </c>
      <c r="F133" s="147" t="s">
        <v>1935</v>
      </c>
      <c r="G133" s="148" t="s">
        <v>168</v>
      </c>
      <c r="H133" s="149">
        <v>42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>O133*H133</f>
        <v>0</v>
      </c>
      <c r="Q133" s="154">
        <v>1.8907700000000001</v>
      </c>
      <c r="R133" s="154">
        <f>Q133*H133</f>
        <v>79.41234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170</v>
      </c>
      <c r="BK133" s="157">
        <f>ROUND(I133*H133,2)</f>
        <v>0</v>
      </c>
      <c r="BL133" s="14" t="s">
        <v>169</v>
      </c>
      <c r="BM133" s="156" t="s">
        <v>197</v>
      </c>
    </row>
    <row r="134" spans="1:65" s="12" customFormat="1" ht="22.9" customHeight="1">
      <c r="B134" s="132"/>
      <c r="D134" s="133" t="s">
        <v>68</v>
      </c>
      <c r="E134" s="142" t="s">
        <v>179</v>
      </c>
      <c r="F134" s="142" t="s">
        <v>1936</v>
      </c>
      <c r="J134" s="143">
        <f>BK134</f>
        <v>0</v>
      </c>
      <c r="L134" s="132"/>
      <c r="M134" s="136"/>
      <c r="N134" s="137"/>
      <c r="O134" s="137"/>
      <c r="P134" s="138">
        <f>SUM(P135:P142)</f>
        <v>0</v>
      </c>
      <c r="Q134" s="137"/>
      <c r="R134" s="138">
        <f>SUM(R135:R142)</f>
        <v>21.707039999999999</v>
      </c>
      <c r="S134" s="137"/>
      <c r="T134" s="139">
        <f>SUM(T135:T142)</f>
        <v>0</v>
      </c>
      <c r="AR134" s="133" t="s">
        <v>77</v>
      </c>
      <c r="AT134" s="140" t="s">
        <v>68</v>
      </c>
      <c r="AU134" s="140" t="s">
        <v>77</v>
      </c>
      <c r="AY134" s="133" t="s">
        <v>163</v>
      </c>
      <c r="BK134" s="141">
        <f>SUM(BK135:BK142)</f>
        <v>0</v>
      </c>
    </row>
    <row r="135" spans="1:65" s="2" customFormat="1" ht="24.2" customHeight="1">
      <c r="A135" s="26"/>
      <c r="B135" s="144"/>
      <c r="C135" s="145" t="s">
        <v>103</v>
      </c>
      <c r="D135" s="145" t="s">
        <v>165</v>
      </c>
      <c r="E135" s="146" t="s">
        <v>1964</v>
      </c>
      <c r="F135" s="147" t="s">
        <v>1965</v>
      </c>
      <c r="G135" s="148" t="s">
        <v>374</v>
      </c>
      <c r="H135" s="149">
        <v>175</v>
      </c>
      <c r="I135" s="150"/>
      <c r="J135" s="150">
        <f t="shared" ref="J135:J142" si="10">ROUND(I135*H135,2)</f>
        <v>0</v>
      </c>
      <c r="K135" s="151"/>
      <c r="L135" s="27"/>
      <c r="M135" s="152" t="s">
        <v>1</v>
      </c>
      <c r="N135" s="153" t="s">
        <v>35</v>
      </c>
      <c r="O135" s="154">
        <v>0</v>
      </c>
      <c r="P135" s="154">
        <f t="shared" ref="P135:P142" si="11">O135*H135</f>
        <v>0</v>
      </c>
      <c r="Q135" s="154">
        <v>1.0000000000000001E-5</v>
      </c>
      <c r="R135" s="154">
        <f t="shared" ref="R135:R142" si="12">Q135*H135</f>
        <v>1.75E-3</v>
      </c>
      <c r="S135" s="154">
        <v>0</v>
      </c>
      <c r="T135" s="155">
        <f t="shared" ref="T135:T142" si="1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169</v>
      </c>
      <c r="AT135" s="156" t="s">
        <v>165</v>
      </c>
      <c r="AU135" s="156" t="s">
        <v>170</v>
      </c>
      <c r="AY135" s="14" t="s">
        <v>163</v>
      </c>
      <c r="BE135" s="157">
        <f t="shared" ref="BE135:BE142" si="14">IF(N135="základná",J135,0)</f>
        <v>0</v>
      </c>
      <c r="BF135" s="157">
        <f t="shared" ref="BF135:BF142" si="15">IF(N135="znížená",J135,0)</f>
        <v>0</v>
      </c>
      <c r="BG135" s="157">
        <f t="shared" ref="BG135:BG142" si="16">IF(N135="zákl. prenesená",J135,0)</f>
        <v>0</v>
      </c>
      <c r="BH135" s="157">
        <f t="shared" ref="BH135:BH142" si="17">IF(N135="zníž. prenesená",J135,0)</f>
        <v>0</v>
      </c>
      <c r="BI135" s="157">
        <f t="shared" ref="BI135:BI142" si="18">IF(N135="nulová",J135,0)</f>
        <v>0</v>
      </c>
      <c r="BJ135" s="14" t="s">
        <v>170</v>
      </c>
      <c r="BK135" s="157">
        <f t="shared" ref="BK135:BK142" si="19">ROUND(I135*H135,2)</f>
        <v>0</v>
      </c>
      <c r="BL135" s="14" t="s">
        <v>169</v>
      </c>
      <c r="BM135" s="156" t="s">
        <v>7</v>
      </c>
    </row>
    <row r="136" spans="1:65" s="2" customFormat="1" ht="33" customHeight="1">
      <c r="A136" s="26"/>
      <c r="B136" s="144"/>
      <c r="C136" s="158" t="s">
        <v>106</v>
      </c>
      <c r="D136" s="158" t="s">
        <v>188</v>
      </c>
      <c r="E136" s="159" t="s">
        <v>1966</v>
      </c>
      <c r="F136" s="160" t="s">
        <v>1988</v>
      </c>
      <c r="G136" s="161" t="s">
        <v>248</v>
      </c>
      <c r="H136" s="162">
        <v>35</v>
      </c>
      <c r="I136" s="163"/>
      <c r="J136" s="163">
        <f t="shared" si="10"/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1"/>
        <v>0</v>
      </c>
      <c r="Q136" s="154">
        <v>1.627E-2</v>
      </c>
      <c r="R136" s="154">
        <f t="shared" si="12"/>
        <v>0.56945000000000001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179</v>
      </c>
      <c r="AT136" s="156" t="s">
        <v>188</v>
      </c>
      <c r="AU136" s="156" t="s">
        <v>170</v>
      </c>
      <c r="AY136" s="14" t="s">
        <v>163</v>
      </c>
      <c r="BE136" s="157">
        <f t="shared" si="14"/>
        <v>0</v>
      </c>
      <c r="BF136" s="157">
        <f t="shared" si="15"/>
        <v>0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170</v>
      </c>
      <c r="BK136" s="157">
        <f t="shared" si="19"/>
        <v>0</v>
      </c>
      <c r="BL136" s="14" t="s">
        <v>169</v>
      </c>
      <c r="BM136" s="156" t="s">
        <v>202</v>
      </c>
    </row>
    <row r="137" spans="1:65" s="2" customFormat="1" ht="24.2" customHeight="1">
      <c r="A137" s="26"/>
      <c r="B137" s="144"/>
      <c r="C137" s="145" t="s">
        <v>109</v>
      </c>
      <c r="D137" s="145" t="s">
        <v>165</v>
      </c>
      <c r="E137" s="146" t="s">
        <v>1968</v>
      </c>
      <c r="F137" s="147" t="s">
        <v>1969</v>
      </c>
      <c r="G137" s="148" t="s">
        <v>248</v>
      </c>
      <c r="H137" s="149">
        <v>6</v>
      </c>
      <c r="I137" s="150"/>
      <c r="J137" s="150">
        <f t="shared" si="10"/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1"/>
        <v>0</v>
      </c>
      <c r="Q137" s="154">
        <v>1.7964500000000001</v>
      </c>
      <c r="R137" s="154">
        <f t="shared" si="12"/>
        <v>10.778700000000001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169</v>
      </c>
      <c r="AT137" s="156" t="s">
        <v>165</v>
      </c>
      <c r="AU137" s="156" t="s">
        <v>170</v>
      </c>
      <c r="AY137" s="14" t="s">
        <v>163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170</v>
      </c>
      <c r="BK137" s="157">
        <f t="shared" si="19"/>
        <v>0</v>
      </c>
      <c r="BL137" s="14" t="s">
        <v>169</v>
      </c>
      <c r="BM137" s="156" t="s">
        <v>205</v>
      </c>
    </row>
    <row r="138" spans="1:65" s="2" customFormat="1" ht="24.2" customHeight="1">
      <c r="A138" s="26"/>
      <c r="B138" s="144"/>
      <c r="C138" s="158" t="s">
        <v>112</v>
      </c>
      <c r="D138" s="158" t="s">
        <v>188</v>
      </c>
      <c r="E138" s="159" t="s">
        <v>1970</v>
      </c>
      <c r="F138" s="160" t="s">
        <v>1971</v>
      </c>
      <c r="G138" s="161" t="s">
        <v>248</v>
      </c>
      <c r="H138" s="162">
        <v>18.18</v>
      </c>
      <c r="I138" s="163"/>
      <c r="J138" s="163">
        <f t="shared" si="10"/>
        <v>0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0.21199999999999999</v>
      </c>
      <c r="R138" s="154">
        <f t="shared" si="12"/>
        <v>3.8541599999999998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179</v>
      </c>
      <c r="AT138" s="156" t="s">
        <v>188</v>
      </c>
      <c r="AU138" s="156" t="s">
        <v>170</v>
      </c>
      <c r="AY138" s="14" t="s">
        <v>163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170</v>
      </c>
      <c r="BK138" s="157">
        <f t="shared" si="19"/>
        <v>0</v>
      </c>
      <c r="BL138" s="14" t="s">
        <v>169</v>
      </c>
      <c r="BM138" s="156" t="s">
        <v>209</v>
      </c>
    </row>
    <row r="139" spans="1:65" s="2" customFormat="1" ht="24.2" customHeight="1">
      <c r="A139" s="26"/>
      <c r="B139" s="144"/>
      <c r="C139" s="158" t="s">
        <v>115</v>
      </c>
      <c r="D139" s="158" t="s">
        <v>188</v>
      </c>
      <c r="E139" s="159" t="s">
        <v>1972</v>
      </c>
      <c r="F139" s="160" t="s">
        <v>1973</v>
      </c>
      <c r="G139" s="161" t="s">
        <v>248</v>
      </c>
      <c r="H139" s="162">
        <v>6.06</v>
      </c>
      <c r="I139" s="163"/>
      <c r="J139" s="163">
        <f t="shared" si="10"/>
        <v>0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0.36499999999999999</v>
      </c>
      <c r="R139" s="154">
        <f t="shared" si="12"/>
        <v>2.2119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179</v>
      </c>
      <c r="AT139" s="156" t="s">
        <v>188</v>
      </c>
      <c r="AU139" s="156" t="s">
        <v>170</v>
      </c>
      <c r="AY139" s="14" t="s">
        <v>163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170</v>
      </c>
      <c r="BK139" s="157">
        <f t="shared" si="19"/>
        <v>0</v>
      </c>
      <c r="BL139" s="14" t="s">
        <v>169</v>
      </c>
      <c r="BM139" s="156" t="s">
        <v>212</v>
      </c>
    </row>
    <row r="140" spans="1:65" s="2" customFormat="1" ht="24.2" customHeight="1">
      <c r="A140" s="26"/>
      <c r="B140" s="144"/>
      <c r="C140" s="158" t="s">
        <v>213</v>
      </c>
      <c r="D140" s="158" t="s">
        <v>188</v>
      </c>
      <c r="E140" s="159" t="s">
        <v>1974</v>
      </c>
      <c r="F140" s="160" t="s">
        <v>1975</v>
      </c>
      <c r="G140" s="161" t="s">
        <v>248</v>
      </c>
      <c r="H140" s="162">
        <v>5.05</v>
      </c>
      <c r="I140" s="163"/>
      <c r="J140" s="163">
        <f t="shared" si="10"/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0.73199999999999998</v>
      </c>
      <c r="R140" s="154">
        <f t="shared" si="12"/>
        <v>3.6965999999999997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169</v>
      </c>
      <c r="BM140" s="156" t="s">
        <v>216</v>
      </c>
    </row>
    <row r="141" spans="1:65" s="2" customFormat="1" ht="24.2" customHeight="1">
      <c r="A141" s="26"/>
      <c r="B141" s="144"/>
      <c r="C141" s="145" t="s">
        <v>192</v>
      </c>
      <c r="D141" s="145" t="s">
        <v>165</v>
      </c>
      <c r="E141" s="146" t="s">
        <v>1980</v>
      </c>
      <c r="F141" s="147" t="s">
        <v>1981</v>
      </c>
      <c r="G141" s="148" t="s">
        <v>248</v>
      </c>
      <c r="H141" s="149">
        <v>12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6.3400000000000001E-3</v>
      </c>
      <c r="R141" s="154">
        <f t="shared" si="12"/>
        <v>7.6080000000000009E-2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169</v>
      </c>
      <c r="AT141" s="156" t="s">
        <v>165</v>
      </c>
      <c r="AU141" s="156" t="s">
        <v>170</v>
      </c>
      <c r="AY141" s="14" t="s">
        <v>163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170</v>
      </c>
      <c r="BK141" s="157">
        <f t="shared" si="19"/>
        <v>0</v>
      </c>
      <c r="BL141" s="14" t="s">
        <v>169</v>
      </c>
      <c r="BM141" s="156" t="s">
        <v>219</v>
      </c>
    </row>
    <row r="142" spans="1:65" s="2" customFormat="1" ht="16.5" customHeight="1">
      <c r="A142" s="26"/>
      <c r="B142" s="144"/>
      <c r="C142" s="158" t="s">
        <v>220</v>
      </c>
      <c r="D142" s="158" t="s">
        <v>188</v>
      </c>
      <c r="E142" s="159" t="s">
        <v>1982</v>
      </c>
      <c r="F142" s="160" t="s">
        <v>1983</v>
      </c>
      <c r="G142" s="161" t="s">
        <v>248</v>
      </c>
      <c r="H142" s="162">
        <v>6</v>
      </c>
      <c r="I142" s="163"/>
      <c r="J142" s="163">
        <f t="shared" si="10"/>
        <v>0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8.6400000000000005E-2</v>
      </c>
      <c r="R142" s="154">
        <f t="shared" si="12"/>
        <v>0.51839999999999997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179</v>
      </c>
      <c r="AT142" s="156" t="s">
        <v>188</v>
      </c>
      <c r="AU142" s="156" t="s">
        <v>170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169</v>
      </c>
      <c r="BM142" s="156" t="s">
        <v>223</v>
      </c>
    </row>
    <row r="143" spans="1:65" s="12" customFormat="1" ht="22.9" customHeight="1">
      <c r="B143" s="132"/>
      <c r="D143" s="133" t="s">
        <v>68</v>
      </c>
      <c r="E143" s="142" t="s">
        <v>504</v>
      </c>
      <c r="F143" s="142" t="s">
        <v>505</v>
      </c>
      <c r="J143" s="143">
        <f>BK143</f>
        <v>0</v>
      </c>
      <c r="L143" s="132"/>
      <c r="M143" s="136"/>
      <c r="N143" s="137"/>
      <c r="O143" s="137"/>
      <c r="P143" s="138">
        <f>P144</f>
        <v>0</v>
      </c>
      <c r="Q143" s="137"/>
      <c r="R143" s="138">
        <f>R144</f>
        <v>0</v>
      </c>
      <c r="S143" s="137"/>
      <c r="T143" s="139">
        <f>T144</f>
        <v>0</v>
      </c>
      <c r="AR143" s="133" t="s">
        <v>77</v>
      </c>
      <c r="AT143" s="140" t="s">
        <v>68</v>
      </c>
      <c r="AU143" s="140" t="s">
        <v>77</v>
      </c>
      <c r="AY143" s="133" t="s">
        <v>163</v>
      </c>
      <c r="BK143" s="141">
        <f>BK144</f>
        <v>0</v>
      </c>
    </row>
    <row r="144" spans="1:65" s="2" customFormat="1" ht="33" customHeight="1">
      <c r="A144" s="26"/>
      <c r="B144" s="144"/>
      <c r="C144" s="145" t="s">
        <v>197</v>
      </c>
      <c r="D144" s="145" t="s">
        <v>165</v>
      </c>
      <c r="E144" s="146" t="s">
        <v>1949</v>
      </c>
      <c r="F144" s="147" t="s">
        <v>1950</v>
      </c>
      <c r="G144" s="148" t="s">
        <v>191</v>
      </c>
      <c r="H144" s="149">
        <v>101.119</v>
      </c>
      <c r="I144" s="150"/>
      <c r="J144" s="150">
        <f>ROUND(I144*H144,2)</f>
        <v>0</v>
      </c>
      <c r="K144" s="151"/>
      <c r="L144" s="27"/>
      <c r="M144" s="168" t="s">
        <v>1</v>
      </c>
      <c r="N144" s="169" t="s">
        <v>35</v>
      </c>
      <c r="O144" s="170">
        <v>0</v>
      </c>
      <c r="P144" s="170">
        <f>O144*H144</f>
        <v>0</v>
      </c>
      <c r="Q144" s="170">
        <v>0</v>
      </c>
      <c r="R144" s="170">
        <f>Q144*H144</f>
        <v>0</v>
      </c>
      <c r="S144" s="170">
        <v>0</v>
      </c>
      <c r="T144" s="17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169</v>
      </c>
      <c r="AT144" s="156" t="s">
        <v>165</v>
      </c>
      <c r="AU144" s="156" t="s">
        <v>170</v>
      </c>
      <c r="AY144" s="14" t="s">
        <v>163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170</v>
      </c>
      <c r="BK144" s="157">
        <f>ROUND(I144*H144,2)</f>
        <v>0</v>
      </c>
      <c r="BL144" s="14" t="s">
        <v>169</v>
      </c>
      <c r="BM144" s="156" t="s">
        <v>226</v>
      </c>
    </row>
    <row r="145" spans="1:31" s="2" customFormat="1" ht="6.95" customHeight="1">
      <c r="A145" s="26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20:K14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9"/>
  <sheetViews>
    <sheetView showGridLines="0" topLeftCell="A107" workbookViewId="0">
      <selection activeCell="V127" sqref="V127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1989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ROUND(J118,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ROUND((SUM(BE118:BE148)),  2)</f>
        <v>0</v>
      </c>
      <c r="G33" s="98"/>
      <c r="H33" s="98"/>
      <c r="I33" s="99">
        <v>0.2</v>
      </c>
      <c r="J33" s="97">
        <f>ROUND(((SUM(BE118:BE148))*I33),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ROUND((SUM(BF118:BF148)),  2)</f>
        <v>0</v>
      </c>
      <c r="G34" s="26"/>
      <c r="H34" s="26"/>
      <c r="I34" s="101">
        <v>0.2</v>
      </c>
      <c r="J34" s="100">
        <f>ROUND(((SUM(BF118:BF148))*I34),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ROUND((SUM(BG118:BG148)),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ROUND((SUM(BH118:BH148)),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ROUND((SUM(BI118:BI148)),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13 - SO 09.1  Rekonštrukcia trafostanice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J118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1990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1991</v>
      </c>
      <c r="E98" s="119"/>
      <c r="F98" s="119"/>
      <c r="G98" s="119"/>
      <c r="H98" s="119"/>
      <c r="I98" s="119"/>
      <c r="J98" s="120">
        <f>J146</f>
        <v>0</v>
      </c>
      <c r="L98" s="117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149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212" t="str">
        <f>E7</f>
        <v>Vinárstvo Káty</v>
      </c>
      <c r="F108" s="213"/>
      <c r="G108" s="213"/>
      <c r="H108" s="213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119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78" t="str">
        <f>E9</f>
        <v xml:space="preserve">13 - SO 09.1  Rekonštrukcia trafostanice   </v>
      </c>
      <c r="F110" s="211"/>
      <c r="G110" s="211"/>
      <c r="H110" s="211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 xml:space="preserve"> </v>
      </c>
      <c r="G112" s="26"/>
      <c r="H112" s="26"/>
      <c r="I112" s="23" t="s">
        <v>19</v>
      </c>
      <c r="J112" s="52" t="str">
        <f>IF(J12="","",J12)</f>
        <v>21. 4. 2022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E15</f>
        <v>SANPO s.r.o., Kráľovka 159/22, 076 82 Malá Tŕňa</v>
      </c>
      <c r="G114" s="26"/>
      <c r="H114" s="26"/>
      <c r="I114" s="23" t="s">
        <v>25</v>
      </c>
      <c r="J114" s="24" t="str">
        <f>E21</f>
        <v xml:space="preserve"> 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27</v>
      </c>
      <c r="J115" s="24" t="str">
        <f>E24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21"/>
      <c r="B117" s="122"/>
      <c r="C117" s="123" t="s">
        <v>150</v>
      </c>
      <c r="D117" s="124" t="s">
        <v>54</v>
      </c>
      <c r="E117" s="124" t="s">
        <v>50</v>
      </c>
      <c r="F117" s="124" t="s">
        <v>51</v>
      </c>
      <c r="G117" s="124" t="s">
        <v>151</v>
      </c>
      <c r="H117" s="124" t="s">
        <v>152</v>
      </c>
      <c r="I117" s="124" t="s">
        <v>153</v>
      </c>
      <c r="J117" s="125" t="s">
        <v>123</v>
      </c>
      <c r="K117" s="126" t="s">
        <v>154</v>
      </c>
      <c r="L117" s="127"/>
      <c r="M117" s="59" t="s">
        <v>1</v>
      </c>
      <c r="N117" s="60" t="s">
        <v>33</v>
      </c>
      <c r="O117" s="60" t="s">
        <v>155</v>
      </c>
      <c r="P117" s="60" t="s">
        <v>156</v>
      </c>
      <c r="Q117" s="60" t="s">
        <v>157</v>
      </c>
      <c r="R117" s="60" t="s">
        <v>158</v>
      </c>
      <c r="S117" s="60" t="s">
        <v>159</v>
      </c>
      <c r="T117" s="61" t="s">
        <v>160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26"/>
      <c r="B118" s="27"/>
      <c r="C118" s="66" t="s">
        <v>124</v>
      </c>
      <c r="D118" s="26"/>
      <c r="E118" s="26"/>
      <c r="F118" s="26"/>
      <c r="G118" s="26"/>
      <c r="H118" s="26"/>
      <c r="I118" s="26"/>
      <c r="J118" s="128">
        <f>BK118</f>
        <v>0</v>
      </c>
      <c r="K118" s="26"/>
      <c r="L118" s="27"/>
      <c r="M118" s="62"/>
      <c r="N118" s="53"/>
      <c r="O118" s="63"/>
      <c r="P118" s="129">
        <f>P119</f>
        <v>0</v>
      </c>
      <c r="Q118" s="63"/>
      <c r="R118" s="129">
        <f>R119</f>
        <v>0</v>
      </c>
      <c r="S118" s="63"/>
      <c r="T118" s="130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68</v>
      </c>
      <c r="AU118" s="14" t="s">
        <v>125</v>
      </c>
      <c r="BK118" s="131">
        <f>BK119</f>
        <v>0</v>
      </c>
    </row>
    <row r="119" spans="1:65" s="12" customFormat="1" ht="25.9" customHeight="1">
      <c r="B119" s="132"/>
      <c r="D119" s="133" t="s">
        <v>68</v>
      </c>
      <c r="E119" s="134" t="s">
        <v>1992</v>
      </c>
      <c r="F119" s="134" t="s">
        <v>1993</v>
      </c>
      <c r="J119" s="135">
        <f>BK119</f>
        <v>0</v>
      </c>
      <c r="L119" s="132"/>
      <c r="M119" s="136"/>
      <c r="N119" s="137"/>
      <c r="O119" s="137"/>
      <c r="P119" s="138">
        <f>P120+SUM(P121:P146)</f>
        <v>0</v>
      </c>
      <c r="Q119" s="137"/>
      <c r="R119" s="138">
        <f>R120+SUM(R121:R146)</f>
        <v>0</v>
      </c>
      <c r="S119" s="137"/>
      <c r="T119" s="139">
        <f>T120+SUM(T121:T146)</f>
        <v>0</v>
      </c>
      <c r="AR119" s="133" t="s">
        <v>77</v>
      </c>
      <c r="AT119" s="140" t="s">
        <v>68</v>
      </c>
      <c r="AU119" s="140" t="s">
        <v>69</v>
      </c>
      <c r="AY119" s="133" t="s">
        <v>163</v>
      </c>
      <c r="BK119" s="141">
        <f>BK120+SUM(BK121:BK146)</f>
        <v>0</v>
      </c>
    </row>
    <row r="120" spans="1:65" s="2" customFormat="1" ht="24.2" customHeight="1">
      <c r="A120" s="26"/>
      <c r="B120" s="144"/>
      <c r="C120" s="145" t="s">
        <v>77</v>
      </c>
      <c r="D120" s="145" t="s">
        <v>165</v>
      </c>
      <c r="E120" s="146" t="s">
        <v>1994</v>
      </c>
      <c r="F120" s="147" t="s">
        <v>1995</v>
      </c>
      <c r="G120" s="148" t="s">
        <v>374</v>
      </c>
      <c r="H120" s="149">
        <v>3</v>
      </c>
      <c r="I120" s="150"/>
      <c r="J120" s="150">
        <f t="shared" ref="J120:J145" si="0">ROUND(I120*H120,2)</f>
        <v>0</v>
      </c>
      <c r="K120" s="151"/>
      <c r="L120" s="27"/>
      <c r="M120" s="152" t="s">
        <v>1</v>
      </c>
      <c r="N120" s="153" t="s">
        <v>35</v>
      </c>
      <c r="O120" s="154">
        <v>0</v>
      </c>
      <c r="P120" s="154">
        <f t="shared" ref="P120:P145" si="1">O120*H120</f>
        <v>0</v>
      </c>
      <c r="Q120" s="154">
        <v>0</v>
      </c>
      <c r="R120" s="154">
        <f t="shared" ref="R120:R145" si="2">Q120*H120</f>
        <v>0</v>
      </c>
      <c r="S120" s="154">
        <v>0</v>
      </c>
      <c r="T120" s="155">
        <f t="shared" ref="T120:T145" si="3">S120*H120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6" t="s">
        <v>169</v>
      </c>
      <c r="AT120" s="156" t="s">
        <v>165</v>
      </c>
      <c r="AU120" s="156" t="s">
        <v>77</v>
      </c>
      <c r="AY120" s="14" t="s">
        <v>163</v>
      </c>
      <c r="BE120" s="157">
        <f t="shared" ref="BE120:BE145" si="4">IF(N120="základná",J120,0)</f>
        <v>0</v>
      </c>
      <c r="BF120" s="157">
        <f t="shared" ref="BF120:BF145" si="5">IF(N120="znížená",J120,0)</f>
        <v>0</v>
      </c>
      <c r="BG120" s="157">
        <f t="shared" ref="BG120:BG145" si="6">IF(N120="zákl. prenesená",J120,0)</f>
        <v>0</v>
      </c>
      <c r="BH120" s="157">
        <f t="shared" ref="BH120:BH145" si="7">IF(N120="zníž. prenesená",J120,0)</f>
        <v>0</v>
      </c>
      <c r="BI120" s="157">
        <f t="shared" ref="BI120:BI145" si="8">IF(N120="nulová",J120,0)</f>
        <v>0</v>
      </c>
      <c r="BJ120" s="14" t="s">
        <v>170</v>
      </c>
      <c r="BK120" s="157">
        <f t="shared" ref="BK120:BK145" si="9">ROUND(I120*H120,2)</f>
        <v>0</v>
      </c>
      <c r="BL120" s="14" t="s">
        <v>169</v>
      </c>
      <c r="BM120" s="156" t="s">
        <v>170</v>
      </c>
    </row>
    <row r="121" spans="1:65" s="2" customFormat="1" ht="24.2" customHeight="1">
      <c r="A121" s="26"/>
      <c r="B121" s="144"/>
      <c r="C121" s="158" t="s">
        <v>170</v>
      </c>
      <c r="D121" s="158" t="s">
        <v>188</v>
      </c>
      <c r="E121" s="159" t="s">
        <v>1996</v>
      </c>
      <c r="F121" s="160" t="s">
        <v>1997</v>
      </c>
      <c r="G121" s="161" t="s">
        <v>374</v>
      </c>
      <c r="H121" s="162">
        <v>3</v>
      </c>
      <c r="I121" s="163"/>
      <c r="J121" s="163">
        <f t="shared" si="0"/>
        <v>0</v>
      </c>
      <c r="K121" s="164"/>
      <c r="L121" s="165"/>
      <c r="M121" s="166" t="s">
        <v>1</v>
      </c>
      <c r="N121" s="167" t="s">
        <v>35</v>
      </c>
      <c r="O121" s="154">
        <v>0</v>
      </c>
      <c r="P121" s="154">
        <f t="shared" si="1"/>
        <v>0</v>
      </c>
      <c r="Q121" s="154">
        <v>0</v>
      </c>
      <c r="R121" s="154">
        <f t="shared" si="2"/>
        <v>0</v>
      </c>
      <c r="S121" s="154">
        <v>0</v>
      </c>
      <c r="T121" s="155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179</v>
      </c>
      <c r="AT121" s="156" t="s">
        <v>188</v>
      </c>
      <c r="AU121" s="156" t="s">
        <v>77</v>
      </c>
      <c r="AY121" s="14" t="s">
        <v>163</v>
      </c>
      <c r="BE121" s="157">
        <f t="shared" si="4"/>
        <v>0</v>
      </c>
      <c r="BF121" s="157">
        <f t="shared" si="5"/>
        <v>0</v>
      </c>
      <c r="BG121" s="157">
        <f t="shared" si="6"/>
        <v>0</v>
      </c>
      <c r="BH121" s="157">
        <f t="shared" si="7"/>
        <v>0</v>
      </c>
      <c r="BI121" s="157">
        <f t="shared" si="8"/>
        <v>0</v>
      </c>
      <c r="BJ121" s="14" t="s">
        <v>170</v>
      </c>
      <c r="BK121" s="157">
        <f t="shared" si="9"/>
        <v>0</v>
      </c>
      <c r="BL121" s="14" t="s">
        <v>169</v>
      </c>
      <c r="BM121" s="156" t="s">
        <v>169</v>
      </c>
    </row>
    <row r="122" spans="1:65" s="2" customFormat="1" ht="24.2" customHeight="1">
      <c r="A122" s="26"/>
      <c r="B122" s="144"/>
      <c r="C122" s="145" t="s">
        <v>173</v>
      </c>
      <c r="D122" s="145" t="s">
        <v>165</v>
      </c>
      <c r="E122" s="146" t="s">
        <v>1998</v>
      </c>
      <c r="F122" s="147" t="s">
        <v>1999</v>
      </c>
      <c r="G122" s="148" t="s">
        <v>374</v>
      </c>
      <c r="H122" s="149">
        <v>10</v>
      </c>
      <c r="I122" s="150"/>
      <c r="J122" s="150">
        <f t="shared" si="0"/>
        <v>0</v>
      </c>
      <c r="K122" s="151"/>
      <c r="L122" s="27"/>
      <c r="M122" s="152" t="s">
        <v>1</v>
      </c>
      <c r="N122" s="153" t="s">
        <v>35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169</v>
      </c>
      <c r="AT122" s="156" t="s">
        <v>165</v>
      </c>
      <c r="AU122" s="156" t="s">
        <v>77</v>
      </c>
      <c r="AY122" s="14" t="s">
        <v>163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4" t="s">
        <v>170</v>
      </c>
      <c r="BK122" s="157">
        <f t="shared" si="9"/>
        <v>0</v>
      </c>
      <c r="BL122" s="14" t="s">
        <v>169</v>
      </c>
      <c r="BM122" s="156" t="s">
        <v>176</v>
      </c>
    </row>
    <row r="123" spans="1:65" s="2" customFormat="1" ht="16.5" customHeight="1">
      <c r="A123" s="26"/>
      <c r="B123" s="144"/>
      <c r="C123" s="158" t="s">
        <v>169</v>
      </c>
      <c r="D123" s="158" t="s">
        <v>188</v>
      </c>
      <c r="E123" s="159" t="s">
        <v>2000</v>
      </c>
      <c r="F123" s="160" t="s">
        <v>2001</v>
      </c>
      <c r="G123" s="161" t="s">
        <v>374</v>
      </c>
      <c r="H123" s="162">
        <v>10</v>
      </c>
      <c r="I123" s="163"/>
      <c r="J123" s="163">
        <f t="shared" si="0"/>
        <v>0</v>
      </c>
      <c r="K123" s="164"/>
      <c r="L123" s="165"/>
      <c r="M123" s="166" t="s">
        <v>1</v>
      </c>
      <c r="N123" s="167" t="s">
        <v>35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179</v>
      </c>
      <c r="AT123" s="156" t="s">
        <v>188</v>
      </c>
      <c r="AU123" s="156" t="s">
        <v>77</v>
      </c>
      <c r="AY123" s="14" t="s">
        <v>163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170</v>
      </c>
      <c r="BK123" s="157">
        <f t="shared" si="9"/>
        <v>0</v>
      </c>
      <c r="BL123" s="14" t="s">
        <v>169</v>
      </c>
      <c r="BM123" s="156" t="s">
        <v>179</v>
      </c>
    </row>
    <row r="124" spans="1:65" s="2" customFormat="1" ht="24.2" customHeight="1">
      <c r="A124" s="26"/>
      <c r="B124" s="144"/>
      <c r="C124" s="145" t="s">
        <v>180</v>
      </c>
      <c r="D124" s="145" t="s">
        <v>165</v>
      </c>
      <c r="E124" s="146" t="s">
        <v>2002</v>
      </c>
      <c r="F124" s="147" t="s">
        <v>2003</v>
      </c>
      <c r="G124" s="148" t="s">
        <v>971</v>
      </c>
      <c r="H124" s="149">
        <v>6</v>
      </c>
      <c r="I124" s="150"/>
      <c r="J124" s="150">
        <f t="shared" si="0"/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77</v>
      </c>
      <c r="AY124" s="14" t="s">
        <v>163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170</v>
      </c>
      <c r="BK124" s="157">
        <f t="shared" si="9"/>
        <v>0</v>
      </c>
      <c r="BL124" s="14" t="s">
        <v>169</v>
      </c>
      <c r="BM124" s="156" t="s">
        <v>103</v>
      </c>
    </row>
    <row r="125" spans="1:65" s="2" customFormat="1" ht="16.5" customHeight="1">
      <c r="A125" s="26"/>
      <c r="B125" s="144"/>
      <c r="C125" s="158" t="s">
        <v>176</v>
      </c>
      <c r="D125" s="158" t="s">
        <v>188</v>
      </c>
      <c r="E125" s="159" t="s">
        <v>2004</v>
      </c>
      <c r="F125" s="160" t="s">
        <v>2005</v>
      </c>
      <c r="G125" s="161" t="s">
        <v>971</v>
      </c>
      <c r="H125" s="162">
        <v>6</v>
      </c>
      <c r="I125" s="163"/>
      <c r="J125" s="163">
        <f t="shared" si="0"/>
        <v>0</v>
      </c>
      <c r="K125" s="164"/>
      <c r="L125" s="165"/>
      <c r="M125" s="166" t="s">
        <v>1</v>
      </c>
      <c r="N125" s="167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179</v>
      </c>
      <c r="AT125" s="156" t="s">
        <v>188</v>
      </c>
      <c r="AU125" s="156" t="s">
        <v>77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109</v>
      </c>
    </row>
    <row r="126" spans="1:65" s="2" customFormat="1" ht="24.2" customHeight="1">
      <c r="A126" s="26"/>
      <c r="B126" s="144"/>
      <c r="C126" s="145" t="s">
        <v>185</v>
      </c>
      <c r="D126" s="145" t="s">
        <v>165</v>
      </c>
      <c r="E126" s="146" t="s">
        <v>2006</v>
      </c>
      <c r="F126" s="147" t="s">
        <v>2007</v>
      </c>
      <c r="G126" s="148" t="s">
        <v>971</v>
      </c>
      <c r="H126" s="149">
        <v>8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77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115</v>
      </c>
    </row>
    <row r="127" spans="1:65" s="2" customFormat="1" ht="16.5" customHeight="1">
      <c r="A127" s="26"/>
      <c r="B127" s="144"/>
      <c r="C127" s="158" t="s">
        <v>179</v>
      </c>
      <c r="D127" s="158" t="s">
        <v>188</v>
      </c>
      <c r="E127" s="159" t="s">
        <v>2008</v>
      </c>
      <c r="F127" s="160" t="s">
        <v>2009</v>
      </c>
      <c r="G127" s="161" t="s">
        <v>971</v>
      </c>
      <c r="H127" s="162">
        <v>8</v>
      </c>
      <c r="I127" s="163"/>
      <c r="J127" s="163">
        <f t="shared" si="0"/>
        <v>0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179</v>
      </c>
      <c r="AT127" s="156" t="s">
        <v>188</v>
      </c>
      <c r="AU127" s="156" t="s">
        <v>77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192</v>
      </c>
    </row>
    <row r="128" spans="1:65" s="2" customFormat="1" ht="16.5" customHeight="1">
      <c r="A128" s="26"/>
      <c r="B128" s="144"/>
      <c r="C128" s="145" t="s">
        <v>194</v>
      </c>
      <c r="D128" s="145" t="s">
        <v>165</v>
      </c>
      <c r="E128" s="146" t="s">
        <v>2010</v>
      </c>
      <c r="F128" s="147" t="s">
        <v>2011</v>
      </c>
      <c r="G128" s="148" t="s">
        <v>971</v>
      </c>
      <c r="H128" s="149">
        <v>9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77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197</v>
      </c>
    </row>
    <row r="129" spans="1:65" s="2" customFormat="1" ht="24.2" customHeight="1">
      <c r="A129" s="26"/>
      <c r="B129" s="144"/>
      <c r="C129" s="158" t="s">
        <v>103</v>
      </c>
      <c r="D129" s="158" t="s">
        <v>188</v>
      </c>
      <c r="E129" s="159" t="s">
        <v>2012</v>
      </c>
      <c r="F129" s="160" t="s">
        <v>2013</v>
      </c>
      <c r="G129" s="161" t="s">
        <v>971</v>
      </c>
      <c r="H129" s="162">
        <v>9</v>
      </c>
      <c r="I129" s="163"/>
      <c r="J129" s="163">
        <f t="shared" si="0"/>
        <v>0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179</v>
      </c>
      <c r="AT129" s="156" t="s">
        <v>188</v>
      </c>
      <c r="AU129" s="156" t="s">
        <v>77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7</v>
      </c>
    </row>
    <row r="130" spans="1:65" s="2" customFormat="1" ht="16.5" customHeight="1">
      <c r="A130" s="26"/>
      <c r="B130" s="144"/>
      <c r="C130" s="145" t="s">
        <v>106</v>
      </c>
      <c r="D130" s="145" t="s">
        <v>165</v>
      </c>
      <c r="E130" s="146" t="s">
        <v>2014</v>
      </c>
      <c r="F130" s="147" t="s">
        <v>2015</v>
      </c>
      <c r="G130" s="148" t="s">
        <v>971</v>
      </c>
      <c r="H130" s="149">
        <v>3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77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202</v>
      </c>
    </row>
    <row r="131" spans="1:65" s="2" customFormat="1" ht="16.5" customHeight="1">
      <c r="A131" s="26"/>
      <c r="B131" s="144"/>
      <c r="C131" s="158" t="s">
        <v>109</v>
      </c>
      <c r="D131" s="158" t="s">
        <v>188</v>
      </c>
      <c r="E131" s="159" t="s">
        <v>2016</v>
      </c>
      <c r="F131" s="160" t="s">
        <v>2017</v>
      </c>
      <c r="G131" s="161" t="s">
        <v>971</v>
      </c>
      <c r="H131" s="162">
        <v>3</v>
      </c>
      <c r="I131" s="163"/>
      <c r="J131" s="163">
        <f t="shared" si="0"/>
        <v>0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179</v>
      </c>
      <c r="AT131" s="156" t="s">
        <v>188</v>
      </c>
      <c r="AU131" s="156" t="s">
        <v>77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205</v>
      </c>
    </row>
    <row r="132" spans="1:65" s="2" customFormat="1" ht="21.75" customHeight="1">
      <c r="A132" s="26"/>
      <c r="B132" s="144"/>
      <c r="C132" s="145" t="s">
        <v>112</v>
      </c>
      <c r="D132" s="145" t="s">
        <v>165</v>
      </c>
      <c r="E132" s="146" t="s">
        <v>2018</v>
      </c>
      <c r="F132" s="147" t="s">
        <v>2019</v>
      </c>
      <c r="G132" s="148" t="s">
        <v>971</v>
      </c>
      <c r="H132" s="149">
        <v>1</v>
      </c>
      <c r="I132" s="150"/>
      <c r="J132" s="150">
        <f t="shared" si="0"/>
        <v>0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169</v>
      </c>
      <c r="AT132" s="156" t="s">
        <v>165</v>
      </c>
      <c r="AU132" s="156" t="s">
        <v>77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169</v>
      </c>
      <c r="BM132" s="156" t="s">
        <v>209</v>
      </c>
    </row>
    <row r="133" spans="1:65" s="2" customFormat="1" ht="24.2" customHeight="1">
      <c r="A133" s="26"/>
      <c r="B133" s="144"/>
      <c r="C133" s="158" t="s">
        <v>115</v>
      </c>
      <c r="D133" s="158" t="s">
        <v>188</v>
      </c>
      <c r="E133" s="159" t="s">
        <v>2020</v>
      </c>
      <c r="F133" s="160" t="s">
        <v>2021</v>
      </c>
      <c r="G133" s="161" t="s">
        <v>971</v>
      </c>
      <c r="H133" s="162">
        <v>1</v>
      </c>
      <c r="I133" s="163"/>
      <c r="J133" s="163">
        <f t="shared" si="0"/>
        <v>0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179</v>
      </c>
      <c r="AT133" s="156" t="s">
        <v>188</v>
      </c>
      <c r="AU133" s="156" t="s">
        <v>77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212</v>
      </c>
    </row>
    <row r="134" spans="1:65" s="2" customFormat="1" ht="16.5" customHeight="1">
      <c r="A134" s="26"/>
      <c r="B134" s="144"/>
      <c r="C134" s="145" t="s">
        <v>213</v>
      </c>
      <c r="D134" s="145" t="s">
        <v>165</v>
      </c>
      <c r="E134" s="146" t="s">
        <v>2022</v>
      </c>
      <c r="F134" s="147" t="s">
        <v>2023</v>
      </c>
      <c r="G134" s="148" t="s">
        <v>971</v>
      </c>
      <c r="H134" s="149">
        <v>1</v>
      </c>
      <c r="I134" s="150"/>
      <c r="J134" s="150">
        <f t="shared" si="0"/>
        <v>0</v>
      </c>
      <c r="K134" s="151"/>
      <c r="L134" s="27"/>
      <c r="M134" s="152" t="s">
        <v>1</v>
      </c>
      <c r="N134" s="153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169</v>
      </c>
      <c r="AT134" s="156" t="s">
        <v>165</v>
      </c>
      <c r="AU134" s="156" t="s">
        <v>77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216</v>
      </c>
    </row>
    <row r="135" spans="1:65" s="2" customFormat="1" ht="16.5" customHeight="1">
      <c r="A135" s="26"/>
      <c r="B135" s="144"/>
      <c r="C135" s="158" t="s">
        <v>192</v>
      </c>
      <c r="D135" s="158" t="s">
        <v>188</v>
      </c>
      <c r="E135" s="159" t="s">
        <v>2024</v>
      </c>
      <c r="F135" s="160" t="s">
        <v>2025</v>
      </c>
      <c r="G135" s="161" t="s">
        <v>971</v>
      </c>
      <c r="H135" s="162">
        <v>1</v>
      </c>
      <c r="I135" s="163"/>
      <c r="J135" s="163">
        <f t="shared" si="0"/>
        <v>0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179</v>
      </c>
      <c r="AT135" s="156" t="s">
        <v>188</v>
      </c>
      <c r="AU135" s="156" t="s">
        <v>77</v>
      </c>
      <c r="AY135" s="14" t="s">
        <v>163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170</v>
      </c>
      <c r="BK135" s="157">
        <f t="shared" si="9"/>
        <v>0</v>
      </c>
      <c r="BL135" s="14" t="s">
        <v>169</v>
      </c>
      <c r="BM135" s="156" t="s">
        <v>219</v>
      </c>
    </row>
    <row r="136" spans="1:65" s="2" customFormat="1" ht="24.2" customHeight="1">
      <c r="A136" s="26"/>
      <c r="B136" s="144"/>
      <c r="C136" s="145" t="s">
        <v>220</v>
      </c>
      <c r="D136" s="145" t="s">
        <v>165</v>
      </c>
      <c r="E136" s="146" t="s">
        <v>2026</v>
      </c>
      <c r="F136" s="147" t="s">
        <v>2027</v>
      </c>
      <c r="G136" s="148" t="s">
        <v>374</v>
      </c>
      <c r="H136" s="149">
        <v>40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169</v>
      </c>
      <c r="AT136" s="156" t="s">
        <v>165</v>
      </c>
      <c r="AU136" s="156" t="s">
        <v>77</v>
      </c>
      <c r="AY136" s="14" t="s">
        <v>163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170</v>
      </c>
      <c r="BK136" s="157">
        <f t="shared" si="9"/>
        <v>0</v>
      </c>
      <c r="BL136" s="14" t="s">
        <v>169</v>
      </c>
      <c r="BM136" s="156" t="s">
        <v>223</v>
      </c>
    </row>
    <row r="137" spans="1:65" s="2" customFormat="1" ht="16.5" customHeight="1">
      <c r="A137" s="26"/>
      <c r="B137" s="144"/>
      <c r="C137" s="158" t="s">
        <v>197</v>
      </c>
      <c r="D137" s="158" t="s">
        <v>188</v>
      </c>
      <c r="E137" s="159" t="s">
        <v>2028</v>
      </c>
      <c r="F137" s="160" t="s">
        <v>2029</v>
      </c>
      <c r="G137" s="161" t="s">
        <v>374</v>
      </c>
      <c r="H137" s="162">
        <v>10</v>
      </c>
      <c r="I137" s="163"/>
      <c r="J137" s="163">
        <f t="shared" si="0"/>
        <v>0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179</v>
      </c>
      <c r="AT137" s="156" t="s">
        <v>188</v>
      </c>
      <c r="AU137" s="156" t="s">
        <v>77</v>
      </c>
      <c r="AY137" s="14" t="s">
        <v>163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170</v>
      </c>
      <c r="BK137" s="157">
        <f t="shared" si="9"/>
        <v>0</v>
      </c>
      <c r="BL137" s="14" t="s">
        <v>169</v>
      </c>
      <c r="BM137" s="156" t="s">
        <v>226</v>
      </c>
    </row>
    <row r="138" spans="1:65" s="2" customFormat="1" ht="16.5" customHeight="1">
      <c r="A138" s="26"/>
      <c r="B138" s="144"/>
      <c r="C138" s="158" t="s">
        <v>227</v>
      </c>
      <c r="D138" s="158" t="s">
        <v>188</v>
      </c>
      <c r="E138" s="159" t="s">
        <v>2030</v>
      </c>
      <c r="F138" s="160" t="s">
        <v>2031</v>
      </c>
      <c r="G138" s="161" t="s">
        <v>374</v>
      </c>
      <c r="H138" s="162">
        <v>30</v>
      </c>
      <c r="I138" s="163"/>
      <c r="J138" s="163">
        <f t="shared" si="0"/>
        <v>0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179</v>
      </c>
      <c r="AT138" s="156" t="s">
        <v>188</v>
      </c>
      <c r="AU138" s="156" t="s">
        <v>77</v>
      </c>
      <c r="AY138" s="14" t="s">
        <v>163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170</v>
      </c>
      <c r="BK138" s="157">
        <f t="shared" si="9"/>
        <v>0</v>
      </c>
      <c r="BL138" s="14" t="s">
        <v>169</v>
      </c>
      <c r="BM138" s="156" t="s">
        <v>230</v>
      </c>
    </row>
    <row r="139" spans="1:65" s="2" customFormat="1" ht="16.5" customHeight="1">
      <c r="A139" s="26"/>
      <c r="B139" s="144"/>
      <c r="C139" s="145" t="s">
        <v>7</v>
      </c>
      <c r="D139" s="145" t="s">
        <v>165</v>
      </c>
      <c r="E139" s="146" t="s">
        <v>2032</v>
      </c>
      <c r="F139" s="147" t="s">
        <v>2033</v>
      </c>
      <c r="G139" s="148" t="s">
        <v>971</v>
      </c>
      <c r="H139" s="149">
        <v>4</v>
      </c>
      <c r="I139" s="150"/>
      <c r="J139" s="150">
        <f t="shared" si="0"/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77</v>
      </c>
      <c r="AY139" s="14" t="s">
        <v>163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170</v>
      </c>
      <c r="BK139" s="157">
        <f t="shared" si="9"/>
        <v>0</v>
      </c>
      <c r="BL139" s="14" t="s">
        <v>169</v>
      </c>
      <c r="BM139" s="156" t="s">
        <v>234</v>
      </c>
    </row>
    <row r="140" spans="1:65" s="2" customFormat="1" ht="16.5" customHeight="1">
      <c r="A140" s="26"/>
      <c r="B140" s="144"/>
      <c r="C140" s="158" t="s">
        <v>235</v>
      </c>
      <c r="D140" s="158" t="s">
        <v>188</v>
      </c>
      <c r="E140" s="159" t="s">
        <v>2034</v>
      </c>
      <c r="F140" s="160" t="s">
        <v>2035</v>
      </c>
      <c r="G140" s="161" t="s">
        <v>971</v>
      </c>
      <c r="H140" s="162">
        <v>3</v>
      </c>
      <c r="I140" s="163"/>
      <c r="J140" s="163">
        <f t="shared" si="0"/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77</v>
      </c>
      <c r="AY140" s="14" t="s">
        <v>163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170</v>
      </c>
      <c r="BK140" s="157">
        <f t="shared" si="9"/>
        <v>0</v>
      </c>
      <c r="BL140" s="14" t="s">
        <v>169</v>
      </c>
      <c r="BM140" s="156" t="s">
        <v>238</v>
      </c>
    </row>
    <row r="141" spans="1:65" s="2" customFormat="1" ht="16.5" customHeight="1">
      <c r="A141" s="26"/>
      <c r="B141" s="144"/>
      <c r="C141" s="158" t="s">
        <v>202</v>
      </c>
      <c r="D141" s="158" t="s">
        <v>188</v>
      </c>
      <c r="E141" s="159" t="s">
        <v>2036</v>
      </c>
      <c r="F141" s="160" t="s">
        <v>2037</v>
      </c>
      <c r="G141" s="161" t="s">
        <v>971</v>
      </c>
      <c r="H141" s="162">
        <v>1</v>
      </c>
      <c r="I141" s="163"/>
      <c r="J141" s="163">
        <f t="shared" si="0"/>
        <v>0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179</v>
      </c>
      <c r="AT141" s="156" t="s">
        <v>188</v>
      </c>
      <c r="AU141" s="156" t="s">
        <v>77</v>
      </c>
      <c r="AY141" s="14" t="s">
        <v>163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170</v>
      </c>
      <c r="BK141" s="157">
        <f t="shared" si="9"/>
        <v>0</v>
      </c>
      <c r="BL141" s="14" t="s">
        <v>169</v>
      </c>
      <c r="BM141" s="156" t="s">
        <v>241</v>
      </c>
    </row>
    <row r="142" spans="1:65" s="2" customFormat="1" ht="16.5" customHeight="1">
      <c r="A142" s="26"/>
      <c r="B142" s="144"/>
      <c r="C142" s="145" t="s">
        <v>242</v>
      </c>
      <c r="D142" s="145" t="s">
        <v>165</v>
      </c>
      <c r="E142" s="146" t="s">
        <v>2038</v>
      </c>
      <c r="F142" s="147" t="s">
        <v>2039</v>
      </c>
      <c r="G142" s="148" t="s">
        <v>539</v>
      </c>
      <c r="H142" s="149">
        <v>2.9540000000000002</v>
      </c>
      <c r="I142" s="150"/>
      <c r="J142" s="150">
        <f t="shared" si="0"/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169</v>
      </c>
      <c r="AT142" s="156" t="s">
        <v>165</v>
      </c>
      <c r="AU142" s="156" t="s">
        <v>77</v>
      </c>
      <c r="AY142" s="14" t="s">
        <v>163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170</v>
      </c>
      <c r="BK142" s="157">
        <f t="shared" si="9"/>
        <v>0</v>
      </c>
      <c r="BL142" s="14" t="s">
        <v>169</v>
      </c>
      <c r="BM142" s="156" t="s">
        <v>245</v>
      </c>
    </row>
    <row r="143" spans="1:65" s="2" customFormat="1" ht="16.5" customHeight="1">
      <c r="A143" s="26"/>
      <c r="B143" s="144"/>
      <c r="C143" s="158" t="s">
        <v>205</v>
      </c>
      <c r="D143" s="158" t="s">
        <v>188</v>
      </c>
      <c r="E143" s="159" t="s">
        <v>2040</v>
      </c>
      <c r="F143" s="160" t="s">
        <v>2041</v>
      </c>
      <c r="G143" s="161" t="s">
        <v>539</v>
      </c>
      <c r="H143" s="162">
        <v>77.686999999999998</v>
      </c>
      <c r="I143" s="163"/>
      <c r="J143" s="163">
        <f t="shared" si="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77</v>
      </c>
      <c r="AY143" s="14" t="s">
        <v>163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170</v>
      </c>
      <c r="BK143" s="157">
        <f t="shared" si="9"/>
        <v>0</v>
      </c>
      <c r="BL143" s="14" t="s">
        <v>169</v>
      </c>
      <c r="BM143" s="156" t="s">
        <v>249</v>
      </c>
    </row>
    <row r="144" spans="1:65" s="2" customFormat="1" ht="16.5" customHeight="1">
      <c r="A144" s="26"/>
      <c r="B144" s="144"/>
      <c r="C144" s="158" t="s">
        <v>250</v>
      </c>
      <c r="D144" s="158" t="s">
        <v>188</v>
      </c>
      <c r="E144" s="159" t="s">
        <v>2042</v>
      </c>
      <c r="F144" s="160" t="s">
        <v>2043</v>
      </c>
      <c r="G144" s="161" t="s">
        <v>539</v>
      </c>
      <c r="H144" s="162">
        <v>108.01</v>
      </c>
      <c r="I144" s="163"/>
      <c r="J144" s="163">
        <f t="shared" si="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179</v>
      </c>
      <c r="AT144" s="156" t="s">
        <v>188</v>
      </c>
      <c r="AU144" s="156" t="s">
        <v>77</v>
      </c>
      <c r="AY144" s="14" t="s">
        <v>163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170</v>
      </c>
      <c r="BK144" s="157">
        <f t="shared" si="9"/>
        <v>0</v>
      </c>
      <c r="BL144" s="14" t="s">
        <v>169</v>
      </c>
      <c r="BM144" s="156" t="s">
        <v>253</v>
      </c>
    </row>
    <row r="145" spans="1:65" s="2" customFormat="1" ht="16.5" customHeight="1">
      <c r="A145" s="26"/>
      <c r="B145" s="144"/>
      <c r="C145" s="145" t="s">
        <v>209</v>
      </c>
      <c r="D145" s="145" t="s">
        <v>165</v>
      </c>
      <c r="E145" s="146" t="s">
        <v>2044</v>
      </c>
      <c r="F145" s="147" t="s">
        <v>2045</v>
      </c>
      <c r="G145" s="148" t="s">
        <v>1324</v>
      </c>
      <c r="H145" s="149">
        <v>40</v>
      </c>
      <c r="I145" s="150"/>
      <c r="J145" s="150">
        <f t="shared" si="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169</v>
      </c>
      <c r="AT145" s="156" t="s">
        <v>165</v>
      </c>
      <c r="AU145" s="156" t="s">
        <v>77</v>
      </c>
      <c r="AY145" s="14" t="s">
        <v>163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170</v>
      </c>
      <c r="BK145" s="157">
        <f t="shared" si="9"/>
        <v>0</v>
      </c>
      <c r="BL145" s="14" t="s">
        <v>169</v>
      </c>
      <c r="BM145" s="156" t="s">
        <v>256</v>
      </c>
    </row>
    <row r="146" spans="1:65" s="12" customFormat="1" ht="22.9" customHeight="1">
      <c r="B146" s="132"/>
      <c r="D146" s="133" t="s">
        <v>68</v>
      </c>
      <c r="E146" s="142" t="s">
        <v>2046</v>
      </c>
      <c r="F146" s="142" t="s">
        <v>1808</v>
      </c>
      <c r="J146" s="143">
        <f>BK146</f>
        <v>0</v>
      </c>
      <c r="L146" s="132"/>
      <c r="M146" s="136"/>
      <c r="N146" s="137"/>
      <c r="O146" s="137"/>
      <c r="P146" s="138">
        <f>SUM(P147:P148)</f>
        <v>0</v>
      </c>
      <c r="Q146" s="137"/>
      <c r="R146" s="138">
        <f>SUM(R147:R148)</f>
        <v>0</v>
      </c>
      <c r="S146" s="137"/>
      <c r="T146" s="139">
        <f>SUM(T147:T148)</f>
        <v>0</v>
      </c>
      <c r="AR146" s="133" t="s">
        <v>77</v>
      </c>
      <c r="AT146" s="140" t="s">
        <v>68</v>
      </c>
      <c r="AU146" s="140" t="s">
        <v>77</v>
      </c>
      <c r="AY146" s="133" t="s">
        <v>163</v>
      </c>
      <c r="BK146" s="141">
        <f>SUM(BK147:BK148)</f>
        <v>0</v>
      </c>
    </row>
    <row r="147" spans="1:65" s="2" customFormat="1" ht="16.5" customHeight="1">
      <c r="A147" s="26"/>
      <c r="B147" s="144"/>
      <c r="C147" s="145" t="s">
        <v>257</v>
      </c>
      <c r="D147" s="145" t="s">
        <v>165</v>
      </c>
      <c r="E147" s="146" t="s">
        <v>2047</v>
      </c>
      <c r="F147" s="147" t="s">
        <v>2048</v>
      </c>
      <c r="G147" s="148" t="s">
        <v>1324</v>
      </c>
      <c r="H147" s="149">
        <v>28</v>
      </c>
      <c r="I147" s="150"/>
      <c r="J147" s="150">
        <f>ROUND(I147*H147,2)</f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170</v>
      </c>
      <c r="AY147" s="14" t="s">
        <v>163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4" t="s">
        <v>170</v>
      </c>
      <c r="BK147" s="157">
        <f>ROUND(I147*H147,2)</f>
        <v>0</v>
      </c>
      <c r="BL147" s="14" t="s">
        <v>169</v>
      </c>
      <c r="BM147" s="156" t="s">
        <v>260</v>
      </c>
    </row>
    <row r="148" spans="1:65" s="2" customFormat="1" ht="16.5" customHeight="1">
      <c r="A148" s="26"/>
      <c r="B148" s="144"/>
      <c r="C148" s="145" t="s">
        <v>212</v>
      </c>
      <c r="D148" s="145" t="s">
        <v>165</v>
      </c>
      <c r="E148" s="146" t="s">
        <v>2049</v>
      </c>
      <c r="F148" s="147" t="s">
        <v>2050</v>
      </c>
      <c r="G148" s="148" t="s">
        <v>971</v>
      </c>
      <c r="H148" s="149">
        <v>2</v>
      </c>
      <c r="I148" s="150"/>
      <c r="J148" s="150">
        <f>ROUND(I148*H148,2)</f>
        <v>0</v>
      </c>
      <c r="K148" s="151"/>
      <c r="L148" s="27"/>
      <c r="M148" s="168" t="s">
        <v>1</v>
      </c>
      <c r="N148" s="169" t="s">
        <v>35</v>
      </c>
      <c r="O148" s="170">
        <v>0</v>
      </c>
      <c r="P148" s="170">
        <f>O148*H148</f>
        <v>0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169</v>
      </c>
      <c r="AT148" s="156" t="s">
        <v>165</v>
      </c>
      <c r="AU148" s="156" t="s">
        <v>170</v>
      </c>
      <c r="AY148" s="14" t="s">
        <v>163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170</v>
      </c>
      <c r="BK148" s="157">
        <f>ROUND(I148*H148,2)</f>
        <v>0</v>
      </c>
      <c r="BL148" s="14" t="s">
        <v>169</v>
      </c>
      <c r="BM148" s="156" t="s">
        <v>263</v>
      </c>
    </row>
    <row r="149" spans="1:65" s="2" customFormat="1" ht="6.95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17:K148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8"/>
  <sheetViews>
    <sheetView showGridLines="0" topLeftCell="A108" workbookViewId="0">
      <selection activeCell="W126" sqref="W126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2051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ROUND((SUM(BE119:BE157)),  2)</f>
        <v>0</v>
      </c>
      <c r="G33" s="98"/>
      <c r="H33" s="98"/>
      <c r="I33" s="99">
        <v>0.2</v>
      </c>
      <c r="J33" s="97">
        <f>ROUND(((SUM(BE119:BE157))*I33),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ROUND((SUM(BF119:BF157)),  2)</f>
        <v>0</v>
      </c>
      <c r="G34" s="26"/>
      <c r="H34" s="26"/>
      <c r="I34" s="101">
        <v>0.2</v>
      </c>
      <c r="J34" s="100">
        <f>ROUND(((SUM(BF119:BF157))*I34),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ROUND((SUM(BG119:BG157)),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ROUND((SUM(BH119:BH157)),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ROUND((SUM(BI119:BI157)),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14 - SO 09.2 Odberné elektrické zariadenie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J119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1990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9" customFormat="1" ht="24.95" customHeight="1">
      <c r="B98" s="113"/>
      <c r="D98" s="114" t="s">
        <v>2052</v>
      </c>
      <c r="E98" s="115"/>
      <c r="F98" s="115"/>
      <c r="G98" s="115"/>
      <c r="H98" s="115"/>
      <c r="I98" s="115"/>
      <c r="J98" s="116">
        <f>J137</f>
        <v>0</v>
      </c>
      <c r="L98" s="113"/>
    </row>
    <row r="99" spans="1:31" s="10" customFormat="1" ht="19.899999999999999" customHeight="1">
      <c r="B99" s="117"/>
      <c r="D99" s="118" t="s">
        <v>1991</v>
      </c>
      <c r="E99" s="119"/>
      <c r="F99" s="119"/>
      <c r="G99" s="119"/>
      <c r="H99" s="119"/>
      <c r="I99" s="119"/>
      <c r="J99" s="120">
        <f>J156</f>
        <v>0</v>
      </c>
      <c r="L99" s="117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149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2" t="str">
        <f>E7</f>
        <v>Vinárstvo Káty</v>
      </c>
      <c r="F109" s="213"/>
      <c r="G109" s="213"/>
      <c r="H109" s="213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119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8" t="str">
        <f>E9</f>
        <v xml:space="preserve">14 - SO 09.2 Odberné elektrické zariadenie   </v>
      </c>
      <c r="F111" s="211"/>
      <c r="G111" s="211"/>
      <c r="H111" s="211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 xml:space="preserve"> </v>
      </c>
      <c r="G113" s="26"/>
      <c r="H113" s="26"/>
      <c r="I113" s="23" t="s">
        <v>19</v>
      </c>
      <c r="J113" s="52" t="str">
        <f>IF(J12="","",J12)</f>
        <v>21. 4. 2022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21</v>
      </c>
      <c r="D115" s="26"/>
      <c r="E115" s="26"/>
      <c r="F115" s="21" t="str">
        <f>E15</f>
        <v>SANPO s.r.o., Kráľovka 159/22, 076 82 Malá Tŕňa</v>
      </c>
      <c r="G115" s="26"/>
      <c r="H115" s="26"/>
      <c r="I115" s="23" t="s">
        <v>25</v>
      </c>
      <c r="J115" s="24" t="str">
        <f>E21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27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150</v>
      </c>
      <c r="D118" s="124" t="s">
        <v>54</v>
      </c>
      <c r="E118" s="124" t="s">
        <v>50</v>
      </c>
      <c r="F118" s="124" t="s">
        <v>51</v>
      </c>
      <c r="G118" s="124" t="s">
        <v>151</v>
      </c>
      <c r="H118" s="124" t="s">
        <v>152</v>
      </c>
      <c r="I118" s="124" t="s">
        <v>153</v>
      </c>
      <c r="J118" s="125" t="s">
        <v>123</v>
      </c>
      <c r="K118" s="126" t="s">
        <v>154</v>
      </c>
      <c r="L118" s="127"/>
      <c r="M118" s="59" t="s">
        <v>1</v>
      </c>
      <c r="N118" s="60" t="s">
        <v>33</v>
      </c>
      <c r="O118" s="60" t="s">
        <v>155</v>
      </c>
      <c r="P118" s="60" t="s">
        <v>156</v>
      </c>
      <c r="Q118" s="60" t="s">
        <v>157</v>
      </c>
      <c r="R118" s="60" t="s">
        <v>158</v>
      </c>
      <c r="S118" s="60" t="s">
        <v>159</v>
      </c>
      <c r="T118" s="61" t="s">
        <v>160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" customHeight="1">
      <c r="A119" s="26"/>
      <c r="B119" s="27"/>
      <c r="C119" s="66" t="s">
        <v>124</v>
      </c>
      <c r="D119" s="26"/>
      <c r="E119" s="26"/>
      <c r="F119" s="26"/>
      <c r="G119" s="26"/>
      <c r="H119" s="26"/>
      <c r="I119" s="26"/>
      <c r="J119" s="128">
        <f>BK119</f>
        <v>0</v>
      </c>
      <c r="K119" s="26"/>
      <c r="L119" s="27"/>
      <c r="M119" s="62"/>
      <c r="N119" s="53"/>
      <c r="O119" s="63"/>
      <c r="P119" s="129">
        <f>P120+P137</f>
        <v>0</v>
      </c>
      <c r="Q119" s="63"/>
      <c r="R119" s="129">
        <f>R120+R137</f>
        <v>5.0856399999999997</v>
      </c>
      <c r="S119" s="63"/>
      <c r="T119" s="130">
        <f>T120+T137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125</v>
      </c>
      <c r="BK119" s="131">
        <f>BK120+BK137</f>
        <v>0</v>
      </c>
    </row>
    <row r="120" spans="1:65" s="12" customFormat="1" ht="25.9" customHeight="1">
      <c r="B120" s="132"/>
      <c r="D120" s="133" t="s">
        <v>68</v>
      </c>
      <c r="E120" s="134" t="s">
        <v>1992</v>
      </c>
      <c r="F120" s="134" t="s">
        <v>1993</v>
      </c>
      <c r="J120" s="135">
        <f>BK120</f>
        <v>0</v>
      </c>
      <c r="L120" s="132"/>
      <c r="M120" s="136"/>
      <c r="N120" s="137"/>
      <c r="O120" s="137"/>
      <c r="P120" s="138">
        <f>SUM(P121:P136)</f>
        <v>0</v>
      </c>
      <c r="Q120" s="137"/>
      <c r="R120" s="138">
        <f>SUM(R121:R136)</f>
        <v>0</v>
      </c>
      <c r="S120" s="137"/>
      <c r="T120" s="139">
        <f>SUM(T121:T136)</f>
        <v>0</v>
      </c>
      <c r="AR120" s="133" t="s">
        <v>77</v>
      </c>
      <c r="AT120" s="140" t="s">
        <v>68</v>
      </c>
      <c r="AU120" s="140" t="s">
        <v>69</v>
      </c>
      <c r="AY120" s="133" t="s">
        <v>163</v>
      </c>
      <c r="BK120" s="141">
        <f>SUM(BK121:BK136)</f>
        <v>0</v>
      </c>
    </row>
    <row r="121" spans="1:65" s="2" customFormat="1" ht="24.2" customHeight="1">
      <c r="A121" s="26"/>
      <c r="B121" s="144"/>
      <c r="C121" s="145" t="s">
        <v>77</v>
      </c>
      <c r="D121" s="145" t="s">
        <v>165</v>
      </c>
      <c r="E121" s="146" t="s">
        <v>2053</v>
      </c>
      <c r="F121" s="147" t="s">
        <v>2054</v>
      </c>
      <c r="G121" s="148" t="s">
        <v>971</v>
      </c>
      <c r="H121" s="149">
        <v>6</v>
      </c>
      <c r="I121" s="150"/>
      <c r="J121" s="150">
        <f t="shared" ref="J121:J136" si="0">ROUND(I121*H121,2)</f>
        <v>0</v>
      </c>
      <c r="K121" s="151"/>
      <c r="L121" s="27"/>
      <c r="M121" s="152" t="s">
        <v>1</v>
      </c>
      <c r="N121" s="153" t="s">
        <v>35</v>
      </c>
      <c r="O121" s="154">
        <v>0</v>
      </c>
      <c r="P121" s="154">
        <f t="shared" ref="P121:P136" si="1">O121*H121</f>
        <v>0</v>
      </c>
      <c r="Q121" s="154">
        <v>0</v>
      </c>
      <c r="R121" s="154">
        <f t="shared" ref="R121:R136" si="2">Q121*H121</f>
        <v>0</v>
      </c>
      <c r="S121" s="154">
        <v>0</v>
      </c>
      <c r="T121" s="155">
        <f t="shared" ref="T121:T136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169</v>
      </c>
      <c r="AT121" s="156" t="s">
        <v>165</v>
      </c>
      <c r="AU121" s="156" t="s">
        <v>77</v>
      </c>
      <c r="AY121" s="14" t="s">
        <v>163</v>
      </c>
      <c r="BE121" s="157">
        <f t="shared" ref="BE121:BE136" si="4">IF(N121="základná",J121,0)</f>
        <v>0</v>
      </c>
      <c r="BF121" s="157">
        <f t="shared" ref="BF121:BF136" si="5">IF(N121="znížená",J121,0)</f>
        <v>0</v>
      </c>
      <c r="BG121" s="157">
        <f t="shared" ref="BG121:BG136" si="6">IF(N121="zákl. prenesená",J121,0)</f>
        <v>0</v>
      </c>
      <c r="BH121" s="157">
        <f t="shared" ref="BH121:BH136" si="7">IF(N121="zníž. prenesená",J121,0)</f>
        <v>0</v>
      </c>
      <c r="BI121" s="157">
        <f t="shared" ref="BI121:BI136" si="8">IF(N121="nulová",J121,0)</f>
        <v>0</v>
      </c>
      <c r="BJ121" s="14" t="s">
        <v>170</v>
      </c>
      <c r="BK121" s="157">
        <f t="shared" ref="BK121:BK136" si="9">ROUND(I121*H121,2)</f>
        <v>0</v>
      </c>
      <c r="BL121" s="14" t="s">
        <v>169</v>
      </c>
      <c r="BM121" s="156" t="s">
        <v>170</v>
      </c>
    </row>
    <row r="122" spans="1:65" s="2" customFormat="1" ht="24.2" customHeight="1">
      <c r="A122" s="26"/>
      <c r="B122" s="144"/>
      <c r="C122" s="158" t="s">
        <v>170</v>
      </c>
      <c r="D122" s="158" t="s">
        <v>188</v>
      </c>
      <c r="E122" s="159" t="s">
        <v>2055</v>
      </c>
      <c r="F122" s="160" t="s">
        <v>2056</v>
      </c>
      <c r="G122" s="161" t="s">
        <v>2057</v>
      </c>
      <c r="H122" s="162">
        <v>6</v>
      </c>
      <c r="I122" s="163"/>
      <c r="J122" s="163">
        <f t="shared" si="0"/>
        <v>0</v>
      </c>
      <c r="K122" s="164"/>
      <c r="L122" s="165"/>
      <c r="M122" s="166" t="s">
        <v>1</v>
      </c>
      <c r="N122" s="167" t="s">
        <v>35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179</v>
      </c>
      <c r="AT122" s="156" t="s">
        <v>188</v>
      </c>
      <c r="AU122" s="156" t="s">
        <v>77</v>
      </c>
      <c r="AY122" s="14" t="s">
        <v>163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4" t="s">
        <v>170</v>
      </c>
      <c r="BK122" s="157">
        <f t="shared" si="9"/>
        <v>0</v>
      </c>
      <c r="BL122" s="14" t="s">
        <v>169</v>
      </c>
      <c r="BM122" s="156" t="s">
        <v>169</v>
      </c>
    </row>
    <row r="123" spans="1:65" s="2" customFormat="1" ht="24.2" customHeight="1">
      <c r="A123" s="26"/>
      <c r="B123" s="144"/>
      <c r="C123" s="145" t="s">
        <v>173</v>
      </c>
      <c r="D123" s="145" t="s">
        <v>165</v>
      </c>
      <c r="E123" s="146" t="s">
        <v>2058</v>
      </c>
      <c r="F123" s="147" t="s">
        <v>2059</v>
      </c>
      <c r="G123" s="148" t="s">
        <v>971</v>
      </c>
      <c r="H123" s="149">
        <v>6</v>
      </c>
      <c r="I123" s="150"/>
      <c r="J123" s="150">
        <f t="shared" si="0"/>
        <v>0</v>
      </c>
      <c r="K123" s="151"/>
      <c r="L123" s="27"/>
      <c r="M123" s="152" t="s">
        <v>1</v>
      </c>
      <c r="N123" s="153" t="s">
        <v>35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169</v>
      </c>
      <c r="AT123" s="156" t="s">
        <v>165</v>
      </c>
      <c r="AU123" s="156" t="s">
        <v>77</v>
      </c>
      <c r="AY123" s="14" t="s">
        <v>163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170</v>
      </c>
      <c r="BK123" s="157">
        <f t="shared" si="9"/>
        <v>0</v>
      </c>
      <c r="BL123" s="14" t="s">
        <v>169</v>
      </c>
      <c r="BM123" s="156" t="s">
        <v>176</v>
      </c>
    </row>
    <row r="124" spans="1:65" s="2" customFormat="1" ht="24.2" customHeight="1">
      <c r="A124" s="26"/>
      <c r="B124" s="144"/>
      <c r="C124" s="158" t="s">
        <v>169</v>
      </c>
      <c r="D124" s="158" t="s">
        <v>188</v>
      </c>
      <c r="E124" s="159" t="s">
        <v>2060</v>
      </c>
      <c r="F124" s="160" t="s">
        <v>2061</v>
      </c>
      <c r="G124" s="161" t="s">
        <v>2057</v>
      </c>
      <c r="H124" s="162">
        <v>6</v>
      </c>
      <c r="I124" s="163"/>
      <c r="J124" s="163">
        <f t="shared" si="0"/>
        <v>0</v>
      </c>
      <c r="K124" s="164"/>
      <c r="L124" s="165"/>
      <c r="M124" s="166" t="s">
        <v>1</v>
      </c>
      <c r="N124" s="167" t="s">
        <v>35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179</v>
      </c>
      <c r="AT124" s="156" t="s">
        <v>188</v>
      </c>
      <c r="AU124" s="156" t="s">
        <v>77</v>
      </c>
      <c r="AY124" s="14" t="s">
        <v>163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170</v>
      </c>
      <c r="BK124" s="157">
        <f t="shared" si="9"/>
        <v>0</v>
      </c>
      <c r="BL124" s="14" t="s">
        <v>169</v>
      </c>
      <c r="BM124" s="156" t="s">
        <v>179</v>
      </c>
    </row>
    <row r="125" spans="1:65" s="2" customFormat="1" ht="16.5" customHeight="1">
      <c r="A125" s="26"/>
      <c r="B125" s="144"/>
      <c r="C125" s="145" t="s">
        <v>180</v>
      </c>
      <c r="D125" s="145" t="s">
        <v>165</v>
      </c>
      <c r="E125" s="146" t="s">
        <v>2062</v>
      </c>
      <c r="F125" s="147" t="s">
        <v>2063</v>
      </c>
      <c r="G125" s="148" t="s">
        <v>971</v>
      </c>
      <c r="H125" s="149">
        <v>3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77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103</v>
      </c>
    </row>
    <row r="126" spans="1:65" s="2" customFormat="1" ht="24.2" customHeight="1">
      <c r="A126" s="26"/>
      <c r="B126" s="144"/>
      <c r="C126" s="158" t="s">
        <v>176</v>
      </c>
      <c r="D126" s="158" t="s">
        <v>188</v>
      </c>
      <c r="E126" s="159" t="s">
        <v>2064</v>
      </c>
      <c r="F126" s="160" t="s">
        <v>2065</v>
      </c>
      <c r="G126" s="161" t="s">
        <v>971</v>
      </c>
      <c r="H126" s="162">
        <v>1</v>
      </c>
      <c r="I126" s="163"/>
      <c r="J126" s="163">
        <f t="shared" si="0"/>
        <v>0</v>
      </c>
      <c r="K126" s="164"/>
      <c r="L126" s="165"/>
      <c r="M126" s="166" t="s">
        <v>1</v>
      </c>
      <c r="N126" s="167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179</v>
      </c>
      <c r="AT126" s="156" t="s">
        <v>188</v>
      </c>
      <c r="AU126" s="156" t="s">
        <v>77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109</v>
      </c>
    </row>
    <row r="127" spans="1:65" s="2" customFormat="1" ht="24.2" customHeight="1">
      <c r="A127" s="26"/>
      <c r="B127" s="144"/>
      <c r="C127" s="158" t="s">
        <v>185</v>
      </c>
      <c r="D127" s="158" t="s">
        <v>188</v>
      </c>
      <c r="E127" s="159" t="s">
        <v>2066</v>
      </c>
      <c r="F127" s="160" t="s">
        <v>2067</v>
      </c>
      <c r="G127" s="161" t="s">
        <v>971</v>
      </c>
      <c r="H127" s="162">
        <v>1</v>
      </c>
      <c r="I127" s="163"/>
      <c r="J127" s="163">
        <f t="shared" si="0"/>
        <v>0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179</v>
      </c>
      <c r="AT127" s="156" t="s">
        <v>188</v>
      </c>
      <c r="AU127" s="156" t="s">
        <v>77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115</v>
      </c>
    </row>
    <row r="128" spans="1:65" s="2" customFormat="1" ht="24.2" customHeight="1">
      <c r="A128" s="26"/>
      <c r="B128" s="144"/>
      <c r="C128" s="158" t="s">
        <v>179</v>
      </c>
      <c r="D128" s="158" t="s">
        <v>188</v>
      </c>
      <c r="E128" s="159" t="s">
        <v>2068</v>
      </c>
      <c r="F128" s="160" t="s">
        <v>2069</v>
      </c>
      <c r="G128" s="161" t="s">
        <v>971</v>
      </c>
      <c r="H128" s="162">
        <v>1</v>
      </c>
      <c r="I128" s="163"/>
      <c r="J128" s="163">
        <f t="shared" si="0"/>
        <v>0</v>
      </c>
      <c r="K128" s="164"/>
      <c r="L128" s="165"/>
      <c r="M128" s="166" t="s">
        <v>1</v>
      </c>
      <c r="N128" s="167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179</v>
      </c>
      <c r="AT128" s="156" t="s">
        <v>188</v>
      </c>
      <c r="AU128" s="156" t="s">
        <v>77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192</v>
      </c>
    </row>
    <row r="129" spans="1:65" s="2" customFormat="1" ht="21.75" customHeight="1">
      <c r="A129" s="26"/>
      <c r="B129" s="144"/>
      <c r="C129" s="145" t="s">
        <v>194</v>
      </c>
      <c r="D129" s="145" t="s">
        <v>165</v>
      </c>
      <c r="E129" s="146" t="s">
        <v>2070</v>
      </c>
      <c r="F129" s="147" t="s">
        <v>2071</v>
      </c>
      <c r="G129" s="148" t="s">
        <v>374</v>
      </c>
      <c r="H129" s="149">
        <v>70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77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197</v>
      </c>
    </row>
    <row r="130" spans="1:65" s="2" customFormat="1" ht="16.5" customHeight="1">
      <c r="A130" s="26"/>
      <c r="B130" s="144"/>
      <c r="C130" s="158" t="s">
        <v>103</v>
      </c>
      <c r="D130" s="158" t="s">
        <v>188</v>
      </c>
      <c r="E130" s="159" t="s">
        <v>2072</v>
      </c>
      <c r="F130" s="160" t="s">
        <v>2073</v>
      </c>
      <c r="G130" s="161" t="s">
        <v>374</v>
      </c>
      <c r="H130" s="162">
        <v>70</v>
      </c>
      <c r="I130" s="163"/>
      <c r="J130" s="163">
        <f t="shared" si="0"/>
        <v>0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179</v>
      </c>
      <c r="AT130" s="156" t="s">
        <v>188</v>
      </c>
      <c r="AU130" s="156" t="s">
        <v>77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7</v>
      </c>
    </row>
    <row r="131" spans="1:65" s="2" customFormat="1" ht="21.75" customHeight="1">
      <c r="A131" s="26"/>
      <c r="B131" s="144"/>
      <c r="C131" s="145" t="s">
        <v>106</v>
      </c>
      <c r="D131" s="145" t="s">
        <v>165</v>
      </c>
      <c r="E131" s="146" t="s">
        <v>2074</v>
      </c>
      <c r="F131" s="147" t="s">
        <v>2075</v>
      </c>
      <c r="G131" s="148" t="s">
        <v>374</v>
      </c>
      <c r="H131" s="149">
        <v>2450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77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202</v>
      </c>
    </row>
    <row r="132" spans="1:65" s="2" customFormat="1" ht="16.5" customHeight="1">
      <c r="A132" s="26"/>
      <c r="B132" s="144"/>
      <c r="C132" s="158" t="s">
        <v>109</v>
      </c>
      <c r="D132" s="158" t="s">
        <v>188</v>
      </c>
      <c r="E132" s="159" t="s">
        <v>2076</v>
      </c>
      <c r="F132" s="160" t="s">
        <v>2077</v>
      </c>
      <c r="G132" s="161" t="s">
        <v>374</v>
      </c>
      <c r="H132" s="162">
        <v>2450</v>
      </c>
      <c r="I132" s="163"/>
      <c r="J132" s="163">
        <f t="shared" si="0"/>
        <v>0</v>
      </c>
      <c r="K132" s="164"/>
      <c r="L132" s="165"/>
      <c r="M132" s="166" t="s">
        <v>1</v>
      </c>
      <c r="N132" s="167" t="s">
        <v>35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179</v>
      </c>
      <c r="AT132" s="156" t="s">
        <v>188</v>
      </c>
      <c r="AU132" s="156" t="s">
        <v>77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169</v>
      </c>
      <c r="BM132" s="156" t="s">
        <v>205</v>
      </c>
    </row>
    <row r="133" spans="1:65" s="2" customFormat="1" ht="16.5" customHeight="1">
      <c r="A133" s="26"/>
      <c r="B133" s="144"/>
      <c r="C133" s="145" t="s">
        <v>112</v>
      </c>
      <c r="D133" s="145" t="s">
        <v>165</v>
      </c>
      <c r="E133" s="146" t="s">
        <v>2038</v>
      </c>
      <c r="F133" s="147" t="s">
        <v>2039</v>
      </c>
      <c r="G133" s="148" t="s">
        <v>539</v>
      </c>
      <c r="H133" s="149">
        <v>25.35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77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209</v>
      </c>
    </row>
    <row r="134" spans="1:65" s="2" customFormat="1" ht="16.5" customHeight="1">
      <c r="A134" s="26"/>
      <c r="B134" s="144"/>
      <c r="C134" s="158" t="s">
        <v>115</v>
      </c>
      <c r="D134" s="158" t="s">
        <v>188</v>
      </c>
      <c r="E134" s="159" t="s">
        <v>2040</v>
      </c>
      <c r="F134" s="160" t="s">
        <v>2041</v>
      </c>
      <c r="G134" s="161" t="s">
        <v>539</v>
      </c>
      <c r="H134" s="162">
        <v>366.05700000000002</v>
      </c>
      <c r="I134" s="163"/>
      <c r="J134" s="163">
        <f t="shared" si="0"/>
        <v>0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179</v>
      </c>
      <c r="AT134" s="156" t="s">
        <v>188</v>
      </c>
      <c r="AU134" s="156" t="s">
        <v>77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212</v>
      </c>
    </row>
    <row r="135" spans="1:65" s="2" customFormat="1" ht="16.5" customHeight="1">
      <c r="A135" s="26"/>
      <c r="B135" s="144"/>
      <c r="C135" s="158" t="s">
        <v>213</v>
      </c>
      <c r="D135" s="158" t="s">
        <v>188</v>
      </c>
      <c r="E135" s="159" t="s">
        <v>2042</v>
      </c>
      <c r="F135" s="160" t="s">
        <v>2043</v>
      </c>
      <c r="G135" s="161" t="s">
        <v>539</v>
      </c>
      <c r="H135" s="162">
        <v>333.64800000000002</v>
      </c>
      <c r="I135" s="163"/>
      <c r="J135" s="163">
        <f t="shared" si="0"/>
        <v>0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179</v>
      </c>
      <c r="AT135" s="156" t="s">
        <v>188</v>
      </c>
      <c r="AU135" s="156" t="s">
        <v>77</v>
      </c>
      <c r="AY135" s="14" t="s">
        <v>163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170</v>
      </c>
      <c r="BK135" s="157">
        <f t="shared" si="9"/>
        <v>0</v>
      </c>
      <c r="BL135" s="14" t="s">
        <v>169</v>
      </c>
      <c r="BM135" s="156" t="s">
        <v>216</v>
      </c>
    </row>
    <row r="136" spans="1:65" s="2" customFormat="1" ht="16.5" customHeight="1">
      <c r="A136" s="26"/>
      <c r="B136" s="144"/>
      <c r="C136" s="145" t="s">
        <v>192</v>
      </c>
      <c r="D136" s="145" t="s">
        <v>165</v>
      </c>
      <c r="E136" s="146" t="s">
        <v>2078</v>
      </c>
      <c r="F136" s="147" t="s">
        <v>2079</v>
      </c>
      <c r="G136" s="148" t="s">
        <v>1324</v>
      </c>
      <c r="H136" s="149">
        <v>20</v>
      </c>
      <c r="I136" s="150"/>
      <c r="J136" s="150">
        <f t="shared" si="0"/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169</v>
      </c>
      <c r="AT136" s="156" t="s">
        <v>165</v>
      </c>
      <c r="AU136" s="156" t="s">
        <v>77</v>
      </c>
      <c r="AY136" s="14" t="s">
        <v>163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170</v>
      </c>
      <c r="BK136" s="157">
        <f t="shared" si="9"/>
        <v>0</v>
      </c>
      <c r="BL136" s="14" t="s">
        <v>169</v>
      </c>
      <c r="BM136" s="156" t="s">
        <v>219</v>
      </c>
    </row>
    <row r="137" spans="1:65" s="12" customFormat="1" ht="25.9" customHeight="1">
      <c r="B137" s="132"/>
      <c r="D137" s="133" t="s">
        <v>68</v>
      </c>
      <c r="E137" s="134" t="s">
        <v>2080</v>
      </c>
      <c r="F137" s="134" t="s">
        <v>164</v>
      </c>
      <c r="J137" s="135">
        <f>BK137</f>
        <v>0</v>
      </c>
      <c r="L137" s="132"/>
      <c r="M137" s="136"/>
      <c r="N137" s="137"/>
      <c r="O137" s="137"/>
      <c r="P137" s="138">
        <f>P138+SUM(P139:P156)</f>
        <v>0</v>
      </c>
      <c r="Q137" s="137"/>
      <c r="R137" s="138">
        <f>R138+SUM(R139:R156)</f>
        <v>5.0856399999999997</v>
      </c>
      <c r="S137" s="137"/>
      <c r="T137" s="139">
        <f>T138+SUM(T139:T156)</f>
        <v>0</v>
      </c>
      <c r="AR137" s="133" t="s">
        <v>77</v>
      </c>
      <c r="AT137" s="140" t="s">
        <v>68</v>
      </c>
      <c r="AU137" s="140" t="s">
        <v>69</v>
      </c>
      <c r="AY137" s="133" t="s">
        <v>163</v>
      </c>
      <c r="BK137" s="141">
        <f>BK138+SUM(BK139:BK156)</f>
        <v>0</v>
      </c>
    </row>
    <row r="138" spans="1:65" s="2" customFormat="1" ht="21.75" customHeight="1">
      <c r="A138" s="26"/>
      <c r="B138" s="144"/>
      <c r="C138" s="145" t="s">
        <v>220</v>
      </c>
      <c r="D138" s="145" t="s">
        <v>165</v>
      </c>
      <c r="E138" s="146" t="s">
        <v>2081</v>
      </c>
      <c r="F138" s="147" t="s">
        <v>2082</v>
      </c>
      <c r="G138" s="148" t="s">
        <v>2083</v>
      </c>
      <c r="H138" s="149">
        <v>0.87</v>
      </c>
      <c r="I138" s="150"/>
      <c r="J138" s="150">
        <f t="shared" ref="J138:J155" si="10">ROUND(I138*H138,2)</f>
        <v>0</v>
      </c>
      <c r="K138" s="151"/>
      <c r="L138" s="27"/>
      <c r="M138" s="152" t="s">
        <v>1</v>
      </c>
      <c r="N138" s="153" t="s">
        <v>35</v>
      </c>
      <c r="O138" s="154">
        <v>0</v>
      </c>
      <c r="P138" s="154">
        <f t="shared" ref="P138:P155" si="11">O138*H138</f>
        <v>0</v>
      </c>
      <c r="Q138" s="154">
        <v>0</v>
      </c>
      <c r="R138" s="154">
        <f t="shared" ref="R138:R155" si="12">Q138*H138</f>
        <v>0</v>
      </c>
      <c r="S138" s="154">
        <v>0</v>
      </c>
      <c r="T138" s="155">
        <f t="shared" ref="T138:T155" si="13"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169</v>
      </c>
      <c r="AT138" s="156" t="s">
        <v>165</v>
      </c>
      <c r="AU138" s="156" t="s">
        <v>77</v>
      </c>
      <c r="AY138" s="14" t="s">
        <v>163</v>
      </c>
      <c r="BE138" s="157">
        <f t="shared" ref="BE138:BE155" si="14">IF(N138="základná",J138,0)</f>
        <v>0</v>
      </c>
      <c r="BF138" s="157">
        <f t="shared" ref="BF138:BF155" si="15">IF(N138="znížená",J138,0)</f>
        <v>0</v>
      </c>
      <c r="BG138" s="157">
        <f t="shared" ref="BG138:BG155" si="16">IF(N138="zákl. prenesená",J138,0)</f>
        <v>0</v>
      </c>
      <c r="BH138" s="157">
        <f t="shared" ref="BH138:BH155" si="17">IF(N138="zníž. prenesená",J138,0)</f>
        <v>0</v>
      </c>
      <c r="BI138" s="157">
        <f t="shared" ref="BI138:BI155" si="18">IF(N138="nulová",J138,0)</f>
        <v>0</v>
      </c>
      <c r="BJ138" s="14" t="s">
        <v>170</v>
      </c>
      <c r="BK138" s="157">
        <f t="shared" ref="BK138:BK155" si="19">ROUND(I138*H138,2)</f>
        <v>0</v>
      </c>
      <c r="BL138" s="14" t="s">
        <v>169</v>
      </c>
      <c r="BM138" s="156" t="s">
        <v>223</v>
      </c>
    </row>
    <row r="139" spans="1:65" s="2" customFormat="1" ht="21.75" customHeight="1">
      <c r="A139" s="26"/>
      <c r="B139" s="144"/>
      <c r="C139" s="145" t="s">
        <v>197</v>
      </c>
      <c r="D139" s="145" t="s">
        <v>165</v>
      </c>
      <c r="E139" s="146" t="s">
        <v>2084</v>
      </c>
      <c r="F139" s="147" t="s">
        <v>2085</v>
      </c>
      <c r="G139" s="148" t="s">
        <v>208</v>
      </c>
      <c r="H139" s="149">
        <v>10</v>
      </c>
      <c r="I139" s="150"/>
      <c r="J139" s="150">
        <f t="shared" si="10"/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77</v>
      </c>
      <c r="AY139" s="14" t="s">
        <v>163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170</v>
      </c>
      <c r="BK139" s="157">
        <f t="shared" si="19"/>
        <v>0</v>
      </c>
      <c r="BL139" s="14" t="s">
        <v>169</v>
      </c>
      <c r="BM139" s="156" t="s">
        <v>226</v>
      </c>
    </row>
    <row r="140" spans="1:65" s="2" customFormat="1" ht="16.5" customHeight="1">
      <c r="A140" s="26"/>
      <c r="B140" s="144"/>
      <c r="C140" s="145" t="s">
        <v>227</v>
      </c>
      <c r="D140" s="145" t="s">
        <v>165</v>
      </c>
      <c r="E140" s="146" t="s">
        <v>2086</v>
      </c>
      <c r="F140" s="147" t="s">
        <v>2087</v>
      </c>
      <c r="G140" s="148" t="s">
        <v>208</v>
      </c>
      <c r="H140" s="149">
        <v>10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35</v>
      </c>
      <c r="O140" s="154">
        <v>0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169</v>
      </c>
      <c r="AT140" s="156" t="s">
        <v>165</v>
      </c>
      <c r="AU140" s="156" t="s">
        <v>77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169</v>
      </c>
      <c r="BM140" s="156" t="s">
        <v>230</v>
      </c>
    </row>
    <row r="141" spans="1:65" s="2" customFormat="1" ht="16.5" customHeight="1">
      <c r="A141" s="26"/>
      <c r="B141" s="144"/>
      <c r="C141" s="145" t="s">
        <v>7</v>
      </c>
      <c r="D141" s="145" t="s">
        <v>165</v>
      </c>
      <c r="E141" s="146" t="s">
        <v>2088</v>
      </c>
      <c r="F141" s="147" t="s">
        <v>2089</v>
      </c>
      <c r="G141" s="148" t="s">
        <v>374</v>
      </c>
      <c r="H141" s="149">
        <v>30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169</v>
      </c>
      <c r="AT141" s="156" t="s">
        <v>165</v>
      </c>
      <c r="AU141" s="156" t="s">
        <v>77</v>
      </c>
      <c r="AY141" s="14" t="s">
        <v>163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170</v>
      </c>
      <c r="BK141" s="157">
        <f t="shared" si="19"/>
        <v>0</v>
      </c>
      <c r="BL141" s="14" t="s">
        <v>169</v>
      </c>
      <c r="BM141" s="156" t="s">
        <v>234</v>
      </c>
    </row>
    <row r="142" spans="1:65" s="2" customFormat="1" ht="16.5" customHeight="1">
      <c r="A142" s="26"/>
      <c r="B142" s="144"/>
      <c r="C142" s="145" t="s">
        <v>235</v>
      </c>
      <c r="D142" s="145" t="s">
        <v>165</v>
      </c>
      <c r="E142" s="146" t="s">
        <v>2090</v>
      </c>
      <c r="F142" s="147" t="s">
        <v>2091</v>
      </c>
      <c r="G142" s="148" t="s">
        <v>168</v>
      </c>
      <c r="H142" s="149">
        <v>3</v>
      </c>
      <c r="I142" s="150"/>
      <c r="J142" s="150">
        <f t="shared" si="10"/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169</v>
      </c>
      <c r="AT142" s="156" t="s">
        <v>165</v>
      </c>
      <c r="AU142" s="156" t="s">
        <v>77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169</v>
      </c>
      <c r="BM142" s="156" t="s">
        <v>238</v>
      </c>
    </row>
    <row r="143" spans="1:65" s="2" customFormat="1" ht="16.5" customHeight="1">
      <c r="A143" s="26"/>
      <c r="B143" s="144"/>
      <c r="C143" s="145" t="s">
        <v>202</v>
      </c>
      <c r="D143" s="145" t="s">
        <v>165</v>
      </c>
      <c r="E143" s="146" t="s">
        <v>2092</v>
      </c>
      <c r="F143" s="147" t="s">
        <v>2093</v>
      </c>
      <c r="G143" s="148" t="s">
        <v>971</v>
      </c>
      <c r="H143" s="149">
        <v>3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169</v>
      </c>
      <c r="AT143" s="156" t="s">
        <v>165</v>
      </c>
      <c r="AU143" s="156" t="s">
        <v>77</v>
      </c>
      <c r="AY143" s="14" t="s">
        <v>163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170</v>
      </c>
      <c r="BK143" s="157">
        <f t="shared" si="19"/>
        <v>0</v>
      </c>
      <c r="BL143" s="14" t="s">
        <v>169</v>
      </c>
      <c r="BM143" s="156" t="s">
        <v>241</v>
      </c>
    </row>
    <row r="144" spans="1:65" s="2" customFormat="1" ht="16.5" customHeight="1">
      <c r="A144" s="26"/>
      <c r="B144" s="144"/>
      <c r="C144" s="145" t="s">
        <v>242</v>
      </c>
      <c r="D144" s="145" t="s">
        <v>165</v>
      </c>
      <c r="E144" s="146" t="s">
        <v>2094</v>
      </c>
      <c r="F144" s="147" t="s">
        <v>2095</v>
      </c>
      <c r="G144" s="148" t="s">
        <v>168</v>
      </c>
      <c r="H144" s="149">
        <v>2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1"/>
        <v>0</v>
      </c>
      <c r="Q144" s="154">
        <v>2.5428199999999999</v>
      </c>
      <c r="R144" s="154">
        <f t="shared" si="12"/>
        <v>5.0856399999999997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169</v>
      </c>
      <c r="AT144" s="156" t="s">
        <v>165</v>
      </c>
      <c r="AU144" s="156" t="s">
        <v>77</v>
      </c>
      <c r="AY144" s="14" t="s">
        <v>163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170</v>
      </c>
      <c r="BK144" s="157">
        <f t="shared" si="19"/>
        <v>0</v>
      </c>
      <c r="BL144" s="14" t="s">
        <v>169</v>
      </c>
      <c r="BM144" s="156" t="s">
        <v>245</v>
      </c>
    </row>
    <row r="145" spans="1:65" s="2" customFormat="1" ht="21.75" customHeight="1">
      <c r="A145" s="26"/>
      <c r="B145" s="144"/>
      <c r="C145" s="145" t="s">
        <v>205</v>
      </c>
      <c r="D145" s="145" t="s">
        <v>165</v>
      </c>
      <c r="E145" s="146" t="s">
        <v>2096</v>
      </c>
      <c r="F145" s="147" t="s">
        <v>2097</v>
      </c>
      <c r="G145" s="148" t="s">
        <v>2098</v>
      </c>
      <c r="H145" s="149">
        <v>870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169</v>
      </c>
      <c r="AT145" s="156" t="s">
        <v>165</v>
      </c>
      <c r="AU145" s="156" t="s">
        <v>77</v>
      </c>
      <c r="AY145" s="14" t="s">
        <v>163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170</v>
      </c>
      <c r="BK145" s="157">
        <f t="shared" si="19"/>
        <v>0</v>
      </c>
      <c r="BL145" s="14" t="s">
        <v>169</v>
      </c>
      <c r="BM145" s="156" t="s">
        <v>249</v>
      </c>
    </row>
    <row r="146" spans="1:65" s="2" customFormat="1" ht="16.5" customHeight="1">
      <c r="A146" s="26"/>
      <c r="B146" s="144"/>
      <c r="C146" s="145" t="s">
        <v>250</v>
      </c>
      <c r="D146" s="145" t="s">
        <v>165</v>
      </c>
      <c r="E146" s="146" t="s">
        <v>2099</v>
      </c>
      <c r="F146" s="147" t="s">
        <v>2100</v>
      </c>
      <c r="G146" s="148" t="s">
        <v>374</v>
      </c>
      <c r="H146" s="149">
        <v>840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169</v>
      </c>
      <c r="AT146" s="156" t="s">
        <v>165</v>
      </c>
      <c r="AU146" s="156" t="s">
        <v>77</v>
      </c>
      <c r="AY146" s="14" t="s">
        <v>163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170</v>
      </c>
      <c r="BK146" s="157">
        <f t="shared" si="19"/>
        <v>0</v>
      </c>
      <c r="BL146" s="14" t="s">
        <v>169</v>
      </c>
      <c r="BM146" s="156" t="s">
        <v>253</v>
      </c>
    </row>
    <row r="147" spans="1:65" s="2" customFormat="1" ht="16.5" customHeight="1">
      <c r="A147" s="26"/>
      <c r="B147" s="144"/>
      <c r="C147" s="145" t="s">
        <v>209</v>
      </c>
      <c r="D147" s="145" t="s">
        <v>165</v>
      </c>
      <c r="E147" s="146" t="s">
        <v>2101</v>
      </c>
      <c r="F147" s="147" t="s">
        <v>2102</v>
      </c>
      <c r="G147" s="148" t="s">
        <v>374</v>
      </c>
      <c r="H147" s="149">
        <v>870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77</v>
      </c>
      <c r="AY147" s="14" t="s">
        <v>163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170</v>
      </c>
      <c r="BK147" s="157">
        <f t="shared" si="19"/>
        <v>0</v>
      </c>
      <c r="BL147" s="14" t="s">
        <v>169</v>
      </c>
      <c r="BM147" s="156" t="s">
        <v>256</v>
      </c>
    </row>
    <row r="148" spans="1:65" s="2" customFormat="1" ht="16.5" customHeight="1">
      <c r="A148" s="26"/>
      <c r="B148" s="144"/>
      <c r="C148" s="145" t="s">
        <v>257</v>
      </c>
      <c r="D148" s="145" t="s">
        <v>165</v>
      </c>
      <c r="E148" s="146" t="s">
        <v>2103</v>
      </c>
      <c r="F148" s="147" t="s">
        <v>2104</v>
      </c>
      <c r="G148" s="148" t="s">
        <v>374</v>
      </c>
      <c r="H148" s="149">
        <v>90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1"/>
        <v>0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169</v>
      </c>
      <c r="AT148" s="156" t="s">
        <v>165</v>
      </c>
      <c r="AU148" s="156" t="s">
        <v>77</v>
      </c>
      <c r="AY148" s="14" t="s">
        <v>163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170</v>
      </c>
      <c r="BK148" s="157">
        <f t="shared" si="19"/>
        <v>0</v>
      </c>
      <c r="BL148" s="14" t="s">
        <v>169</v>
      </c>
      <c r="BM148" s="156" t="s">
        <v>260</v>
      </c>
    </row>
    <row r="149" spans="1:65" s="2" customFormat="1" ht="16.5" customHeight="1">
      <c r="A149" s="26"/>
      <c r="B149" s="144"/>
      <c r="C149" s="145" t="s">
        <v>212</v>
      </c>
      <c r="D149" s="145" t="s">
        <v>165</v>
      </c>
      <c r="E149" s="146" t="s">
        <v>2105</v>
      </c>
      <c r="F149" s="147" t="s">
        <v>2106</v>
      </c>
      <c r="G149" s="148" t="s">
        <v>971</v>
      </c>
      <c r="H149" s="149">
        <v>1</v>
      </c>
      <c r="I149" s="150"/>
      <c r="J149" s="150">
        <f t="shared" si="10"/>
        <v>0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1"/>
        <v>0</v>
      </c>
      <c r="Q149" s="154">
        <v>0</v>
      </c>
      <c r="R149" s="154">
        <f t="shared" si="12"/>
        <v>0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169</v>
      </c>
      <c r="AT149" s="156" t="s">
        <v>165</v>
      </c>
      <c r="AU149" s="156" t="s">
        <v>77</v>
      </c>
      <c r="AY149" s="14" t="s">
        <v>163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170</v>
      </c>
      <c r="BK149" s="157">
        <f t="shared" si="19"/>
        <v>0</v>
      </c>
      <c r="BL149" s="14" t="s">
        <v>169</v>
      </c>
      <c r="BM149" s="156" t="s">
        <v>263</v>
      </c>
    </row>
    <row r="150" spans="1:65" s="2" customFormat="1" ht="16.5" customHeight="1">
      <c r="A150" s="26"/>
      <c r="B150" s="144"/>
      <c r="C150" s="145" t="s">
        <v>264</v>
      </c>
      <c r="D150" s="145" t="s">
        <v>165</v>
      </c>
      <c r="E150" s="146" t="s">
        <v>2107</v>
      </c>
      <c r="F150" s="147" t="s">
        <v>2108</v>
      </c>
      <c r="G150" s="148" t="s">
        <v>374</v>
      </c>
      <c r="H150" s="149">
        <v>870</v>
      </c>
      <c r="I150" s="150"/>
      <c r="J150" s="150">
        <f t="shared" si="10"/>
        <v>0</v>
      </c>
      <c r="K150" s="151"/>
      <c r="L150" s="27"/>
      <c r="M150" s="152" t="s">
        <v>1</v>
      </c>
      <c r="N150" s="153" t="s">
        <v>35</v>
      </c>
      <c r="O150" s="154">
        <v>0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169</v>
      </c>
      <c r="AT150" s="156" t="s">
        <v>165</v>
      </c>
      <c r="AU150" s="156" t="s">
        <v>77</v>
      </c>
      <c r="AY150" s="14" t="s">
        <v>163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170</v>
      </c>
      <c r="BK150" s="157">
        <f t="shared" si="19"/>
        <v>0</v>
      </c>
      <c r="BL150" s="14" t="s">
        <v>169</v>
      </c>
      <c r="BM150" s="156" t="s">
        <v>267</v>
      </c>
    </row>
    <row r="151" spans="1:65" s="2" customFormat="1" ht="16.5" customHeight="1">
      <c r="A151" s="26"/>
      <c r="B151" s="144"/>
      <c r="C151" s="145" t="s">
        <v>216</v>
      </c>
      <c r="D151" s="145" t="s">
        <v>165</v>
      </c>
      <c r="E151" s="146" t="s">
        <v>2109</v>
      </c>
      <c r="F151" s="147" t="s">
        <v>2110</v>
      </c>
      <c r="G151" s="148" t="s">
        <v>208</v>
      </c>
      <c r="H151" s="149">
        <v>425</v>
      </c>
      <c r="I151" s="150"/>
      <c r="J151" s="150">
        <f t="shared" si="10"/>
        <v>0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1"/>
        <v>0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169</v>
      </c>
      <c r="AT151" s="156" t="s">
        <v>165</v>
      </c>
      <c r="AU151" s="156" t="s">
        <v>77</v>
      </c>
      <c r="AY151" s="14" t="s">
        <v>163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170</v>
      </c>
      <c r="BK151" s="157">
        <f t="shared" si="19"/>
        <v>0</v>
      </c>
      <c r="BL151" s="14" t="s">
        <v>169</v>
      </c>
      <c r="BM151" s="156" t="s">
        <v>270</v>
      </c>
    </row>
    <row r="152" spans="1:65" s="2" customFormat="1" ht="16.5" customHeight="1">
      <c r="A152" s="26"/>
      <c r="B152" s="144"/>
      <c r="C152" s="145" t="s">
        <v>271</v>
      </c>
      <c r="D152" s="145" t="s">
        <v>165</v>
      </c>
      <c r="E152" s="146" t="s">
        <v>2111</v>
      </c>
      <c r="F152" s="147" t="s">
        <v>2112</v>
      </c>
      <c r="G152" s="148" t="s">
        <v>208</v>
      </c>
      <c r="H152" s="149">
        <v>435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169</v>
      </c>
      <c r="AT152" s="156" t="s">
        <v>165</v>
      </c>
      <c r="AU152" s="156" t="s">
        <v>77</v>
      </c>
      <c r="AY152" s="14" t="s">
        <v>163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170</v>
      </c>
      <c r="BK152" s="157">
        <f t="shared" si="19"/>
        <v>0</v>
      </c>
      <c r="BL152" s="14" t="s">
        <v>169</v>
      </c>
      <c r="BM152" s="156" t="s">
        <v>274</v>
      </c>
    </row>
    <row r="153" spans="1:65" s="2" customFormat="1" ht="16.5" customHeight="1">
      <c r="A153" s="26"/>
      <c r="B153" s="144"/>
      <c r="C153" s="145" t="s">
        <v>219</v>
      </c>
      <c r="D153" s="145" t="s">
        <v>165</v>
      </c>
      <c r="E153" s="146" t="s">
        <v>2113</v>
      </c>
      <c r="F153" s="147" t="s">
        <v>2114</v>
      </c>
      <c r="G153" s="148" t="s">
        <v>208</v>
      </c>
      <c r="H153" s="149">
        <v>10</v>
      </c>
      <c r="I153" s="150"/>
      <c r="J153" s="150">
        <f t="shared" si="10"/>
        <v>0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169</v>
      </c>
      <c r="AT153" s="156" t="s">
        <v>165</v>
      </c>
      <c r="AU153" s="156" t="s">
        <v>77</v>
      </c>
      <c r="AY153" s="14" t="s">
        <v>163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170</v>
      </c>
      <c r="BK153" s="157">
        <f t="shared" si="19"/>
        <v>0</v>
      </c>
      <c r="BL153" s="14" t="s">
        <v>169</v>
      </c>
      <c r="BM153" s="156" t="s">
        <v>277</v>
      </c>
    </row>
    <row r="154" spans="1:65" s="2" customFormat="1" ht="16.5" customHeight="1">
      <c r="A154" s="26"/>
      <c r="B154" s="144"/>
      <c r="C154" s="145" t="s">
        <v>278</v>
      </c>
      <c r="D154" s="145" t="s">
        <v>165</v>
      </c>
      <c r="E154" s="146" t="s">
        <v>2115</v>
      </c>
      <c r="F154" s="147" t="s">
        <v>2116</v>
      </c>
      <c r="G154" s="148" t="s">
        <v>168</v>
      </c>
      <c r="H154" s="149">
        <v>3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169</v>
      </c>
      <c r="AT154" s="156" t="s">
        <v>165</v>
      </c>
      <c r="AU154" s="156" t="s">
        <v>77</v>
      </c>
      <c r="AY154" s="14" t="s">
        <v>163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170</v>
      </c>
      <c r="BK154" s="157">
        <f t="shared" si="19"/>
        <v>0</v>
      </c>
      <c r="BL154" s="14" t="s">
        <v>169</v>
      </c>
      <c r="BM154" s="156" t="s">
        <v>281</v>
      </c>
    </row>
    <row r="155" spans="1:65" s="2" customFormat="1" ht="16.5" customHeight="1">
      <c r="A155" s="26"/>
      <c r="B155" s="144"/>
      <c r="C155" s="145" t="s">
        <v>223</v>
      </c>
      <c r="D155" s="145" t="s">
        <v>165</v>
      </c>
      <c r="E155" s="146" t="s">
        <v>2117</v>
      </c>
      <c r="F155" s="147" t="s">
        <v>2118</v>
      </c>
      <c r="G155" s="148" t="s">
        <v>539</v>
      </c>
      <c r="H155" s="149">
        <v>255.63</v>
      </c>
      <c r="I155" s="150"/>
      <c r="J155" s="150">
        <f t="shared" si="10"/>
        <v>0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169</v>
      </c>
      <c r="AT155" s="156" t="s">
        <v>165</v>
      </c>
      <c r="AU155" s="156" t="s">
        <v>77</v>
      </c>
      <c r="AY155" s="14" t="s">
        <v>163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170</v>
      </c>
      <c r="BK155" s="157">
        <f t="shared" si="19"/>
        <v>0</v>
      </c>
      <c r="BL155" s="14" t="s">
        <v>169</v>
      </c>
      <c r="BM155" s="156" t="s">
        <v>284</v>
      </c>
    </row>
    <row r="156" spans="1:65" s="12" customFormat="1" ht="22.9" customHeight="1">
      <c r="B156" s="132"/>
      <c r="D156" s="133" t="s">
        <v>68</v>
      </c>
      <c r="E156" s="142" t="s">
        <v>2046</v>
      </c>
      <c r="F156" s="142" t="s">
        <v>1808</v>
      </c>
      <c r="J156" s="143">
        <f>BK156</f>
        <v>0</v>
      </c>
      <c r="L156" s="132"/>
      <c r="M156" s="136"/>
      <c r="N156" s="137"/>
      <c r="O156" s="137"/>
      <c r="P156" s="138">
        <f>P157</f>
        <v>0</v>
      </c>
      <c r="Q156" s="137"/>
      <c r="R156" s="138">
        <f>R157</f>
        <v>0</v>
      </c>
      <c r="S156" s="137"/>
      <c r="T156" s="139">
        <f>T157</f>
        <v>0</v>
      </c>
      <c r="AR156" s="133" t="s">
        <v>77</v>
      </c>
      <c r="AT156" s="140" t="s">
        <v>68</v>
      </c>
      <c r="AU156" s="140" t="s">
        <v>77</v>
      </c>
      <c r="AY156" s="133" t="s">
        <v>163</v>
      </c>
      <c r="BK156" s="141">
        <f>BK157</f>
        <v>0</v>
      </c>
    </row>
    <row r="157" spans="1:65" s="2" customFormat="1" ht="16.5" customHeight="1">
      <c r="A157" s="26"/>
      <c r="B157" s="144"/>
      <c r="C157" s="145" t="s">
        <v>285</v>
      </c>
      <c r="D157" s="145" t="s">
        <v>165</v>
      </c>
      <c r="E157" s="146" t="s">
        <v>2047</v>
      </c>
      <c r="F157" s="147" t="s">
        <v>2048</v>
      </c>
      <c r="G157" s="148" t="s">
        <v>1324</v>
      </c>
      <c r="H157" s="149">
        <v>20</v>
      </c>
      <c r="I157" s="150"/>
      <c r="J157" s="150">
        <f>ROUND(I157*H157,2)</f>
        <v>0</v>
      </c>
      <c r="K157" s="151"/>
      <c r="L157" s="27"/>
      <c r="M157" s="168" t="s">
        <v>1</v>
      </c>
      <c r="N157" s="169" t="s">
        <v>35</v>
      </c>
      <c r="O157" s="170">
        <v>0</v>
      </c>
      <c r="P157" s="170">
        <f>O157*H157</f>
        <v>0</v>
      </c>
      <c r="Q157" s="170">
        <v>0</v>
      </c>
      <c r="R157" s="170">
        <f>Q157*H157</f>
        <v>0</v>
      </c>
      <c r="S157" s="170">
        <v>0</v>
      </c>
      <c r="T157" s="171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169</v>
      </c>
      <c r="AT157" s="156" t="s">
        <v>165</v>
      </c>
      <c r="AU157" s="156" t="s">
        <v>170</v>
      </c>
      <c r="AY157" s="14" t="s">
        <v>163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4" t="s">
        <v>170</v>
      </c>
      <c r="BK157" s="157">
        <f>ROUND(I157*H157,2)</f>
        <v>0</v>
      </c>
      <c r="BL157" s="14" t="s">
        <v>169</v>
      </c>
      <c r="BM157" s="156" t="s">
        <v>288</v>
      </c>
    </row>
    <row r="158" spans="1:65" s="2" customFormat="1" ht="6.95" customHeight="1">
      <c r="A158" s="26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27"/>
      <c r="M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</sheetData>
  <autoFilter ref="C118:K157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77"/>
  <sheetViews>
    <sheetView showGridLines="0" topLeftCell="A122" workbookViewId="0">
      <selection activeCell="I178" sqref="I178:I376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120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ROUND((SUM(BE139:BE376)),  2)</f>
        <v>0</v>
      </c>
      <c r="G33" s="98"/>
      <c r="H33" s="98"/>
      <c r="I33" s="99">
        <v>0.2</v>
      </c>
      <c r="J33" s="97">
        <f>ROUND(((SUM(BE139:BE376))*I33),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ROUND((SUM(BF139:BF376)),  2)</f>
        <v>0</v>
      </c>
      <c r="G34" s="26"/>
      <c r="H34" s="26"/>
      <c r="I34" s="101">
        <v>0.2</v>
      </c>
      <c r="J34" s="100">
        <f>ROUND(((SUM(BF139:BF376))*I34),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ROUND((SUM(BG139:BG376)),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ROUND((SUM(BH139:BH376)),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ROUND((SUM(BI139:BI376)),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>01 - SO 01 Stavebná časť - architektura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J139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2:12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J140</f>
        <v>0</v>
      </c>
      <c r="L97" s="113"/>
    </row>
    <row r="98" spans="2:12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J141</f>
        <v>0</v>
      </c>
      <c r="L98" s="117"/>
    </row>
    <row r="99" spans="2:12" s="10" customFormat="1" ht="19.899999999999999" customHeight="1">
      <c r="B99" s="117"/>
      <c r="D99" s="118" t="s">
        <v>128</v>
      </c>
      <c r="E99" s="119"/>
      <c r="F99" s="119"/>
      <c r="G99" s="119"/>
      <c r="H99" s="119"/>
      <c r="I99" s="119"/>
      <c r="J99" s="120">
        <f>J150</f>
        <v>0</v>
      </c>
      <c r="L99" s="117"/>
    </row>
    <row r="100" spans="2:12" s="10" customFormat="1" ht="19.899999999999999" customHeight="1">
      <c r="B100" s="117"/>
      <c r="D100" s="118" t="s">
        <v>129</v>
      </c>
      <c r="E100" s="119"/>
      <c r="F100" s="119"/>
      <c r="G100" s="119"/>
      <c r="H100" s="119"/>
      <c r="I100" s="119"/>
      <c r="J100" s="120">
        <f>J162</f>
        <v>0</v>
      </c>
      <c r="L100" s="117"/>
    </row>
    <row r="101" spans="2:12" s="10" customFormat="1" ht="19.899999999999999" customHeight="1">
      <c r="B101" s="117"/>
      <c r="D101" s="118" t="s">
        <v>130</v>
      </c>
      <c r="E101" s="119"/>
      <c r="F101" s="119"/>
      <c r="G101" s="119"/>
      <c r="H101" s="119"/>
      <c r="I101" s="119"/>
      <c r="J101" s="120">
        <f>J186</f>
        <v>0</v>
      </c>
      <c r="L101" s="117"/>
    </row>
    <row r="102" spans="2:12" s="10" customFormat="1" ht="19.899999999999999" customHeight="1">
      <c r="B102" s="117"/>
      <c r="D102" s="118" t="s">
        <v>131</v>
      </c>
      <c r="E102" s="119"/>
      <c r="F102" s="119"/>
      <c r="G102" s="119"/>
      <c r="H102" s="119"/>
      <c r="I102" s="119"/>
      <c r="J102" s="120">
        <f>J203</f>
        <v>0</v>
      </c>
      <c r="L102" s="117"/>
    </row>
    <row r="103" spans="2:12" s="10" customFormat="1" ht="19.899999999999999" customHeight="1">
      <c r="B103" s="117"/>
      <c r="D103" s="118" t="s">
        <v>132</v>
      </c>
      <c r="E103" s="119"/>
      <c r="F103" s="119"/>
      <c r="G103" s="119"/>
      <c r="H103" s="119"/>
      <c r="I103" s="119"/>
      <c r="J103" s="120">
        <f>J208</f>
        <v>0</v>
      </c>
      <c r="L103" s="117"/>
    </row>
    <row r="104" spans="2:12" s="10" customFormat="1" ht="19.899999999999999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J237</f>
        <v>0</v>
      </c>
      <c r="L104" s="117"/>
    </row>
    <row r="105" spans="2:12" s="10" customFormat="1" ht="19.899999999999999" customHeight="1">
      <c r="B105" s="117"/>
      <c r="D105" s="118" t="s">
        <v>134</v>
      </c>
      <c r="E105" s="119"/>
      <c r="F105" s="119"/>
      <c r="G105" s="119"/>
      <c r="H105" s="119"/>
      <c r="I105" s="119"/>
      <c r="J105" s="120">
        <f>J243</f>
        <v>0</v>
      </c>
      <c r="L105" s="117"/>
    </row>
    <row r="106" spans="2:12" s="9" customFormat="1" ht="24.95" customHeight="1">
      <c r="B106" s="113"/>
      <c r="D106" s="114" t="s">
        <v>135</v>
      </c>
      <c r="E106" s="115"/>
      <c r="F106" s="115"/>
      <c r="G106" s="115"/>
      <c r="H106" s="115"/>
      <c r="I106" s="115"/>
      <c r="J106" s="116">
        <f>J245</f>
        <v>0</v>
      </c>
      <c r="L106" s="113"/>
    </row>
    <row r="107" spans="2:12" s="10" customFormat="1" ht="19.899999999999999" customHeight="1">
      <c r="B107" s="117"/>
      <c r="D107" s="118" t="s">
        <v>136</v>
      </c>
      <c r="E107" s="119"/>
      <c r="F107" s="119"/>
      <c r="G107" s="119"/>
      <c r="H107" s="119"/>
      <c r="I107" s="119"/>
      <c r="J107" s="120">
        <f>J246</f>
        <v>0</v>
      </c>
      <c r="L107" s="117"/>
    </row>
    <row r="108" spans="2:12" s="10" customFormat="1" ht="19.899999999999999" customHeight="1">
      <c r="B108" s="117"/>
      <c r="D108" s="118" t="s">
        <v>137</v>
      </c>
      <c r="E108" s="119"/>
      <c r="F108" s="119"/>
      <c r="G108" s="119"/>
      <c r="H108" s="119"/>
      <c r="I108" s="119"/>
      <c r="J108" s="120">
        <f>J255</f>
        <v>0</v>
      </c>
      <c r="L108" s="117"/>
    </row>
    <row r="109" spans="2:12" s="10" customFormat="1" ht="19.899999999999999" customHeight="1">
      <c r="B109" s="117"/>
      <c r="D109" s="118" t="s">
        <v>138</v>
      </c>
      <c r="E109" s="119"/>
      <c r="F109" s="119"/>
      <c r="G109" s="119"/>
      <c r="H109" s="119"/>
      <c r="I109" s="119"/>
      <c r="J109" s="120">
        <f>J271</f>
        <v>0</v>
      </c>
      <c r="L109" s="117"/>
    </row>
    <row r="110" spans="2:12" s="10" customFormat="1" ht="19.899999999999999" customHeight="1">
      <c r="B110" s="117"/>
      <c r="D110" s="118" t="s">
        <v>139</v>
      </c>
      <c r="E110" s="119"/>
      <c r="F110" s="119"/>
      <c r="G110" s="119"/>
      <c r="H110" s="119"/>
      <c r="I110" s="119"/>
      <c r="J110" s="120">
        <f>J289</f>
        <v>0</v>
      </c>
      <c r="L110" s="117"/>
    </row>
    <row r="111" spans="2:12" s="10" customFormat="1" ht="19.899999999999999" customHeight="1">
      <c r="B111" s="117"/>
      <c r="D111" s="118" t="s">
        <v>140</v>
      </c>
      <c r="E111" s="119"/>
      <c r="F111" s="119"/>
      <c r="G111" s="119"/>
      <c r="H111" s="119"/>
      <c r="I111" s="119"/>
      <c r="J111" s="120">
        <f>J293</f>
        <v>0</v>
      </c>
      <c r="L111" s="117"/>
    </row>
    <row r="112" spans="2:12" s="10" customFormat="1" ht="19.899999999999999" customHeight="1">
      <c r="B112" s="117"/>
      <c r="D112" s="118" t="s">
        <v>141</v>
      </c>
      <c r="E112" s="119"/>
      <c r="F112" s="119"/>
      <c r="G112" s="119"/>
      <c r="H112" s="119"/>
      <c r="I112" s="119"/>
      <c r="J112" s="120">
        <f>J304</f>
        <v>0</v>
      </c>
      <c r="L112" s="117"/>
    </row>
    <row r="113" spans="1:31" s="10" customFormat="1" ht="19.899999999999999" customHeight="1">
      <c r="B113" s="117"/>
      <c r="D113" s="118" t="s">
        <v>142</v>
      </c>
      <c r="E113" s="119"/>
      <c r="F113" s="119"/>
      <c r="G113" s="119"/>
      <c r="H113" s="119"/>
      <c r="I113" s="119"/>
      <c r="J113" s="120">
        <f>J314</f>
        <v>0</v>
      </c>
      <c r="L113" s="117"/>
    </row>
    <row r="114" spans="1:31" s="10" customFormat="1" ht="19.899999999999999" customHeight="1">
      <c r="B114" s="117"/>
      <c r="D114" s="118" t="s">
        <v>143</v>
      </c>
      <c r="E114" s="119"/>
      <c r="F114" s="119"/>
      <c r="G114" s="119"/>
      <c r="H114" s="119"/>
      <c r="I114" s="119"/>
      <c r="J114" s="120">
        <f>J339</f>
        <v>0</v>
      </c>
      <c r="L114" s="117"/>
    </row>
    <row r="115" spans="1:31" s="10" customFormat="1" ht="19.899999999999999" customHeight="1">
      <c r="B115" s="117"/>
      <c r="D115" s="118" t="s">
        <v>144</v>
      </c>
      <c r="E115" s="119"/>
      <c r="F115" s="119"/>
      <c r="G115" s="119"/>
      <c r="H115" s="119"/>
      <c r="I115" s="119"/>
      <c r="J115" s="120">
        <f>J353</f>
        <v>0</v>
      </c>
      <c r="L115" s="117"/>
    </row>
    <row r="116" spans="1:31" s="10" customFormat="1" ht="19.899999999999999" customHeight="1">
      <c r="B116" s="117"/>
      <c r="D116" s="118" t="s">
        <v>145</v>
      </c>
      <c r="E116" s="119"/>
      <c r="F116" s="119"/>
      <c r="G116" s="119"/>
      <c r="H116" s="119"/>
      <c r="I116" s="119"/>
      <c r="J116" s="120">
        <f>J357</f>
        <v>0</v>
      </c>
      <c r="L116" s="117"/>
    </row>
    <row r="117" spans="1:31" s="10" customFormat="1" ht="19.899999999999999" customHeight="1">
      <c r="B117" s="117"/>
      <c r="D117" s="118" t="s">
        <v>146</v>
      </c>
      <c r="E117" s="119"/>
      <c r="F117" s="119"/>
      <c r="G117" s="119"/>
      <c r="H117" s="119"/>
      <c r="I117" s="119"/>
      <c r="J117" s="120">
        <f>J363</f>
        <v>0</v>
      </c>
      <c r="L117" s="117"/>
    </row>
    <row r="118" spans="1:31" s="10" customFormat="1" ht="19.899999999999999" customHeight="1">
      <c r="B118" s="117"/>
      <c r="D118" s="118" t="s">
        <v>147</v>
      </c>
      <c r="E118" s="119"/>
      <c r="F118" s="119"/>
      <c r="G118" s="119"/>
      <c r="H118" s="119"/>
      <c r="I118" s="119"/>
      <c r="J118" s="120">
        <f>J367</f>
        <v>0</v>
      </c>
      <c r="L118" s="117"/>
    </row>
    <row r="119" spans="1:31" s="10" customFormat="1" ht="19.899999999999999" customHeight="1">
      <c r="B119" s="117"/>
      <c r="D119" s="118" t="s">
        <v>148</v>
      </c>
      <c r="E119" s="119"/>
      <c r="F119" s="119"/>
      <c r="G119" s="119"/>
      <c r="H119" s="119"/>
      <c r="I119" s="119"/>
      <c r="J119" s="120">
        <f>J371</f>
        <v>0</v>
      </c>
      <c r="L119" s="117"/>
    </row>
    <row r="120" spans="1:31" s="2" customFormat="1" ht="21.7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5" spans="1:31" s="2" customFormat="1" ht="6.95" customHeight="1">
      <c r="A125" s="26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4.95" customHeight="1">
      <c r="A126" s="26"/>
      <c r="B126" s="27"/>
      <c r="C126" s="18" t="s">
        <v>149</v>
      </c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12" t="str">
        <f>E7</f>
        <v>Vinárstvo Káty</v>
      </c>
      <c r="F129" s="213"/>
      <c r="G129" s="213"/>
      <c r="H129" s="213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2" customHeight="1">
      <c r="A130" s="26"/>
      <c r="B130" s="27"/>
      <c r="C130" s="23" t="s">
        <v>119</v>
      </c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6.5" customHeight="1">
      <c r="A131" s="26"/>
      <c r="B131" s="27"/>
      <c r="C131" s="26"/>
      <c r="D131" s="26"/>
      <c r="E131" s="178" t="str">
        <f>E9</f>
        <v>01 - SO 01 Stavebná časť - architektura</v>
      </c>
      <c r="F131" s="211"/>
      <c r="G131" s="211"/>
      <c r="H131" s="211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2" customHeight="1">
      <c r="A133" s="26"/>
      <c r="B133" s="27"/>
      <c r="C133" s="23" t="s">
        <v>17</v>
      </c>
      <c r="D133" s="26"/>
      <c r="E133" s="26"/>
      <c r="F133" s="21" t="str">
        <f>F12</f>
        <v xml:space="preserve"> </v>
      </c>
      <c r="G133" s="26"/>
      <c r="H133" s="26"/>
      <c r="I133" s="23" t="s">
        <v>19</v>
      </c>
      <c r="J133" s="52" t="str">
        <f>IF(J12="","",J12)</f>
        <v>21. 4. 2022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6.9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5.2" customHeight="1">
      <c r="A135" s="26"/>
      <c r="B135" s="27"/>
      <c r="C135" s="23" t="s">
        <v>21</v>
      </c>
      <c r="D135" s="26"/>
      <c r="E135" s="26"/>
      <c r="F135" s="21" t="str">
        <f>E15</f>
        <v>SANPO s.r.o., Kráľovka 159/22, 076 82 Malá Tŕňa</v>
      </c>
      <c r="G135" s="26"/>
      <c r="H135" s="26"/>
      <c r="I135" s="23" t="s">
        <v>25</v>
      </c>
      <c r="J135" s="24" t="str">
        <f>E21</f>
        <v xml:space="preserve"> </v>
      </c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15.2" customHeight="1">
      <c r="A136" s="26"/>
      <c r="B136" s="27"/>
      <c r="C136" s="23" t="s">
        <v>24</v>
      </c>
      <c r="D136" s="26"/>
      <c r="E136" s="26"/>
      <c r="F136" s="21" t="str">
        <f>IF(E18="","",E18)</f>
        <v xml:space="preserve"> </v>
      </c>
      <c r="G136" s="26"/>
      <c r="H136" s="26"/>
      <c r="I136" s="23" t="s">
        <v>27</v>
      </c>
      <c r="J136" s="24" t="str">
        <f>E24</f>
        <v xml:space="preserve"> </v>
      </c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10.3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11" customFormat="1" ht="29.25" customHeight="1">
      <c r="A138" s="121"/>
      <c r="B138" s="122"/>
      <c r="C138" s="123" t="s">
        <v>150</v>
      </c>
      <c r="D138" s="124" t="s">
        <v>54</v>
      </c>
      <c r="E138" s="124" t="s">
        <v>50</v>
      </c>
      <c r="F138" s="124" t="s">
        <v>51</v>
      </c>
      <c r="G138" s="124" t="s">
        <v>151</v>
      </c>
      <c r="H138" s="124" t="s">
        <v>152</v>
      </c>
      <c r="I138" s="124" t="s">
        <v>153</v>
      </c>
      <c r="J138" s="125" t="s">
        <v>123</v>
      </c>
      <c r="K138" s="126" t="s">
        <v>154</v>
      </c>
      <c r="L138" s="127"/>
      <c r="M138" s="59" t="s">
        <v>1</v>
      </c>
      <c r="N138" s="60" t="s">
        <v>33</v>
      </c>
      <c r="O138" s="60" t="s">
        <v>155</v>
      </c>
      <c r="P138" s="60" t="s">
        <v>156</v>
      </c>
      <c r="Q138" s="60" t="s">
        <v>157</v>
      </c>
      <c r="R138" s="60" t="s">
        <v>158</v>
      </c>
      <c r="S138" s="60" t="s">
        <v>159</v>
      </c>
      <c r="T138" s="61" t="s">
        <v>160</v>
      </c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</row>
    <row r="139" spans="1:65" s="2" customFormat="1" ht="22.9" customHeight="1">
      <c r="A139" s="26"/>
      <c r="B139" s="27"/>
      <c r="C139" s="66" t="s">
        <v>124</v>
      </c>
      <c r="D139" s="26"/>
      <c r="E139" s="26"/>
      <c r="F139" s="26"/>
      <c r="G139" s="26"/>
      <c r="H139" s="26"/>
      <c r="I139" s="26"/>
      <c r="J139" s="128">
        <f>BK139</f>
        <v>0</v>
      </c>
      <c r="K139" s="26"/>
      <c r="L139" s="27"/>
      <c r="M139" s="62"/>
      <c r="N139" s="53"/>
      <c r="O139" s="63"/>
      <c r="P139" s="129">
        <f>P140+P245</f>
        <v>0</v>
      </c>
      <c r="Q139" s="63"/>
      <c r="R139" s="129">
        <f>R140+R245</f>
        <v>2903.3330738235336</v>
      </c>
      <c r="S139" s="63"/>
      <c r="T139" s="130">
        <f>T140+T245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68</v>
      </c>
      <c r="AU139" s="14" t="s">
        <v>125</v>
      </c>
      <c r="BK139" s="131">
        <f>BK140+BK245</f>
        <v>0</v>
      </c>
    </row>
    <row r="140" spans="1:65" s="12" customFormat="1" ht="25.9" customHeight="1">
      <c r="B140" s="132"/>
      <c r="D140" s="133" t="s">
        <v>68</v>
      </c>
      <c r="E140" s="134" t="s">
        <v>161</v>
      </c>
      <c r="F140" s="134" t="s">
        <v>162</v>
      </c>
      <c r="J140" s="135">
        <f>BK140</f>
        <v>0</v>
      </c>
      <c r="L140" s="132"/>
      <c r="M140" s="136"/>
      <c r="N140" s="137"/>
      <c r="O140" s="137"/>
      <c r="P140" s="138">
        <f>P141+P150+P162+P186+P203+P208+P237+P243</f>
        <v>0</v>
      </c>
      <c r="Q140" s="137"/>
      <c r="R140" s="138">
        <f>R141+R150+R162+R186+R203+R208+R237+R243</f>
        <v>2707.5323700000017</v>
      </c>
      <c r="S140" s="137"/>
      <c r="T140" s="139">
        <f>T141+T150+T162+T186+T203+T208+T237+T243</f>
        <v>0</v>
      </c>
      <c r="AR140" s="133" t="s">
        <v>77</v>
      </c>
      <c r="AT140" s="140" t="s">
        <v>68</v>
      </c>
      <c r="AU140" s="140" t="s">
        <v>69</v>
      </c>
      <c r="AY140" s="133" t="s">
        <v>163</v>
      </c>
      <c r="BK140" s="141">
        <f>BK141+BK150+BK162+BK186+BK203+BK208+BK237+BK243</f>
        <v>0</v>
      </c>
    </row>
    <row r="141" spans="1:65" s="12" customFormat="1" ht="22.9" customHeight="1">
      <c r="B141" s="132"/>
      <c r="D141" s="133" t="s">
        <v>68</v>
      </c>
      <c r="E141" s="142" t="s">
        <v>77</v>
      </c>
      <c r="F141" s="142" t="s">
        <v>164</v>
      </c>
      <c r="J141" s="143">
        <f>BK141</f>
        <v>0</v>
      </c>
      <c r="L141" s="132"/>
      <c r="M141" s="136"/>
      <c r="N141" s="137"/>
      <c r="O141" s="137"/>
      <c r="P141" s="138">
        <f>SUM(P142:P149)</f>
        <v>0</v>
      </c>
      <c r="Q141" s="137"/>
      <c r="R141" s="138">
        <f>SUM(R142:R149)</f>
        <v>48</v>
      </c>
      <c r="S141" s="137"/>
      <c r="T141" s="139">
        <f>SUM(T142:T149)</f>
        <v>0</v>
      </c>
      <c r="AR141" s="133" t="s">
        <v>77</v>
      </c>
      <c r="AT141" s="140" t="s">
        <v>68</v>
      </c>
      <c r="AU141" s="140" t="s">
        <v>77</v>
      </c>
      <c r="AY141" s="133" t="s">
        <v>163</v>
      </c>
      <c r="BK141" s="141">
        <f>SUM(BK142:BK149)</f>
        <v>0</v>
      </c>
    </row>
    <row r="142" spans="1:65" s="2" customFormat="1" ht="24.2" customHeight="1">
      <c r="A142" s="26"/>
      <c r="B142" s="144"/>
      <c r="C142" s="145" t="s">
        <v>77</v>
      </c>
      <c r="D142" s="145" t="s">
        <v>165</v>
      </c>
      <c r="E142" s="146" t="s">
        <v>166</v>
      </c>
      <c r="F142" s="147" t="s">
        <v>167</v>
      </c>
      <c r="G142" s="148" t="s">
        <v>168</v>
      </c>
      <c r="H142" s="149">
        <v>1684.7280000000001</v>
      </c>
      <c r="I142" s="150"/>
      <c r="J142" s="150">
        <f t="shared" ref="J142:J149" si="0">ROUND(I142*H142,2)</f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ref="P142:P149" si="1">O142*H142</f>
        <v>0</v>
      </c>
      <c r="Q142" s="154">
        <v>0</v>
      </c>
      <c r="R142" s="154">
        <f t="shared" ref="R142:R149" si="2">Q142*H142</f>
        <v>0</v>
      </c>
      <c r="S142" s="154">
        <v>0</v>
      </c>
      <c r="T142" s="155">
        <f t="shared" ref="T142:T149" si="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169</v>
      </c>
      <c r="AT142" s="156" t="s">
        <v>165</v>
      </c>
      <c r="AU142" s="156" t="s">
        <v>170</v>
      </c>
      <c r="AY142" s="14" t="s">
        <v>163</v>
      </c>
      <c r="BE142" s="157">
        <f t="shared" ref="BE142:BE149" si="4">IF(N142="základná",J142,0)</f>
        <v>0</v>
      </c>
      <c r="BF142" s="157">
        <f t="shared" ref="BF142:BF149" si="5">IF(N142="znížená",J142,0)</f>
        <v>0</v>
      </c>
      <c r="BG142" s="157">
        <f t="shared" ref="BG142:BG149" si="6">IF(N142="zákl. prenesená",J142,0)</f>
        <v>0</v>
      </c>
      <c r="BH142" s="157">
        <f t="shared" ref="BH142:BH149" si="7">IF(N142="zníž. prenesená",J142,0)</f>
        <v>0</v>
      </c>
      <c r="BI142" s="157">
        <f t="shared" ref="BI142:BI149" si="8">IF(N142="nulová",J142,0)</f>
        <v>0</v>
      </c>
      <c r="BJ142" s="14" t="s">
        <v>170</v>
      </c>
      <c r="BK142" s="157">
        <f t="shared" ref="BK142:BK149" si="9">ROUND(I142*H142,2)</f>
        <v>0</v>
      </c>
      <c r="BL142" s="14" t="s">
        <v>169</v>
      </c>
      <c r="BM142" s="156" t="s">
        <v>170</v>
      </c>
    </row>
    <row r="143" spans="1:65" s="2" customFormat="1" ht="24.2" customHeight="1">
      <c r="A143" s="26"/>
      <c r="B143" s="144"/>
      <c r="C143" s="145" t="s">
        <v>170</v>
      </c>
      <c r="D143" s="145" t="s">
        <v>165</v>
      </c>
      <c r="E143" s="146" t="s">
        <v>171</v>
      </c>
      <c r="F143" s="147" t="s">
        <v>172</v>
      </c>
      <c r="G143" s="148" t="s">
        <v>168</v>
      </c>
      <c r="H143" s="149">
        <v>1263.546</v>
      </c>
      <c r="I143" s="150"/>
      <c r="J143" s="150">
        <f t="shared" si="0"/>
        <v>0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169</v>
      </c>
      <c r="AT143" s="156" t="s">
        <v>165</v>
      </c>
      <c r="AU143" s="156" t="s">
        <v>170</v>
      </c>
      <c r="AY143" s="14" t="s">
        <v>163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170</v>
      </c>
      <c r="BK143" s="157">
        <f t="shared" si="9"/>
        <v>0</v>
      </c>
      <c r="BL143" s="14" t="s">
        <v>169</v>
      </c>
      <c r="BM143" s="156" t="s">
        <v>169</v>
      </c>
    </row>
    <row r="144" spans="1:65" s="2" customFormat="1" ht="21.75" customHeight="1">
      <c r="A144" s="26"/>
      <c r="B144" s="144"/>
      <c r="C144" s="145" t="s">
        <v>173</v>
      </c>
      <c r="D144" s="145" t="s">
        <v>165</v>
      </c>
      <c r="E144" s="146" t="s">
        <v>174</v>
      </c>
      <c r="F144" s="147" t="s">
        <v>175</v>
      </c>
      <c r="G144" s="148" t="s">
        <v>168</v>
      </c>
      <c r="H144" s="149">
        <v>221.18100000000001</v>
      </c>
      <c r="I144" s="150"/>
      <c r="J144" s="150">
        <f t="shared" si="0"/>
        <v>0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169</v>
      </c>
      <c r="AT144" s="156" t="s">
        <v>165</v>
      </c>
      <c r="AU144" s="156" t="s">
        <v>170</v>
      </c>
      <c r="AY144" s="14" t="s">
        <v>163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170</v>
      </c>
      <c r="BK144" s="157">
        <f t="shared" si="9"/>
        <v>0</v>
      </c>
      <c r="BL144" s="14" t="s">
        <v>169</v>
      </c>
      <c r="BM144" s="156" t="s">
        <v>176</v>
      </c>
    </row>
    <row r="145" spans="1:65" s="2" customFormat="1" ht="37.9" customHeight="1">
      <c r="A145" s="26"/>
      <c r="B145" s="144"/>
      <c r="C145" s="145" t="s">
        <v>169</v>
      </c>
      <c r="D145" s="145" t="s">
        <v>165</v>
      </c>
      <c r="E145" s="146" t="s">
        <v>177</v>
      </c>
      <c r="F145" s="147" t="s">
        <v>178</v>
      </c>
      <c r="G145" s="148" t="s">
        <v>168</v>
      </c>
      <c r="H145" s="149">
        <v>158.386</v>
      </c>
      <c r="I145" s="150"/>
      <c r="J145" s="150">
        <f t="shared" si="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169</v>
      </c>
      <c r="AT145" s="156" t="s">
        <v>165</v>
      </c>
      <c r="AU145" s="156" t="s">
        <v>170</v>
      </c>
      <c r="AY145" s="14" t="s">
        <v>163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170</v>
      </c>
      <c r="BK145" s="157">
        <f t="shared" si="9"/>
        <v>0</v>
      </c>
      <c r="BL145" s="14" t="s">
        <v>169</v>
      </c>
      <c r="BM145" s="156" t="s">
        <v>179</v>
      </c>
    </row>
    <row r="146" spans="1:65" s="2" customFormat="1" ht="16.5" customHeight="1">
      <c r="A146" s="26"/>
      <c r="B146" s="144"/>
      <c r="C146" s="145" t="s">
        <v>180</v>
      </c>
      <c r="D146" s="145" t="s">
        <v>165</v>
      </c>
      <c r="E146" s="146" t="s">
        <v>181</v>
      </c>
      <c r="F146" s="147" t="s">
        <v>182</v>
      </c>
      <c r="G146" s="148" t="s">
        <v>168</v>
      </c>
      <c r="H146" s="149">
        <v>55.603000000000002</v>
      </c>
      <c r="I146" s="150"/>
      <c r="J146" s="150">
        <f t="shared" si="0"/>
        <v>0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169</v>
      </c>
      <c r="AT146" s="156" t="s">
        <v>165</v>
      </c>
      <c r="AU146" s="156" t="s">
        <v>170</v>
      </c>
      <c r="AY146" s="14" t="s">
        <v>163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170</v>
      </c>
      <c r="BK146" s="157">
        <f t="shared" si="9"/>
        <v>0</v>
      </c>
      <c r="BL146" s="14" t="s">
        <v>169</v>
      </c>
      <c r="BM146" s="156" t="s">
        <v>103</v>
      </c>
    </row>
    <row r="147" spans="1:65" s="2" customFormat="1" ht="37.9" customHeight="1">
      <c r="A147" s="26"/>
      <c r="B147" s="144"/>
      <c r="C147" s="145" t="s">
        <v>176</v>
      </c>
      <c r="D147" s="145" t="s">
        <v>165</v>
      </c>
      <c r="E147" s="146" t="s">
        <v>183</v>
      </c>
      <c r="F147" s="147" t="s">
        <v>184</v>
      </c>
      <c r="G147" s="148" t="s">
        <v>168</v>
      </c>
      <c r="H147" s="149">
        <v>41.701999999999998</v>
      </c>
      <c r="I147" s="150"/>
      <c r="J147" s="150">
        <f t="shared" si="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170</v>
      </c>
      <c r="AY147" s="14" t="s">
        <v>163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170</v>
      </c>
      <c r="BK147" s="157">
        <f t="shared" si="9"/>
        <v>0</v>
      </c>
      <c r="BL147" s="14" t="s">
        <v>169</v>
      </c>
      <c r="BM147" s="156" t="s">
        <v>109</v>
      </c>
    </row>
    <row r="148" spans="1:65" s="2" customFormat="1" ht="24.2" customHeight="1">
      <c r="A148" s="26"/>
      <c r="B148" s="144"/>
      <c r="C148" s="145" t="s">
        <v>185</v>
      </c>
      <c r="D148" s="145" t="s">
        <v>165</v>
      </c>
      <c r="E148" s="146" t="s">
        <v>186</v>
      </c>
      <c r="F148" s="147" t="s">
        <v>187</v>
      </c>
      <c r="G148" s="148" t="s">
        <v>168</v>
      </c>
      <c r="H148" s="149">
        <v>24</v>
      </c>
      <c r="I148" s="150"/>
      <c r="J148" s="150">
        <f t="shared" si="0"/>
        <v>0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169</v>
      </c>
      <c r="AT148" s="156" t="s">
        <v>165</v>
      </c>
      <c r="AU148" s="156" t="s">
        <v>170</v>
      </c>
      <c r="AY148" s="14" t="s">
        <v>163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170</v>
      </c>
      <c r="BK148" s="157">
        <f t="shared" si="9"/>
        <v>0</v>
      </c>
      <c r="BL148" s="14" t="s">
        <v>169</v>
      </c>
      <c r="BM148" s="156" t="s">
        <v>115</v>
      </c>
    </row>
    <row r="149" spans="1:65" s="2" customFormat="1" ht="16.5" customHeight="1">
      <c r="A149" s="26"/>
      <c r="B149" s="144"/>
      <c r="C149" s="158" t="s">
        <v>179</v>
      </c>
      <c r="D149" s="158" t="s">
        <v>188</v>
      </c>
      <c r="E149" s="159" t="s">
        <v>189</v>
      </c>
      <c r="F149" s="160" t="s">
        <v>190</v>
      </c>
      <c r="G149" s="161" t="s">
        <v>191</v>
      </c>
      <c r="H149" s="162">
        <v>48</v>
      </c>
      <c r="I149" s="163"/>
      <c r="J149" s="163">
        <f t="shared" si="0"/>
        <v>0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"/>
        <v>0</v>
      </c>
      <c r="Q149" s="154">
        <v>1</v>
      </c>
      <c r="R149" s="154">
        <f t="shared" si="2"/>
        <v>48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179</v>
      </c>
      <c r="AT149" s="156" t="s">
        <v>188</v>
      </c>
      <c r="AU149" s="156" t="s">
        <v>170</v>
      </c>
      <c r="AY149" s="14" t="s">
        <v>163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170</v>
      </c>
      <c r="BK149" s="157">
        <f t="shared" si="9"/>
        <v>0</v>
      </c>
      <c r="BL149" s="14" t="s">
        <v>169</v>
      </c>
      <c r="BM149" s="156" t="s">
        <v>192</v>
      </c>
    </row>
    <row r="150" spans="1:65" s="12" customFormat="1" ht="22.9" customHeight="1">
      <c r="B150" s="132"/>
      <c r="D150" s="133" t="s">
        <v>68</v>
      </c>
      <c r="E150" s="142" t="s">
        <v>170</v>
      </c>
      <c r="F150" s="142" t="s">
        <v>193</v>
      </c>
      <c r="J150" s="143">
        <f>BK150</f>
        <v>0</v>
      </c>
      <c r="L150" s="132"/>
      <c r="M150" s="136"/>
      <c r="N150" s="137"/>
      <c r="O150" s="137"/>
      <c r="P150" s="138">
        <f>SUM(P151:P161)</f>
        <v>0</v>
      </c>
      <c r="Q150" s="137"/>
      <c r="R150" s="138">
        <f>SUM(R151:R161)</f>
        <v>1180.2667800000013</v>
      </c>
      <c r="S150" s="137"/>
      <c r="T150" s="139">
        <f>SUM(T151:T161)</f>
        <v>0</v>
      </c>
      <c r="AR150" s="133" t="s">
        <v>77</v>
      </c>
      <c r="AT150" s="140" t="s">
        <v>68</v>
      </c>
      <c r="AU150" s="140" t="s">
        <v>77</v>
      </c>
      <c r="AY150" s="133" t="s">
        <v>163</v>
      </c>
      <c r="BK150" s="141">
        <f>SUM(BK151:BK161)</f>
        <v>0</v>
      </c>
    </row>
    <row r="151" spans="1:65" s="2" customFormat="1" ht="24.2" customHeight="1">
      <c r="A151" s="26"/>
      <c r="B151" s="144"/>
      <c r="C151" s="145" t="s">
        <v>194</v>
      </c>
      <c r="D151" s="145" t="s">
        <v>165</v>
      </c>
      <c r="E151" s="146" t="s">
        <v>195</v>
      </c>
      <c r="F151" s="147" t="s">
        <v>196</v>
      </c>
      <c r="G151" s="148" t="s">
        <v>168</v>
      </c>
      <c r="H151" s="149">
        <v>99.534000000000006</v>
      </c>
      <c r="I151" s="150"/>
      <c r="J151" s="150">
        <f t="shared" ref="J151:J161" si="10">ROUND(I151*H151,2)</f>
        <v>0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ref="P151:P161" si="11">O151*H151</f>
        <v>0</v>
      </c>
      <c r="Q151" s="154">
        <v>2.0699999999999998</v>
      </c>
      <c r="R151" s="154">
        <f t="shared" ref="R151:R161" si="12">Q151*H151</f>
        <v>206.03538</v>
      </c>
      <c r="S151" s="154">
        <v>0</v>
      </c>
      <c r="T151" s="155">
        <f t="shared" ref="T151:T161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169</v>
      </c>
      <c r="AT151" s="156" t="s">
        <v>165</v>
      </c>
      <c r="AU151" s="156" t="s">
        <v>170</v>
      </c>
      <c r="AY151" s="14" t="s">
        <v>163</v>
      </c>
      <c r="BE151" s="157">
        <f t="shared" ref="BE151:BE161" si="14">IF(N151="základná",J151,0)</f>
        <v>0</v>
      </c>
      <c r="BF151" s="157">
        <f t="shared" ref="BF151:BF161" si="15">IF(N151="znížená",J151,0)</f>
        <v>0</v>
      </c>
      <c r="BG151" s="157">
        <f t="shared" ref="BG151:BG161" si="16">IF(N151="zákl. prenesená",J151,0)</f>
        <v>0</v>
      </c>
      <c r="BH151" s="157">
        <f t="shared" ref="BH151:BH161" si="17">IF(N151="zníž. prenesená",J151,0)</f>
        <v>0</v>
      </c>
      <c r="BI151" s="157">
        <f t="shared" ref="BI151:BI161" si="18">IF(N151="nulová",J151,0)</f>
        <v>0</v>
      </c>
      <c r="BJ151" s="14" t="s">
        <v>170</v>
      </c>
      <c r="BK151" s="157">
        <f t="shared" ref="BK151:BK161" si="19">ROUND(I151*H151,2)</f>
        <v>0</v>
      </c>
      <c r="BL151" s="14" t="s">
        <v>169</v>
      </c>
      <c r="BM151" s="156" t="s">
        <v>197</v>
      </c>
    </row>
    <row r="152" spans="1:65" s="2" customFormat="1" ht="24.2" customHeight="1">
      <c r="A152" s="26"/>
      <c r="B152" s="144"/>
      <c r="C152" s="145" t="s">
        <v>103</v>
      </c>
      <c r="D152" s="145" t="s">
        <v>165</v>
      </c>
      <c r="E152" s="146" t="s">
        <v>198</v>
      </c>
      <c r="F152" s="147" t="s">
        <v>199</v>
      </c>
      <c r="G152" s="148" t="s">
        <v>168</v>
      </c>
      <c r="H152" s="149">
        <v>141.62299999999999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2.2121500038835502</v>
      </c>
      <c r="R152" s="154">
        <f t="shared" si="12"/>
        <v>313.29131999999998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169</v>
      </c>
      <c r="AT152" s="156" t="s">
        <v>165</v>
      </c>
      <c r="AU152" s="156" t="s">
        <v>170</v>
      </c>
      <c r="AY152" s="14" t="s">
        <v>163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170</v>
      </c>
      <c r="BK152" s="157">
        <f t="shared" si="19"/>
        <v>0</v>
      </c>
      <c r="BL152" s="14" t="s">
        <v>169</v>
      </c>
      <c r="BM152" s="156" t="s">
        <v>7</v>
      </c>
    </row>
    <row r="153" spans="1:65" s="2" customFormat="1" ht="24.2" customHeight="1">
      <c r="A153" s="26"/>
      <c r="B153" s="144"/>
      <c r="C153" s="145" t="s">
        <v>106</v>
      </c>
      <c r="D153" s="145" t="s">
        <v>165</v>
      </c>
      <c r="E153" s="146" t="s">
        <v>200</v>
      </c>
      <c r="F153" s="147" t="s">
        <v>201</v>
      </c>
      <c r="G153" s="148" t="s">
        <v>168</v>
      </c>
      <c r="H153" s="149">
        <v>26.748000000000001</v>
      </c>
      <c r="I153" s="150"/>
      <c r="J153" s="150">
        <f t="shared" si="10"/>
        <v>0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2.2121500672947501</v>
      </c>
      <c r="R153" s="154">
        <f t="shared" si="12"/>
        <v>59.170589999999976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169</v>
      </c>
      <c r="AT153" s="156" t="s">
        <v>165</v>
      </c>
      <c r="AU153" s="156" t="s">
        <v>170</v>
      </c>
      <c r="AY153" s="14" t="s">
        <v>163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170</v>
      </c>
      <c r="BK153" s="157">
        <f t="shared" si="19"/>
        <v>0</v>
      </c>
      <c r="BL153" s="14" t="s">
        <v>169</v>
      </c>
      <c r="BM153" s="156" t="s">
        <v>202</v>
      </c>
    </row>
    <row r="154" spans="1:65" s="2" customFormat="1" ht="16.5" customHeight="1">
      <c r="A154" s="26"/>
      <c r="B154" s="144"/>
      <c r="C154" s="145" t="s">
        <v>109</v>
      </c>
      <c r="D154" s="145" t="s">
        <v>165</v>
      </c>
      <c r="E154" s="146" t="s">
        <v>203</v>
      </c>
      <c r="F154" s="147" t="s">
        <v>204</v>
      </c>
      <c r="G154" s="148" t="s">
        <v>191</v>
      </c>
      <c r="H154" s="149">
        <v>0.65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1.0197692307692301</v>
      </c>
      <c r="R154" s="154">
        <f t="shared" si="12"/>
        <v>0.66284999999999961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169</v>
      </c>
      <c r="AT154" s="156" t="s">
        <v>165</v>
      </c>
      <c r="AU154" s="156" t="s">
        <v>170</v>
      </c>
      <c r="AY154" s="14" t="s">
        <v>163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170</v>
      </c>
      <c r="BK154" s="157">
        <f t="shared" si="19"/>
        <v>0</v>
      </c>
      <c r="BL154" s="14" t="s">
        <v>169</v>
      </c>
      <c r="BM154" s="156" t="s">
        <v>205</v>
      </c>
    </row>
    <row r="155" spans="1:65" s="2" customFormat="1" ht="33" customHeight="1">
      <c r="A155" s="26"/>
      <c r="B155" s="144"/>
      <c r="C155" s="145" t="s">
        <v>112</v>
      </c>
      <c r="D155" s="145" t="s">
        <v>165</v>
      </c>
      <c r="E155" s="146" t="s">
        <v>206</v>
      </c>
      <c r="F155" s="147" t="s">
        <v>207</v>
      </c>
      <c r="G155" s="148" t="s">
        <v>208</v>
      </c>
      <c r="H155" s="149">
        <v>1327.114</v>
      </c>
      <c r="I155" s="150"/>
      <c r="J155" s="150">
        <f t="shared" si="10"/>
        <v>0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1"/>
        <v>0</v>
      </c>
      <c r="Q155" s="154">
        <v>6.2699963981993996E-3</v>
      </c>
      <c r="R155" s="154">
        <f t="shared" si="12"/>
        <v>8.320999999999998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169</v>
      </c>
      <c r="AT155" s="156" t="s">
        <v>165</v>
      </c>
      <c r="AU155" s="156" t="s">
        <v>170</v>
      </c>
      <c r="AY155" s="14" t="s">
        <v>163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170</v>
      </c>
      <c r="BK155" s="157">
        <f t="shared" si="19"/>
        <v>0</v>
      </c>
      <c r="BL155" s="14" t="s">
        <v>169</v>
      </c>
      <c r="BM155" s="156" t="s">
        <v>209</v>
      </c>
    </row>
    <row r="156" spans="1:65" s="2" customFormat="1" ht="24.2" customHeight="1">
      <c r="A156" s="26"/>
      <c r="B156" s="144"/>
      <c r="C156" s="145" t="s">
        <v>115</v>
      </c>
      <c r="D156" s="145" t="s">
        <v>165</v>
      </c>
      <c r="E156" s="146" t="s">
        <v>210</v>
      </c>
      <c r="F156" s="147" t="s">
        <v>211</v>
      </c>
      <c r="G156" s="148" t="s">
        <v>168</v>
      </c>
      <c r="H156" s="149">
        <v>258.173</v>
      </c>
      <c r="I156" s="150"/>
      <c r="J156" s="150">
        <f t="shared" si="10"/>
        <v>0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si="11"/>
        <v>0</v>
      </c>
      <c r="Q156" s="154">
        <v>2.2121499924469301</v>
      </c>
      <c r="R156" s="154">
        <f t="shared" si="12"/>
        <v>571.11740000000134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169</v>
      </c>
      <c r="AT156" s="156" t="s">
        <v>165</v>
      </c>
      <c r="AU156" s="156" t="s">
        <v>170</v>
      </c>
      <c r="AY156" s="14" t="s">
        <v>163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170</v>
      </c>
      <c r="BK156" s="157">
        <f t="shared" si="19"/>
        <v>0</v>
      </c>
      <c r="BL156" s="14" t="s">
        <v>169</v>
      </c>
      <c r="BM156" s="156" t="s">
        <v>212</v>
      </c>
    </row>
    <row r="157" spans="1:65" s="2" customFormat="1" ht="21.75" customHeight="1">
      <c r="A157" s="26"/>
      <c r="B157" s="144"/>
      <c r="C157" s="145" t="s">
        <v>213</v>
      </c>
      <c r="D157" s="145" t="s">
        <v>165</v>
      </c>
      <c r="E157" s="146" t="s">
        <v>214</v>
      </c>
      <c r="F157" s="147" t="s">
        <v>215</v>
      </c>
      <c r="G157" s="148" t="s">
        <v>208</v>
      </c>
      <c r="H157" s="149">
        <v>123.64</v>
      </c>
      <c r="I157" s="150"/>
      <c r="J157" s="150">
        <f t="shared" si="10"/>
        <v>0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6.7000970559689401E-4</v>
      </c>
      <c r="R157" s="154">
        <f t="shared" si="12"/>
        <v>8.2839999999999969E-2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169</v>
      </c>
      <c r="AT157" s="156" t="s">
        <v>165</v>
      </c>
      <c r="AU157" s="156" t="s">
        <v>170</v>
      </c>
      <c r="AY157" s="14" t="s">
        <v>163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170</v>
      </c>
      <c r="BK157" s="157">
        <f t="shared" si="19"/>
        <v>0</v>
      </c>
      <c r="BL157" s="14" t="s">
        <v>169</v>
      </c>
      <c r="BM157" s="156" t="s">
        <v>216</v>
      </c>
    </row>
    <row r="158" spans="1:65" s="2" customFormat="1" ht="21.75" customHeight="1">
      <c r="A158" s="26"/>
      <c r="B158" s="144"/>
      <c r="C158" s="145" t="s">
        <v>192</v>
      </c>
      <c r="D158" s="145" t="s">
        <v>165</v>
      </c>
      <c r="E158" s="146" t="s">
        <v>217</v>
      </c>
      <c r="F158" s="147" t="s">
        <v>218</v>
      </c>
      <c r="G158" s="148" t="s">
        <v>208</v>
      </c>
      <c r="H158" s="149">
        <v>123.64</v>
      </c>
      <c r="I158" s="150"/>
      <c r="J158" s="150">
        <f t="shared" si="10"/>
        <v>0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169</v>
      </c>
      <c r="AT158" s="156" t="s">
        <v>165</v>
      </c>
      <c r="AU158" s="156" t="s">
        <v>170</v>
      </c>
      <c r="AY158" s="14" t="s">
        <v>163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170</v>
      </c>
      <c r="BK158" s="157">
        <f t="shared" si="19"/>
        <v>0</v>
      </c>
      <c r="BL158" s="14" t="s">
        <v>169</v>
      </c>
      <c r="BM158" s="156" t="s">
        <v>219</v>
      </c>
    </row>
    <row r="159" spans="1:65" s="2" customFormat="1" ht="16.5" customHeight="1">
      <c r="A159" s="26"/>
      <c r="B159" s="144"/>
      <c r="C159" s="145" t="s">
        <v>220</v>
      </c>
      <c r="D159" s="145" t="s">
        <v>165</v>
      </c>
      <c r="E159" s="146" t="s">
        <v>221</v>
      </c>
      <c r="F159" s="147" t="s">
        <v>222</v>
      </c>
      <c r="G159" s="148" t="s">
        <v>191</v>
      </c>
      <c r="H159" s="149">
        <v>3.73</v>
      </c>
      <c r="I159" s="150"/>
      <c r="J159" s="150">
        <f t="shared" si="10"/>
        <v>0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11"/>
        <v>0</v>
      </c>
      <c r="Q159" s="154">
        <v>1.01976943699732</v>
      </c>
      <c r="R159" s="154">
        <f t="shared" si="12"/>
        <v>3.8037400000000039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169</v>
      </c>
      <c r="AT159" s="156" t="s">
        <v>165</v>
      </c>
      <c r="AU159" s="156" t="s">
        <v>170</v>
      </c>
      <c r="AY159" s="14" t="s">
        <v>163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170</v>
      </c>
      <c r="BK159" s="157">
        <f t="shared" si="19"/>
        <v>0</v>
      </c>
      <c r="BL159" s="14" t="s">
        <v>169</v>
      </c>
      <c r="BM159" s="156" t="s">
        <v>223</v>
      </c>
    </row>
    <row r="160" spans="1:65" s="2" customFormat="1" ht="16.5" customHeight="1">
      <c r="A160" s="26"/>
      <c r="B160" s="144"/>
      <c r="C160" s="145" t="s">
        <v>197</v>
      </c>
      <c r="D160" s="145" t="s">
        <v>165</v>
      </c>
      <c r="E160" s="146" t="s">
        <v>224</v>
      </c>
      <c r="F160" s="147" t="s">
        <v>225</v>
      </c>
      <c r="G160" s="148" t="s">
        <v>191</v>
      </c>
      <c r="H160" s="149">
        <v>1.1000000000000001</v>
      </c>
      <c r="I160" s="150"/>
      <c r="J160" s="150">
        <f t="shared" si="10"/>
        <v>0</v>
      </c>
      <c r="K160" s="151"/>
      <c r="L160" s="27"/>
      <c r="M160" s="152" t="s">
        <v>1</v>
      </c>
      <c r="N160" s="153" t="s">
        <v>35</v>
      </c>
      <c r="O160" s="154">
        <v>0</v>
      </c>
      <c r="P160" s="154">
        <f t="shared" si="11"/>
        <v>0</v>
      </c>
      <c r="Q160" s="154">
        <v>1.20296363636364</v>
      </c>
      <c r="R160" s="154">
        <f t="shared" si="12"/>
        <v>1.3232600000000041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169</v>
      </c>
      <c r="AT160" s="156" t="s">
        <v>165</v>
      </c>
      <c r="AU160" s="156" t="s">
        <v>170</v>
      </c>
      <c r="AY160" s="14" t="s">
        <v>163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170</v>
      </c>
      <c r="BK160" s="157">
        <f t="shared" si="19"/>
        <v>0</v>
      </c>
      <c r="BL160" s="14" t="s">
        <v>169</v>
      </c>
      <c r="BM160" s="156" t="s">
        <v>226</v>
      </c>
    </row>
    <row r="161" spans="1:65" s="2" customFormat="1" ht="24.2" customHeight="1">
      <c r="A161" s="26"/>
      <c r="B161" s="144"/>
      <c r="C161" s="145" t="s">
        <v>227</v>
      </c>
      <c r="D161" s="145" t="s">
        <v>165</v>
      </c>
      <c r="E161" s="146" t="s">
        <v>228</v>
      </c>
      <c r="F161" s="147" t="s">
        <v>229</v>
      </c>
      <c r="G161" s="148" t="s">
        <v>168</v>
      </c>
      <c r="H161" s="149">
        <v>7.44</v>
      </c>
      <c r="I161" s="150"/>
      <c r="J161" s="150">
        <f t="shared" si="10"/>
        <v>0</v>
      </c>
      <c r="K161" s="151"/>
      <c r="L161" s="27"/>
      <c r="M161" s="152" t="s">
        <v>1</v>
      </c>
      <c r="N161" s="153" t="s">
        <v>35</v>
      </c>
      <c r="O161" s="154">
        <v>0</v>
      </c>
      <c r="P161" s="154">
        <f t="shared" si="11"/>
        <v>0</v>
      </c>
      <c r="Q161" s="154">
        <v>2.2121505376344102</v>
      </c>
      <c r="R161" s="154">
        <f t="shared" si="12"/>
        <v>16.458400000000012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169</v>
      </c>
      <c r="AT161" s="156" t="s">
        <v>165</v>
      </c>
      <c r="AU161" s="156" t="s">
        <v>170</v>
      </c>
      <c r="AY161" s="14" t="s">
        <v>163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170</v>
      </c>
      <c r="BK161" s="157">
        <f t="shared" si="19"/>
        <v>0</v>
      </c>
      <c r="BL161" s="14" t="s">
        <v>169</v>
      </c>
      <c r="BM161" s="156" t="s">
        <v>230</v>
      </c>
    </row>
    <row r="162" spans="1:65" s="12" customFormat="1" ht="22.9" customHeight="1">
      <c r="B162" s="132"/>
      <c r="D162" s="133" t="s">
        <v>68</v>
      </c>
      <c r="E162" s="142" t="s">
        <v>173</v>
      </c>
      <c r="F162" s="142" t="s">
        <v>231</v>
      </c>
      <c r="J162" s="143">
        <f>BK162</f>
        <v>0</v>
      </c>
      <c r="L162" s="132"/>
      <c r="M162" s="136"/>
      <c r="N162" s="137"/>
      <c r="O162" s="137"/>
      <c r="P162" s="138">
        <f>SUM(P163:P185)</f>
        <v>0</v>
      </c>
      <c r="Q162" s="137"/>
      <c r="R162" s="138">
        <f>SUM(R163:R185)</f>
        <v>697.18958000000089</v>
      </c>
      <c r="S162" s="137"/>
      <c r="T162" s="139">
        <f>SUM(T163:T185)</f>
        <v>0</v>
      </c>
      <c r="AR162" s="133" t="s">
        <v>77</v>
      </c>
      <c r="AT162" s="140" t="s">
        <v>68</v>
      </c>
      <c r="AU162" s="140" t="s">
        <v>77</v>
      </c>
      <c r="AY162" s="133" t="s">
        <v>163</v>
      </c>
      <c r="BK162" s="141">
        <f>SUM(BK163:BK185)</f>
        <v>0</v>
      </c>
    </row>
    <row r="163" spans="1:65" s="2" customFormat="1" ht="37.9" customHeight="1">
      <c r="A163" s="26"/>
      <c r="B163" s="144"/>
      <c r="C163" s="145" t="s">
        <v>7</v>
      </c>
      <c r="D163" s="145" t="s">
        <v>165</v>
      </c>
      <c r="E163" s="146" t="s">
        <v>232</v>
      </c>
      <c r="F163" s="147" t="s">
        <v>233</v>
      </c>
      <c r="G163" s="148" t="s">
        <v>168</v>
      </c>
      <c r="H163" s="149">
        <v>60.576999999999998</v>
      </c>
      <c r="I163" s="150"/>
      <c r="J163" s="150">
        <f t="shared" ref="J163:J185" si="20">ROUND(I163*H163,2)</f>
        <v>0</v>
      </c>
      <c r="K163" s="151"/>
      <c r="L163" s="27"/>
      <c r="M163" s="152" t="s">
        <v>1</v>
      </c>
      <c r="N163" s="153" t="s">
        <v>35</v>
      </c>
      <c r="O163" s="154">
        <v>0</v>
      </c>
      <c r="P163" s="154">
        <f t="shared" ref="P163:P185" si="21">O163*H163</f>
        <v>0</v>
      </c>
      <c r="Q163" s="154">
        <v>0.91353995740957805</v>
      </c>
      <c r="R163" s="154">
        <f t="shared" ref="R163:R185" si="22">Q163*H163</f>
        <v>55.339510000000011</v>
      </c>
      <c r="S163" s="154">
        <v>0</v>
      </c>
      <c r="T163" s="155">
        <f t="shared" ref="T163:T185" si="2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169</v>
      </c>
      <c r="AT163" s="156" t="s">
        <v>165</v>
      </c>
      <c r="AU163" s="156" t="s">
        <v>170</v>
      </c>
      <c r="AY163" s="14" t="s">
        <v>163</v>
      </c>
      <c r="BE163" s="157">
        <f t="shared" ref="BE163:BE185" si="24">IF(N163="základná",J163,0)</f>
        <v>0</v>
      </c>
      <c r="BF163" s="157">
        <f t="shared" ref="BF163:BF185" si="25">IF(N163="znížená",J163,0)</f>
        <v>0</v>
      </c>
      <c r="BG163" s="157">
        <f t="shared" ref="BG163:BG185" si="26">IF(N163="zákl. prenesená",J163,0)</f>
        <v>0</v>
      </c>
      <c r="BH163" s="157">
        <f t="shared" ref="BH163:BH185" si="27">IF(N163="zníž. prenesená",J163,0)</f>
        <v>0</v>
      </c>
      <c r="BI163" s="157">
        <f t="shared" ref="BI163:BI185" si="28">IF(N163="nulová",J163,0)</f>
        <v>0</v>
      </c>
      <c r="BJ163" s="14" t="s">
        <v>170</v>
      </c>
      <c r="BK163" s="157">
        <f t="shared" ref="BK163:BK185" si="29">ROUND(I163*H163,2)</f>
        <v>0</v>
      </c>
      <c r="BL163" s="14" t="s">
        <v>169</v>
      </c>
      <c r="BM163" s="156" t="s">
        <v>234</v>
      </c>
    </row>
    <row r="164" spans="1:65" s="2" customFormat="1" ht="37.9" customHeight="1">
      <c r="A164" s="26"/>
      <c r="B164" s="144"/>
      <c r="C164" s="145" t="s">
        <v>235</v>
      </c>
      <c r="D164" s="145" t="s">
        <v>165</v>
      </c>
      <c r="E164" s="146" t="s">
        <v>236</v>
      </c>
      <c r="F164" s="147" t="s">
        <v>237</v>
      </c>
      <c r="G164" s="148" t="s">
        <v>168</v>
      </c>
      <c r="H164" s="149">
        <v>16.45</v>
      </c>
      <c r="I164" s="150"/>
      <c r="J164" s="150">
        <f t="shared" si="20"/>
        <v>0</v>
      </c>
      <c r="K164" s="151"/>
      <c r="L164" s="27"/>
      <c r="M164" s="152" t="s">
        <v>1</v>
      </c>
      <c r="N164" s="153" t="s">
        <v>35</v>
      </c>
      <c r="O164" s="154">
        <v>0</v>
      </c>
      <c r="P164" s="154">
        <f t="shared" si="21"/>
        <v>0</v>
      </c>
      <c r="Q164" s="154">
        <v>0.88371003039513696</v>
      </c>
      <c r="R164" s="154">
        <f t="shared" si="22"/>
        <v>14.537030000000001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169</v>
      </c>
      <c r="AT164" s="156" t="s">
        <v>165</v>
      </c>
      <c r="AU164" s="156" t="s">
        <v>170</v>
      </c>
      <c r="AY164" s="14" t="s">
        <v>163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170</v>
      </c>
      <c r="BK164" s="157">
        <f t="shared" si="29"/>
        <v>0</v>
      </c>
      <c r="BL164" s="14" t="s">
        <v>169</v>
      </c>
      <c r="BM164" s="156" t="s">
        <v>238</v>
      </c>
    </row>
    <row r="165" spans="1:65" s="2" customFormat="1" ht="37.9" customHeight="1">
      <c r="A165" s="26"/>
      <c r="B165" s="144"/>
      <c r="C165" s="145" t="s">
        <v>202</v>
      </c>
      <c r="D165" s="145" t="s">
        <v>165</v>
      </c>
      <c r="E165" s="146" t="s">
        <v>239</v>
      </c>
      <c r="F165" s="147" t="s">
        <v>240</v>
      </c>
      <c r="G165" s="148" t="s">
        <v>168</v>
      </c>
      <c r="H165" s="149">
        <v>29.552</v>
      </c>
      <c r="I165" s="150"/>
      <c r="J165" s="150">
        <f t="shared" si="20"/>
        <v>0</v>
      </c>
      <c r="K165" s="151"/>
      <c r="L165" s="27"/>
      <c r="M165" s="152" t="s">
        <v>1</v>
      </c>
      <c r="N165" s="153" t="s">
        <v>35</v>
      </c>
      <c r="O165" s="154">
        <v>0</v>
      </c>
      <c r="P165" s="154">
        <f t="shared" si="21"/>
        <v>0</v>
      </c>
      <c r="Q165" s="154">
        <v>0.86552991337303697</v>
      </c>
      <c r="R165" s="154">
        <f t="shared" si="22"/>
        <v>25.578139999999987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169</v>
      </c>
      <c r="AT165" s="156" t="s">
        <v>165</v>
      </c>
      <c r="AU165" s="156" t="s">
        <v>170</v>
      </c>
      <c r="AY165" s="14" t="s">
        <v>163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170</v>
      </c>
      <c r="BK165" s="157">
        <f t="shared" si="29"/>
        <v>0</v>
      </c>
      <c r="BL165" s="14" t="s">
        <v>169</v>
      </c>
      <c r="BM165" s="156" t="s">
        <v>241</v>
      </c>
    </row>
    <row r="166" spans="1:65" s="2" customFormat="1" ht="24.2" customHeight="1">
      <c r="A166" s="26"/>
      <c r="B166" s="144"/>
      <c r="C166" s="145" t="s">
        <v>242</v>
      </c>
      <c r="D166" s="145" t="s">
        <v>165</v>
      </c>
      <c r="E166" s="146" t="s">
        <v>243</v>
      </c>
      <c r="F166" s="147" t="s">
        <v>244</v>
      </c>
      <c r="G166" s="148" t="s">
        <v>168</v>
      </c>
      <c r="H166" s="149">
        <v>5.3109999999999999</v>
      </c>
      <c r="I166" s="150"/>
      <c r="J166" s="150">
        <f t="shared" si="20"/>
        <v>0</v>
      </c>
      <c r="K166" s="151"/>
      <c r="L166" s="27"/>
      <c r="M166" s="152" t="s">
        <v>1</v>
      </c>
      <c r="N166" s="153" t="s">
        <v>35</v>
      </c>
      <c r="O166" s="154">
        <v>0</v>
      </c>
      <c r="P166" s="154">
        <f t="shared" si="21"/>
        <v>0</v>
      </c>
      <c r="Q166" s="154">
        <v>2.0985200527207701</v>
      </c>
      <c r="R166" s="154">
        <f t="shared" si="22"/>
        <v>11.14524000000001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169</v>
      </c>
      <c r="AT166" s="156" t="s">
        <v>165</v>
      </c>
      <c r="AU166" s="156" t="s">
        <v>170</v>
      </c>
      <c r="AY166" s="14" t="s">
        <v>163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170</v>
      </c>
      <c r="BK166" s="157">
        <f t="shared" si="29"/>
        <v>0</v>
      </c>
      <c r="BL166" s="14" t="s">
        <v>169</v>
      </c>
      <c r="BM166" s="156" t="s">
        <v>245</v>
      </c>
    </row>
    <row r="167" spans="1:65" s="2" customFormat="1" ht="24.2" customHeight="1">
      <c r="A167" s="26"/>
      <c r="B167" s="144"/>
      <c r="C167" s="145" t="s">
        <v>205</v>
      </c>
      <c r="D167" s="145" t="s">
        <v>165</v>
      </c>
      <c r="E167" s="146" t="s">
        <v>246</v>
      </c>
      <c r="F167" s="147" t="s">
        <v>247</v>
      </c>
      <c r="G167" s="148" t="s">
        <v>248</v>
      </c>
      <c r="H167" s="149">
        <v>2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si="21"/>
        <v>0</v>
      </c>
      <c r="Q167" s="154">
        <v>1.4880000000000001E-2</v>
      </c>
      <c r="R167" s="154">
        <f t="shared" si="22"/>
        <v>2.9760000000000002E-2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169</v>
      </c>
      <c r="AT167" s="156" t="s">
        <v>165</v>
      </c>
      <c r="AU167" s="156" t="s">
        <v>170</v>
      </c>
      <c r="AY167" s="14" t="s">
        <v>163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170</v>
      </c>
      <c r="BK167" s="157">
        <f t="shared" si="29"/>
        <v>0</v>
      </c>
      <c r="BL167" s="14" t="s">
        <v>169</v>
      </c>
      <c r="BM167" s="156" t="s">
        <v>249</v>
      </c>
    </row>
    <row r="168" spans="1:65" s="2" customFormat="1" ht="24.2" customHeight="1">
      <c r="A168" s="26"/>
      <c r="B168" s="144"/>
      <c r="C168" s="145" t="s">
        <v>250</v>
      </c>
      <c r="D168" s="145" t="s">
        <v>165</v>
      </c>
      <c r="E168" s="146" t="s">
        <v>251</v>
      </c>
      <c r="F168" s="147" t="s">
        <v>252</v>
      </c>
      <c r="G168" s="148" t="s">
        <v>248</v>
      </c>
      <c r="H168" s="149">
        <v>7</v>
      </c>
      <c r="I168" s="150"/>
      <c r="J168" s="150">
        <f t="shared" si="20"/>
        <v>0</v>
      </c>
      <c r="K168" s="151"/>
      <c r="L168" s="27"/>
      <c r="M168" s="152" t="s">
        <v>1</v>
      </c>
      <c r="N168" s="153" t="s">
        <v>35</v>
      </c>
      <c r="O168" s="154">
        <v>0</v>
      </c>
      <c r="P168" s="154">
        <f t="shared" si="21"/>
        <v>0</v>
      </c>
      <c r="Q168" s="154">
        <v>1.9089999999999999E-2</v>
      </c>
      <c r="R168" s="154">
        <f t="shared" si="22"/>
        <v>0.13363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169</v>
      </c>
      <c r="AT168" s="156" t="s">
        <v>165</v>
      </c>
      <c r="AU168" s="156" t="s">
        <v>170</v>
      </c>
      <c r="AY168" s="14" t="s">
        <v>163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170</v>
      </c>
      <c r="BK168" s="157">
        <f t="shared" si="29"/>
        <v>0</v>
      </c>
      <c r="BL168" s="14" t="s">
        <v>169</v>
      </c>
      <c r="BM168" s="156" t="s">
        <v>253</v>
      </c>
    </row>
    <row r="169" spans="1:65" s="2" customFormat="1" ht="24.2" customHeight="1">
      <c r="A169" s="26"/>
      <c r="B169" s="144"/>
      <c r="C169" s="145" t="s">
        <v>209</v>
      </c>
      <c r="D169" s="145" t="s">
        <v>165</v>
      </c>
      <c r="E169" s="146" t="s">
        <v>254</v>
      </c>
      <c r="F169" s="147" t="s">
        <v>255</v>
      </c>
      <c r="G169" s="148" t="s">
        <v>248</v>
      </c>
      <c r="H169" s="149">
        <v>14</v>
      </c>
      <c r="I169" s="150"/>
      <c r="J169" s="150">
        <f t="shared" si="20"/>
        <v>0</v>
      </c>
      <c r="K169" s="151"/>
      <c r="L169" s="27"/>
      <c r="M169" s="152" t="s">
        <v>1</v>
      </c>
      <c r="N169" s="153" t="s">
        <v>35</v>
      </c>
      <c r="O169" s="154">
        <v>0</v>
      </c>
      <c r="P169" s="154">
        <f t="shared" si="21"/>
        <v>0</v>
      </c>
      <c r="Q169" s="154">
        <v>2.2689999999999998E-2</v>
      </c>
      <c r="R169" s="154">
        <f t="shared" si="22"/>
        <v>0.31766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169</v>
      </c>
      <c r="AT169" s="156" t="s">
        <v>165</v>
      </c>
      <c r="AU169" s="156" t="s">
        <v>170</v>
      </c>
      <c r="AY169" s="14" t="s">
        <v>163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170</v>
      </c>
      <c r="BK169" s="157">
        <f t="shared" si="29"/>
        <v>0</v>
      </c>
      <c r="BL169" s="14" t="s">
        <v>169</v>
      </c>
      <c r="BM169" s="156" t="s">
        <v>256</v>
      </c>
    </row>
    <row r="170" spans="1:65" s="2" customFormat="1" ht="24.2" customHeight="1">
      <c r="A170" s="26"/>
      <c r="B170" s="144"/>
      <c r="C170" s="145" t="s">
        <v>257</v>
      </c>
      <c r="D170" s="145" t="s">
        <v>165</v>
      </c>
      <c r="E170" s="146" t="s">
        <v>258</v>
      </c>
      <c r="F170" s="147" t="s">
        <v>259</v>
      </c>
      <c r="G170" s="148" t="s">
        <v>248</v>
      </c>
      <c r="H170" s="149">
        <v>1</v>
      </c>
      <c r="I170" s="150"/>
      <c r="J170" s="150">
        <f t="shared" si="20"/>
        <v>0</v>
      </c>
      <c r="K170" s="151"/>
      <c r="L170" s="27"/>
      <c r="M170" s="152" t="s">
        <v>1</v>
      </c>
      <c r="N170" s="153" t="s">
        <v>35</v>
      </c>
      <c r="O170" s="154">
        <v>0</v>
      </c>
      <c r="P170" s="154">
        <f t="shared" si="21"/>
        <v>0</v>
      </c>
      <c r="Q170" s="154">
        <v>2.9860000000000001E-2</v>
      </c>
      <c r="R170" s="154">
        <f t="shared" si="22"/>
        <v>2.9860000000000001E-2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169</v>
      </c>
      <c r="AT170" s="156" t="s">
        <v>165</v>
      </c>
      <c r="AU170" s="156" t="s">
        <v>170</v>
      </c>
      <c r="AY170" s="14" t="s">
        <v>163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170</v>
      </c>
      <c r="BK170" s="157">
        <f t="shared" si="29"/>
        <v>0</v>
      </c>
      <c r="BL170" s="14" t="s">
        <v>169</v>
      </c>
      <c r="BM170" s="156" t="s">
        <v>260</v>
      </c>
    </row>
    <row r="171" spans="1:65" s="2" customFormat="1" ht="33" customHeight="1">
      <c r="A171" s="26"/>
      <c r="B171" s="144"/>
      <c r="C171" s="145" t="s">
        <v>212</v>
      </c>
      <c r="D171" s="145" t="s">
        <v>165</v>
      </c>
      <c r="E171" s="146" t="s">
        <v>261</v>
      </c>
      <c r="F171" s="147" t="s">
        <v>262</v>
      </c>
      <c r="G171" s="148" t="s">
        <v>168</v>
      </c>
      <c r="H171" s="149">
        <v>9.1519999999999992</v>
      </c>
      <c r="I171" s="150"/>
      <c r="J171" s="150">
        <f t="shared" si="20"/>
        <v>0</v>
      </c>
      <c r="K171" s="151"/>
      <c r="L171" s="27"/>
      <c r="M171" s="152" t="s">
        <v>1</v>
      </c>
      <c r="N171" s="153" t="s">
        <v>35</v>
      </c>
      <c r="O171" s="154">
        <v>0</v>
      </c>
      <c r="P171" s="154">
        <f t="shared" si="21"/>
        <v>0</v>
      </c>
      <c r="Q171" s="154">
        <v>2.2119001311188802</v>
      </c>
      <c r="R171" s="154">
        <f t="shared" si="22"/>
        <v>20.24330999999999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169</v>
      </c>
      <c r="AT171" s="156" t="s">
        <v>165</v>
      </c>
      <c r="AU171" s="156" t="s">
        <v>170</v>
      </c>
      <c r="AY171" s="14" t="s">
        <v>163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170</v>
      </c>
      <c r="BK171" s="157">
        <f t="shared" si="29"/>
        <v>0</v>
      </c>
      <c r="BL171" s="14" t="s">
        <v>169</v>
      </c>
      <c r="BM171" s="156" t="s">
        <v>263</v>
      </c>
    </row>
    <row r="172" spans="1:65" s="2" customFormat="1" ht="24.2" customHeight="1">
      <c r="A172" s="26"/>
      <c r="B172" s="144"/>
      <c r="C172" s="145" t="s">
        <v>264</v>
      </c>
      <c r="D172" s="145" t="s">
        <v>165</v>
      </c>
      <c r="E172" s="146" t="s">
        <v>265</v>
      </c>
      <c r="F172" s="147" t="s">
        <v>266</v>
      </c>
      <c r="G172" s="148" t="s">
        <v>208</v>
      </c>
      <c r="H172" s="149">
        <v>105.77800000000001</v>
      </c>
      <c r="I172" s="150"/>
      <c r="J172" s="150">
        <f t="shared" si="20"/>
        <v>0</v>
      </c>
      <c r="K172" s="151"/>
      <c r="L172" s="27"/>
      <c r="M172" s="152" t="s">
        <v>1</v>
      </c>
      <c r="N172" s="153" t="s">
        <v>35</v>
      </c>
      <c r="O172" s="154">
        <v>0</v>
      </c>
      <c r="P172" s="154">
        <f t="shared" si="21"/>
        <v>0</v>
      </c>
      <c r="Q172" s="154">
        <v>2.8100361133695101E-3</v>
      </c>
      <c r="R172" s="154">
        <f t="shared" si="22"/>
        <v>0.29724000000000006</v>
      </c>
      <c r="S172" s="154">
        <v>0</v>
      </c>
      <c r="T172" s="155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169</v>
      </c>
      <c r="AT172" s="156" t="s">
        <v>165</v>
      </c>
      <c r="AU172" s="156" t="s">
        <v>170</v>
      </c>
      <c r="AY172" s="14" t="s">
        <v>163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170</v>
      </c>
      <c r="BK172" s="157">
        <f t="shared" si="29"/>
        <v>0</v>
      </c>
      <c r="BL172" s="14" t="s">
        <v>169</v>
      </c>
      <c r="BM172" s="156" t="s">
        <v>267</v>
      </c>
    </row>
    <row r="173" spans="1:65" s="2" customFormat="1" ht="24.2" customHeight="1">
      <c r="A173" s="26"/>
      <c r="B173" s="144"/>
      <c r="C173" s="145" t="s">
        <v>216</v>
      </c>
      <c r="D173" s="145" t="s">
        <v>165</v>
      </c>
      <c r="E173" s="146" t="s">
        <v>268</v>
      </c>
      <c r="F173" s="147" t="s">
        <v>269</v>
      </c>
      <c r="G173" s="148" t="s">
        <v>208</v>
      </c>
      <c r="H173" s="149">
        <v>105.77800000000001</v>
      </c>
      <c r="I173" s="150"/>
      <c r="J173" s="150">
        <f t="shared" si="20"/>
        <v>0</v>
      </c>
      <c r="K173" s="151"/>
      <c r="L173" s="27"/>
      <c r="M173" s="152" t="s">
        <v>1</v>
      </c>
      <c r="N173" s="153" t="s">
        <v>35</v>
      </c>
      <c r="O173" s="154">
        <v>0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169</v>
      </c>
      <c r="AT173" s="156" t="s">
        <v>165</v>
      </c>
      <c r="AU173" s="156" t="s">
        <v>170</v>
      </c>
      <c r="AY173" s="14" t="s">
        <v>163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170</v>
      </c>
      <c r="BK173" s="157">
        <f t="shared" si="29"/>
        <v>0</v>
      </c>
      <c r="BL173" s="14" t="s">
        <v>169</v>
      </c>
      <c r="BM173" s="156" t="s">
        <v>270</v>
      </c>
    </row>
    <row r="174" spans="1:65" s="2" customFormat="1" ht="24.2" customHeight="1">
      <c r="A174" s="26"/>
      <c r="B174" s="144"/>
      <c r="C174" s="145" t="s">
        <v>271</v>
      </c>
      <c r="D174" s="145" t="s">
        <v>165</v>
      </c>
      <c r="E174" s="146" t="s">
        <v>272</v>
      </c>
      <c r="F174" s="147" t="s">
        <v>273</v>
      </c>
      <c r="G174" s="148" t="s">
        <v>191</v>
      </c>
      <c r="H174" s="149">
        <v>1.75</v>
      </c>
      <c r="I174" s="150"/>
      <c r="J174" s="150">
        <f t="shared" si="20"/>
        <v>0</v>
      </c>
      <c r="K174" s="151"/>
      <c r="L174" s="27"/>
      <c r="M174" s="152" t="s">
        <v>1</v>
      </c>
      <c r="N174" s="153" t="s">
        <v>35</v>
      </c>
      <c r="O174" s="154">
        <v>0</v>
      </c>
      <c r="P174" s="154">
        <f t="shared" si="21"/>
        <v>0</v>
      </c>
      <c r="Q174" s="154">
        <v>1.02026285714286</v>
      </c>
      <c r="R174" s="154">
        <f t="shared" si="22"/>
        <v>1.7854600000000049</v>
      </c>
      <c r="S174" s="154">
        <v>0</v>
      </c>
      <c r="T174" s="155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169</v>
      </c>
      <c r="AT174" s="156" t="s">
        <v>165</v>
      </c>
      <c r="AU174" s="156" t="s">
        <v>170</v>
      </c>
      <c r="AY174" s="14" t="s">
        <v>163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170</v>
      </c>
      <c r="BK174" s="157">
        <f t="shared" si="29"/>
        <v>0</v>
      </c>
      <c r="BL174" s="14" t="s">
        <v>169</v>
      </c>
      <c r="BM174" s="156" t="s">
        <v>274</v>
      </c>
    </row>
    <row r="175" spans="1:65" s="2" customFormat="1" ht="21.75" customHeight="1">
      <c r="A175" s="26"/>
      <c r="B175" s="144"/>
      <c r="C175" s="145" t="s">
        <v>219</v>
      </c>
      <c r="D175" s="145" t="s">
        <v>165</v>
      </c>
      <c r="E175" s="146" t="s">
        <v>275</v>
      </c>
      <c r="F175" s="147" t="s">
        <v>276</v>
      </c>
      <c r="G175" s="148" t="s">
        <v>168</v>
      </c>
      <c r="H175" s="149">
        <v>161.29599999999999</v>
      </c>
      <c r="I175" s="150"/>
      <c r="J175" s="150">
        <f t="shared" si="20"/>
        <v>0</v>
      </c>
      <c r="K175" s="151"/>
      <c r="L175" s="27"/>
      <c r="M175" s="152" t="s">
        <v>1</v>
      </c>
      <c r="N175" s="153" t="s">
        <v>35</v>
      </c>
      <c r="O175" s="154">
        <v>0</v>
      </c>
      <c r="P175" s="154">
        <f t="shared" si="21"/>
        <v>0</v>
      </c>
      <c r="Q175" s="154">
        <v>2.2119100287669902</v>
      </c>
      <c r="R175" s="154">
        <f t="shared" si="22"/>
        <v>356.77224000000041</v>
      </c>
      <c r="S175" s="154">
        <v>0</v>
      </c>
      <c r="T175" s="155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169</v>
      </c>
      <c r="AT175" s="156" t="s">
        <v>165</v>
      </c>
      <c r="AU175" s="156" t="s">
        <v>170</v>
      </c>
      <c r="AY175" s="14" t="s">
        <v>163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170</v>
      </c>
      <c r="BK175" s="157">
        <f t="shared" si="29"/>
        <v>0</v>
      </c>
      <c r="BL175" s="14" t="s">
        <v>169</v>
      </c>
      <c r="BM175" s="156" t="s">
        <v>277</v>
      </c>
    </row>
    <row r="176" spans="1:65" s="2" customFormat="1" ht="24.2" customHeight="1">
      <c r="A176" s="26"/>
      <c r="B176" s="144"/>
      <c r="C176" s="145" t="s">
        <v>278</v>
      </c>
      <c r="D176" s="145" t="s">
        <v>165</v>
      </c>
      <c r="E176" s="146" t="s">
        <v>279</v>
      </c>
      <c r="F176" s="147" t="s">
        <v>280</v>
      </c>
      <c r="G176" s="148" t="s">
        <v>168</v>
      </c>
      <c r="H176" s="149">
        <v>61.151000000000003</v>
      </c>
      <c r="I176" s="150"/>
      <c r="J176" s="150">
        <f t="shared" si="20"/>
        <v>0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si="21"/>
        <v>0</v>
      </c>
      <c r="Q176" s="154">
        <v>2.4017700446435901</v>
      </c>
      <c r="R176" s="154">
        <f t="shared" si="22"/>
        <v>146.87064000000018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169</v>
      </c>
      <c r="AT176" s="156" t="s">
        <v>165</v>
      </c>
      <c r="AU176" s="156" t="s">
        <v>170</v>
      </c>
      <c r="AY176" s="14" t="s">
        <v>163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170</v>
      </c>
      <c r="BK176" s="157">
        <f t="shared" si="29"/>
        <v>0</v>
      </c>
      <c r="BL176" s="14" t="s">
        <v>169</v>
      </c>
      <c r="BM176" s="156" t="s">
        <v>281</v>
      </c>
    </row>
    <row r="177" spans="1:65" s="2" customFormat="1" ht="24.2" customHeight="1">
      <c r="A177" s="26"/>
      <c r="B177" s="144"/>
      <c r="C177" s="145" t="s">
        <v>223</v>
      </c>
      <c r="D177" s="145" t="s">
        <v>165</v>
      </c>
      <c r="E177" s="146" t="s">
        <v>282</v>
      </c>
      <c r="F177" s="147" t="s">
        <v>283</v>
      </c>
      <c r="G177" s="148" t="s">
        <v>208</v>
      </c>
      <c r="H177" s="149">
        <v>1157.155</v>
      </c>
      <c r="I177" s="150"/>
      <c r="J177" s="150">
        <f t="shared" si="20"/>
        <v>0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21"/>
        <v>0</v>
      </c>
      <c r="Q177" s="154">
        <v>2.1599958518953798E-3</v>
      </c>
      <c r="R177" s="154">
        <f t="shared" si="22"/>
        <v>2.4994499999999982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169</v>
      </c>
      <c r="AT177" s="156" t="s">
        <v>165</v>
      </c>
      <c r="AU177" s="156" t="s">
        <v>170</v>
      </c>
      <c r="AY177" s="14" t="s">
        <v>163</v>
      </c>
      <c r="BE177" s="157">
        <f t="shared" si="24"/>
        <v>0</v>
      </c>
      <c r="BF177" s="157">
        <f t="shared" si="25"/>
        <v>0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170</v>
      </c>
      <c r="BK177" s="157">
        <f t="shared" si="29"/>
        <v>0</v>
      </c>
      <c r="BL177" s="14" t="s">
        <v>169</v>
      </c>
      <c r="BM177" s="156" t="s">
        <v>284</v>
      </c>
    </row>
    <row r="178" spans="1:65" s="2" customFormat="1" ht="24.2" customHeight="1">
      <c r="A178" s="26"/>
      <c r="B178" s="144"/>
      <c r="C178" s="145" t="s">
        <v>285</v>
      </c>
      <c r="D178" s="145" t="s">
        <v>165</v>
      </c>
      <c r="E178" s="146" t="s">
        <v>286</v>
      </c>
      <c r="F178" s="147" t="s">
        <v>287</v>
      </c>
      <c r="G178" s="148" t="s">
        <v>208</v>
      </c>
      <c r="H178" s="149">
        <v>328.971</v>
      </c>
      <c r="I178" s="150"/>
      <c r="J178" s="150">
        <f t="shared" si="20"/>
        <v>0</v>
      </c>
      <c r="K178" s="151"/>
      <c r="L178" s="27"/>
      <c r="M178" s="152" t="s">
        <v>1</v>
      </c>
      <c r="N178" s="153" t="s">
        <v>35</v>
      </c>
      <c r="O178" s="154">
        <v>0</v>
      </c>
      <c r="P178" s="154">
        <f t="shared" si="21"/>
        <v>0</v>
      </c>
      <c r="Q178" s="154">
        <v>1.5400141653823601E-3</v>
      </c>
      <c r="R178" s="154">
        <f t="shared" si="22"/>
        <v>0.5066200000000004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169</v>
      </c>
      <c r="AT178" s="156" t="s">
        <v>165</v>
      </c>
      <c r="AU178" s="156" t="s">
        <v>170</v>
      </c>
      <c r="AY178" s="14" t="s">
        <v>163</v>
      </c>
      <c r="BE178" s="157">
        <f t="shared" si="24"/>
        <v>0</v>
      </c>
      <c r="BF178" s="157">
        <f t="shared" si="25"/>
        <v>0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170</v>
      </c>
      <c r="BK178" s="157">
        <f t="shared" si="29"/>
        <v>0</v>
      </c>
      <c r="BL178" s="14" t="s">
        <v>169</v>
      </c>
      <c r="BM178" s="156" t="s">
        <v>288</v>
      </c>
    </row>
    <row r="179" spans="1:65" s="2" customFormat="1" ht="24.2" customHeight="1">
      <c r="A179" s="26"/>
      <c r="B179" s="144"/>
      <c r="C179" s="145" t="s">
        <v>226</v>
      </c>
      <c r="D179" s="145" t="s">
        <v>165</v>
      </c>
      <c r="E179" s="146" t="s">
        <v>289</v>
      </c>
      <c r="F179" s="147" t="s">
        <v>290</v>
      </c>
      <c r="G179" s="148" t="s">
        <v>208</v>
      </c>
      <c r="H179" s="149">
        <v>1157.155</v>
      </c>
      <c r="I179" s="150"/>
      <c r="J179" s="150">
        <f t="shared" si="20"/>
        <v>0</v>
      </c>
      <c r="K179" s="151"/>
      <c r="L179" s="27"/>
      <c r="M179" s="152" t="s">
        <v>1</v>
      </c>
      <c r="N179" s="153" t="s">
        <v>35</v>
      </c>
      <c r="O179" s="154">
        <v>0</v>
      </c>
      <c r="P179" s="154">
        <f t="shared" si="21"/>
        <v>0</v>
      </c>
      <c r="Q179" s="154">
        <v>0</v>
      </c>
      <c r="R179" s="154">
        <f t="shared" si="22"/>
        <v>0</v>
      </c>
      <c r="S179" s="154">
        <v>0</v>
      </c>
      <c r="T179" s="155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169</v>
      </c>
      <c r="AT179" s="156" t="s">
        <v>165</v>
      </c>
      <c r="AU179" s="156" t="s">
        <v>170</v>
      </c>
      <c r="AY179" s="14" t="s">
        <v>163</v>
      </c>
      <c r="BE179" s="157">
        <f t="shared" si="24"/>
        <v>0</v>
      </c>
      <c r="BF179" s="157">
        <f t="shared" si="25"/>
        <v>0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170</v>
      </c>
      <c r="BK179" s="157">
        <f t="shared" si="29"/>
        <v>0</v>
      </c>
      <c r="BL179" s="14" t="s">
        <v>169</v>
      </c>
      <c r="BM179" s="156" t="s">
        <v>291</v>
      </c>
    </row>
    <row r="180" spans="1:65" s="2" customFormat="1" ht="24.2" customHeight="1">
      <c r="A180" s="26"/>
      <c r="B180" s="144"/>
      <c r="C180" s="145" t="s">
        <v>292</v>
      </c>
      <c r="D180" s="145" t="s">
        <v>165</v>
      </c>
      <c r="E180" s="146" t="s">
        <v>293</v>
      </c>
      <c r="F180" s="147" t="s">
        <v>294</v>
      </c>
      <c r="G180" s="148" t="s">
        <v>208</v>
      </c>
      <c r="H180" s="149">
        <v>328.971</v>
      </c>
      <c r="I180" s="150"/>
      <c r="J180" s="150">
        <f t="shared" si="20"/>
        <v>0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169</v>
      </c>
      <c r="AT180" s="156" t="s">
        <v>165</v>
      </c>
      <c r="AU180" s="156" t="s">
        <v>170</v>
      </c>
      <c r="AY180" s="14" t="s">
        <v>163</v>
      </c>
      <c r="BE180" s="157">
        <f t="shared" si="24"/>
        <v>0</v>
      </c>
      <c r="BF180" s="157">
        <f t="shared" si="25"/>
        <v>0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170</v>
      </c>
      <c r="BK180" s="157">
        <f t="shared" si="29"/>
        <v>0</v>
      </c>
      <c r="BL180" s="14" t="s">
        <v>169</v>
      </c>
      <c r="BM180" s="156" t="s">
        <v>295</v>
      </c>
    </row>
    <row r="181" spans="1:65" s="2" customFormat="1" ht="16.5" customHeight="1">
      <c r="A181" s="26"/>
      <c r="B181" s="144"/>
      <c r="C181" s="145" t="s">
        <v>230</v>
      </c>
      <c r="D181" s="145" t="s">
        <v>165</v>
      </c>
      <c r="E181" s="146" t="s">
        <v>296</v>
      </c>
      <c r="F181" s="147" t="s">
        <v>297</v>
      </c>
      <c r="G181" s="148" t="s">
        <v>191</v>
      </c>
      <c r="H181" s="149">
        <v>8.6999999999999993</v>
      </c>
      <c r="I181" s="150"/>
      <c r="J181" s="150">
        <f t="shared" si="20"/>
        <v>0</v>
      </c>
      <c r="K181" s="151"/>
      <c r="L181" s="27"/>
      <c r="M181" s="152" t="s">
        <v>1</v>
      </c>
      <c r="N181" s="153" t="s">
        <v>35</v>
      </c>
      <c r="O181" s="154">
        <v>0</v>
      </c>
      <c r="P181" s="154">
        <f t="shared" si="21"/>
        <v>0</v>
      </c>
      <c r="Q181" s="154">
        <v>1.01594942528736</v>
      </c>
      <c r="R181" s="154">
        <f t="shared" si="22"/>
        <v>8.8387600000000308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169</v>
      </c>
      <c r="AT181" s="156" t="s">
        <v>165</v>
      </c>
      <c r="AU181" s="156" t="s">
        <v>170</v>
      </c>
      <c r="AY181" s="14" t="s">
        <v>163</v>
      </c>
      <c r="BE181" s="157">
        <f t="shared" si="24"/>
        <v>0</v>
      </c>
      <c r="BF181" s="157">
        <f t="shared" si="25"/>
        <v>0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170</v>
      </c>
      <c r="BK181" s="157">
        <f t="shared" si="29"/>
        <v>0</v>
      </c>
      <c r="BL181" s="14" t="s">
        <v>169</v>
      </c>
      <c r="BM181" s="156" t="s">
        <v>298</v>
      </c>
    </row>
    <row r="182" spans="1:65" s="2" customFormat="1" ht="16.5" customHeight="1">
      <c r="A182" s="26"/>
      <c r="B182" s="144"/>
      <c r="C182" s="145" t="s">
        <v>299</v>
      </c>
      <c r="D182" s="145" t="s">
        <v>165</v>
      </c>
      <c r="E182" s="146" t="s">
        <v>300</v>
      </c>
      <c r="F182" s="147" t="s">
        <v>301</v>
      </c>
      <c r="G182" s="148" t="s">
        <v>191</v>
      </c>
      <c r="H182" s="149">
        <v>9.7720000000000002</v>
      </c>
      <c r="I182" s="150"/>
      <c r="J182" s="150">
        <f t="shared" si="20"/>
        <v>0</v>
      </c>
      <c r="K182" s="151"/>
      <c r="L182" s="27"/>
      <c r="M182" s="152" t="s">
        <v>1</v>
      </c>
      <c r="N182" s="153" t="s">
        <v>35</v>
      </c>
      <c r="O182" s="154">
        <v>0</v>
      </c>
      <c r="P182" s="154">
        <f t="shared" si="21"/>
        <v>0</v>
      </c>
      <c r="Q182" s="154">
        <v>1.0159496520671301</v>
      </c>
      <c r="R182" s="154">
        <f t="shared" si="22"/>
        <v>9.9278599999999955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169</v>
      </c>
      <c r="AT182" s="156" t="s">
        <v>165</v>
      </c>
      <c r="AU182" s="156" t="s">
        <v>170</v>
      </c>
      <c r="AY182" s="14" t="s">
        <v>163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170</v>
      </c>
      <c r="BK182" s="157">
        <f t="shared" si="29"/>
        <v>0</v>
      </c>
      <c r="BL182" s="14" t="s">
        <v>169</v>
      </c>
      <c r="BM182" s="156" t="s">
        <v>302</v>
      </c>
    </row>
    <row r="183" spans="1:65" s="2" customFormat="1" ht="16.5" customHeight="1">
      <c r="A183" s="26"/>
      <c r="B183" s="144"/>
      <c r="C183" s="145" t="s">
        <v>234</v>
      </c>
      <c r="D183" s="145" t="s">
        <v>165</v>
      </c>
      <c r="E183" s="146" t="s">
        <v>303</v>
      </c>
      <c r="F183" s="147" t="s">
        <v>304</v>
      </c>
      <c r="G183" s="148" t="s">
        <v>191</v>
      </c>
      <c r="H183" s="149">
        <v>4.68</v>
      </c>
      <c r="I183" s="150"/>
      <c r="J183" s="150">
        <f t="shared" si="20"/>
        <v>0</v>
      </c>
      <c r="K183" s="151"/>
      <c r="L183" s="27"/>
      <c r="M183" s="152" t="s">
        <v>1</v>
      </c>
      <c r="N183" s="153" t="s">
        <v>35</v>
      </c>
      <c r="O183" s="154">
        <v>0</v>
      </c>
      <c r="P183" s="154">
        <f t="shared" si="21"/>
        <v>0</v>
      </c>
      <c r="Q183" s="154">
        <v>1.2029594017094001</v>
      </c>
      <c r="R183" s="154">
        <f t="shared" si="22"/>
        <v>5.6298499999999922</v>
      </c>
      <c r="S183" s="154">
        <v>0</v>
      </c>
      <c r="T183" s="155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169</v>
      </c>
      <c r="AT183" s="156" t="s">
        <v>165</v>
      </c>
      <c r="AU183" s="156" t="s">
        <v>170</v>
      </c>
      <c r="AY183" s="14" t="s">
        <v>163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170</v>
      </c>
      <c r="BK183" s="157">
        <f t="shared" si="29"/>
        <v>0</v>
      </c>
      <c r="BL183" s="14" t="s">
        <v>169</v>
      </c>
      <c r="BM183" s="156" t="s">
        <v>305</v>
      </c>
    </row>
    <row r="184" spans="1:65" s="2" customFormat="1" ht="33" customHeight="1">
      <c r="A184" s="26"/>
      <c r="B184" s="144"/>
      <c r="C184" s="145" t="s">
        <v>306</v>
      </c>
      <c r="D184" s="145" t="s">
        <v>165</v>
      </c>
      <c r="E184" s="146" t="s">
        <v>307</v>
      </c>
      <c r="F184" s="147" t="s">
        <v>308</v>
      </c>
      <c r="G184" s="148" t="s">
        <v>208</v>
      </c>
      <c r="H184" s="149">
        <v>18.835999999999999</v>
      </c>
      <c r="I184" s="150"/>
      <c r="J184" s="150">
        <f t="shared" si="20"/>
        <v>0</v>
      </c>
      <c r="K184" s="151"/>
      <c r="L184" s="27"/>
      <c r="M184" s="152" t="s">
        <v>1</v>
      </c>
      <c r="N184" s="153" t="s">
        <v>35</v>
      </c>
      <c r="O184" s="154">
        <v>0</v>
      </c>
      <c r="P184" s="154">
        <f t="shared" si="21"/>
        <v>0</v>
      </c>
      <c r="Q184" s="154">
        <v>7.0870142280738999E-2</v>
      </c>
      <c r="R184" s="154">
        <f t="shared" si="22"/>
        <v>1.3349099999999996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169</v>
      </c>
      <c r="AT184" s="156" t="s">
        <v>165</v>
      </c>
      <c r="AU184" s="156" t="s">
        <v>170</v>
      </c>
      <c r="AY184" s="14" t="s">
        <v>163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170</v>
      </c>
      <c r="BK184" s="157">
        <f t="shared" si="29"/>
        <v>0</v>
      </c>
      <c r="BL184" s="14" t="s">
        <v>169</v>
      </c>
      <c r="BM184" s="156" t="s">
        <v>309</v>
      </c>
    </row>
    <row r="185" spans="1:65" s="2" customFormat="1" ht="37.9" customHeight="1">
      <c r="A185" s="26"/>
      <c r="B185" s="144"/>
      <c r="C185" s="145" t="s">
        <v>238</v>
      </c>
      <c r="D185" s="145" t="s">
        <v>165</v>
      </c>
      <c r="E185" s="146" t="s">
        <v>310</v>
      </c>
      <c r="F185" s="147" t="s">
        <v>311</v>
      </c>
      <c r="G185" s="148" t="s">
        <v>208</v>
      </c>
      <c r="H185" s="149">
        <v>337.52300000000002</v>
      </c>
      <c r="I185" s="150"/>
      <c r="J185" s="150">
        <f t="shared" si="20"/>
        <v>0</v>
      </c>
      <c r="K185" s="151"/>
      <c r="L185" s="27"/>
      <c r="M185" s="152" t="s">
        <v>1</v>
      </c>
      <c r="N185" s="153" t="s">
        <v>35</v>
      </c>
      <c r="O185" s="154">
        <v>0</v>
      </c>
      <c r="P185" s="154">
        <f t="shared" si="21"/>
        <v>0</v>
      </c>
      <c r="Q185" s="154">
        <v>0.104799998814896</v>
      </c>
      <c r="R185" s="154">
        <f t="shared" si="22"/>
        <v>35.372410000000144</v>
      </c>
      <c r="S185" s="154">
        <v>0</v>
      </c>
      <c r="T185" s="155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169</v>
      </c>
      <c r="AT185" s="156" t="s">
        <v>165</v>
      </c>
      <c r="AU185" s="156" t="s">
        <v>170</v>
      </c>
      <c r="AY185" s="14" t="s">
        <v>163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170</v>
      </c>
      <c r="BK185" s="157">
        <f t="shared" si="29"/>
        <v>0</v>
      </c>
      <c r="BL185" s="14" t="s">
        <v>169</v>
      </c>
      <c r="BM185" s="156" t="s">
        <v>312</v>
      </c>
    </row>
    <row r="186" spans="1:65" s="12" customFormat="1" ht="22.9" customHeight="1">
      <c r="B186" s="132"/>
      <c r="D186" s="133" t="s">
        <v>68</v>
      </c>
      <c r="E186" s="142" t="s">
        <v>169</v>
      </c>
      <c r="F186" s="142" t="s">
        <v>313</v>
      </c>
      <c r="J186" s="143">
        <f>BK186</f>
        <v>0</v>
      </c>
      <c r="L186" s="132"/>
      <c r="M186" s="136"/>
      <c r="N186" s="137"/>
      <c r="O186" s="137"/>
      <c r="P186" s="138">
        <f>SUM(P187:P202)</f>
        <v>0</v>
      </c>
      <c r="Q186" s="137"/>
      <c r="R186" s="138">
        <f>SUM(R187:R202)</f>
        <v>282.5380599999998</v>
      </c>
      <c r="S186" s="137"/>
      <c r="T186" s="139">
        <f>SUM(T187:T202)</f>
        <v>0</v>
      </c>
      <c r="AR186" s="133" t="s">
        <v>77</v>
      </c>
      <c r="AT186" s="140" t="s">
        <v>68</v>
      </c>
      <c r="AU186" s="140" t="s">
        <v>77</v>
      </c>
      <c r="AY186" s="133" t="s">
        <v>163</v>
      </c>
      <c r="BK186" s="141">
        <f>SUM(BK187:BK202)</f>
        <v>0</v>
      </c>
    </row>
    <row r="187" spans="1:65" s="2" customFormat="1" ht="24.2" customHeight="1">
      <c r="A187" s="26"/>
      <c r="B187" s="144"/>
      <c r="C187" s="145" t="s">
        <v>314</v>
      </c>
      <c r="D187" s="145" t="s">
        <v>165</v>
      </c>
      <c r="E187" s="146" t="s">
        <v>315</v>
      </c>
      <c r="F187" s="147" t="s">
        <v>316</v>
      </c>
      <c r="G187" s="148" t="s">
        <v>168</v>
      </c>
      <c r="H187" s="149">
        <v>84.668000000000006</v>
      </c>
      <c r="I187" s="150"/>
      <c r="J187" s="150">
        <f t="shared" ref="J187:J202" si="30">ROUND(I187*H187,2)</f>
        <v>0</v>
      </c>
      <c r="K187" s="151"/>
      <c r="L187" s="27"/>
      <c r="M187" s="152" t="s">
        <v>1</v>
      </c>
      <c r="N187" s="153" t="s">
        <v>35</v>
      </c>
      <c r="O187" s="154">
        <v>0</v>
      </c>
      <c r="P187" s="154">
        <f t="shared" ref="P187:P202" si="31">O187*H187</f>
        <v>0</v>
      </c>
      <c r="Q187" s="154">
        <v>2.21203996787452</v>
      </c>
      <c r="R187" s="154">
        <f t="shared" ref="R187:R202" si="32">Q187*H187</f>
        <v>187.28899999999987</v>
      </c>
      <c r="S187" s="154">
        <v>0</v>
      </c>
      <c r="T187" s="155">
        <f t="shared" ref="T187:T202" si="33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169</v>
      </c>
      <c r="AT187" s="156" t="s">
        <v>165</v>
      </c>
      <c r="AU187" s="156" t="s">
        <v>170</v>
      </c>
      <c r="AY187" s="14" t="s">
        <v>163</v>
      </c>
      <c r="BE187" s="157">
        <f t="shared" ref="BE187:BE202" si="34">IF(N187="základná",J187,0)</f>
        <v>0</v>
      </c>
      <c r="BF187" s="157">
        <f t="shared" ref="BF187:BF202" si="35">IF(N187="znížená",J187,0)</f>
        <v>0</v>
      </c>
      <c r="BG187" s="157">
        <f t="shared" ref="BG187:BG202" si="36">IF(N187="zákl. prenesená",J187,0)</f>
        <v>0</v>
      </c>
      <c r="BH187" s="157">
        <f t="shared" ref="BH187:BH202" si="37">IF(N187="zníž. prenesená",J187,0)</f>
        <v>0</v>
      </c>
      <c r="BI187" s="157">
        <f t="shared" ref="BI187:BI202" si="38">IF(N187="nulová",J187,0)</f>
        <v>0</v>
      </c>
      <c r="BJ187" s="14" t="s">
        <v>170</v>
      </c>
      <c r="BK187" s="157">
        <f t="shared" ref="BK187:BK202" si="39">ROUND(I187*H187,2)</f>
        <v>0</v>
      </c>
      <c r="BL187" s="14" t="s">
        <v>169</v>
      </c>
      <c r="BM187" s="156" t="s">
        <v>317</v>
      </c>
    </row>
    <row r="188" spans="1:65" s="2" customFormat="1" ht="16.5" customHeight="1">
      <c r="A188" s="26"/>
      <c r="B188" s="144"/>
      <c r="C188" s="145" t="s">
        <v>241</v>
      </c>
      <c r="D188" s="145" t="s">
        <v>165</v>
      </c>
      <c r="E188" s="146" t="s">
        <v>318</v>
      </c>
      <c r="F188" s="147" t="s">
        <v>319</v>
      </c>
      <c r="G188" s="148" t="s">
        <v>208</v>
      </c>
      <c r="H188" s="149">
        <v>430.04300000000001</v>
      </c>
      <c r="I188" s="150"/>
      <c r="J188" s="150">
        <f t="shared" si="30"/>
        <v>0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31"/>
        <v>0</v>
      </c>
      <c r="Q188" s="154">
        <v>4.3900028601791003E-3</v>
      </c>
      <c r="R188" s="154">
        <f t="shared" si="32"/>
        <v>1.887890000000001</v>
      </c>
      <c r="S188" s="154">
        <v>0</v>
      </c>
      <c r="T188" s="155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169</v>
      </c>
      <c r="AT188" s="156" t="s">
        <v>165</v>
      </c>
      <c r="AU188" s="156" t="s">
        <v>170</v>
      </c>
      <c r="AY188" s="14" t="s">
        <v>163</v>
      </c>
      <c r="BE188" s="157">
        <f t="shared" si="34"/>
        <v>0</v>
      </c>
      <c r="BF188" s="157">
        <f t="shared" si="35"/>
        <v>0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4" t="s">
        <v>170</v>
      </c>
      <c r="BK188" s="157">
        <f t="shared" si="39"/>
        <v>0</v>
      </c>
      <c r="BL188" s="14" t="s">
        <v>169</v>
      </c>
      <c r="BM188" s="156" t="s">
        <v>320</v>
      </c>
    </row>
    <row r="189" spans="1:65" s="2" customFormat="1" ht="16.5" customHeight="1">
      <c r="A189" s="26"/>
      <c r="B189" s="144"/>
      <c r="C189" s="145" t="s">
        <v>321</v>
      </c>
      <c r="D189" s="145" t="s">
        <v>165</v>
      </c>
      <c r="E189" s="146" t="s">
        <v>322</v>
      </c>
      <c r="F189" s="147" t="s">
        <v>323</v>
      </c>
      <c r="G189" s="148" t="s">
        <v>208</v>
      </c>
      <c r="H189" s="149">
        <v>430.04300000000001</v>
      </c>
      <c r="I189" s="150"/>
      <c r="J189" s="150">
        <f t="shared" si="30"/>
        <v>0</v>
      </c>
      <c r="K189" s="151"/>
      <c r="L189" s="27"/>
      <c r="M189" s="152" t="s">
        <v>1</v>
      </c>
      <c r="N189" s="153" t="s">
        <v>35</v>
      </c>
      <c r="O189" s="154">
        <v>0</v>
      </c>
      <c r="P189" s="154">
        <f t="shared" si="31"/>
        <v>0</v>
      </c>
      <c r="Q189" s="154">
        <v>0</v>
      </c>
      <c r="R189" s="154">
        <f t="shared" si="32"/>
        <v>0</v>
      </c>
      <c r="S189" s="154">
        <v>0</v>
      </c>
      <c r="T189" s="155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169</v>
      </c>
      <c r="AT189" s="156" t="s">
        <v>165</v>
      </c>
      <c r="AU189" s="156" t="s">
        <v>170</v>
      </c>
      <c r="AY189" s="14" t="s">
        <v>163</v>
      </c>
      <c r="BE189" s="157">
        <f t="shared" si="34"/>
        <v>0</v>
      </c>
      <c r="BF189" s="157">
        <f t="shared" si="35"/>
        <v>0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170</v>
      </c>
      <c r="BK189" s="157">
        <f t="shared" si="39"/>
        <v>0</v>
      </c>
      <c r="BL189" s="14" t="s">
        <v>169</v>
      </c>
      <c r="BM189" s="156" t="s">
        <v>324</v>
      </c>
    </row>
    <row r="190" spans="1:65" s="2" customFormat="1" ht="24.2" customHeight="1">
      <c r="A190" s="26"/>
      <c r="B190" s="144"/>
      <c r="C190" s="145" t="s">
        <v>245</v>
      </c>
      <c r="D190" s="145" t="s">
        <v>165</v>
      </c>
      <c r="E190" s="146" t="s">
        <v>325</v>
      </c>
      <c r="F190" s="147" t="s">
        <v>326</v>
      </c>
      <c r="G190" s="148" t="s">
        <v>208</v>
      </c>
      <c r="H190" s="149">
        <v>408.63</v>
      </c>
      <c r="I190" s="150"/>
      <c r="J190" s="150">
        <f t="shared" si="30"/>
        <v>0</v>
      </c>
      <c r="K190" s="151"/>
      <c r="L190" s="27"/>
      <c r="M190" s="152" t="s">
        <v>1</v>
      </c>
      <c r="N190" s="153" t="s">
        <v>35</v>
      </c>
      <c r="O190" s="154">
        <v>0</v>
      </c>
      <c r="P190" s="154">
        <f t="shared" si="31"/>
        <v>0</v>
      </c>
      <c r="Q190" s="154">
        <v>3.8700046496830901E-3</v>
      </c>
      <c r="R190" s="154">
        <f t="shared" si="32"/>
        <v>1.581400000000001</v>
      </c>
      <c r="S190" s="154">
        <v>0</v>
      </c>
      <c r="T190" s="155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169</v>
      </c>
      <c r="AT190" s="156" t="s">
        <v>165</v>
      </c>
      <c r="AU190" s="156" t="s">
        <v>170</v>
      </c>
      <c r="AY190" s="14" t="s">
        <v>163</v>
      </c>
      <c r="BE190" s="157">
        <f t="shared" si="34"/>
        <v>0</v>
      </c>
      <c r="BF190" s="157">
        <f t="shared" si="35"/>
        <v>0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170</v>
      </c>
      <c r="BK190" s="157">
        <f t="shared" si="39"/>
        <v>0</v>
      </c>
      <c r="BL190" s="14" t="s">
        <v>169</v>
      </c>
      <c r="BM190" s="156" t="s">
        <v>327</v>
      </c>
    </row>
    <row r="191" spans="1:65" s="2" customFormat="1" ht="24.2" customHeight="1">
      <c r="A191" s="26"/>
      <c r="B191" s="144"/>
      <c r="C191" s="145" t="s">
        <v>328</v>
      </c>
      <c r="D191" s="145" t="s">
        <v>165</v>
      </c>
      <c r="E191" s="146" t="s">
        <v>329</v>
      </c>
      <c r="F191" s="147" t="s">
        <v>330</v>
      </c>
      <c r="G191" s="148" t="s">
        <v>208</v>
      </c>
      <c r="H191" s="149">
        <v>408.63</v>
      </c>
      <c r="I191" s="150"/>
      <c r="J191" s="150">
        <f t="shared" si="30"/>
        <v>0</v>
      </c>
      <c r="K191" s="151"/>
      <c r="L191" s="27"/>
      <c r="M191" s="152" t="s">
        <v>1</v>
      </c>
      <c r="N191" s="153" t="s">
        <v>35</v>
      </c>
      <c r="O191" s="154">
        <v>0</v>
      </c>
      <c r="P191" s="154">
        <f t="shared" si="31"/>
        <v>0</v>
      </c>
      <c r="Q191" s="154">
        <v>0</v>
      </c>
      <c r="R191" s="154">
        <f t="shared" si="32"/>
        <v>0</v>
      </c>
      <c r="S191" s="154">
        <v>0</v>
      </c>
      <c r="T191" s="155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169</v>
      </c>
      <c r="AT191" s="156" t="s">
        <v>165</v>
      </c>
      <c r="AU191" s="156" t="s">
        <v>170</v>
      </c>
      <c r="AY191" s="14" t="s">
        <v>163</v>
      </c>
      <c r="BE191" s="157">
        <f t="shared" si="34"/>
        <v>0</v>
      </c>
      <c r="BF191" s="157">
        <f t="shared" si="35"/>
        <v>0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170</v>
      </c>
      <c r="BK191" s="157">
        <f t="shared" si="39"/>
        <v>0</v>
      </c>
      <c r="BL191" s="14" t="s">
        <v>169</v>
      </c>
      <c r="BM191" s="156" t="s">
        <v>331</v>
      </c>
    </row>
    <row r="192" spans="1:65" s="2" customFormat="1" ht="24.2" customHeight="1">
      <c r="A192" s="26"/>
      <c r="B192" s="144"/>
      <c r="C192" s="145" t="s">
        <v>249</v>
      </c>
      <c r="D192" s="145" t="s">
        <v>165</v>
      </c>
      <c r="E192" s="146" t="s">
        <v>332</v>
      </c>
      <c r="F192" s="147" t="s">
        <v>333</v>
      </c>
      <c r="G192" s="148" t="s">
        <v>191</v>
      </c>
      <c r="H192" s="149">
        <v>15.69</v>
      </c>
      <c r="I192" s="150"/>
      <c r="J192" s="150">
        <f t="shared" si="30"/>
        <v>0</v>
      </c>
      <c r="K192" s="151"/>
      <c r="L192" s="27"/>
      <c r="M192" s="152" t="s">
        <v>1</v>
      </c>
      <c r="N192" s="153" t="s">
        <v>35</v>
      </c>
      <c r="O192" s="154">
        <v>0</v>
      </c>
      <c r="P192" s="154">
        <f t="shared" si="31"/>
        <v>0</v>
      </c>
      <c r="Q192" s="154">
        <v>1.01688017845762</v>
      </c>
      <c r="R192" s="154">
        <f t="shared" si="32"/>
        <v>15.954850000000057</v>
      </c>
      <c r="S192" s="154">
        <v>0</v>
      </c>
      <c r="T192" s="15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169</v>
      </c>
      <c r="AT192" s="156" t="s">
        <v>165</v>
      </c>
      <c r="AU192" s="156" t="s">
        <v>170</v>
      </c>
      <c r="AY192" s="14" t="s">
        <v>163</v>
      </c>
      <c r="BE192" s="157">
        <f t="shared" si="34"/>
        <v>0</v>
      </c>
      <c r="BF192" s="157">
        <f t="shared" si="35"/>
        <v>0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170</v>
      </c>
      <c r="BK192" s="157">
        <f t="shared" si="39"/>
        <v>0</v>
      </c>
      <c r="BL192" s="14" t="s">
        <v>169</v>
      </c>
      <c r="BM192" s="156" t="s">
        <v>334</v>
      </c>
    </row>
    <row r="193" spans="1:65" s="2" customFormat="1" ht="21.75" customHeight="1">
      <c r="A193" s="26"/>
      <c r="B193" s="144"/>
      <c r="C193" s="145" t="s">
        <v>335</v>
      </c>
      <c r="D193" s="145" t="s">
        <v>165</v>
      </c>
      <c r="E193" s="146" t="s">
        <v>336</v>
      </c>
      <c r="F193" s="147" t="s">
        <v>337</v>
      </c>
      <c r="G193" s="148" t="s">
        <v>168</v>
      </c>
      <c r="H193" s="149">
        <v>27.940999999999999</v>
      </c>
      <c r="I193" s="150"/>
      <c r="J193" s="150">
        <f t="shared" si="30"/>
        <v>0</v>
      </c>
      <c r="K193" s="151"/>
      <c r="L193" s="27"/>
      <c r="M193" s="152" t="s">
        <v>1</v>
      </c>
      <c r="N193" s="153" t="s">
        <v>35</v>
      </c>
      <c r="O193" s="154">
        <v>0</v>
      </c>
      <c r="P193" s="154">
        <f t="shared" si="31"/>
        <v>0</v>
      </c>
      <c r="Q193" s="154">
        <v>2.2119999284206</v>
      </c>
      <c r="R193" s="154">
        <f t="shared" si="32"/>
        <v>61.805489999999985</v>
      </c>
      <c r="S193" s="154">
        <v>0</v>
      </c>
      <c r="T193" s="155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169</v>
      </c>
      <c r="AT193" s="156" t="s">
        <v>165</v>
      </c>
      <c r="AU193" s="156" t="s">
        <v>170</v>
      </c>
      <c r="AY193" s="14" t="s">
        <v>163</v>
      </c>
      <c r="BE193" s="157">
        <f t="shared" si="34"/>
        <v>0</v>
      </c>
      <c r="BF193" s="157">
        <f t="shared" si="35"/>
        <v>0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170</v>
      </c>
      <c r="BK193" s="157">
        <f t="shared" si="39"/>
        <v>0</v>
      </c>
      <c r="BL193" s="14" t="s">
        <v>169</v>
      </c>
      <c r="BM193" s="156" t="s">
        <v>338</v>
      </c>
    </row>
    <row r="194" spans="1:65" s="2" customFormat="1" ht="24.2" customHeight="1">
      <c r="A194" s="26"/>
      <c r="B194" s="144"/>
      <c r="C194" s="145" t="s">
        <v>253</v>
      </c>
      <c r="D194" s="145" t="s">
        <v>165</v>
      </c>
      <c r="E194" s="146" t="s">
        <v>339</v>
      </c>
      <c r="F194" s="147" t="s">
        <v>340</v>
      </c>
      <c r="G194" s="148" t="s">
        <v>208</v>
      </c>
      <c r="H194" s="149">
        <v>228.77199999999999</v>
      </c>
      <c r="I194" s="150"/>
      <c r="J194" s="150">
        <f t="shared" si="30"/>
        <v>0</v>
      </c>
      <c r="K194" s="151"/>
      <c r="L194" s="27"/>
      <c r="M194" s="152" t="s">
        <v>1</v>
      </c>
      <c r="N194" s="153" t="s">
        <v>35</v>
      </c>
      <c r="O194" s="154">
        <v>0</v>
      </c>
      <c r="P194" s="154">
        <f t="shared" si="31"/>
        <v>0</v>
      </c>
      <c r="Q194" s="154">
        <v>3.40998898466596E-3</v>
      </c>
      <c r="R194" s="154">
        <f t="shared" si="32"/>
        <v>0.78011000000000097</v>
      </c>
      <c r="S194" s="154">
        <v>0</v>
      </c>
      <c r="T194" s="155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169</v>
      </c>
      <c r="AT194" s="156" t="s">
        <v>165</v>
      </c>
      <c r="AU194" s="156" t="s">
        <v>170</v>
      </c>
      <c r="AY194" s="14" t="s">
        <v>163</v>
      </c>
      <c r="BE194" s="157">
        <f t="shared" si="34"/>
        <v>0</v>
      </c>
      <c r="BF194" s="157">
        <f t="shared" si="35"/>
        <v>0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4" t="s">
        <v>170</v>
      </c>
      <c r="BK194" s="157">
        <f t="shared" si="39"/>
        <v>0</v>
      </c>
      <c r="BL194" s="14" t="s">
        <v>169</v>
      </c>
      <c r="BM194" s="156" t="s">
        <v>341</v>
      </c>
    </row>
    <row r="195" spans="1:65" s="2" customFormat="1" ht="24.2" customHeight="1">
      <c r="A195" s="26"/>
      <c r="B195" s="144"/>
      <c r="C195" s="145" t="s">
        <v>342</v>
      </c>
      <c r="D195" s="145" t="s">
        <v>165</v>
      </c>
      <c r="E195" s="146" t="s">
        <v>343</v>
      </c>
      <c r="F195" s="147" t="s">
        <v>344</v>
      </c>
      <c r="G195" s="148" t="s">
        <v>208</v>
      </c>
      <c r="H195" s="149">
        <v>228.77199999999999</v>
      </c>
      <c r="I195" s="150"/>
      <c r="J195" s="150">
        <f t="shared" si="30"/>
        <v>0</v>
      </c>
      <c r="K195" s="151"/>
      <c r="L195" s="27"/>
      <c r="M195" s="152" t="s">
        <v>1</v>
      </c>
      <c r="N195" s="153" t="s">
        <v>35</v>
      </c>
      <c r="O195" s="154">
        <v>0</v>
      </c>
      <c r="P195" s="154">
        <f t="shared" si="31"/>
        <v>0</v>
      </c>
      <c r="Q195" s="154">
        <v>0</v>
      </c>
      <c r="R195" s="154">
        <f t="shared" si="32"/>
        <v>0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169</v>
      </c>
      <c r="AT195" s="156" t="s">
        <v>165</v>
      </c>
      <c r="AU195" s="156" t="s">
        <v>170</v>
      </c>
      <c r="AY195" s="14" t="s">
        <v>163</v>
      </c>
      <c r="BE195" s="157">
        <f t="shared" si="34"/>
        <v>0</v>
      </c>
      <c r="BF195" s="157">
        <f t="shared" si="35"/>
        <v>0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170</v>
      </c>
      <c r="BK195" s="157">
        <f t="shared" si="39"/>
        <v>0</v>
      </c>
      <c r="BL195" s="14" t="s">
        <v>169</v>
      </c>
      <c r="BM195" s="156" t="s">
        <v>345</v>
      </c>
    </row>
    <row r="196" spans="1:65" s="2" customFormat="1" ht="24.2" customHeight="1">
      <c r="A196" s="26"/>
      <c r="B196" s="144"/>
      <c r="C196" s="145" t="s">
        <v>256</v>
      </c>
      <c r="D196" s="145" t="s">
        <v>165</v>
      </c>
      <c r="E196" s="146" t="s">
        <v>346</v>
      </c>
      <c r="F196" s="147" t="s">
        <v>347</v>
      </c>
      <c r="G196" s="148" t="s">
        <v>191</v>
      </c>
      <c r="H196" s="149">
        <v>3.19</v>
      </c>
      <c r="I196" s="150"/>
      <c r="J196" s="150">
        <f t="shared" si="30"/>
        <v>0</v>
      </c>
      <c r="K196" s="151"/>
      <c r="L196" s="27"/>
      <c r="M196" s="152" t="s">
        <v>1</v>
      </c>
      <c r="N196" s="153" t="s">
        <v>35</v>
      </c>
      <c r="O196" s="154">
        <v>0</v>
      </c>
      <c r="P196" s="154">
        <f t="shared" si="31"/>
        <v>0</v>
      </c>
      <c r="Q196" s="154">
        <v>1.01684012539185</v>
      </c>
      <c r="R196" s="154">
        <f t="shared" si="32"/>
        <v>3.2437200000000015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169</v>
      </c>
      <c r="AT196" s="156" t="s">
        <v>165</v>
      </c>
      <c r="AU196" s="156" t="s">
        <v>170</v>
      </c>
      <c r="AY196" s="14" t="s">
        <v>163</v>
      </c>
      <c r="BE196" s="157">
        <f t="shared" si="34"/>
        <v>0</v>
      </c>
      <c r="BF196" s="157">
        <f t="shared" si="35"/>
        <v>0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170</v>
      </c>
      <c r="BK196" s="157">
        <f t="shared" si="39"/>
        <v>0</v>
      </c>
      <c r="BL196" s="14" t="s">
        <v>169</v>
      </c>
      <c r="BM196" s="156" t="s">
        <v>348</v>
      </c>
    </row>
    <row r="197" spans="1:65" s="2" customFormat="1" ht="21.75" customHeight="1">
      <c r="A197" s="26"/>
      <c r="B197" s="144"/>
      <c r="C197" s="145" t="s">
        <v>349</v>
      </c>
      <c r="D197" s="145" t="s">
        <v>165</v>
      </c>
      <c r="E197" s="146" t="s">
        <v>350</v>
      </c>
      <c r="F197" s="147" t="s">
        <v>351</v>
      </c>
      <c r="G197" s="148" t="s">
        <v>168</v>
      </c>
      <c r="H197" s="149">
        <v>4.3150000000000004</v>
      </c>
      <c r="I197" s="150"/>
      <c r="J197" s="150">
        <f t="shared" si="30"/>
        <v>0</v>
      </c>
      <c r="K197" s="151"/>
      <c r="L197" s="27"/>
      <c r="M197" s="152" t="s">
        <v>1</v>
      </c>
      <c r="N197" s="153" t="s">
        <v>35</v>
      </c>
      <c r="O197" s="154">
        <v>0</v>
      </c>
      <c r="P197" s="154">
        <f t="shared" si="31"/>
        <v>0</v>
      </c>
      <c r="Q197" s="154">
        <v>2.2372305909617598</v>
      </c>
      <c r="R197" s="154">
        <f t="shared" si="32"/>
        <v>9.6536499999999936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169</v>
      </c>
      <c r="AT197" s="156" t="s">
        <v>165</v>
      </c>
      <c r="AU197" s="156" t="s">
        <v>170</v>
      </c>
      <c r="AY197" s="14" t="s">
        <v>163</v>
      </c>
      <c r="BE197" s="157">
        <f t="shared" si="34"/>
        <v>0</v>
      </c>
      <c r="BF197" s="157">
        <f t="shared" si="35"/>
        <v>0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170</v>
      </c>
      <c r="BK197" s="157">
        <f t="shared" si="39"/>
        <v>0</v>
      </c>
      <c r="BL197" s="14" t="s">
        <v>169</v>
      </c>
      <c r="BM197" s="156" t="s">
        <v>352</v>
      </c>
    </row>
    <row r="198" spans="1:65" s="2" customFormat="1" ht="24.2" customHeight="1">
      <c r="A198" s="26"/>
      <c r="B198" s="144"/>
      <c r="C198" s="145" t="s">
        <v>260</v>
      </c>
      <c r="D198" s="145" t="s">
        <v>165</v>
      </c>
      <c r="E198" s="146" t="s">
        <v>353</v>
      </c>
      <c r="F198" s="147" t="s">
        <v>354</v>
      </c>
      <c r="G198" s="148" t="s">
        <v>191</v>
      </c>
      <c r="H198" s="149">
        <v>0.25</v>
      </c>
      <c r="I198" s="150"/>
      <c r="J198" s="150">
        <f t="shared" si="30"/>
        <v>0</v>
      </c>
      <c r="K198" s="151"/>
      <c r="L198" s="27"/>
      <c r="M198" s="152" t="s">
        <v>1</v>
      </c>
      <c r="N198" s="153" t="s">
        <v>35</v>
      </c>
      <c r="O198" s="154">
        <v>0</v>
      </c>
      <c r="P198" s="154">
        <f t="shared" si="31"/>
        <v>0</v>
      </c>
      <c r="Q198" s="154">
        <v>1.01712</v>
      </c>
      <c r="R198" s="154">
        <f t="shared" si="32"/>
        <v>0.25428000000000001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169</v>
      </c>
      <c r="AT198" s="156" t="s">
        <v>165</v>
      </c>
      <c r="AU198" s="156" t="s">
        <v>170</v>
      </c>
      <c r="AY198" s="14" t="s">
        <v>163</v>
      </c>
      <c r="BE198" s="157">
        <f t="shared" si="34"/>
        <v>0</v>
      </c>
      <c r="BF198" s="157">
        <f t="shared" si="35"/>
        <v>0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170</v>
      </c>
      <c r="BK198" s="157">
        <f t="shared" si="39"/>
        <v>0</v>
      </c>
      <c r="BL198" s="14" t="s">
        <v>169</v>
      </c>
      <c r="BM198" s="156" t="s">
        <v>355</v>
      </c>
    </row>
    <row r="199" spans="1:65" s="2" customFormat="1" ht="24.2" customHeight="1">
      <c r="A199" s="26"/>
      <c r="B199" s="144"/>
      <c r="C199" s="145" t="s">
        <v>356</v>
      </c>
      <c r="D199" s="145" t="s">
        <v>165</v>
      </c>
      <c r="E199" s="146" t="s">
        <v>357</v>
      </c>
      <c r="F199" s="147" t="s">
        <v>358</v>
      </c>
      <c r="G199" s="148" t="s">
        <v>208</v>
      </c>
      <c r="H199" s="149">
        <v>8.9550000000000001</v>
      </c>
      <c r="I199" s="150"/>
      <c r="J199" s="150">
        <f t="shared" si="30"/>
        <v>0</v>
      </c>
      <c r="K199" s="151"/>
      <c r="L199" s="27"/>
      <c r="M199" s="152" t="s">
        <v>1</v>
      </c>
      <c r="N199" s="153" t="s">
        <v>35</v>
      </c>
      <c r="O199" s="154">
        <v>0</v>
      </c>
      <c r="P199" s="154">
        <f t="shared" si="31"/>
        <v>0</v>
      </c>
      <c r="Q199" s="154">
        <v>6.0603015075376904E-3</v>
      </c>
      <c r="R199" s="154">
        <f t="shared" si="32"/>
        <v>5.427000000000002E-2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169</v>
      </c>
      <c r="AT199" s="156" t="s">
        <v>165</v>
      </c>
      <c r="AU199" s="156" t="s">
        <v>170</v>
      </c>
      <c r="AY199" s="14" t="s">
        <v>163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170</v>
      </c>
      <c r="BK199" s="157">
        <f t="shared" si="39"/>
        <v>0</v>
      </c>
      <c r="BL199" s="14" t="s">
        <v>169</v>
      </c>
      <c r="BM199" s="156" t="s">
        <v>359</v>
      </c>
    </row>
    <row r="200" spans="1:65" s="2" customFormat="1" ht="24.2" customHeight="1">
      <c r="A200" s="26"/>
      <c r="B200" s="144"/>
      <c r="C200" s="145" t="s">
        <v>263</v>
      </c>
      <c r="D200" s="145" t="s">
        <v>165</v>
      </c>
      <c r="E200" s="146" t="s">
        <v>360</v>
      </c>
      <c r="F200" s="147" t="s">
        <v>361</v>
      </c>
      <c r="G200" s="148" t="s">
        <v>208</v>
      </c>
      <c r="H200" s="149">
        <v>8.9550000000000001</v>
      </c>
      <c r="I200" s="150"/>
      <c r="J200" s="150">
        <f t="shared" si="30"/>
        <v>0</v>
      </c>
      <c r="K200" s="151"/>
      <c r="L200" s="27"/>
      <c r="M200" s="152" t="s">
        <v>1</v>
      </c>
      <c r="N200" s="153" t="s">
        <v>35</v>
      </c>
      <c r="O200" s="154">
        <v>0</v>
      </c>
      <c r="P200" s="154">
        <f t="shared" si="31"/>
        <v>0</v>
      </c>
      <c r="Q200" s="154">
        <v>0</v>
      </c>
      <c r="R200" s="154">
        <f t="shared" si="32"/>
        <v>0</v>
      </c>
      <c r="S200" s="154">
        <v>0</v>
      </c>
      <c r="T200" s="155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169</v>
      </c>
      <c r="AT200" s="156" t="s">
        <v>165</v>
      </c>
      <c r="AU200" s="156" t="s">
        <v>170</v>
      </c>
      <c r="AY200" s="14" t="s">
        <v>163</v>
      </c>
      <c r="BE200" s="157">
        <f t="shared" si="34"/>
        <v>0</v>
      </c>
      <c r="BF200" s="157">
        <f t="shared" si="35"/>
        <v>0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4" t="s">
        <v>170</v>
      </c>
      <c r="BK200" s="157">
        <f t="shared" si="39"/>
        <v>0</v>
      </c>
      <c r="BL200" s="14" t="s">
        <v>169</v>
      </c>
      <c r="BM200" s="156" t="s">
        <v>362</v>
      </c>
    </row>
    <row r="201" spans="1:65" s="2" customFormat="1" ht="24.2" customHeight="1">
      <c r="A201" s="26"/>
      <c r="B201" s="144"/>
      <c r="C201" s="145" t="s">
        <v>363</v>
      </c>
      <c r="D201" s="145" t="s">
        <v>165</v>
      </c>
      <c r="E201" s="146" t="s">
        <v>364</v>
      </c>
      <c r="F201" s="147" t="s">
        <v>365</v>
      </c>
      <c r="G201" s="148" t="s">
        <v>208</v>
      </c>
      <c r="H201" s="149">
        <v>7.75</v>
      </c>
      <c r="I201" s="150"/>
      <c r="J201" s="150">
        <f t="shared" si="30"/>
        <v>0</v>
      </c>
      <c r="K201" s="151"/>
      <c r="L201" s="27"/>
      <c r="M201" s="152" t="s">
        <v>1</v>
      </c>
      <c r="N201" s="153" t="s">
        <v>35</v>
      </c>
      <c r="O201" s="154">
        <v>0</v>
      </c>
      <c r="P201" s="154">
        <f t="shared" si="31"/>
        <v>0</v>
      </c>
      <c r="Q201" s="154">
        <v>4.3096774193548404E-3</v>
      </c>
      <c r="R201" s="154">
        <f t="shared" si="32"/>
        <v>3.3400000000000013E-2</v>
      </c>
      <c r="S201" s="154">
        <v>0</v>
      </c>
      <c r="T201" s="155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169</v>
      </c>
      <c r="AT201" s="156" t="s">
        <v>165</v>
      </c>
      <c r="AU201" s="156" t="s">
        <v>170</v>
      </c>
      <c r="AY201" s="14" t="s">
        <v>163</v>
      </c>
      <c r="BE201" s="157">
        <f t="shared" si="34"/>
        <v>0</v>
      </c>
      <c r="BF201" s="157">
        <f t="shared" si="35"/>
        <v>0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4" t="s">
        <v>170</v>
      </c>
      <c r="BK201" s="157">
        <f t="shared" si="39"/>
        <v>0</v>
      </c>
      <c r="BL201" s="14" t="s">
        <v>169</v>
      </c>
      <c r="BM201" s="156" t="s">
        <v>366</v>
      </c>
    </row>
    <row r="202" spans="1:65" s="2" customFormat="1" ht="24.2" customHeight="1">
      <c r="A202" s="26"/>
      <c r="B202" s="144"/>
      <c r="C202" s="145" t="s">
        <v>267</v>
      </c>
      <c r="D202" s="145" t="s">
        <v>165</v>
      </c>
      <c r="E202" s="146" t="s">
        <v>367</v>
      </c>
      <c r="F202" s="147" t="s">
        <v>368</v>
      </c>
      <c r="G202" s="148" t="s">
        <v>208</v>
      </c>
      <c r="H202" s="149">
        <v>7.75</v>
      </c>
      <c r="I202" s="150"/>
      <c r="J202" s="150">
        <f t="shared" si="30"/>
        <v>0</v>
      </c>
      <c r="K202" s="151"/>
      <c r="L202" s="27"/>
      <c r="M202" s="152" t="s">
        <v>1</v>
      </c>
      <c r="N202" s="153" t="s">
        <v>35</v>
      </c>
      <c r="O202" s="154">
        <v>0</v>
      </c>
      <c r="P202" s="154">
        <f t="shared" si="31"/>
        <v>0</v>
      </c>
      <c r="Q202" s="154">
        <v>0</v>
      </c>
      <c r="R202" s="154">
        <f t="shared" si="32"/>
        <v>0</v>
      </c>
      <c r="S202" s="154">
        <v>0</v>
      </c>
      <c r="T202" s="155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169</v>
      </c>
      <c r="AT202" s="156" t="s">
        <v>165</v>
      </c>
      <c r="AU202" s="156" t="s">
        <v>170</v>
      </c>
      <c r="AY202" s="14" t="s">
        <v>163</v>
      </c>
      <c r="BE202" s="157">
        <f t="shared" si="34"/>
        <v>0</v>
      </c>
      <c r="BF202" s="157">
        <f t="shared" si="35"/>
        <v>0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4" t="s">
        <v>170</v>
      </c>
      <c r="BK202" s="157">
        <f t="shared" si="39"/>
        <v>0</v>
      </c>
      <c r="BL202" s="14" t="s">
        <v>169</v>
      </c>
      <c r="BM202" s="156" t="s">
        <v>369</v>
      </c>
    </row>
    <row r="203" spans="1:65" s="12" customFormat="1" ht="22.9" customHeight="1">
      <c r="B203" s="132"/>
      <c r="D203" s="133" t="s">
        <v>68</v>
      </c>
      <c r="E203" s="142" t="s">
        <v>180</v>
      </c>
      <c r="F203" s="142" t="s">
        <v>370</v>
      </c>
      <c r="J203" s="143">
        <f>BK203</f>
        <v>0</v>
      </c>
      <c r="L203" s="132"/>
      <c r="M203" s="136"/>
      <c r="N203" s="137"/>
      <c r="O203" s="137"/>
      <c r="P203" s="138">
        <f>SUM(P204:P207)</f>
        <v>0</v>
      </c>
      <c r="Q203" s="137"/>
      <c r="R203" s="138">
        <f>SUM(R204:R207)</f>
        <v>15.844639999999979</v>
      </c>
      <c r="S203" s="137"/>
      <c r="T203" s="139">
        <f>SUM(T204:T207)</f>
        <v>0</v>
      </c>
      <c r="AR203" s="133" t="s">
        <v>77</v>
      </c>
      <c r="AT203" s="140" t="s">
        <v>68</v>
      </c>
      <c r="AU203" s="140" t="s">
        <v>77</v>
      </c>
      <c r="AY203" s="133" t="s">
        <v>163</v>
      </c>
      <c r="BK203" s="141">
        <f>SUM(BK204:BK207)</f>
        <v>0</v>
      </c>
    </row>
    <row r="204" spans="1:65" s="2" customFormat="1" ht="24.2" customHeight="1">
      <c r="A204" s="26"/>
      <c r="B204" s="144"/>
      <c r="C204" s="145" t="s">
        <v>371</v>
      </c>
      <c r="D204" s="145" t="s">
        <v>165</v>
      </c>
      <c r="E204" s="146" t="s">
        <v>372</v>
      </c>
      <c r="F204" s="147" t="s">
        <v>373</v>
      </c>
      <c r="G204" s="148" t="s">
        <v>374</v>
      </c>
      <c r="H204" s="149">
        <v>68.239999999999995</v>
      </c>
      <c r="I204" s="150"/>
      <c r="J204" s="150">
        <f>ROUND(I204*H204,2)</f>
        <v>0</v>
      </c>
      <c r="K204" s="151"/>
      <c r="L204" s="27"/>
      <c r="M204" s="152" t="s">
        <v>1</v>
      </c>
      <c r="N204" s="153" t="s">
        <v>35</v>
      </c>
      <c r="O204" s="154">
        <v>0</v>
      </c>
      <c r="P204" s="154">
        <f>O204*H204</f>
        <v>0</v>
      </c>
      <c r="Q204" s="154">
        <v>0.20199003516998801</v>
      </c>
      <c r="R204" s="154">
        <f>Q204*H204</f>
        <v>13.78379999999998</v>
      </c>
      <c r="S204" s="154">
        <v>0</v>
      </c>
      <c r="T204" s="155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169</v>
      </c>
      <c r="AT204" s="156" t="s">
        <v>165</v>
      </c>
      <c r="AU204" s="156" t="s">
        <v>170</v>
      </c>
      <c r="AY204" s="14" t="s">
        <v>163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4" t="s">
        <v>170</v>
      </c>
      <c r="BK204" s="157">
        <f>ROUND(I204*H204,2)</f>
        <v>0</v>
      </c>
      <c r="BL204" s="14" t="s">
        <v>169</v>
      </c>
      <c r="BM204" s="156" t="s">
        <v>375</v>
      </c>
    </row>
    <row r="205" spans="1:65" s="2" customFormat="1" ht="16.5" customHeight="1">
      <c r="A205" s="26"/>
      <c r="B205" s="144"/>
      <c r="C205" s="158" t="s">
        <v>270</v>
      </c>
      <c r="D205" s="158" t="s">
        <v>188</v>
      </c>
      <c r="E205" s="159" t="s">
        <v>376</v>
      </c>
      <c r="F205" s="160" t="s">
        <v>377</v>
      </c>
      <c r="G205" s="161" t="s">
        <v>374</v>
      </c>
      <c r="H205" s="162">
        <v>68.921999999999997</v>
      </c>
      <c r="I205" s="163"/>
      <c r="J205" s="163">
        <f>ROUND(I205*H205,2)</f>
        <v>0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>O205*H205</f>
        <v>0</v>
      </c>
      <c r="Q205" s="154">
        <v>0.02</v>
      </c>
      <c r="R205" s="154">
        <f>Q205*H205</f>
        <v>1.3784399999999999</v>
      </c>
      <c r="S205" s="154">
        <v>0</v>
      </c>
      <c r="T205" s="155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179</v>
      </c>
      <c r="AT205" s="156" t="s">
        <v>188</v>
      </c>
      <c r="AU205" s="156" t="s">
        <v>170</v>
      </c>
      <c r="AY205" s="14" t="s">
        <v>163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4" t="s">
        <v>170</v>
      </c>
      <c r="BK205" s="157">
        <f>ROUND(I205*H205,2)</f>
        <v>0</v>
      </c>
      <c r="BL205" s="14" t="s">
        <v>169</v>
      </c>
      <c r="BM205" s="156" t="s">
        <v>378</v>
      </c>
    </row>
    <row r="206" spans="1:65" s="2" customFormat="1" ht="16.5" customHeight="1">
      <c r="A206" s="26"/>
      <c r="B206" s="144"/>
      <c r="C206" s="158" t="s">
        <v>379</v>
      </c>
      <c r="D206" s="158" t="s">
        <v>188</v>
      </c>
      <c r="E206" s="159" t="s">
        <v>380</v>
      </c>
      <c r="F206" s="160" t="s">
        <v>381</v>
      </c>
      <c r="G206" s="161" t="s">
        <v>248</v>
      </c>
      <c r="H206" s="162">
        <v>14</v>
      </c>
      <c r="I206" s="163"/>
      <c r="J206" s="163">
        <f>ROUND(I206*H206,2)</f>
        <v>0</v>
      </c>
      <c r="K206" s="164"/>
      <c r="L206" s="165"/>
      <c r="M206" s="166" t="s">
        <v>1</v>
      </c>
      <c r="N206" s="167" t="s">
        <v>35</v>
      </c>
      <c r="O206" s="154">
        <v>0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179</v>
      </c>
      <c r="AT206" s="156" t="s">
        <v>188</v>
      </c>
      <c r="AU206" s="156" t="s">
        <v>170</v>
      </c>
      <c r="AY206" s="14" t="s">
        <v>163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4" t="s">
        <v>170</v>
      </c>
      <c r="BK206" s="157">
        <f>ROUND(I206*H206,2)</f>
        <v>0</v>
      </c>
      <c r="BL206" s="14" t="s">
        <v>169</v>
      </c>
      <c r="BM206" s="156" t="s">
        <v>382</v>
      </c>
    </row>
    <row r="207" spans="1:65" s="2" customFormat="1" ht="16.5" customHeight="1">
      <c r="A207" s="26"/>
      <c r="B207" s="144"/>
      <c r="C207" s="158" t="s">
        <v>274</v>
      </c>
      <c r="D207" s="158" t="s">
        <v>188</v>
      </c>
      <c r="E207" s="159" t="s">
        <v>383</v>
      </c>
      <c r="F207" s="160" t="s">
        <v>384</v>
      </c>
      <c r="G207" s="161" t="s">
        <v>248</v>
      </c>
      <c r="H207" s="162">
        <v>68.239999999999995</v>
      </c>
      <c r="I207" s="163"/>
      <c r="J207" s="163">
        <f>ROUND(I207*H207,2)</f>
        <v>0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>O207*H207</f>
        <v>0</v>
      </c>
      <c r="Q207" s="154">
        <v>0.01</v>
      </c>
      <c r="R207" s="154">
        <f>Q207*H207</f>
        <v>0.68240000000000001</v>
      </c>
      <c r="S207" s="154">
        <v>0</v>
      </c>
      <c r="T207" s="155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179</v>
      </c>
      <c r="AT207" s="156" t="s">
        <v>188</v>
      </c>
      <c r="AU207" s="156" t="s">
        <v>170</v>
      </c>
      <c r="AY207" s="14" t="s">
        <v>163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4" t="s">
        <v>170</v>
      </c>
      <c r="BK207" s="157">
        <f>ROUND(I207*H207,2)</f>
        <v>0</v>
      </c>
      <c r="BL207" s="14" t="s">
        <v>169</v>
      </c>
      <c r="BM207" s="156" t="s">
        <v>385</v>
      </c>
    </row>
    <row r="208" spans="1:65" s="12" customFormat="1" ht="22.9" customHeight="1">
      <c r="B208" s="132"/>
      <c r="D208" s="133" t="s">
        <v>68</v>
      </c>
      <c r="E208" s="142" t="s">
        <v>176</v>
      </c>
      <c r="F208" s="142" t="s">
        <v>386</v>
      </c>
      <c r="J208" s="143">
        <f>BK208</f>
        <v>0</v>
      </c>
      <c r="L208" s="132"/>
      <c r="M208" s="136"/>
      <c r="N208" s="137"/>
      <c r="O208" s="137"/>
      <c r="P208" s="138">
        <f>SUM(P209:P236)</f>
        <v>0</v>
      </c>
      <c r="Q208" s="137"/>
      <c r="R208" s="138">
        <f>SUM(R209:R236)</f>
        <v>454.96600999999998</v>
      </c>
      <c r="S208" s="137"/>
      <c r="T208" s="139">
        <f>SUM(T209:T236)</f>
        <v>0</v>
      </c>
      <c r="AR208" s="133" t="s">
        <v>77</v>
      </c>
      <c r="AT208" s="140" t="s">
        <v>68</v>
      </c>
      <c r="AU208" s="140" t="s">
        <v>77</v>
      </c>
      <c r="AY208" s="133" t="s">
        <v>163</v>
      </c>
      <c r="BK208" s="141">
        <f>SUM(BK209:BK236)</f>
        <v>0</v>
      </c>
    </row>
    <row r="209" spans="1:65" s="2" customFormat="1" ht="37.9" customHeight="1">
      <c r="A209" s="26"/>
      <c r="B209" s="144"/>
      <c r="C209" s="145" t="s">
        <v>387</v>
      </c>
      <c r="D209" s="145" t="s">
        <v>165</v>
      </c>
      <c r="E209" s="146" t="s">
        <v>388</v>
      </c>
      <c r="F209" s="147" t="s">
        <v>389</v>
      </c>
      <c r="G209" s="148" t="s">
        <v>208</v>
      </c>
      <c r="H209" s="149">
        <v>340.54</v>
      </c>
      <c r="I209" s="150"/>
      <c r="J209" s="150">
        <f t="shared" ref="J209:J236" si="40">ROUND(I209*H209,2)</f>
        <v>0</v>
      </c>
      <c r="K209" s="151"/>
      <c r="L209" s="27"/>
      <c r="M209" s="152" t="s">
        <v>1</v>
      </c>
      <c r="N209" s="153" t="s">
        <v>35</v>
      </c>
      <c r="O209" s="154">
        <v>0</v>
      </c>
      <c r="P209" s="154">
        <f t="shared" ref="P209:P236" si="41">O209*H209</f>
        <v>0</v>
      </c>
      <c r="Q209" s="154">
        <v>3.4660010571445299E-2</v>
      </c>
      <c r="R209" s="154">
        <f t="shared" ref="R209:R236" si="42">Q209*H209</f>
        <v>11.803119999999982</v>
      </c>
      <c r="S209" s="154">
        <v>0</v>
      </c>
      <c r="T209" s="155">
        <f t="shared" ref="T209:T236" si="43"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169</v>
      </c>
      <c r="AT209" s="156" t="s">
        <v>165</v>
      </c>
      <c r="AU209" s="156" t="s">
        <v>170</v>
      </c>
      <c r="AY209" s="14" t="s">
        <v>163</v>
      </c>
      <c r="BE209" s="157">
        <f t="shared" ref="BE209:BE236" si="44">IF(N209="základná",J209,0)</f>
        <v>0</v>
      </c>
      <c r="BF209" s="157">
        <f t="shared" ref="BF209:BF236" si="45">IF(N209="znížená",J209,0)</f>
        <v>0</v>
      </c>
      <c r="BG209" s="157">
        <f t="shared" ref="BG209:BG236" si="46">IF(N209="zákl. prenesená",J209,0)</f>
        <v>0</v>
      </c>
      <c r="BH209" s="157">
        <f t="shared" ref="BH209:BH236" si="47">IF(N209="zníž. prenesená",J209,0)</f>
        <v>0</v>
      </c>
      <c r="BI209" s="157">
        <f t="shared" ref="BI209:BI236" si="48">IF(N209="nulová",J209,0)</f>
        <v>0</v>
      </c>
      <c r="BJ209" s="14" t="s">
        <v>170</v>
      </c>
      <c r="BK209" s="157">
        <f t="shared" ref="BK209:BK236" si="49">ROUND(I209*H209,2)</f>
        <v>0</v>
      </c>
      <c r="BL209" s="14" t="s">
        <v>169</v>
      </c>
      <c r="BM209" s="156" t="s">
        <v>390</v>
      </c>
    </row>
    <row r="210" spans="1:65" s="2" customFormat="1" ht="24.2" customHeight="1">
      <c r="A210" s="26"/>
      <c r="B210" s="144"/>
      <c r="C210" s="145" t="s">
        <v>277</v>
      </c>
      <c r="D210" s="145" t="s">
        <v>165</v>
      </c>
      <c r="E210" s="146" t="s">
        <v>391</v>
      </c>
      <c r="F210" s="147" t="s">
        <v>392</v>
      </c>
      <c r="G210" s="148" t="s">
        <v>208</v>
      </c>
      <c r="H210" s="149">
        <v>340.54</v>
      </c>
      <c r="I210" s="150"/>
      <c r="J210" s="150">
        <f t="shared" si="40"/>
        <v>0</v>
      </c>
      <c r="K210" s="151"/>
      <c r="L210" s="27"/>
      <c r="M210" s="152" t="s">
        <v>1</v>
      </c>
      <c r="N210" s="153" t="s">
        <v>35</v>
      </c>
      <c r="O210" s="154">
        <v>0</v>
      </c>
      <c r="P210" s="154">
        <f t="shared" si="41"/>
        <v>0</v>
      </c>
      <c r="Q210" s="154">
        <v>4.2350002936512601E-2</v>
      </c>
      <c r="R210" s="154">
        <f t="shared" si="42"/>
        <v>14.421870000000002</v>
      </c>
      <c r="S210" s="154">
        <v>0</v>
      </c>
      <c r="T210" s="155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169</v>
      </c>
      <c r="AT210" s="156" t="s">
        <v>165</v>
      </c>
      <c r="AU210" s="156" t="s">
        <v>170</v>
      </c>
      <c r="AY210" s="14" t="s">
        <v>163</v>
      </c>
      <c r="BE210" s="157">
        <f t="shared" si="44"/>
        <v>0</v>
      </c>
      <c r="BF210" s="157">
        <f t="shared" si="45"/>
        <v>0</v>
      </c>
      <c r="BG210" s="157">
        <f t="shared" si="46"/>
        <v>0</v>
      </c>
      <c r="BH210" s="157">
        <f t="shared" si="47"/>
        <v>0</v>
      </c>
      <c r="BI210" s="157">
        <f t="shared" si="48"/>
        <v>0</v>
      </c>
      <c r="BJ210" s="14" t="s">
        <v>170</v>
      </c>
      <c r="BK210" s="157">
        <f t="shared" si="49"/>
        <v>0</v>
      </c>
      <c r="BL210" s="14" t="s">
        <v>169</v>
      </c>
      <c r="BM210" s="156" t="s">
        <v>393</v>
      </c>
    </row>
    <row r="211" spans="1:65" s="2" customFormat="1" ht="33" customHeight="1">
      <c r="A211" s="26"/>
      <c r="B211" s="144"/>
      <c r="C211" s="145" t="s">
        <v>394</v>
      </c>
      <c r="D211" s="145" t="s">
        <v>165</v>
      </c>
      <c r="E211" s="146" t="s">
        <v>395</v>
      </c>
      <c r="F211" s="147" t="s">
        <v>396</v>
      </c>
      <c r="G211" s="148" t="s">
        <v>208</v>
      </c>
      <c r="H211" s="149">
        <v>1545.49</v>
      </c>
      <c r="I211" s="150"/>
      <c r="J211" s="150">
        <f t="shared" si="40"/>
        <v>0</v>
      </c>
      <c r="K211" s="151"/>
      <c r="L211" s="27"/>
      <c r="M211" s="152" t="s">
        <v>1</v>
      </c>
      <c r="N211" s="153" t="s">
        <v>35</v>
      </c>
      <c r="O211" s="154">
        <v>0</v>
      </c>
      <c r="P211" s="154">
        <f t="shared" si="41"/>
        <v>0</v>
      </c>
      <c r="Q211" s="154">
        <v>3.2750001617609999E-2</v>
      </c>
      <c r="R211" s="154">
        <f t="shared" si="42"/>
        <v>50.614800000000081</v>
      </c>
      <c r="S211" s="154">
        <v>0</v>
      </c>
      <c r="T211" s="155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169</v>
      </c>
      <c r="AT211" s="156" t="s">
        <v>165</v>
      </c>
      <c r="AU211" s="156" t="s">
        <v>170</v>
      </c>
      <c r="AY211" s="14" t="s">
        <v>163</v>
      </c>
      <c r="BE211" s="157">
        <f t="shared" si="44"/>
        <v>0</v>
      </c>
      <c r="BF211" s="157">
        <f t="shared" si="45"/>
        <v>0</v>
      </c>
      <c r="BG211" s="157">
        <f t="shared" si="46"/>
        <v>0</v>
      </c>
      <c r="BH211" s="157">
        <f t="shared" si="47"/>
        <v>0</v>
      </c>
      <c r="BI211" s="157">
        <f t="shared" si="48"/>
        <v>0</v>
      </c>
      <c r="BJ211" s="14" t="s">
        <v>170</v>
      </c>
      <c r="BK211" s="157">
        <f t="shared" si="49"/>
        <v>0</v>
      </c>
      <c r="BL211" s="14" t="s">
        <v>169</v>
      </c>
      <c r="BM211" s="156" t="s">
        <v>397</v>
      </c>
    </row>
    <row r="212" spans="1:65" s="2" customFormat="1" ht="33" customHeight="1">
      <c r="A212" s="26"/>
      <c r="B212" s="144"/>
      <c r="C212" s="145" t="s">
        <v>281</v>
      </c>
      <c r="D212" s="145" t="s">
        <v>165</v>
      </c>
      <c r="E212" s="146" t="s">
        <v>398</v>
      </c>
      <c r="F212" s="147" t="s">
        <v>399</v>
      </c>
      <c r="G212" s="148" t="s">
        <v>208</v>
      </c>
      <c r="H212" s="149">
        <v>1379.3019999999999</v>
      </c>
      <c r="I212" s="150"/>
      <c r="J212" s="150">
        <f t="shared" si="40"/>
        <v>0</v>
      </c>
      <c r="K212" s="151"/>
      <c r="L212" s="27"/>
      <c r="M212" s="152" t="s">
        <v>1</v>
      </c>
      <c r="N212" s="153" t="s">
        <v>35</v>
      </c>
      <c r="O212" s="154">
        <v>0</v>
      </c>
      <c r="P212" s="154">
        <f t="shared" si="41"/>
        <v>0</v>
      </c>
      <c r="Q212" s="154">
        <v>4.0060001363008302E-2</v>
      </c>
      <c r="R212" s="154">
        <f t="shared" si="42"/>
        <v>55.254840000000073</v>
      </c>
      <c r="S212" s="154">
        <v>0</v>
      </c>
      <c r="T212" s="155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169</v>
      </c>
      <c r="AT212" s="156" t="s">
        <v>165</v>
      </c>
      <c r="AU212" s="156" t="s">
        <v>170</v>
      </c>
      <c r="AY212" s="14" t="s">
        <v>163</v>
      </c>
      <c r="BE212" s="157">
        <f t="shared" si="44"/>
        <v>0</v>
      </c>
      <c r="BF212" s="157">
        <f t="shared" si="45"/>
        <v>0</v>
      </c>
      <c r="BG212" s="157">
        <f t="shared" si="46"/>
        <v>0</v>
      </c>
      <c r="BH212" s="157">
        <f t="shared" si="47"/>
        <v>0</v>
      </c>
      <c r="BI212" s="157">
        <f t="shared" si="48"/>
        <v>0</v>
      </c>
      <c r="BJ212" s="14" t="s">
        <v>170</v>
      </c>
      <c r="BK212" s="157">
        <f t="shared" si="49"/>
        <v>0</v>
      </c>
      <c r="BL212" s="14" t="s">
        <v>169</v>
      </c>
      <c r="BM212" s="156" t="s">
        <v>400</v>
      </c>
    </row>
    <row r="213" spans="1:65" s="2" customFormat="1" ht="37.9" customHeight="1">
      <c r="A213" s="26"/>
      <c r="B213" s="144"/>
      <c r="C213" s="145" t="s">
        <v>401</v>
      </c>
      <c r="D213" s="145" t="s">
        <v>165</v>
      </c>
      <c r="E213" s="146" t="s">
        <v>402</v>
      </c>
      <c r="F213" s="147" t="s">
        <v>403</v>
      </c>
      <c r="G213" s="148" t="s">
        <v>208</v>
      </c>
      <c r="H213" s="149">
        <v>163.98500000000001</v>
      </c>
      <c r="I213" s="150"/>
      <c r="J213" s="150">
        <f t="shared" si="40"/>
        <v>0</v>
      </c>
      <c r="K213" s="151"/>
      <c r="L213" s="27"/>
      <c r="M213" s="152" t="s">
        <v>1</v>
      </c>
      <c r="N213" s="153" t="s">
        <v>35</v>
      </c>
      <c r="O213" s="154">
        <v>0</v>
      </c>
      <c r="P213" s="154">
        <f t="shared" si="41"/>
        <v>0</v>
      </c>
      <c r="Q213" s="154">
        <v>3.73997621733695E-3</v>
      </c>
      <c r="R213" s="154">
        <f t="shared" si="42"/>
        <v>0.61329999999999985</v>
      </c>
      <c r="S213" s="154">
        <v>0</v>
      </c>
      <c r="T213" s="155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169</v>
      </c>
      <c r="AT213" s="156" t="s">
        <v>165</v>
      </c>
      <c r="AU213" s="156" t="s">
        <v>170</v>
      </c>
      <c r="AY213" s="14" t="s">
        <v>163</v>
      </c>
      <c r="BE213" s="157">
        <f t="shared" si="44"/>
        <v>0</v>
      </c>
      <c r="BF213" s="157">
        <f t="shared" si="45"/>
        <v>0</v>
      </c>
      <c r="BG213" s="157">
        <f t="shared" si="46"/>
        <v>0</v>
      </c>
      <c r="BH213" s="157">
        <f t="shared" si="47"/>
        <v>0</v>
      </c>
      <c r="BI213" s="157">
        <f t="shared" si="48"/>
        <v>0</v>
      </c>
      <c r="BJ213" s="14" t="s">
        <v>170</v>
      </c>
      <c r="BK213" s="157">
        <f t="shared" si="49"/>
        <v>0</v>
      </c>
      <c r="BL213" s="14" t="s">
        <v>169</v>
      </c>
      <c r="BM213" s="156" t="s">
        <v>404</v>
      </c>
    </row>
    <row r="214" spans="1:65" s="2" customFormat="1" ht="44.25" customHeight="1">
      <c r="A214" s="26"/>
      <c r="B214" s="144"/>
      <c r="C214" s="145" t="s">
        <v>284</v>
      </c>
      <c r="D214" s="145" t="s">
        <v>165</v>
      </c>
      <c r="E214" s="146" t="s">
        <v>405</v>
      </c>
      <c r="F214" s="147" t="s">
        <v>406</v>
      </c>
      <c r="G214" s="148" t="s">
        <v>208</v>
      </c>
      <c r="H214" s="149">
        <v>71.430000000000007</v>
      </c>
      <c r="I214" s="150"/>
      <c r="J214" s="150">
        <f t="shared" si="40"/>
        <v>0</v>
      </c>
      <c r="K214" s="151"/>
      <c r="L214" s="27"/>
      <c r="M214" s="152" t="s">
        <v>1</v>
      </c>
      <c r="N214" s="153" t="s">
        <v>35</v>
      </c>
      <c r="O214" s="154">
        <v>0</v>
      </c>
      <c r="P214" s="154">
        <f t="shared" si="41"/>
        <v>0</v>
      </c>
      <c r="Q214" s="154">
        <v>1.3250034999299999E-2</v>
      </c>
      <c r="R214" s="154">
        <f t="shared" si="42"/>
        <v>0.94644999999999901</v>
      </c>
      <c r="S214" s="154">
        <v>0</v>
      </c>
      <c r="T214" s="155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169</v>
      </c>
      <c r="AT214" s="156" t="s">
        <v>165</v>
      </c>
      <c r="AU214" s="156" t="s">
        <v>170</v>
      </c>
      <c r="AY214" s="14" t="s">
        <v>163</v>
      </c>
      <c r="BE214" s="157">
        <f t="shared" si="44"/>
        <v>0</v>
      </c>
      <c r="BF214" s="157">
        <f t="shared" si="45"/>
        <v>0</v>
      </c>
      <c r="BG214" s="157">
        <f t="shared" si="46"/>
        <v>0</v>
      </c>
      <c r="BH214" s="157">
        <f t="shared" si="47"/>
        <v>0</v>
      </c>
      <c r="BI214" s="157">
        <f t="shared" si="48"/>
        <v>0</v>
      </c>
      <c r="BJ214" s="14" t="s">
        <v>170</v>
      </c>
      <c r="BK214" s="157">
        <f t="shared" si="49"/>
        <v>0</v>
      </c>
      <c r="BL214" s="14" t="s">
        <v>169</v>
      </c>
      <c r="BM214" s="156" t="s">
        <v>407</v>
      </c>
    </row>
    <row r="215" spans="1:65" s="2" customFormat="1" ht="24.2" customHeight="1">
      <c r="A215" s="26"/>
      <c r="B215" s="144"/>
      <c r="C215" s="145" t="s">
        <v>408</v>
      </c>
      <c r="D215" s="145" t="s">
        <v>165</v>
      </c>
      <c r="E215" s="146" t="s">
        <v>409</v>
      </c>
      <c r="F215" s="147" t="s">
        <v>410</v>
      </c>
      <c r="G215" s="148" t="s">
        <v>208</v>
      </c>
      <c r="H215" s="149">
        <v>71.430000000000007</v>
      </c>
      <c r="I215" s="150"/>
      <c r="J215" s="150">
        <f t="shared" si="40"/>
        <v>0</v>
      </c>
      <c r="K215" s="151"/>
      <c r="L215" s="27"/>
      <c r="M215" s="152" t="s">
        <v>1</v>
      </c>
      <c r="N215" s="153" t="s">
        <v>35</v>
      </c>
      <c r="O215" s="154">
        <v>0</v>
      </c>
      <c r="P215" s="154">
        <f t="shared" si="41"/>
        <v>0</v>
      </c>
      <c r="Q215" s="154">
        <v>0</v>
      </c>
      <c r="R215" s="154">
        <f t="shared" si="42"/>
        <v>0</v>
      </c>
      <c r="S215" s="154">
        <v>0</v>
      </c>
      <c r="T215" s="155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169</v>
      </c>
      <c r="AT215" s="156" t="s">
        <v>165</v>
      </c>
      <c r="AU215" s="156" t="s">
        <v>170</v>
      </c>
      <c r="AY215" s="14" t="s">
        <v>163</v>
      </c>
      <c r="BE215" s="157">
        <f t="shared" si="44"/>
        <v>0</v>
      </c>
      <c r="BF215" s="157">
        <f t="shared" si="45"/>
        <v>0</v>
      </c>
      <c r="BG215" s="157">
        <f t="shared" si="46"/>
        <v>0</v>
      </c>
      <c r="BH215" s="157">
        <f t="shared" si="47"/>
        <v>0</v>
      </c>
      <c r="BI215" s="157">
        <f t="shared" si="48"/>
        <v>0</v>
      </c>
      <c r="BJ215" s="14" t="s">
        <v>170</v>
      </c>
      <c r="BK215" s="157">
        <f t="shared" si="49"/>
        <v>0</v>
      </c>
      <c r="BL215" s="14" t="s">
        <v>169</v>
      </c>
      <c r="BM215" s="156" t="s">
        <v>411</v>
      </c>
    </row>
    <row r="216" spans="1:65" s="2" customFormat="1" ht="37.9" customHeight="1">
      <c r="A216" s="26"/>
      <c r="B216" s="144"/>
      <c r="C216" s="158" t="s">
        <v>288</v>
      </c>
      <c r="D216" s="158" t="s">
        <v>188</v>
      </c>
      <c r="E216" s="159" t="s">
        <v>412</v>
      </c>
      <c r="F216" s="160" t="s">
        <v>413</v>
      </c>
      <c r="G216" s="161" t="s">
        <v>208</v>
      </c>
      <c r="H216" s="162">
        <v>72.858999999999995</v>
      </c>
      <c r="I216" s="163"/>
      <c r="J216" s="163">
        <f t="shared" si="40"/>
        <v>0</v>
      </c>
      <c r="K216" s="164"/>
      <c r="L216" s="165"/>
      <c r="M216" s="166" t="s">
        <v>1</v>
      </c>
      <c r="N216" s="167" t="s">
        <v>35</v>
      </c>
      <c r="O216" s="154">
        <v>0</v>
      </c>
      <c r="P216" s="154">
        <f t="shared" si="41"/>
        <v>0</v>
      </c>
      <c r="Q216" s="154">
        <v>8.9999862748596608E-3</v>
      </c>
      <c r="R216" s="154">
        <f t="shared" si="42"/>
        <v>0.65573000000000004</v>
      </c>
      <c r="S216" s="154">
        <v>0</v>
      </c>
      <c r="T216" s="155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179</v>
      </c>
      <c r="AT216" s="156" t="s">
        <v>188</v>
      </c>
      <c r="AU216" s="156" t="s">
        <v>170</v>
      </c>
      <c r="AY216" s="14" t="s">
        <v>163</v>
      </c>
      <c r="BE216" s="157">
        <f t="shared" si="44"/>
        <v>0</v>
      </c>
      <c r="BF216" s="157">
        <f t="shared" si="45"/>
        <v>0</v>
      </c>
      <c r="BG216" s="157">
        <f t="shared" si="46"/>
        <v>0</v>
      </c>
      <c r="BH216" s="157">
        <f t="shared" si="47"/>
        <v>0</v>
      </c>
      <c r="BI216" s="157">
        <f t="shared" si="48"/>
        <v>0</v>
      </c>
      <c r="BJ216" s="14" t="s">
        <v>170</v>
      </c>
      <c r="BK216" s="157">
        <f t="shared" si="49"/>
        <v>0</v>
      </c>
      <c r="BL216" s="14" t="s">
        <v>169</v>
      </c>
      <c r="BM216" s="156" t="s">
        <v>414</v>
      </c>
    </row>
    <row r="217" spans="1:65" s="2" customFormat="1" ht="24.2" customHeight="1">
      <c r="A217" s="26"/>
      <c r="B217" s="144"/>
      <c r="C217" s="145" t="s">
        <v>415</v>
      </c>
      <c r="D217" s="145" t="s">
        <v>165</v>
      </c>
      <c r="E217" s="146" t="s">
        <v>416</v>
      </c>
      <c r="F217" s="147" t="s">
        <v>417</v>
      </c>
      <c r="G217" s="148" t="s">
        <v>208</v>
      </c>
      <c r="H217" s="149">
        <v>93.09</v>
      </c>
      <c r="I217" s="150"/>
      <c r="J217" s="150">
        <f t="shared" si="40"/>
        <v>0</v>
      </c>
      <c r="K217" s="151"/>
      <c r="L217" s="27"/>
      <c r="M217" s="152" t="s">
        <v>1</v>
      </c>
      <c r="N217" s="153" t="s">
        <v>35</v>
      </c>
      <c r="O217" s="154">
        <v>0</v>
      </c>
      <c r="P217" s="154">
        <f t="shared" si="41"/>
        <v>0</v>
      </c>
      <c r="Q217" s="154">
        <v>4.4280051563003499E-2</v>
      </c>
      <c r="R217" s="154">
        <f t="shared" si="42"/>
        <v>4.1220299999999961</v>
      </c>
      <c r="S217" s="154">
        <v>0</v>
      </c>
      <c r="T217" s="155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169</v>
      </c>
      <c r="AT217" s="156" t="s">
        <v>165</v>
      </c>
      <c r="AU217" s="156" t="s">
        <v>170</v>
      </c>
      <c r="AY217" s="14" t="s">
        <v>163</v>
      </c>
      <c r="BE217" s="157">
        <f t="shared" si="44"/>
        <v>0</v>
      </c>
      <c r="BF217" s="157">
        <f t="shared" si="45"/>
        <v>0</v>
      </c>
      <c r="BG217" s="157">
        <f t="shared" si="46"/>
        <v>0</v>
      </c>
      <c r="BH217" s="157">
        <f t="shared" si="47"/>
        <v>0</v>
      </c>
      <c r="BI217" s="157">
        <f t="shared" si="48"/>
        <v>0</v>
      </c>
      <c r="BJ217" s="14" t="s">
        <v>170</v>
      </c>
      <c r="BK217" s="157">
        <f t="shared" si="49"/>
        <v>0</v>
      </c>
      <c r="BL217" s="14" t="s">
        <v>169</v>
      </c>
      <c r="BM217" s="156" t="s">
        <v>418</v>
      </c>
    </row>
    <row r="218" spans="1:65" s="2" customFormat="1" ht="21.75" customHeight="1">
      <c r="A218" s="26"/>
      <c r="B218" s="144"/>
      <c r="C218" s="145" t="s">
        <v>291</v>
      </c>
      <c r="D218" s="145" t="s">
        <v>165</v>
      </c>
      <c r="E218" s="146" t="s">
        <v>419</v>
      </c>
      <c r="F218" s="147" t="s">
        <v>420</v>
      </c>
      <c r="G218" s="148" t="s">
        <v>208</v>
      </c>
      <c r="H218" s="149">
        <v>20.25</v>
      </c>
      <c r="I218" s="150"/>
      <c r="J218" s="150">
        <f t="shared" si="40"/>
        <v>0</v>
      </c>
      <c r="K218" s="151"/>
      <c r="L218" s="27"/>
      <c r="M218" s="152" t="s">
        <v>1</v>
      </c>
      <c r="N218" s="153" t="s">
        <v>35</v>
      </c>
      <c r="O218" s="154">
        <v>0</v>
      </c>
      <c r="P218" s="154">
        <f t="shared" si="41"/>
        <v>0</v>
      </c>
      <c r="Q218" s="154">
        <v>5.7600000000000004E-3</v>
      </c>
      <c r="R218" s="154">
        <f t="shared" si="42"/>
        <v>0.11664000000000001</v>
      </c>
      <c r="S218" s="154">
        <v>0</v>
      </c>
      <c r="T218" s="155">
        <f t="shared" si="4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169</v>
      </c>
      <c r="AT218" s="156" t="s">
        <v>165</v>
      </c>
      <c r="AU218" s="156" t="s">
        <v>170</v>
      </c>
      <c r="AY218" s="14" t="s">
        <v>163</v>
      </c>
      <c r="BE218" s="157">
        <f t="shared" si="44"/>
        <v>0</v>
      </c>
      <c r="BF218" s="157">
        <f t="shared" si="45"/>
        <v>0</v>
      </c>
      <c r="BG218" s="157">
        <f t="shared" si="46"/>
        <v>0</v>
      </c>
      <c r="BH218" s="157">
        <f t="shared" si="47"/>
        <v>0</v>
      </c>
      <c r="BI218" s="157">
        <f t="shared" si="48"/>
        <v>0</v>
      </c>
      <c r="BJ218" s="14" t="s">
        <v>170</v>
      </c>
      <c r="BK218" s="157">
        <f t="shared" si="49"/>
        <v>0</v>
      </c>
      <c r="BL218" s="14" t="s">
        <v>169</v>
      </c>
      <c r="BM218" s="156" t="s">
        <v>421</v>
      </c>
    </row>
    <row r="219" spans="1:65" s="2" customFormat="1" ht="24.2" customHeight="1">
      <c r="A219" s="26"/>
      <c r="B219" s="144"/>
      <c r="C219" s="145" t="s">
        <v>422</v>
      </c>
      <c r="D219" s="145" t="s">
        <v>165</v>
      </c>
      <c r="E219" s="146" t="s">
        <v>423</v>
      </c>
      <c r="F219" s="147" t="s">
        <v>424</v>
      </c>
      <c r="G219" s="148" t="s">
        <v>208</v>
      </c>
      <c r="H219" s="149">
        <v>165.78200000000001</v>
      </c>
      <c r="I219" s="150"/>
      <c r="J219" s="150">
        <f t="shared" si="40"/>
        <v>0</v>
      </c>
      <c r="K219" s="151"/>
      <c r="L219" s="27"/>
      <c r="M219" s="152" t="s">
        <v>1</v>
      </c>
      <c r="N219" s="153" t="s">
        <v>35</v>
      </c>
      <c r="O219" s="154">
        <v>0</v>
      </c>
      <c r="P219" s="154">
        <f t="shared" si="41"/>
        <v>0</v>
      </c>
      <c r="Q219" s="154">
        <v>3.4150028350484397E-2</v>
      </c>
      <c r="R219" s="154">
        <f t="shared" si="42"/>
        <v>5.6614600000000044</v>
      </c>
      <c r="S219" s="154">
        <v>0</v>
      </c>
      <c r="T219" s="155">
        <f t="shared" si="4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169</v>
      </c>
      <c r="AT219" s="156" t="s">
        <v>165</v>
      </c>
      <c r="AU219" s="156" t="s">
        <v>170</v>
      </c>
      <c r="AY219" s="14" t="s">
        <v>163</v>
      </c>
      <c r="BE219" s="157">
        <f t="shared" si="44"/>
        <v>0</v>
      </c>
      <c r="BF219" s="157">
        <f t="shared" si="45"/>
        <v>0</v>
      </c>
      <c r="BG219" s="157">
        <f t="shared" si="46"/>
        <v>0</v>
      </c>
      <c r="BH219" s="157">
        <f t="shared" si="47"/>
        <v>0</v>
      </c>
      <c r="BI219" s="157">
        <f t="shared" si="48"/>
        <v>0</v>
      </c>
      <c r="BJ219" s="14" t="s">
        <v>170</v>
      </c>
      <c r="BK219" s="157">
        <f t="shared" si="49"/>
        <v>0</v>
      </c>
      <c r="BL219" s="14" t="s">
        <v>169</v>
      </c>
      <c r="BM219" s="156" t="s">
        <v>425</v>
      </c>
    </row>
    <row r="220" spans="1:65" s="2" customFormat="1" ht="37.9" customHeight="1">
      <c r="A220" s="26"/>
      <c r="B220" s="144"/>
      <c r="C220" s="145" t="s">
        <v>295</v>
      </c>
      <c r="D220" s="145" t="s">
        <v>165</v>
      </c>
      <c r="E220" s="146" t="s">
        <v>426</v>
      </c>
      <c r="F220" s="147" t="s">
        <v>427</v>
      </c>
      <c r="G220" s="148" t="s">
        <v>208</v>
      </c>
      <c r="H220" s="149">
        <v>35.713000000000001</v>
      </c>
      <c r="I220" s="150"/>
      <c r="J220" s="150">
        <f t="shared" si="40"/>
        <v>0</v>
      </c>
      <c r="K220" s="151"/>
      <c r="L220" s="27"/>
      <c r="M220" s="152" t="s">
        <v>1</v>
      </c>
      <c r="N220" s="153" t="s">
        <v>35</v>
      </c>
      <c r="O220" s="154">
        <v>0</v>
      </c>
      <c r="P220" s="154">
        <f t="shared" si="41"/>
        <v>0</v>
      </c>
      <c r="Q220" s="154">
        <v>1.39898636350909E-2</v>
      </c>
      <c r="R220" s="154">
        <f t="shared" si="42"/>
        <v>0.49962000000000134</v>
      </c>
      <c r="S220" s="154">
        <v>0</v>
      </c>
      <c r="T220" s="155">
        <f t="shared" si="4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169</v>
      </c>
      <c r="AT220" s="156" t="s">
        <v>165</v>
      </c>
      <c r="AU220" s="156" t="s">
        <v>170</v>
      </c>
      <c r="AY220" s="14" t="s">
        <v>163</v>
      </c>
      <c r="BE220" s="157">
        <f t="shared" si="44"/>
        <v>0</v>
      </c>
      <c r="BF220" s="157">
        <f t="shared" si="45"/>
        <v>0</v>
      </c>
      <c r="BG220" s="157">
        <f t="shared" si="46"/>
        <v>0</v>
      </c>
      <c r="BH220" s="157">
        <f t="shared" si="47"/>
        <v>0</v>
      </c>
      <c r="BI220" s="157">
        <f t="shared" si="48"/>
        <v>0</v>
      </c>
      <c r="BJ220" s="14" t="s">
        <v>170</v>
      </c>
      <c r="BK220" s="157">
        <f t="shared" si="49"/>
        <v>0</v>
      </c>
      <c r="BL220" s="14" t="s">
        <v>169</v>
      </c>
      <c r="BM220" s="156" t="s">
        <v>428</v>
      </c>
    </row>
    <row r="221" spans="1:65" s="2" customFormat="1" ht="37.9" customHeight="1">
      <c r="A221" s="26"/>
      <c r="B221" s="144"/>
      <c r="C221" s="145" t="s">
        <v>429</v>
      </c>
      <c r="D221" s="145" t="s">
        <v>165</v>
      </c>
      <c r="E221" s="146" t="s">
        <v>430</v>
      </c>
      <c r="F221" s="147" t="s">
        <v>431</v>
      </c>
      <c r="G221" s="148" t="s">
        <v>208</v>
      </c>
      <c r="H221" s="149">
        <v>103.318</v>
      </c>
      <c r="I221" s="150"/>
      <c r="J221" s="150">
        <f t="shared" si="40"/>
        <v>0</v>
      </c>
      <c r="K221" s="151"/>
      <c r="L221" s="27"/>
      <c r="M221" s="152" t="s">
        <v>1</v>
      </c>
      <c r="N221" s="153" t="s">
        <v>35</v>
      </c>
      <c r="O221" s="154">
        <v>0</v>
      </c>
      <c r="P221" s="154">
        <f t="shared" si="41"/>
        <v>0</v>
      </c>
      <c r="Q221" s="154">
        <v>1.44600166476316E-2</v>
      </c>
      <c r="R221" s="154">
        <f t="shared" si="42"/>
        <v>1.4939800000000016</v>
      </c>
      <c r="S221" s="154">
        <v>0</v>
      </c>
      <c r="T221" s="155">
        <f t="shared" si="4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169</v>
      </c>
      <c r="AT221" s="156" t="s">
        <v>165</v>
      </c>
      <c r="AU221" s="156" t="s">
        <v>170</v>
      </c>
      <c r="AY221" s="14" t="s">
        <v>163</v>
      </c>
      <c r="BE221" s="157">
        <f t="shared" si="44"/>
        <v>0</v>
      </c>
      <c r="BF221" s="157">
        <f t="shared" si="45"/>
        <v>0</v>
      </c>
      <c r="BG221" s="157">
        <f t="shared" si="46"/>
        <v>0</v>
      </c>
      <c r="BH221" s="157">
        <f t="shared" si="47"/>
        <v>0</v>
      </c>
      <c r="BI221" s="157">
        <f t="shared" si="48"/>
        <v>0</v>
      </c>
      <c r="BJ221" s="14" t="s">
        <v>170</v>
      </c>
      <c r="BK221" s="157">
        <f t="shared" si="49"/>
        <v>0</v>
      </c>
      <c r="BL221" s="14" t="s">
        <v>169</v>
      </c>
      <c r="BM221" s="156" t="s">
        <v>432</v>
      </c>
    </row>
    <row r="222" spans="1:65" s="2" customFormat="1" ht="37.9" customHeight="1">
      <c r="A222" s="26"/>
      <c r="B222" s="144"/>
      <c r="C222" s="145" t="s">
        <v>298</v>
      </c>
      <c r="D222" s="145" t="s">
        <v>165</v>
      </c>
      <c r="E222" s="146" t="s">
        <v>433</v>
      </c>
      <c r="F222" s="147" t="s">
        <v>434</v>
      </c>
      <c r="G222" s="148" t="s">
        <v>208</v>
      </c>
      <c r="H222" s="149">
        <v>124.47799999999999</v>
      </c>
      <c r="I222" s="150"/>
      <c r="J222" s="150">
        <f t="shared" si="40"/>
        <v>0</v>
      </c>
      <c r="K222" s="151"/>
      <c r="L222" s="27"/>
      <c r="M222" s="152" t="s">
        <v>1</v>
      </c>
      <c r="N222" s="153" t="s">
        <v>35</v>
      </c>
      <c r="O222" s="154">
        <v>0</v>
      </c>
      <c r="P222" s="154">
        <f t="shared" si="41"/>
        <v>0</v>
      </c>
      <c r="Q222" s="154">
        <v>1.49900384003599E-2</v>
      </c>
      <c r="R222" s="154">
        <f t="shared" si="42"/>
        <v>1.8659299999999996</v>
      </c>
      <c r="S222" s="154">
        <v>0</v>
      </c>
      <c r="T222" s="155">
        <f t="shared" si="4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169</v>
      </c>
      <c r="AT222" s="156" t="s">
        <v>165</v>
      </c>
      <c r="AU222" s="156" t="s">
        <v>170</v>
      </c>
      <c r="AY222" s="14" t="s">
        <v>163</v>
      </c>
      <c r="BE222" s="157">
        <f t="shared" si="44"/>
        <v>0</v>
      </c>
      <c r="BF222" s="157">
        <f t="shared" si="45"/>
        <v>0</v>
      </c>
      <c r="BG222" s="157">
        <f t="shared" si="46"/>
        <v>0</v>
      </c>
      <c r="BH222" s="157">
        <f t="shared" si="47"/>
        <v>0</v>
      </c>
      <c r="BI222" s="157">
        <f t="shared" si="48"/>
        <v>0</v>
      </c>
      <c r="BJ222" s="14" t="s">
        <v>170</v>
      </c>
      <c r="BK222" s="157">
        <f t="shared" si="49"/>
        <v>0</v>
      </c>
      <c r="BL222" s="14" t="s">
        <v>169</v>
      </c>
      <c r="BM222" s="156" t="s">
        <v>435</v>
      </c>
    </row>
    <row r="223" spans="1:65" s="2" customFormat="1" ht="37.9" customHeight="1">
      <c r="A223" s="26"/>
      <c r="B223" s="144"/>
      <c r="C223" s="145" t="s">
        <v>436</v>
      </c>
      <c r="D223" s="145" t="s">
        <v>165</v>
      </c>
      <c r="E223" s="146" t="s">
        <v>437</v>
      </c>
      <c r="F223" s="147" t="s">
        <v>438</v>
      </c>
      <c r="G223" s="148" t="s">
        <v>208</v>
      </c>
      <c r="H223" s="149">
        <v>26.693999999999999</v>
      </c>
      <c r="I223" s="150"/>
      <c r="J223" s="150">
        <f t="shared" si="40"/>
        <v>0</v>
      </c>
      <c r="K223" s="151"/>
      <c r="L223" s="27"/>
      <c r="M223" s="152" t="s">
        <v>1</v>
      </c>
      <c r="N223" s="153" t="s">
        <v>35</v>
      </c>
      <c r="O223" s="154">
        <v>0</v>
      </c>
      <c r="P223" s="154">
        <f t="shared" si="41"/>
        <v>0</v>
      </c>
      <c r="Q223" s="154">
        <v>1.54701431033191E-2</v>
      </c>
      <c r="R223" s="154">
        <f t="shared" si="42"/>
        <v>0.41296000000000005</v>
      </c>
      <c r="S223" s="154">
        <v>0</v>
      </c>
      <c r="T223" s="155">
        <f t="shared" si="4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169</v>
      </c>
      <c r="AT223" s="156" t="s">
        <v>165</v>
      </c>
      <c r="AU223" s="156" t="s">
        <v>170</v>
      </c>
      <c r="AY223" s="14" t="s">
        <v>163</v>
      </c>
      <c r="BE223" s="157">
        <f t="shared" si="44"/>
        <v>0</v>
      </c>
      <c r="BF223" s="157">
        <f t="shared" si="45"/>
        <v>0</v>
      </c>
      <c r="BG223" s="157">
        <f t="shared" si="46"/>
        <v>0</v>
      </c>
      <c r="BH223" s="157">
        <f t="shared" si="47"/>
        <v>0</v>
      </c>
      <c r="BI223" s="157">
        <f t="shared" si="48"/>
        <v>0</v>
      </c>
      <c r="BJ223" s="14" t="s">
        <v>170</v>
      </c>
      <c r="BK223" s="157">
        <f t="shared" si="49"/>
        <v>0</v>
      </c>
      <c r="BL223" s="14" t="s">
        <v>169</v>
      </c>
      <c r="BM223" s="156" t="s">
        <v>439</v>
      </c>
    </row>
    <row r="224" spans="1:65" s="2" customFormat="1" ht="37.9" customHeight="1">
      <c r="A224" s="26"/>
      <c r="B224" s="144"/>
      <c r="C224" s="145" t="s">
        <v>302</v>
      </c>
      <c r="D224" s="145" t="s">
        <v>165</v>
      </c>
      <c r="E224" s="146" t="s">
        <v>440</v>
      </c>
      <c r="F224" s="147" t="s">
        <v>441</v>
      </c>
      <c r="G224" s="148" t="s">
        <v>208</v>
      </c>
      <c r="H224" s="149">
        <v>33.119999999999997</v>
      </c>
      <c r="I224" s="150"/>
      <c r="J224" s="150">
        <f t="shared" si="40"/>
        <v>0</v>
      </c>
      <c r="K224" s="151"/>
      <c r="L224" s="27"/>
      <c r="M224" s="152" t="s">
        <v>1</v>
      </c>
      <c r="N224" s="153" t="s">
        <v>35</v>
      </c>
      <c r="O224" s="154">
        <v>0</v>
      </c>
      <c r="P224" s="154">
        <f t="shared" si="41"/>
        <v>0</v>
      </c>
      <c r="Q224" s="154">
        <v>1.1779891304347799E-2</v>
      </c>
      <c r="R224" s="154">
        <f t="shared" si="42"/>
        <v>0.39014999999999911</v>
      </c>
      <c r="S224" s="154">
        <v>0</v>
      </c>
      <c r="T224" s="155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169</v>
      </c>
      <c r="AT224" s="156" t="s">
        <v>165</v>
      </c>
      <c r="AU224" s="156" t="s">
        <v>170</v>
      </c>
      <c r="AY224" s="14" t="s">
        <v>163</v>
      </c>
      <c r="BE224" s="157">
        <f t="shared" si="44"/>
        <v>0</v>
      </c>
      <c r="BF224" s="157">
        <f t="shared" si="45"/>
        <v>0</v>
      </c>
      <c r="BG224" s="157">
        <f t="shared" si="46"/>
        <v>0</v>
      </c>
      <c r="BH224" s="157">
        <f t="shared" si="47"/>
        <v>0</v>
      </c>
      <c r="BI224" s="157">
        <f t="shared" si="48"/>
        <v>0</v>
      </c>
      <c r="BJ224" s="14" t="s">
        <v>170</v>
      </c>
      <c r="BK224" s="157">
        <f t="shared" si="49"/>
        <v>0</v>
      </c>
      <c r="BL224" s="14" t="s">
        <v>169</v>
      </c>
      <c r="BM224" s="156" t="s">
        <v>442</v>
      </c>
    </row>
    <row r="225" spans="1:65" s="2" customFormat="1" ht="24.2" customHeight="1">
      <c r="A225" s="26"/>
      <c r="B225" s="144"/>
      <c r="C225" s="145" t="s">
        <v>443</v>
      </c>
      <c r="D225" s="145" t="s">
        <v>165</v>
      </c>
      <c r="E225" s="146" t="s">
        <v>444</v>
      </c>
      <c r="F225" s="147" t="s">
        <v>445</v>
      </c>
      <c r="G225" s="148" t="s">
        <v>208</v>
      </c>
      <c r="H225" s="149">
        <v>150.262</v>
      </c>
      <c r="I225" s="150"/>
      <c r="J225" s="150">
        <f t="shared" si="40"/>
        <v>0</v>
      </c>
      <c r="K225" s="151"/>
      <c r="L225" s="27"/>
      <c r="M225" s="152" t="s">
        <v>1</v>
      </c>
      <c r="N225" s="153" t="s">
        <v>35</v>
      </c>
      <c r="O225" s="154">
        <v>0</v>
      </c>
      <c r="P225" s="154">
        <f t="shared" si="41"/>
        <v>0</v>
      </c>
      <c r="Q225" s="154">
        <v>2.3240007453647599E-2</v>
      </c>
      <c r="R225" s="154">
        <f t="shared" si="42"/>
        <v>3.4920899999999957</v>
      </c>
      <c r="S225" s="154">
        <v>0</v>
      </c>
      <c r="T225" s="155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169</v>
      </c>
      <c r="AT225" s="156" t="s">
        <v>165</v>
      </c>
      <c r="AU225" s="156" t="s">
        <v>170</v>
      </c>
      <c r="AY225" s="14" t="s">
        <v>163</v>
      </c>
      <c r="BE225" s="157">
        <f t="shared" si="44"/>
        <v>0</v>
      </c>
      <c r="BF225" s="157">
        <f t="shared" si="45"/>
        <v>0</v>
      </c>
      <c r="BG225" s="157">
        <f t="shared" si="46"/>
        <v>0</v>
      </c>
      <c r="BH225" s="157">
        <f t="shared" si="47"/>
        <v>0</v>
      </c>
      <c r="BI225" s="157">
        <f t="shared" si="48"/>
        <v>0</v>
      </c>
      <c r="BJ225" s="14" t="s">
        <v>170</v>
      </c>
      <c r="BK225" s="157">
        <f t="shared" si="49"/>
        <v>0</v>
      </c>
      <c r="BL225" s="14" t="s">
        <v>169</v>
      </c>
      <c r="BM225" s="156" t="s">
        <v>446</v>
      </c>
    </row>
    <row r="226" spans="1:65" s="2" customFormat="1" ht="33" customHeight="1">
      <c r="A226" s="26"/>
      <c r="B226" s="144"/>
      <c r="C226" s="145" t="s">
        <v>305</v>
      </c>
      <c r="D226" s="145" t="s">
        <v>165</v>
      </c>
      <c r="E226" s="146" t="s">
        <v>447</v>
      </c>
      <c r="F226" s="147" t="s">
        <v>448</v>
      </c>
      <c r="G226" s="148" t="s">
        <v>208</v>
      </c>
      <c r="H226" s="149">
        <v>42.78</v>
      </c>
      <c r="I226" s="150"/>
      <c r="J226" s="150">
        <f t="shared" si="40"/>
        <v>0</v>
      </c>
      <c r="K226" s="151"/>
      <c r="L226" s="27"/>
      <c r="M226" s="152" t="s">
        <v>1</v>
      </c>
      <c r="N226" s="153" t="s">
        <v>35</v>
      </c>
      <c r="O226" s="154">
        <v>0</v>
      </c>
      <c r="P226" s="154">
        <f t="shared" si="41"/>
        <v>0</v>
      </c>
      <c r="Q226" s="154">
        <v>4.39925198690977E-4</v>
      </c>
      <c r="R226" s="154">
        <f t="shared" si="42"/>
        <v>1.8819999999999996E-2</v>
      </c>
      <c r="S226" s="154">
        <v>0</v>
      </c>
      <c r="T226" s="155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169</v>
      </c>
      <c r="AT226" s="156" t="s">
        <v>165</v>
      </c>
      <c r="AU226" s="156" t="s">
        <v>170</v>
      </c>
      <c r="AY226" s="14" t="s">
        <v>163</v>
      </c>
      <c r="BE226" s="157">
        <f t="shared" si="44"/>
        <v>0</v>
      </c>
      <c r="BF226" s="157">
        <f t="shared" si="45"/>
        <v>0</v>
      </c>
      <c r="BG226" s="157">
        <f t="shared" si="46"/>
        <v>0</v>
      </c>
      <c r="BH226" s="157">
        <f t="shared" si="47"/>
        <v>0</v>
      </c>
      <c r="BI226" s="157">
        <f t="shared" si="48"/>
        <v>0</v>
      </c>
      <c r="BJ226" s="14" t="s">
        <v>170</v>
      </c>
      <c r="BK226" s="157">
        <f t="shared" si="49"/>
        <v>0</v>
      </c>
      <c r="BL226" s="14" t="s">
        <v>169</v>
      </c>
      <c r="BM226" s="156" t="s">
        <v>449</v>
      </c>
    </row>
    <row r="227" spans="1:65" s="2" customFormat="1" ht="16.5" customHeight="1">
      <c r="A227" s="26"/>
      <c r="B227" s="144"/>
      <c r="C227" s="158" t="s">
        <v>450</v>
      </c>
      <c r="D227" s="158" t="s">
        <v>188</v>
      </c>
      <c r="E227" s="159" t="s">
        <v>451</v>
      </c>
      <c r="F227" s="160" t="s">
        <v>452</v>
      </c>
      <c r="G227" s="161" t="s">
        <v>208</v>
      </c>
      <c r="H227" s="162">
        <v>44.491</v>
      </c>
      <c r="I227" s="163"/>
      <c r="J227" s="163">
        <f t="shared" si="40"/>
        <v>0</v>
      </c>
      <c r="K227" s="164"/>
      <c r="L227" s="165"/>
      <c r="M227" s="166" t="s">
        <v>1</v>
      </c>
      <c r="N227" s="167" t="s">
        <v>35</v>
      </c>
      <c r="O227" s="154">
        <v>0</v>
      </c>
      <c r="P227" s="154">
        <f t="shared" si="41"/>
        <v>0</v>
      </c>
      <c r="Q227" s="154">
        <v>2.9000022476455899E-2</v>
      </c>
      <c r="R227" s="154">
        <f t="shared" si="42"/>
        <v>1.2902399999999994</v>
      </c>
      <c r="S227" s="154">
        <v>0</v>
      </c>
      <c r="T227" s="155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179</v>
      </c>
      <c r="AT227" s="156" t="s">
        <v>188</v>
      </c>
      <c r="AU227" s="156" t="s">
        <v>170</v>
      </c>
      <c r="AY227" s="14" t="s">
        <v>163</v>
      </c>
      <c r="BE227" s="157">
        <f t="shared" si="44"/>
        <v>0</v>
      </c>
      <c r="BF227" s="157">
        <f t="shared" si="45"/>
        <v>0</v>
      </c>
      <c r="BG227" s="157">
        <f t="shared" si="46"/>
        <v>0</v>
      </c>
      <c r="BH227" s="157">
        <f t="shared" si="47"/>
        <v>0</v>
      </c>
      <c r="BI227" s="157">
        <f t="shared" si="48"/>
        <v>0</v>
      </c>
      <c r="BJ227" s="14" t="s">
        <v>170</v>
      </c>
      <c r="BK227" s="157">
        <f t="shared" si="49"/>
        <v>0</v>
      </c>
      <c r="BL227" s="14" t="s">
        <v>169</v>
      </c>
      <c r="BM227" s="156" t="s">
        <v>453</v>
      </c>
    </row>
    <row r="228" spans="1:65" s="2" customFormat="1" ht="16.5" customHeight="1">
      <c r="A228" s="26"/>
      <c r="B228" s="144"/>
      <c r="C228" s="145" t="s">
        <v>309</v>
      </c>
      <c r="D228" s="145" t="s">
        <v>165</v>
      </c>
      <c r="E228" s="146" t="s">
        <v>454</v>
      </c>
      <c r="F228" s="147" t="s">
        <v>455</v>
      </c>
      <c r="G228" s="148" t="s">
        <v>208</v>
      </c>
      <c r="H228" s="149">
        <v>127.31</v>
      </c>
      <c r="I228" s="150"/>
      <c r="J228" s="150">
        <f t="shared" si="40"/>
        <v>0</v>
      </c>
      <c r="K228" s="151"/>
      <c r="L228" s="27"/>
      <c r="M228" s="152" t="s">
        <v>1</v>
      </c>
      <c r="N228" s="153" t="s">
        <v>35</v>
      </c>
      <c r="O228" s="154">
        <v>0</v>
      </c>
      <c r="P228" s="154">
        <f t="shared" si="41"/>
        <v>0</v>
      </c>
      <c r="Q228" s="154">
        <v>1.0699866467677301E-3</v>
      </c>
      <c r="R228" s="154">
        <f t="shared" si="42"/>
        <v>0.13621999999999973</v>
      </c>
      <c r="S228" s="154">
        <v>0</v>
      </c>
      <c r="T228" s="155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6" t="s">
        <v>169</v>
      </c>
      <c r="AT228" s="156" t="s">
        <v>165</v>
      </c>
      <c r="AU228" s="156" t="s">
        <v>170</v>
      </c>
      <c r="AY228" s="14" t="s">
        <v>163</v>
      </c>
      <c r="BE228" s="157">
        <f t="shared" si="44"/>
        <v>0</v>
      </c>
      <c r="BF228" s="157">
        <f t="shared" si="45"/>
        <v>0</v>
      </c>
      <c r="BG228" s="157">
        <f t="shared" si="46"/>
        <v>0</v>
      </c>
      <c r="BH228" s="157">
        <f t="shared" si="47"/>
        <v>0</v>
      </c>
      <c r="BI228" s="157">
        <f t="shared" si="48"/>
        <v>0</v>
      </c>
      <c r="BJ228" s="14" t="s">
        <v>170</v>
      </c>
      <c r="BK228" s="157">
        <f t="shared" si="49"/>
        <v>0</v>
      </c>
      <c r="BL228" s="14" t="s">
        <v>169</v>
      </c>
      <c r="BM228" s="156" t="s">
        <v>456</v>
      </c>
    </row>
    <row r="229" spans="1:65" s="2" customFormat="1" ht="16.5" customHeight="1">
      <c r="A229" s="26"/>
      <c r="B229" s="144"/>
      <c r="C229" s="145" t="s">
        <v>457</v>
      </c>
      <c r="D229" s="145" t="s">
        <v>165</v>
      </c>
      <c r="E229" s="146" t="s">
        <v>458</v>
      </c>
      <c r="F229" s="147" t="s">
        <v>459</v>
      </c>
      <c r="G229" s="148" t="s">
        <v>208</v>
      </c>
      <c r="H229" s="149">
        <v>127.31</v>
      </c>
      <c r="I229" s="150"/>
      <c r="J229" s="150">
        <f t="shared" si="40"/>
        <v>0</v>
      </c>
      <c r="K229" s="151"/>
      <c r="L229" s="27"/>
      <c r="M229" s="152" t="s">
        <v>1</v>
      </c>
      <c r="N229" s="153" t="s">
        <v>35</v>
      </c>
      <c r="O229" s="154">
        <v>0</v>
      </c>
      <c r="P229" s="154">
        <f t="shared" si="41"/>
        <v>0</v>
      </c>
      <c r="Q229" s="154">
        <v>6.7001806613777395E-4</v>
      </c>
      <c r="R229" s="154">
        <f t="shared" si="42"/>
        <v>8.5300000000000001E-2</v>
      </c>
      <c r="S229" s="154">
        <v>0</v>
      </c>
      <c r="T229" s="155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169</v>
      </c>
      <c r="AT229" s="156" t="s">
        <v>165</v>
      </c>
      <c r="AU229" s="156" t="s">
        <v>170</v>
      </c>
      <c r="AY229" s="14" t="s">
        <v>163</v>
      </c>
      <c r="BE229" s="157">
        <f t="shared" si="44"/>
        <v>0</v>
      </c>
      <c r="BF229" s="157">
        <f t="shared" si="45"/>
        <v>0</v>
      </c>
      <c r="BG229" s="157">
        <f t="shared" si="46"/>
        <v>0</v>
      </c>
      <c r="BH229" s="157">
        <f t="shared" si="47"/>
        <v>0</v>
      </c>
      <c r="BI229" s="157">
        <f t="shared" si="48"/>
        <v>0</v>
      </c>
      <c r="BJ229" s="14" t="s">
        <v>170</v>
      </c>
      <c r="BK229" s="157">
        <f t="shared" si="49"/>
        <v>0</v>
      </c>
      <c r="BL229" s="14" t="s">
        <v>169</v>
      </c>
      <c r="BM229" s="156" t="s">
        <v>460</v>
      </c>
    </row>
    <row r="230" spans="1:65" s="2" customFormat="1" ht="24.2" customHeight="1">
      <c r="A230" s="26"/>
      <c r="B230" s="144"/>
      <c r="C230" s="145" t="s">
        <v>312</v>
      </c>
      <c r="D230" s="145" t="s">
        <v>165</v>
      </c>
      <c r="E230" s="146" t="s">
        <v>461</v>
      </c>
      <c r="F230" s="147" t="s">
        <v>462</v>
      </c>
      <c r="G230" s="148" t="s">
        <v>208</v>
      </c>
      <c r="H230" s="149">
        <v>127.31</v>
      </c>
      <c r="I230" s="150"/>
      <c r="J230" s="150">
        <f t="shared" si="40"/>
        <v>0</v>
      </c>
      <c r="K230" s="151"/>
      <c r="L230" s="27"/>
      <c r="M230" s="152" t="s">
        <v>1</v>
      </c>
      <c r="N230" s="153" t="s">
        <v>35</v>
      </c>
      <c r="O230" s="154">
        <v>0</v>
      </c>
      <c r="P230" s="154">
        <f t="shared" si="41"/>
        <v>0</v>
      </c>
      <c r="Q230" s="154">
        <v>2.1699787919252202E-3</v>
      </c>
      <c r="R230" s="154">
        <f t="shared" si="42"/>
        <v>0.27625999999999978</v>
      </c>
      <c r="S230" s="154">
        <v>0</v>
      </c>
      <c r="T230" s="155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169</v>
      </c>
      <c r="AT230" s="156" t="s">
        <v>165</v>
      </c>
      <c r="AU230" s="156" t="s">
        <v>170</v>
      </c>
      <c r="AY230" s="14" t="s">
        <v>163</v>
      </c>
      <c r="BE230" s="157">
        <f t="shared" si="44"/>
        <v>0</v>
      </c>
      <c r="BF230" s="157">
        <f t="shared" si="45"/>
        <v>0</v>
      </c>
      <c r="BG230" s="157">
        <f t="shared" si="46"/>
        <v>0</v>
      </c>
      <c r="BH230" s="157">
        <f t="shared" si="47"/>
        <v>0</v>
      </c>
      <c r="BI230" s="157">
        <f t="shared" si="48"/>
        <v>0</v>
      </c>
      <c r="BJ230" s="14" t="s">
        <v>170</v>
      </c>
      <c r="BK230" s="157">
        <f t="shared" si="49"/>
        <v>0</v>
      </c>
      <c r="BL230" s="14" t="s">
        <v>169</v>
      </c>
      <c r="BM230" s="156" t="s">
        <v>463</v>
      </c>
    </row>
    <row r="231" spans="1:65" s="2" customFormat="1" ht="16.5" customHeight="1">
      <c r="A231" s="26"/>
      <c r="B231" s="144"/>
      <c r="C231" s="145" t="s">
        <v>464</v>
      </c>
      <c r="D231" s="145" t="s">
        <v>165</v>
      </c>
      <c r="E231" s="146" t="s">
        <v>465</v>
      </c>
      <c r="F231" s="147" t="s">
        <v>466</v>
      </c>
      <c r="G231" s="148" t="s">
        <v>208</v>
      </c>
      <c r="H231" s="149">
        <v>472.68</v>
      </c>
      <c r="I231" s="150"/>
      <c r="J231" s="150">
        <f t="shared" si="40"/>
        <v>0</v>
      </c>
      <c r="K231" s="151"/>
      <c r="L231" s="27"/>
      <c r="M231" s="152" t="s">
        <v>1</v>
      </c>
      <c r="N231" s="153" t="s">
        <v>35</v>
      </c>
      <c r="O231" s="154">
        <v>0</v>
      </c>
      <c r="P231" s="154">
        <f t="shared" si="41"/>
        <v>0</v>
      </c>
      <c r="Q231" s="154">
        <v>1.5920009308623199E-2</v>
      </c>
      <c r="R231" s="154">
        <f t="shared" si="42"/>
        <v>7.5250700000000137</v>
      </c>
      <c r="S231" s="154">
        <v>0</v>
      </c>
      <c r="T231" s="155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6" t="s">
        <v>169</v>
      </c>
      <c r="AT231" s="156" t="s">
        <v>165</v>
      </c>
      <c r="AU231" s="156" t="s">
        <v>170</v>
      </c>
      <c r="AY231" s="14" t="s">
        <v>163</v>
      </c>
      <c r="BE231" s="157">
        <f t="shared" si="44"/>
        <v>0</v>
      </c>
      <c r="BF231" s="157">
        <f t="shared" si="45"/>
        <v>0</v>
      </c>
      <c r="BG231" s="157">
        <f t="shared" si="46"/>
        <v>0</v>
      </c>
      <c r="BH231" s="157">
        <f t="shared" si="47"/>
        <v>0</v>
      </c>
      <c r="BI231" s="157">
        <f t="shared" si="48"/>
        <v>0</v>
      </c>
      <c r="BJ231" s="14" t="s">
        <v>170</v>
      </c>
      <c r="BK231" s="157">
        <f t="shared" si="49"/>
        <v>0</v>
      </c>
      <c r="BL231" s="14" t="s">
        <v>169</v>
      </c>
      <c r="BM231" s="156" t="s">
        <v>467</v>
      </c>
    </row>
    <row r="232" spans="1:65" s="2" customFormat="1" ht="24.2" customHeight="1">
      <c r="A232" s="26"/>
      <c r="B232" s="144"/>
      <c r="C232" s="145" t="s">
        <v>317</v>
      </c>
      <c r="D232" s="145" t="s">
        <v>165</v>
      </c>
      <c r="E232" s="146" t="s">
        <v>468</v>
      </c>
      <c r="F232" s="147" t="s">
        <v>469</v>
      </c>
      <c r="G232" s="148" t="s">
        <v>168</v>
      </c>
      <c r="H232" s="149">
        <v>24.331</v>
      </c>
      <c r="I232" s="150"/>
      <c r="J232" s="150">
        <f t="shared" si="40"/>
        <v>0</v>
      </c>
      <c r="K232" s="151"/>
      <c r="L232" s="27"/>
      <c r="M232" s="152" t="s">
        <v>1</v>
      </c>
      <c r="N232" s="153" t="s">
        <v>35</v>
      </c>
      <c r="O232" s="154">
        <v>0</v>
      </c>
      <c r="P232" s="154">
        <f t="shared" si="41"/>
        <v>0</v>
      </c>
      <c r="Q232" s="154">
        <v>2.2395700957626099</v>
      </c>
      <c r="R232" s="154">
        <f t="shared" si="42"/>
        <v>54.490980000000057</v>
      </c>
      <c r="S232" s="154">
        <v>0</v>
      </c>
      <c r="T232" s="155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169</v>
      </c>
      <c r="AT232" s="156" t="s">
        <v>165</v>
      </c>
      <c r="AU232" s="156" t="s">
        <v>170</v>
      </c>
      <c r="AY232" s="14" t="s">
        <v>163</v>
      </c>
      <c r="BE232" s="157">
        <f t="shared" si="44"/>
        <v>0</v>
      </c>
      <c r="BF232" s="157">
        <f t="shared" si="45"/>
        <v>0</v>
      </c>
      <c r="BG232" s="157">
        <f t="shared" si="46"/>
        <v>0</v>
      </c>
      <c r="BH232" s="157">
        <f t="shared" si="47"/>
        <v>0</v>
      </c>
      <c r="BI232" s="157">
        <f t="shared" si="48"/>
        <v>0</v>
      </c>
      <c r="BJ232" s="14" t="s">
        <v>170</v>
      </c>
      <c r="BK232" s="157">
        <f t="shared" si="49"/>
        <v>0</v>
      </c>
      <c r="BL232" s="14" t="s">
        <v>169</v>
      </c>
      <c r="BM232" s="156" t="s">
        <v>470</v>
      </c>
    </row>
    <row r="233" spans="1:65" s="2" customFormat="1" ht="24.2" customHeight="1">
      <c r="A233" s="26"/>
      <c r="B233" s="144"/>
      <c r="C233" s="145" t="s">
        <v>471</v>
      </c>
      <c r="D233" s="145" t="s">
        <v>165</v>
      </c>
      <c r="E233" s="146" t="s">
        <v>472</v>
      </c>
      <c r="F233" s="147" t="s">
        <v>473</v>
      </c>
      <c r="G233" s="148" t="s">
        <v>168</v>
      </c>
      <c r="H233" s="149">
        <v>29.091999999999999</v>
      </c>
      <c r="I233" s="150"/>
      <c r="J233" s="150">
        <f t="shared" si="40"/>
        <v>0</v>
      </c>
      <c r="K233" s="151"/>
      <c r="L233" s="27"/>
      <c r="M233" s="152" t="s">
        <v>1</v>
      </c>
      <c r="N233" s="153" t="s">
        <v>35</v>
      </c>
      <c r="O233" s="154">
        <v>0</v>
      </c>
      <c r="P233" s="154">
        <f t="shared" si="41"/>
        <v>0</v>
      </c>
      <c r="Q233" s="154">
        <v>2.2395699848755699</v>
      </c>
      <c r="R233" s="154">
        <f t="shared" si="42"/>
        <v>65.153570000000073</v>
      </c>
      <c r="S233" s="154">
        <v>0</v>
      </c>
      <c r="T233" s="155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169</v>
      </c>
      <c r="AT233" s="156" t="s">
        <v>165</v>
      </c>
      <c r="AU233" s="156" t="s">
        <v>170</v>
      </c>
      <c r="AY233" s="14" t="s">
        <v>163</v>
      </c>
      <c r="BE233" s="157">
        <f t="shared" si="44"/>
        <v>0</v>
      </c>
      <c r="BF233" s="157">
        <f t="shared" si="45"/>
        <v>0</v>
      </c>
      <c r="BG233" s="157">
        <f t="shared" si="46"/>
        <v>0</v>
      </c>
      <c r="BH233" s="157">
        <f t="shared" si="47"/>
        <v>0</v>
      </c>
      <c r="BI233" s="157">
        <f t="shared" si="48"/>
        <v>0</v>
      </c>
      <c r="BJ233" s="14" t="s">
        <v>170</v>
      </c>
      <c r="BK233" s="157">
        <f t="shared" si="49"/>
        <v>0</v>
      </c>
      <c r="BL233" s="14" t="s">
        <v>169</v>
      </c>
      <c r="BM233" s="156" t="s">
        <v>474</v>
      </c>
    </row>
    <row r="234" spans="1:65" s="2" customFormat="1" ht="24.2" customHeight="1">
      <c r="A234" s="26"/>
      <c r="B234" s="144"/>
      <c r="C234" s="145" t="s">
        <v>320</v>
      </c>
      <c r="D234" s="145" t="s">
        <v>165</v>
      </c>
      <c r="E234" s="146" t="s">
        <v>475</v>
      </c>
      <c r="F234" s="147" t="s">
        <v>476</v>
      </c>
      <c r="G234" s="148" t="s">
        <v>168</v>
      </c>
      <c r="H234" s="149">
        <v>37.988999999999997</v>
      </c>
      <c r="I234" s="150"/>
      <c r="J234" s="150">
        <f t="shared" si="40"/>
        <v>0</v>
      </c>
      <c r="K234" s="151"/>
      <c r="L234" s="27"/>
      <c r="M234" s="152" t="s">
        <v>1</v>
      </c>
      <c r="N234" s="153" t="s">
        <v>35</v>
      </c>
      <c r="O234" s="154">
        <v>0</v>
      </c>
      <c r="P234" s="154">
        <f t="shared" si="41"/>
        <v>0</v>
      </c>
      <c r="Q234" s="154">
        <v>2.23956987549027</v>
      </c>
      <c r="R234" s="154">
        <f t="shared" si="42"/>
        <v>85.079019999999858</v>
      </c>
      <c r="S234" s="154">
        <v>0</v>
      </c>
      <c r="T234" s="155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169</v>
      </c>
      <c r="AT234" s="156" t="s">
        <v>165</v>
      </c>
      <c r="AU234" s="156" t="s">
        <v>170</v>
      </c>
      <c r="AY234" s="14" t="s">
        <v>163</v>
      </c>
      <c r="BE234" s="157">
        <f t="shared" si="44"/>
        <v>0</v>
      </c>
      <c r="BF234" s="157">
        <f t="shared" si="45"/>
        <v>0</v>
      </c>
      <c r="BG234" s="157">
        <f t="shared" si="46"/>
        <v>0</v>
      </c>
      <c r="BH234" s="157">
        <f t="shared" si="47"/>
        <v>0</v>
      </c>
      <c r="BI234" s="157">
        <f t="shared" si="48"/>
        <v>0</v>
      </c>
      <c r="BJ234" s="14" t="s">
        <v>170</v>
      </c>
      <c r="BK234" s="157">
        <f t="shared" si="49"/>
        <v>0</v>
      </c>
      <c r="BL234" s="14" t="s">
        <v>169</v>
      </c>
      <c r="BM234" s="156" t="s">
        <v>477</v>
      </c>
    </row>
    <row r="235" spans="1:65" s="2" customFormat="1" ht="44.25" customHeight="1">
      <c r="A235" s="26"/>
      <c r="B235" s="144"/>
      <c r="C235" s="145" t="s">
        <v>478</v>
      </c>
      <c r="D235" s="145" t="s">
        <v>165</v>
      </c>
      <c r="E235" s="146" t="s">
        <v>479</v>
      </c>
      <c r="F235" s="147" t="s">
        <v>480</v>
      </c>
      <c r="G235" s="148" t="s">
        <v>208</v>
      </c>
      <c r="H235" s="149">
        <v>1191.48</v>
      </c>
      <c r="I235" s="150"/>
      <c r="J235" s="150">
        <f t="shared" si="40"/>
        <v>0</v>
      </c>
      <c r="K235" s="151"/>
      <c r="L235" s="27"/>
      <c r="M235" s="152" t="s">
        <v>1</v>
      </c>
      <c r="N235" s="153" t="s">
        <v>35</v>
      </c>
      <c r="O235" s="154">
        <v>0</v>
      </c>
      <c r="P235" s="154">
        <f t="shared" si="41"/>
        <v>0</v>
      </c>
      <c r="Q235" s="154">
        <v>6.2700003357169199E-3</v>
      </c>
      <c r="R235" s="154">
        <f t="shared" si="42"/>
        <v>7.4705799999999956</v>
      </c>
      <c r="S235" s="154">
        <v>0</v>
      </c>
      <c r="T235" s="155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169</v>
      </c>
      <c r="AT235" s="156" t="s">
        <v>165</v>
      </c>
      <c r="AU235" s="156" t="s">
        <v>170</v>
      </c>
      <c r="AY235" s="14" t="s">
        <v>163</v>
      </c>
      <c r="BE235" s="157">
        <f t="shared" si="44"/>
        <v>0</v>
      </c>
      <c r="BF235" s="157">
        <f t="shared" si="45"/>
        <v>0</v>
      </c>
      <c r="BG235" s="157">
        <f t="shared" si="46"/>
        <v>0</v>
      </c>
      <c r="BH235" s="157">
        <f t="shared" si="47"/>
        <v>0</v>
      </c>
      <c r="BI235" s="157">
        <f t="shared" si="48"/>
        <v>0</v>
      </c>
      <c r="BJ235" s="14" t="s">
        <v>170</v>
      </c>
      <c r="BK235" s="157">
        <f t="shared" si="49"/>
        <v>0</v>
      </c>
      <c r="BL235" s="14" t="s">
        <v>169</v>
      </c>
      <c r="BM235" s="156" t="s">
        <v>481</v>
      </c>
    </row>
    <row r="236" spans="1:65" s="2" customFormat="1" ht="24.2" customHeight="1">
      <c r="A236" s="26"/>
      <c r="B236" s="144"/>
      <c r="C236" s="145" t="s">
        <v>324</v>
      </c>
      <c r="D236" s="145" t="s">
        <v>165</v>
      </c>
      <c r="E236" s="146" t="s">
        <v>482</v>
      </c>
      <c r="F236" s="147" t="s">
        <v>483</v>
      </c>
      <c r="G236" s="148" t="s">
        <v>208</v>
      </c>
      <c r="H236" s="149">
        <v>751.39</v>
      </c>
      <c r="I236" s="150"/>
      <c r="J236" s="150">
        <f t="shared" si="40"/>
        <v>0</v>
      </c>
      <c r="K236" s="151"/>
      <c r="L236" s="27"/>
      <c r="M236" s="152" t="s">
        <v>1</v>
      </c>
      <c r="N236" s="153" t="s">
        <v>35</v>
      </c>
      <c r="O236" s="154">
        <v>0</v>
      </c>
      <c r="P236" s="154">
        <f t="shared" si="41"/>
        <v>0</v>
      </c>
      <c r="Q236" s="154">
        <v>0.107899998669133</v>
      </c>
      <c r="R236" s="154">
        <f t="shared" si="42"/>
        <v>81.07497999999984</v>
      </c>
      <c r="S236" s="154">
        <v>0</v>
      </c>
      <c r="T236" s="155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169</v>
      </c>
      <c r="AT236" s="156" t="s">
        <v>165</v>
      </c>
      <c r="AU236" s="156" t="s">
        <v>170</v>
      </c>
      <c r="AY236" s="14" t="s">
        <v>163</v>
      </c>
      <c r="BE236" s="157">
        <f t="shared" si="44"/>
        <v>0</v>
      </c>
      <c r="BF236" s="157">
        <f t="shared" si="45"/>
        <v>0</v>
      </c>
      <c r="BG236" s="157">
        <f t="shared" si="46"/>
        <v>0</v>
      </c>
      <c r="BH236" s="157">
        <f t="shared" si="47"/>
        <v>0</v>
      </c>
      <c r="BI236" s="157">
        <f t="shared" si="48"/>
        <v>0</v>
      </c>
      <c r="BJ236" s="14" t="s">
        <v>170</v>
      </c>
      <c r="BK236" s="157">
        <f t="shared" si="49"/>
        <v>0</v>
      </c>
      <c r="BL236" s="14" t="s">
        <v>169</v>
      </c>
      <c r="BM236" s="156" t="s">
        <v>484</v>
      </c>
    </row>
    <row r="237" spans="1:65" s="12" customFormat="1" ht="22.9" customHeight="1">
      <c r="B237" s="132"/>
      <c r="D237" s="133" t="s">
        <v>68</v>
      </c>
      <c r="E237" s="142" t="s">
        <v>194</v>
      </c>
      <c r="F237" s="142" t="s">
        <v>485</v>
      </c>
      <c r="J237" s="143">
        <f>BK237</f>
        <v>0</v>
      </c>
      <c r="L237" s="132"/>
      <c r="M237" s="136"/>
      <c r="N237" s="137"/>
      <c r="O237" s="137"/>
      <c r="P237" s="138">
        <f>SUM(P238:P242)</f>
        <v>0</v>
      </c>
      <c r="Q237" s="137"/>
      <c r="R237" s="138">
        <f>SUM(R238:R242)</f>
        <v>28.7273</v>
      </c>
      <c r="S237" s="137"/>
      <c r="T237" s="139">
        <f>SUM(T238:T242)</f>
        <v>0</v>
      </c>
      <c r="AR237" s="133" t="s">
        <v>77</v>
      </c>
      <c r="AT237" s="140" t="s">
        <v>68</v>
      </c>
      <c r="AU237" s="140" t="s">
        <v>77</v>
      </c>
      <c r="AY237" s="133" t="s">
        <v>163</v>
      </c>
      <c r="BK237" s="141">
        <f>SUM(BK238:BK242)</f>
        <v>0</v>
      </c>
    </row>
    <row r="238" spans="1:65" s="2" customFormat="1" ht="37.9" customHeight="1">
      <c r="A238" s="26"/>
      <c r="B238" s="144"/>
      <c r="C238" s="145" t="s">
        <v>486</v>
      </c>
      <c r="D238" s="145" t="s">
        <v>165</v>
      </c>
      <c r="E238" s="146" t="s">
        <v>487</v>
      </c>
      <c r="F238" s="147" t="s">
        <v>488</v>
      </c>
      <c r="G238" s="148" t="s">
        <v>208</v>
      </c>
      <c r="H238" s="149">
        <v>560</v>
      </c>
      <c r="I238" s="150"/>
      <c r="J238" s="150">
        <f>ROUND(I238*H238,2)</f>
        <v>0</v>
      </c>
      <c r="K238" s="151"/>
      <c r="L238" s="27"/>
      <c r="M238" s="152" t="s">
        <v>1</v>
      </c>
      <c r="N238" s="153" t="s">
        <v>35</v>
      </c>
      <c r="O238" s="154">
        <v>0</v>
      </c>
      <c r="P238" s="154">
        <f>O238*H238</f>
        <v>0</v>
      </c>
      <c r="Q238" s="154">
        <v>2.3990000000000001E-2</v>
      </c>
      <c r="R238" s="154">
        <f>Q238*H238</f>
        <v>13.4344</v>
      </c>
      <c r="S238" s="154">
        <v>0</v>
      </c>
      <c r="T238" s="155">
        <f>S238*H238</f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6" t="s">
        <v>169</v>
      </c>
      <c r="AT238" s="156" t="s">
        <v>165</v>
      </c>
      <c r="AU238" s="156" t="s">
        <v>170</v>
      </c>
      <c r="AY238" s="14" t="s">
        <v>163</v>
      </c>
      <c r="BE238" s="157">
        <f>IF(N238="základná",J238,0)</f>
        <v>0</v>
      </c>
      <c r="BF238" s="157">
        <f>IF(N238="znížená",J238,0)</f>
        <v>0</v>
      </c>
      <c r="BG238" s="157">
        <f>IF(N238="zákl. prenesená",J238,0)</f>
        <v>0</v>
      </c>
      <c r="BH238" s="157">
        <f>IF(N238="zníž. prenesená",J238,0)</f>
        <v>0</v>
      </c>
      <c r="BI238" s="157">
        <f>IF(N238="nulová",J238,0)</f>
        <v>0</v>
      </c>
      <c r="BJ238" s="14" t="s">
        <v>170</v>
      </c>
      <c r="BK238" s="157">
        <f>ROUND(I238*H238,2)</f>
        <v>0</v>
      </c>
      <c r="BL238" s="14" t="s">
        <v>169</v>
      </c>
      <c r="BM238" s="156" t="s">
        <v>489</v>
      </c>
    </row>
    <row r="239" spans="1:65" s="2" customFormat="1" ht="44.25" customHeight="1">
      <c r="A239" s="26"/>
      <c r="B239" s="144"/>
      <c r="C239" s="145" t="s">
        <v>327</v>
      </c>
      <c r="D239" s="145" t="s">
        <v>165</v>
      </c>
      <c r="E239" s="146" t="s">
        <v>490</v>
      </c>
      <c r="F239" s="147" t="s">
        <v>491</v>
      </c>
      <c r="G239" s="148" t="s">
        <v>208</v>
      </c>
      <c r="H239" s="149">
        <v>1680</v>
      </c>
      <c r="I239" s="150"/>
      <c r="J239" s="150">
        <f>ROUND(I239*H239,2)</f>
        <v>0</v>
      </c>
      <c r="K239" s="151"/>
      <c r="L239" s="27"/>
      <c r="M239" s="152" t="s">
        <v>1</v>
      </c>
      <c r="N239" s="153" t="s">
        <v>35</v>
      </c>
      <c r="O239" s="154">
        <v>0</v>
      </c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169</v>
      </c>
      <c r="AT239" s="156" t="s">
        <v>165</v>
      </c>
      <c r="AU239" s="156" t="s">
        <v>170</v>
      </c>
      <c r="AY239" s="14" t="s">
        <v>163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4" t="s">
        <v>170</v>
      </c>
      <c r="BK239" s="157">
        <f>ROUND(I239*H239,2)</f>
        <v>0</v>
      </c>
      <c r="BL239" s="14" t="s">
        <v>169</v>
      </c>
      <c r="BM239" s="156" t="s">
        <v>492</v>
      </c>
    </row>
    <row r="240" spans="1:65" s="2" customFormat="1" ht="37.9" customHeight="1">
      <c r="A240" s="26"/>
      <c r="B240" s="144"/>
      <c r="C240" s="145" t="s">
        <v>493</v>
      </c>
      <c r="D240" s="145" t="s">
        <v>165</v>
      </c>
      <c r="E240" s="146" t="s">
        <v>494</v>
      </c>
      <c r="F240" s="147" t="s">
        <v>495</v>
      </c>
      <c r="G240" s="148" t="s">
        <v>208</v>
      </c>
      <c r="H240" s="149">
        <v>560</v>
      </c>
      <c r="I240" s="150"/>
      <c r="J240" s="150">
        <f>ROUND(I240*H240,2)</f>
        <v>0</v>
      </c>
      <c r="K240" s="151"/>
      <c r="L240" s="27"/>
      <c r="M240" s="152" t="s">
        <v>1</v>
      </c>
      <c r="N240" s="153" t="s">
        <v>35</v>
      </c>
      <c r="O240" s="154">
        <v>0</v>
      </c>
      <c r="P240" s="154">
        <f>O240*H240</f>
        <v>0</v>
      </c>
      <c r="Q240" s="154">
        <v>2.3990000000000001E-2</v>
      </c>
      <c r="R240" s="154">
        <f>Q240*H240</f>
        <v>13.4344</v>
      </c>
      <c r="S240" s="154">
        <v>0</v>
      </c>
      <c r="T240" s="155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169</v>
      </c>
      <c r="AT240" s="156" t="s">
        <v>165</v>
      </c>
      <c r="AU240" s="156" t="s">
        <v>170</v>
      </c>
      <c r="AY240" s="14" t="s">
        <v>163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4" t="s">
        <v>170</v>
      </c>
      <c r="BK240" s="157">
        <f>ROUND(I240*H240,2)</f>
        <v>0</v>
      </c>
      <c r="BL240" s="14" t="s">
        <v>169</v>
      </c>
      <c r="BM240" s="156" t="s">
        <v>496</v>
      </c>
    </row>
    <row r="241" spans="1:65" s="2" customFormat="1" ht="24.2" customHeight="1">
      <c r="A241" s="26"/>
      <c r="B241" s="144"/>
      <c r="C241" s="145" t="s">
        <v>331</v>
      </c>
      <c r="D241" s="145" t="s">
        <v>165</v>
      </c>
      <c r="E241" s="146" t="s">
        <v>497</v>
      </c>
      <c r="F241" s="147" t="s">
        <v>498</v>
      </c>
      <c r="G241" s="148" t="s">
        <v>208</v>
      </c>
      <c r="H241" s="149">
        <v>943.4</v>
      </c>
      <c r="I241" s="150"/>
      <c r="J241" s="150">
        <f>ROUND(I241*H241,2)</f>
        <v>0</v>
      </c>
      <c r="K241" s="151"/>
      <c r="L241" s="27"/>
      <c r="M241" s="152" t="s">
        <v>1</v>
      </c>
      <c r="N241" s="153" t="s">
        <v>35</v>
      </c>
      <c r="O241" s="154">
        <v>0</v>
      </c>
      <c r="P241" s="154">
        <f>O241*H241</f>
        <v>0</v>
      </c>
      <c r="Q241" s="154">
        <v>1.9200021199915201E-3</v>
      </c>
      <c r="R241" s="154">
        <f>Q241*H241</f>
        <v>1.8113299999999999</v>
      </c>
      <c r="S241" s="154">
        <v>0</v>
      </c>
      <c r="T241" s="155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169</v>
      </c>
      <c r="AT241" s="156" t="s">
        <v>165</v>
      </c>
      <c r="AU241" s="156" t="s">
        <v>170</v>
      </c>
      <c r="AY241" s="14" t="s">
        <v>163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4" t="s">
        <v>170</v>
      </c>
      <c r="BK241" s="157">
        <f>ROUND(I241*H241,2)</f>
        <v>0</v>
      </c>
      <c r="BL241" s="14" t="s">
        <v>169</v>
      </c>
      <c r="BM241" s="156" t="s">
        <v>499</v>
      </c>
    </row>
    <row r="242" spans="1:65" s="2" customFormat="1" ht="16.5" customHeight="1">
      <c r="A242" s="26"/>
      <c r="B242" s="144"/>
      <c r="C242" s="145" t="s">
        <v>500</v>
      </c>
      <c r="D242" s="145" t="s">
        <v>165</v>
      </c>
      <c r="E242" s="146" t="s">
        <v>501</v>
      </c>
      <c r="F242" s="147" t="s">
        <v>502</v>
      </c>
      <c r="G242" s="148" t="s">
        <v>208</v>
      </c>
      <c r="H242" s="149">
        <v>943.4</v>
      </c>
      <c r="I242" s="150"/>
      <c r="J242" s="150">
        <f>ROUND(I242*H242,2)</f>
        <v>0</v>
      </c>
      <c r="K242" s="151"/>
      <c r="L242" s="27"/>
      <c r="M242" s="152" t="s">
        <v>1</v>
      </c>
      <c r="N242" s="153" t="s">
        <v>35</v>
      </c>
      <c r="O242" s="154">
        <v>0</v>
      </c>
      <c r="P242" s="154">
        <f>O242*H242</f>
        <v>0</v>
      </c>
      <c r="Q242" s="154">
        <v>5.0000000000000002E-5</v>
      </c>
      <c r="R242" s="154">
        <f>Q242*H242</f>
        <v>4.7170000000000004E-2</v>
      </c>
      <c r="S242" s="154">
        <v>0</v>
      </c>
      <c r="T242" s="155">
        <f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169</v>
      </c>
      <c r="AT242" s="156" t="s">
        <v>165</v>
      </c>
      <c r="AU242" s="156" t="s">
        <v>170</v>
      </c>
      <c r="AY242" s="14" t="s">
        <v>163</v>
      </c>
      <c r="BE242" s="157">
        <f>IF(N242="základná",J242,0)</f>
        <v>0</v>
      </c>
      <c r="BF242" s="157">
        <f>IF(N242="znížená",J242,0)</f>
        <v>0</v>
      </c>
      <c r="BG242" s="157">
        <f>IF(N242="zákl. prenesená",J242,0)</f>
        <v>0</v>
      </c>
      <c r="BH242" s="157">
        <f>IF(N242="zníž. prenesená",J242,0)</f>
        <v>0</v>
      </c>
      <c r="BI242" s="157">
        <f>IF(N242="nulová",J242,0)</f>
        <v>0</v>
      </c>
      <c r="BJ242" s="14" t="s">
        <v>170</v>
      </c>
      <c r="BK242" s="157">
        <f>ROUND(I242*H242,2)</f>
        <v>0</v>
      </c>
      <c r="BL242" s="14" t="s">
        <v>169</v>
      </c>
      <c r="BM242" s="156" t="s">
        <v>503</v>
      </c>
    </row>
    <row r="243" spans="1:65" s="12" customFormat="1" ht="22.9" customHeight="1">
      <c r="B243" s="132"/>
      <c r="D243" s="133" t="s">
        <v>68</v>
      </c>
      <c r="E243" s="142" t="s">
        <v>504</v>
      </c>
      <c r="F243" s="142" t="s">
        <v>505</v>
      </c>
      <c r="J243" s="143">
        <f>BK243</f>
        <v>0</v>
      </c>
      <c r="L243" s="132"/>
      <c r="M243" s="136"/>
      <c r="N243" s="137"/>
      <c r="O243" s="137"/>
      <c r="P243" s="138">
        <f>P244</f>
        <v>0</v>
      </c>
      <c r="Q243" s="137"/>
      <c r="R243" s="138">
        <f>R244</f>
        <v>0</v>
      </c>
      <c r="S243" s="137"/>
      <c r="T243" s="139">
        <f>T244</f>
        <v>0</v>
      </c>
      <c r="AR243" s="133" t="s">
        <v>77</v>
      </c>
      <c r="AT243" s="140" t="s">
        <v>68</v>
      </c>
      <c r="AU243" s="140" t="s">
        <v>77</v>
      </c>
      <c r="AY243" s="133" t="s">
        <v>163</v>
      </c>
      <c r="BK243" s="141">
        <f>BK244</f>
        <v>0</v>
      </c>
    </row>
    <row r="244" spans="1:65" s="2" customFormat="1" ht="24.2" customHeight="1">
      <c r="A244" s="26"/>
      <c r="B244" s="144"/>
      <c r="C244" s="145" t="s">
        <v>334</v>
      </c>
      <c r="D244" s="145" t="s">
        <v>165</v>
      </c>
      <c r="E244" s="146" t="s">
        <v>506</v>
      </c>
      <c r="F244" s="147" t="s">
        <v>507</v>
      </c>
      <c r="G244" s="148" t="s">
        <v>191</v>
      </c>
      <c r="H244" s="149">
        <v>2699.922</v>
      </c>
      <c r="I244" s="150"/>
      <c r="J244" s="150">
        <f>ROUND(I244*H244,2)</f>
        <v>0</v>
      </c>
      <c r="K244" s="151"/>
      <c r="L244" s="27"/>
      <c r="M244" s="152" t="s">
        <v>1</v>
      </c>
      <c r="N244" s="153" t="s">
        <v>35</v>
      </c>
      <c r="O244" s="154">
        <v>0</v>
      </c>
      <c r="P244" s="154">
        <f>O244*H244</f>
        <v>0</v>
      </c>
      <c r="Q244" s="154">
        <v>0</v>
      </c>
      <c r="R244" s="154">
        <f>Q244*H244</f>
        <v>0</v>
      </c>
      <c r="S244" s="154">
        <v>0</v>
      </c>
      <c r="T244" s="155">
        <f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6" t="s">
        <v>169</v>
      </c>
      <c r="AT244" s="156" t="s">
        <v>165</v>
      </c>
      <c r="AU244" s="156" t="s">
        <v>170</v>
      </c>
      <c r="AY244" s="14" t="s">
        <v>163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4" t="s">
        <v>170</v>
      </c>
      <c r="BK244" s="157">
        <f>ROUND(I244*H244,2)</f>
        <v>0</v>
      </c>
      <c r="BL244" s="14" t="s">
        <v>169</v>
      </c>
      <c r="BM244" s="156" t="s">
        <v>508</v>
      </c>
    </row>
    <row r="245" spans="1:65" s="12" customFormat="1" ht="25.9" customHeight="1">
      <c r="B245" s="132"/>
      <c r="D245" s="133" t="s">
        <v>68</v>
      </c>
      <c r="E245" s="134" t="s">
        <v>509</v>
      </c>
      <c r="F245" s="134" t="s">
        <v>510</v>
      </c>
      <c r="J245" s="135">
        <f>BK245</f>
        <v>0</v>
      </c>
      <c r="L245" s="132"/>
      <c r="M245" s="136"/>
      <c r="N245" s="137"/>
      <c r="O245" s="137"/>
      <c r="P245" s="138">
        <f>P246+P255+P271+P289+P293+P304+P314+P339+P353+P357+P363+P367+P371</f>
        <v>0</v>
      </c>
      <c r="Q245" s="137"/>
      <c r="R245" s="138">
        <f>R246+R255+R271+R289+R293+R304+R314+R339+R353+R357+R363+R367+R371</f>
        <v>195.80070382353188</v>
      </c>
      <c r="S245" s="137"/>
      <c r="T245" s="139">
        <f>T246+T255+T271+T289+T293+T304+T314+T339+T353+T357+T363+T367+T371</f>
        <v>0</v>
      </c>
      <c r="AR245" s="133" t="s">
        <v>170</v>
      </c>
      <c r="AT245" s="140" t="s">
        <v>68</v>
      </c>
      <c r="AU245" s="140" t="s">
        <v>69</v>
      </c>
      <c r="AY245" s="133" t="s">
        <v>163</v>
      </c>
      <c r="BK245" s="141">
        <f>BK246+BK255+BK271+BK289+BK293+BK304+BK314+BK339+BK353+BK357+BK363+BK367+BK371</f>
        <v>0</v>
      </c>
    </row>
    <row r="246" spans="1:65" s="12" customFormat="1" ht="22.9" customHeight="1">
      <c r="B246" s="132"/>
      <c r="D246" s="133" t="s">
        <v>68</v>
      </c>
      <c r="E246" s="142" t="s">
        <v>511</v>
      </c>
      <c r="F246" s="142" t="s">
        <v>512</v>
      </c>
      <c r="J246" s="143">
        <f>BK246</f>
        <v>0</v>
      </c>
      <c r="L246" s="132"/>
      <c r="M246" s="136"/>
      <c r="N246" s="137"/>
      <c r="O246" s="137"/>
      <c r="P246" s="138">
        <f>SUM(P247:P254)</f>
        <v>0</v>
      </c>
      <c r="Q246" s="137"/>
      <c r="R246" s="138">
        <f>SUM(R247:R254)</f>
        <v>4.9209900000000006</v>
      </c>
      <c r="S246" s="137"/>
      <c r="T246" s="139">
        <f>SUM(T247:T254)</f>
        <v>0</v>
      </c>
      <c r="AR246" s="133" t="s">
        <v>170</v>
      </c>
      <c r="AT246" s="140" t="s">
        <v>68</v>
      </c>
      <c r="AU246" s="140" t="s">
        <v>77</v>
      </c>
      <c r="AY246" s="133" t="s">
        <v>163</v>
      </c>
      <c r="BK246" s="141">
        <f>SUM(BK247:BK254)</f>
        <v>0</v>
      </c>
    </row>
    <row r="247" spans="1:65" s="2" customFormat="1" ht="33" customHeight="1">
      <c r="A247" s="26"/>
      <c r="B247" s="144"/>
      <c r="C247" s="145" t="s">
        <v>513</v>
      </c>
      <c r="D247" s="145" t="s">
        <v>165</v>
      </c>
      <c r="E247" s="146" t="s">
        <v>514</v>
      </c>
      <c r="F247" s="147" t="s">
        <v>515</v>
      </c>
      <c r="G247" s="148" t="s">
        <v>208</v>
      </c>
      <c r="H247" s="149">
        <v>662.55700000000002</v>
      </c>
      <c r="I247" s="150"/>
      <c r="J247" s="150">
        <f t="shared" ref="J247:J254" si="50">ROUND(I247*H247,2)</f>
        <v>0</v>
      </c>
      <c r="K247" s="151"/>
      <c r="L247" s="27"/>
      <c r="M247" s="152" t="s">
        <v>1</v>
      </c>
      <c r="N247" s="153" t="s">
        <v>35</v>
      </c>
      <c r="O247" s="154">
        <v>0</v>
      </c>
      <c r="P247" s="154">
        <f t="shared" ref="P247:P254" si="51">O247*H247</f>
        <v>0</v>
      </c>
      <c r="Q247" s="154">
        <v>4.2000009055824603E-3</v>
      </c>
      <c r="R247" s="154">
        <f t="shared" ref="R247:R254" si="52">Q247*H247</f>
        <v>2.7827399999999982</v>
      </c>
      <c r="S247" s="154">
        <v>0</v>
      </c>
      <c r="T247" s="155">
        <f t="shared" ref="T247:T254" si="53">S247*H247</f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192</v>
      </c>
      <c r="AT247" s="156" t="s">
        <v>165</v>
      </c>
      <c r="AU247" s="156" t="s">
        <v>170</v>
      </c>
      <c r="AY247" s="14" t="s">
        <v>163</v>
      </c>
      <c r="BE247" s="157">
        <f t="shared" ref="BE247:BE254" si="54">IF(N247="základná",J247,0)</f>
        <v>0</v>
      </c>
      <c r="BF247" s="157">
        <f t="shared" ref="BF247:BF254" si="55">IF(N247="znížená",J247,0)</f>
        <v>0</v>
      </c>
      <c r="BG247" s="157">
        <f t="shared" ref="BG247:BG254" si="56">IF(N247="zákl. prenesená",J247,0)</f>
        <v>0</v>
      </c>
      <c r="BH247" s="157">
        <f t="shared" ref="BH247:BH254" si="57">IF(N247="zníž. prenesená",J247,0)</f>
        <v>0</v>
      </c>
      <c r="BI247" s="157">
        <f t="shared" ref="BI247:BI254" si="58">IF(N247="nulová",J247,0)</f>
        <v>0</v>
      </c>
      <c r="BJ247" s="14" t="s">
        <v>170</v>
      </c>
      <c r="BK247" s="157">
        <f t="shared" ref="BK247:BK254" si="59">ROUND(I247*H247,2)</f>
        <v>0</v>
      </c>
      <c r="BL247" s="14" t="s">
        <v>192</v>
      </c>
      <c r="BM247" s="156" t="s">
        <v>516</v>
      </c>
    </row>
    <row r="248" spans="1:65" s="2" customFormat="1" ht="24.2" customHeight="1">
      <c r="A248" s="26"/>
      <c r="B248" s="144"/>
      <c r="C248" s="145" t="s">
        <v>338</v>
      </c>
      <c r="D248" s="145" t="s">
        <v>165</v>
      </c>
      <c r="E248" s="146" t="s">
        <v>517</v>
      </c>
      <c r="F248" s="147" t="s">
        <v>518</v>
      </c>
      <c r="G248" s="148" t="s">
        <v>208</v>
      </c>
      <c r="H248" s="149">
        <v>311.41399999999999</v>
      </c>
      <c r="I248" s="150"/>
      <c r="J248" s="150">
        <f t="shared" si="50"/>
        <v>0</v>
      </c>
      <c r="K248" s="151"/>
      <c r="L248" s="27"/>
      <c r="M248" s="152" t="s">
        <v>1</v>
      </c>
      <c r="N248" s="153" t="s">
        <v>35</v>
      </c>
      <c r="O248" s="154">
        <v>0</v>
      </c>
      <c r="P248" s="154">
        <f t="shared" si="51"/>
        <v>0</v>
      </c>
      <c r="Q248" s="154">
        <v>2.8000025689275398E-3</v>
      </c>
      <c r="R248" s="154">
        <f t="shared" si="52"/>
        <v>0.87196000000000085</v>
      </c>
      <c r="S248" s="154">
        <v>0</v>
      </c>
      <c r="T248" s="155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192</v>
      </c>
      <c r="AT248" s="156" t="s">
        <v>165</v>
      </c>
      <c r="AU248" s="156" t="s">
        <v>170</v>
      </c>
      <c r="AY248" s="14" t="s">
        <v>163</v>
      </c>
      <c r="BE248" s="157">
        <f t="shared" si="54"/>
        <v>0</v>
      </c>
      <c r="BF248" s="157">
        <f t="shared" si="55"/>
        <v>0</v>
      </c>
      <c r="BG248" s="157">
        <f t="shared" si="56"/>
        <v>0</v>
      </c>
      <c r="BH248" s="157">
        <f t="shared" si="57"/>
        <v>0</v>
      </c>
      <c r="BI248" s="157">
        <f t="shared" si="58"/>
        <v>0</v>
      </c>
      <c r="BJ248" s="14" t="s">
        <v>170</v>
      </c>
      <c r="BK248" s="157">
        <f t="shared" si="59"/>
        <v>0</v>
      </c>
      <c r="BL248" s="14" t="s">
        <v>192</v>
      </c>
      <c r="BM248" s="156" t="s">
        <v>519</v>
      </c>
    </row>
    <row r="249" spans="1:65" s="2" customFormat="1" ht="24.2" customHeight="1">
      <c r="A249" s="26"/>
      <c r="B249" s="144"/>
      <c r="C249" s="145" t="s">
        <v>504</v>
      </c>
      <c r="D249" s="145" t="s">
        <v>165</v>
      </c>
      <c r="E249" s="146" t="s">
        <v>520</v>
      </c>
      <c r="F249" s="147" t="s">
        <v>521</v>
      </c>
      <c r="G249" s="148" t="s">
        <v>208</v>
      </c>
      <c r="H249" s="149">
        <v>316.45</v>
      </c>
      <c r="I249" s="150"/>
      <c r="J249" s="150">
        <f t="shared" si="50"/>
        <v>0</v>
      </c>
      <c r="K249" s="151"/>
      <c r="L249" s="27"/>
      <c r="M249" s="152" t="s">
        <v>1</v>
      </c>
      <c r="N249" s="153" t="s">
        <v>35</v>
      </c>
      <c r="O249" s="154">
        <v>0</v>
      </c>
      <c r="P249" s="154">
        <f t="shared" si="51"/>
        <v>0</v>
      </c>
      <c r="Q249" s="154">
        <v>3.5000158002844099E-3</v>
      </c>
      <c r="R249" s="154">
        <f t="shared" si="52"/>
        <v>1.1075800000000016</v>
      </c>
      <c r="S249" s="154">
        <v>0</v>
      </c>
      <c r="T249" s="155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192</v>
      </c>
      <c r="AT249" s="156" t="s">
        <v>165</v>
      </c>
      <c r="AU249" s="156" t="s">
        <v>170</v>
      </c>
      <c r="AY249" s="14" t="s">
        <v>163</v>
      </c>
      <c r="BE249" s="157">
        <f t="shared" si="54"/>
        <v>0</v>
      </c>
      <c r="BF249" s="157">
        <f t="shared" si="55"/>
        <v>0</v>
      </c>
      <c r="BG249" s="157">
        <f t="shared" si="56"/>
        <v>0</v>
      </c>
      <c r="BH249" s="157">
        <f t="shared" si="57"/>
        <v>0</v>
      </c>
      <c r="BI249" s="157">
        <f t="shared" si="58"/>
        <v>0</v>
      </c>
      <c r="BJ249" s="14" t="s">
        <v>170</v>
      </c>
      <c r="BK249" s="157">
        <f t="shared" si="59"/>
        <v>0</v>
      </c>
      <c r="BL249" s="14" t="s">
        <v>192</v>
      </c>
      <c r="BM249" s="156" t="s">
        <v>522</v>
      </c>
    </row>
    <row r="250" spans="1:65" s="2" customFormat="1" ht="24.2" customHeight="1">
      <c r="A250" s="26"/>
      <c r="B250" s="144"/>
      <c r="C250" s="145" t="s">
        <v>341</v>
      </c>
      <c r="D250" s="145" t="s">
        <v>165</v>
      </c>
      <c r="E250" s="146" t="s">
        <v>523</v>
      </c>
      <c r="F250" s="147" t="s">
        <v>524</v>
      </c>
      <c r="G250" s="148" t="s">
        <v>208</v>
      </c>
      <c r="H250" s="149">
        <v>85.56</v>
      </c>
      <c r="I250" s="150"/>
      <c r="J250" s="150">
        <f t="shared" si="50"/>
        <v>0</v>
      </c>
      <c r="K250" s="151"/>
      <c r="L250" s="27"/>
      <c r="M250" s="152" t="s">
        <v>1</v>
      </c>
      <c r="N250" s="153" t="s">
        <v>35</v>
      </c>
      <c r="O250" s="154">
        <v>0</v>
      </c>
      <c r="P250" s="154">
        <f t="shared" si="51"/>
        <v>0</v>
      </c>
      <c r="Q250" s="154">
        <v>0</v>
      </c>
      <c r="R250" s="154">
        <f t="shared" si="52"/>
        <v>0</v>
      </c>
      <c r="S250" s="154">
        <v>0</v>
      </c>
      <c r="T250" s="155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192</v>
      </c>
      <c r="AT250" s="156" t="s">
        <v>165</v>
      </c>
      <c r="AU250" s="156" t="s">
        <v>170</v>
      </c>
      <c r="AY250" s="14" t="s">
        <v>163</v>
      </c>
      <c r="BE250" s="157">
        <f t="shared" si="54"/>
        <v>0</v>
      </c>
      <c r="BF250" s="157">
        <f t="shared" si="55"/>
        <v>0</v>
      </c>
      <c r="BG250" s="157">
        <f t="shared" si="56"/>
        <v>0</v>
      </c>
      <c r="BH250" s="157">
        <f t="shared" si="57"/>
        <v>0</v>
      </c>
      <c r="BI250" s="157">
        <f t="shared" si="58"/>
        <v>0</v>
      </c>
      <c r="BJ250" s="14" t="s">
        <v>170</v>
      </c>
      <c r="BK250" s="157">
        <f t="shared" si="59"/>
        <v>0</v>
      </c>
      <c r="BL250" s="14" t="s">
        <v>192</v>
      </c>
      <c r="BM250" s="156" t="s">
        <v>525</v>
      </c>
    </row>
    <row r="251" spans="1:65" s="2" customFormat="1" ht="21.75" customHeight="1">
      <c r="A251" s="26"/>
      <c r="B251" s="144"/>
      <c r="C251" s="158" t="s">
        <v>526</v>
      </c>
      <c r="D251" s="158" t="s">
        <v>188</v>
      </c>
      <c r="E251" s="159" t="s">
        <v>527</v>
      </c>
      <c r="F251" s="160" t="s">
        <v>528</v>
      </c>
      <c r="G251" s="161" t="s">
        <v>208</v>
      </c>
      <c r="H251" s="162">
        <v>98.394000000000005</v>
      </c>
      <c r="I251" s="163"/>
      <c r="J251" s="163">
        <f t="shared" si="50"/>
        <v>0</v>
      </c>
      <c r="K251" s="164"/>
      <c r="L251" s="165"/>
      <c r="M251" s="166" t="s">
        <v>1</v>
      </c>
      <c r="N251" s="167" t="s">
        <v>35</v>
      </c>
      <c r="O251" s="154">
        <v>0</v>
      </c>
      <c r="P251" s="154">
        <f t="shared" si="51"/>
        <v>0</v>
      </c>
      <c r="Q251" s="154">
        <v>5.0003048966400395E-4</v>
      </c>
      <c r="R251" s="154">
        <f t="shared" si="52"/>
        <v>4.9200000000000008E-2</v>
      </c>
      <c r="S251" s="154">
        <v>0</v>
      </c>
      <c r="T251" s="155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6" t="s">
        <v>219</v>
      </c>
      <c r="AT251" s="156" t="s">
        <v>188</v>
      </c>
      <c r="AU251" s="156" t="s">
        <v>170</v>
      </c>
      <c r="AY251" s="14" t="s">
        <v>163</v>
      </c>
      <c r="BE251" s="157">
        <f t="shared" si="54"/>
        <v>0</v>
      </c>
      <c r="BF251" s="157">
        <f t="shared" si="55"/>
        <v>0</v>
      </c>
      <c r="BG251" s="157">
        <f t="shared" si="56"/>
        <v>0</v>
      </c>
      <c r="BH251" s="157">
        <f t="shared" si="57"/>
        <v>0</v>
      </c>
      <c r="BI251" s="157">
        <f t="shared" si="58"/>
        <v>0</v>
      </c>
      <c r="BJ251" s="14" t="s">
        <v>170</v>
      </c>
      <c r="BK251" s="157">
        <f t="shared" si="59"/>
        <v>0</v>
      </c>
      <c r="BL251" s="14" t="s">
        <v>192</v>
      </c>
      <c r="BM251" s="156" t="s">
        <v>529</v>
      </c>
    </row>
    <row r="252" spans="1:65" s="2" customFormat="1" ht="37.9" customHeight="1">
      <c r="A252" s="26"/>
      <c r="B252" s="144"/>
      <c r="C252" s="145" t="s">
        <v>345</v>
      </c>
      <c r="D252" s="145" t="s">
        <v>165</v>
      </c>
      <c r="E252" s="146" t="s">
        <v>530</v>
      </c>
      <c r="F252" s="147" t="s">
        <v>531</v>
      </c>
      <c r="G252" s="148" t="s">
        <v>208</v>
      </c>
      <c r="H252" s="149">
        <v>42.78</v>
      </c>
      <c r="I252" s="150"/>
      <c r="J252" s="150">
        <f t="shared" si="50"/>
        <v>0</v>
      </c>
      <c r="K252" s="151"/>
      <c r="L252" s="27"/>
      <c r="M252" s="152" t="s">
        <v>1</v>
      </c>
      <c r="N252" s="153" t="s">
        <v>35</v>
      </c>
      <c r="O252" s="154">
        <v>0</v>
      </c>
      <c r="P252" s="154">
        <f t="shared" si="51"/>
        <v>0</v>
      </c>
      <c r="Q252" s="154">
        <v>2.9920523609163201E-5</v>
      </c>
      <c r="R252" s="154">
        <f t="shared" si="52"/>
        <v>1.2800000000000018E-3</v>
      </c>
      <c r="S252" s="154">
        <v>0</v>
      </c>
      <c r="T252" s="155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192</v>
      </c>
      <c r="AT252" s="156" t="s">
        <v>165</v>
      </c>
      <c r="AU252" s="156" t="s">
        <v>170</v>
      </c>
      <c r="AY252" s="14" t="s">
        <v>163</v>
      </c>
      <c r="BE252" s="157">
        <f t="shared" si="54"/>
        <v>0</v>
      </c>
      <c r="BF252" s="157">
        <f t="shared" si="55"/>
        <v>0</v>
      </c>
      <c r="BG252" s="157">
        <f t="shared" si="56"/>
        <v>0</v>
      </c>
      <c r="BH252" s="157">
        <f t="shared" si="57"/>
        <v>0</v>
      </c>
      <c r="BI252" s="157">
        <f t="shared" si="58"/>
        <v>0</v>
      </c>
      <c r="BJ252" s="14" t="s">
        <v>170</v>
      </c>
      <c r="BK252" s="157">
        <f t="shared" si="59"/>
        <v>0</v>
      </c>
      <c r="BL252" s="14" t="s">
        <v>192</v>
      </c>
      <c r="BM252" s="156" t="s">
        <v>532</v>
      </c>
    </row>
    <row r="253" spans="1:65" s="2" customFormat="1" ht="24.2" customHeight="1">
      <c r="A253" s="26"/>
      <c r="B253" s="144"/>
      <c r="C253" s="158" t="s">
        <v>533</v>
      </c>
      <c r="D253" s="158" t="s">
        <v>188</v>
      </c>
      <c r="E253" s="159" t="s">
        <v>534</v>
      </c>
      <c r="F253" s="160" t="s">
        <v>535</v>
      </c>
      <c r="G253" s="161" t="s">
        <v>208</v>
      </c>
      <c r="H253" s="162">
        <v>49.197000000000003</v>
      </c>
      <c r="I253" s="163"/>
      <c r="J253" s="163">
        <f t="shared" si="50"/>
        <v>0</v>
      </c>
      <c r="K253" s="164"/>
      <c r="L253" s="165"/>
      <c r="M253" s="166" t="s">
        <v>1</v>
      </c>
      <c r="N253" s="167" t="s">
        <v>35</v>
      </c>
      <c r="O253" s="154">
        <v>0</v>
      </c>
      <c r="P253" s="154">
        <f t="shared" si="51"/>
        <v>0</v>
      </c>
      <c r="Q253" s="154">
        <v>2.1999308900949202E-3</v>
      </c>
      <c r="R253" s="154">
        <f t="shared" si="52"/>
        <v>0.1082299999999998</v>
      </c>
      <c r="S253" s="154">
        <v>0</v>
      </c>
      <c r="T253" s="155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6" t="s">
        <v>219</v>
      </c>
      <c r="AT253" s="156" t="s">
        <v>188</v>
      </c>
      <c r="AU253" s="156" t="s">
        <v>170</v>
      </c>
      <c r="AY253" s="14" t="s">
        <v>163</v>
      </c>
      <c r="BE253" s="157">
        <f t="shared" si="54"/>
        <v>0</v>
      </c>
      <c r="BF253" s="157">
        <f t="shared" si="55"/>
        <v>0</v>
      </c>
      <c r="BG253" s="157">
        <f t="shared" si="56"/>
        <v>0</v>
      </c>
      <c r="BH253" s="157">
        <f t="shared" si="57"/>
        <v>0</v>
      </c>
      <c r="BI253" s="157">
        <f t="shared" si="58"/>
        <v>0</v>
      </c>
      <c r="BJ253" s="14" t="s">
        <v>170</v>
      </c>
      <c r="BK253" s="157">
        <f t="shared" si="59"/>
        <v>0</v>
      </c>
      <c r="BL253" s="14" t="s">
        <v>192</v>
      </c>
      <c r="BM253" s="156" t="s">
        <v>536</v>
      </c>
    </row>
    <row r="254" spans="1:65" s="2" customFormat="1" ht="24.2" customHeight="1">
      <c r="A254" s="26"/>
      <c r="B254" s="144"/>
      <c r="C254" s="145" t="s">
        <v>348</v>
      </c>
      <c r="D254" s="145" t="s">
        <v>165</v>
      </c>
      <c r="E254" s="146" t="s">
        <v>537</v>
      </c>
      <c r="F254" s="147" t="s">
        <v>538</v>
      </c>
      <c r="G254" s="148" t="s">
        <v>539</v>
      </c>
      <c r="H254" s="149">
        <v>202.73699999999999</v>
      </c>
      <c r="I254" s="150"/>
      <c r="J254" s="150">
        <f t="shared" si="50"/>
        <v>0</v>
      </c>
      <c r="K254" s="151"/>
      <c r="L254" s="27"/>
      <c r="M254" s="152" t="s">
        <v>1</v>
      </c>
      <c r="N254" s="153" t="s">
        <v>35</v>
      </c>
      <c r="O254" s="154">
        <v>0</v>
      </c>
      <c r="P254" s="154">
        <f t="shared" si="51"/>
        <v>0</v>
      </c>
      <c r="Q254" s="154">
        <v>0</v>
      </c>
      <c r="R254" s="154">
        <f t="shared" si="52"/>
        <v>0</v>
      </c>
      <c r="S254" s="154">
        <v>0</v>
      </c>
      <c r="T254" s="155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192</v>
      </c>
      <c r="AT254" s="156" t="s">
        <v>165</v>
      </c>
      <c r="AU254" s="156" t="s">
        <v>170</v>
      </c>
      <c r="AY254" s="14" t="s">
        <v>163</v>
      </c>
      <c r="BE254" s="157">
        <f t="shared" si="54"/>
        <v>0</v>
      </c>
      <c r="BF254" s="157">
        <f t="shared" si="55"/>
        <v>0</v>
      </c>
      <c r="BG254" s="157">
        <f t="shared" si="56"/>
        <v>0</v>
      </c>
      <c r="BH254" s="157">
        <f t="shared" si="57"/>
        <v>0</v>
      </c>
      <c r="BI254" s="157">
        <f t="shared" si="58"/>
        <v>0</v>
      </c>
      <c r="BJ254" s="14" t="s">
        <v>170</v>
      </c>
      <c r="BK254" s="157">
        <f t="shared" si="59"/>
        <v>0</v>
      </c>
      <c r="BL254" s="14" t="s">
        <v>192</v>
      </c>
      <c r="BM254" s="156" t="s">
        <v>540</v>
      </c>
    </row>
    <row r="255" spans="1:65" s="12" customFormat="1" ht="22.9" customHeight="1">
      <c r="B255" s="132"/>
      <c r="D255" s="133" t="s">
        <v>68</v>
      </c>
      <c r="E255" s="142" t="s">
        <v>541</v>
      </c>
      <c r="F255" s="142" t="s">
        <v>542</v>
      </c>
      <c r="J255" s="143">
        <f>BK255</f>
        <v>0</v>
      </c>
      <c r="L255" s="132"/>
      <c r="M255" s="136"/>
      <c r="N255" s="137"/>
      <c r="O255" s="137"/>
      <c r="P255" s="138">
        <f>SUM(P256:P270)</f>
        <v>0</v>
      </c>
      <c r="Q255" s="137"/>
      <c r="R255" s="138">
        <f>SUM(R256:R270)</f>
        <v>4.4308600000000045</v>
      </c>
      <c r="S255" s="137"/>
      <c r="T255" s="139">
        <f>SUM(T256:T270)</f>
        <v>0</v>
      </c>
      <c r="AR255" s="133" t="s">
        <v>170</v>
      </c>
      <c r="AT255" s="140" t="s">
        <v>68</v>
      </c>
      <c r="AU255" s="140" t="s">
        <v>77</v>
      </c>
      <c r="AY255" s="133" t="s">
        <v>163</v>
      </c>
      <c r="BK255" s="141">
        <f>SUM(BK256:BK270)</f>
        <v>0</v>
      </c>
    </row>
    <row r="256" spans="1:65" s="2" customFormat="1" ht="16.5" customHeight="1">
      <c r="A256" s="26"/>
      <c r="B256" s="144"/>
      <c r="C256" s="145" t="s">
        <v>543</v>
      </c>
      <c r="D256" s="145" t="s">
        <v>165</v>
      </c>
      <c r="E256" s="146" t="s">
        <v>544</v>
      </c>
      <c r="F256" s="147" t="s">
        <v>545</v>
      </c>
      <c r="G256" s="148" t="s">
        <v>208</v>
      </c>
      <c r="H256" s="149">
        <v>373.43</v>
      </c>
      <c r="I256" s="150"/>
      <c r="J256" s="150">
        <f t="shared" ref="J256:J270" si="60">ROUND(I256*H256,2)</f>
        <v>0</v>
      </c>
      <c r="K256" s="151"/>
      <c r="L256" s="27"/>
      <c r="M256" s="152" t="s">
        <v>1</v>
      </c>
      <c r="N256" s="153" t="s">
        <v>35</v>
      </c>
      <c r="O256" s="154">
        <v>0</v>
      </c>
      <c r="P256" s="154">
        <f t="shared" ref="P256:P270" si="61">O256*H256</f>
        <v>0</v>
      </c>
      <c r="Q256" s="154">
        <v>0</v>
      </c>
      <c r="R256" s="154">
        <f t="shared" ref="R256:R270" si="62">Q256*H256</f>
        <v>0</v>
      </c>
      <c r="S256" s="154">
        <v>0</v>
      </c>
      <c r="T256" s="155">
        <f t="shared" ref="T256:T270" si="63">S256*H256</f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192</v>
      </c>
      <c r="AT256" s="156" t="s">
        <v>165</v>
      </c>
      <c r="AU256" s="156" t="s">
        <v>170</v>
      </c>
      <c r="AY256" s="14" t="s">
        <v>163</v>
      </c>
      <c r="BE256" s="157">
        <f t="shared" ref="BE256:BE270" si="64">IF(N256="základná",J256,0)</f>
        <v>0</v>
      </c>
      <c r="BF256" s="157">
        <f t="shared" ref="BF256:BF270" si="65">IF(N256="znížená",J256,0)</f>
        <v>0</v>
      </c>
      <c r="BG256" s="157">
        <f t="shared" ref="BG256:BG270" si="66">IF(N256="zákl. prenesená",J256,0)</f>
        <v>0</v>
      </c>
      <c r="BH256" s="157">
        <f t="shared" ref="BH256:BH270" si="67">IF(N256="zníž. prenesená",J256,0)</f>
        <v>0</v>
      </c>
      <c r="BI256" s="157">
        <f t="shared" ref="BI256:BI270" si="68">IF(N256="nulová",J256,0)</f>
        <v>0</v>
      </c>
      <c r="BJ256" s="14" t="s">
        <v>170</v>
      </c>
      <c r="BK256" s="157">
        <f t="shared" ref="BK256:BK270" si="69">ROUND(I256*H256,2)</f>
        <v>0</v>
      </c>
      <c r="BL256" s="14" t="s">
        <v>192</v>
      </c>
      <c r="BM256" s="156" t="s">
        <v>546</v>
      </c>
    </row>
    <row r="257" spans="1:65" s="2" customFormat="1" ht="16.5" customHeight="1">
      <c r="A257" s="26"/>
      <c r="B257" s="144"/>
      <c r="C257" s="158" t="s">
        <v>352</v>
      </c>
      <c r="D257" s="158" t="s">
        <v>188</v>
      </c>
      <c r="E257" s="159" t="s">
        <v>547</v>
      </c>
      <c r="F257" s="160" t="s">
        <v>548</v>
      </c>
      <c r="G257" s="161" t="s">
        <v>208</v>
      </c>
      <c r="H257" s="162">
        <v>429.44499999999999</v>
      </c>
      <c r="I257" s="163"/>
      <c r="J257" s="163">
        <f t="shared" si="60"/>
        <v>0</v>
      </c>
      <c r="K257" s="164"/>
      <c r="L257" s="165"/>
      <c r="M257" s="166" t="s">
        <v>1</v>
      </c>
      <c r="N257" s="167" t="s">
        <v>35</v>
      </c>
      <c r="O257" s="154">
        <v>0</v>
      </c>
      <c r="P257" s="154">
        <f t="shared" si="61"/>
        <v>0</v>
      </c>
      <c r="Q257" s="154">
        <v>2.00025614455867E-5</v>
      </c>
      <c r="R257" s="154">
        <f t="shared" si="62"/>
        <v>8.5899999999999796E-3</v>
      </c>
      <c r="S257" s="154">
        <v>0</v>
      </c>
      <c r="T257" s="155">
        <f t="shared" si="6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219</v>
      </c>
      <c r="AT257" s="156" t="s">
        <v>188</v>
      </c>
      <c r="AU257" s="156" t="s">
        <v>170</v>
      </c>
      <c r="AY257" s="14" t="s">
        <v>163</v>
      </c>
      <c r="BE257" s="157">
        <f t="shared" si="64"/>
        <v>0</v>
      </c>
      <c r="BF257" s="157">
        <f t="shared" si="65"/>
        <v>0</v>
      </c>
      <c r="BG257" s="157">
        <f t="shared" si="66"/>
        <v>0</v>
      </c>
      <c r="BH257" s="157">
        <f t="shared" si="67"/>
        <v>0</v>
      </c>
      <c r="BI257" s="157">
        <f t="shared" si="68"/>
        <v>0</v>
      </c>
      <c r="BJ257" s="14" t="s">
        <v>170</v>
      </c>
      <c r="BK257" s="157">
        <f t="shared" si="69"/>
        <v>0</v>
      </c>
      <c r="BL257" s="14" t="s">
        <v>192</v>
      </c>
      <c r="BM257" s="156" t="s">
        <v>549</v>
      </c>
    </row>
    <row r="258" spans="1:65" s="2" customFormat="1" ht="24.2" customHeight="1">
      <c r="A258" s="26"/>
      <c r="B258" s="144"/>
      <c r="C258" s="145" t="s">
        <v>550</v>
      </c>
      <c r="D258" s="145" t="s">
        <v>165</v>
      </c>
      <c r="E258" s="146" t="s">
        <v>551</v>
      </c>
      <c r="F258" s="147" t="s">
        <v>552</v>
      </c>
      <c r="G258" s="148" t="s">
        <v>208</v>
      </c>
      <c r="H258" s="149">
        <v>165.73</v>
      </c>
      <c r="I258" s="150"/>
      <c r="J258" s="150">
        <f t="shared" si="60"/>
        <v>0</v>
      </c>
      <c r="K258" s="151"/>
      <c r="L258" s="27"/>
      <c r="M258" s="152" t="s">
        <v>1</v>
      </c>
      <c r="N258" s="153" t="s">
        <v>35</v>
      </c>
      <c r="O258" s="154">
        <v>0</v>
      </c>
      <c r="P258" s="154">
        <f t="shared" si="61"/>
        <v>0</v>
      </c>
      <c r="Q258" s="154">
        <v>0</v>
      </c>
      <c r="R258" s="154">
        <f t="shared" si="62"/>
        <v>0</v>
      </c>
      <c r="S258" s="154">
        <v>0</v>
      </c>
      <c r="T258" s="155">
        <f t="shared" si="6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192</v>
      </c>
      <c r="AT258" s="156" t="s">
        <v>165</v>
      </c>
      <c r="AU258" s="156" t="s">
        <v>170</v>
      </c>
      <c r="AY258" s="14" t="s">
        <v>163</v>
      </c>
      <c r="BE258" s="157">
        <f t="shared" si="64"/>
        <v>0</v>
      </c>
      <c r="BF258" s="157">
        <f t="shared" si="65"/>
        <v>0</v>
      </c>
      <c r="BG258" s="157">
        <f t="shared" si="66"/>
        <v>0</v>
      </c>
      <c r="BH258" s="157">
        <f t="shared" si="67"/>
        <v>0</v>
      </c>
      <c r="BI258" s="157">
        <f t="shared" si="68"/>
        <v>0</v>
      </c>
      <c r="BJ258" s="14" t="s">
        <v>170</v>
      </c>
      <c r="BK258" s="157">
        <f t="shared" si="69"/>
        <v>0</v>
      </c>
      <c r="BL258" s="14" t="s">
        <v>192</v>
      </c>
      <c r="BM258" s="156" t="s">
        <v>553</v>
      </c>
    </row>
    <row r="259" spans="1:65" s="2" customFormat="1" ht="24.2" customHeight="1">
      <c r="A259" s="26"/>
      <c r="B259" s="144"/>
      <c r="C259" s="158" t="s">
        <v>355</v>
      </c>
      <c r="D259" s="158" t="s">
        <v>188</v>
      </c>
      <c r="E259" s="159" t="s">
        <v>554</v>
      </c>
      <c r="F259" s="160" t="s">
        <v>555</v>
      </c>
      <c r="G259" s="161" t="s">
        <v>208</v>
      </c>
      <c r="H259" s="162">
        <v>169.04499999999999</v>
      </c>
      <c r="I259" s="163"/>
      <c r="J259" s="163">
        <f t="shared" si="60"/>
        <v>0</v>
      </c>
      <c r="K259" s="164"/>
      <c r="L259" s="165"/>
      <c r="M259" s="166" t="s">
        <v>1</v>
      </c>
      <c r="N259" s="167" t="s">
        <v>35</v>
      </c>
      <c r="O259" s="154">
        <v>0</v>
      </c>
      <c r="P259" s="154">
        <f t="shared" si="61"/>
        <v>0</v>
      </c>
      <c r="Q259" s="154">
        <v>4.8000236623384302E-3</v>
      </c>
      <c r="R259" s="154">
        <f t="shared" si="62"/>
        <v>0.81141999999999992</v>
      </c>
      <c r="S259" s="154">
        <v>0</v>
      </c>
      <c r="T259" s="155">
        <f t="shared" si="6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219</v>
      </c>
      <c r="AT259" s="156" t="s">
        <v>188</v>
      </c>
      <c r="AU259" s="156" t="s">
        <v>170</v>
      </c>
      <c r="AY259" s="14" t="s">
        <v>163</v>
      </c>
      <c r="BE259" s="157">
        <f t="shared" si="64"/>
        <v>0</v>
      </c>
      <c r="BF259" s="157">
        <f t="shared" si="65"/>
        <v>0</v>
      </c>
      <c r="BG259" s="157">
        <f t="shared" si="66"/>
        <v>0</v>
      </c>
      <c r="BH259" s="157">
        <f t="shared" si="67"/>
        <v>0</v>
      </c>
      <c r="BI259" s="157">
        <f t="shared" si="68"/>
        <v>0</v>
      </c>
      <c r="BJ259" s="14" t="s">
        <v>170</v>
      </c>
      <c r="BK259" s="157">
        <f t="shared" si="69"/>
        <v>0</v>
      </c>
      <c r="BL259" s="14" t="s">
        <v>192</v>
      </c>
      <c r="BM259" s="156" t="s">
        <v>556</v>
      </c>
    </row>
    <row r="260" spans="1:65" s="2" customFormat="1" ht="24.2" customHeight="1">
      <c r="A260" s="26"/>
      <c r="B260" s="144"/>
      <c r="C260" s="145" t="s">
        <v>557</v>
      </c>
      <c r="D260" s="145" t="s">
        <v>165</v>
      </c>
      <c r="E260" s="146" t="s">
        <v>558</v>
      </c>
      <c r="F260" s="147" t="s">
        <v>559</v>
      </c>
      <c r="G260" s="148" t="s">
        <v>208</v>
      </c>
      <c r="H260" s="149">
        <v>207.7</v>
      </c>
      <c r="I260" s="150"/>
      <c r="J260" s="150">
        <f t="shared" si="60"/>
        <v>0</v>
      </c>
      <c r="K260" s="151"/>
      <c r="L260" s="27"/>
      <c r="M260" s="152" t="s">
        <v>1</v>
      </c>
      <c r="N260" s="153" t="s">
        <v>35</v>
      </c>
      <c r="O260" s="154">
        <v>0</v>
      </c>
      <c r="P260" s="154">
        <f t="shared" si="61"/>
        <v>0</v>
      </c>
      <c r="Q260" s="154">
        <v>0</v>
      </c>
      <c r="R260" s="154">
        <f t="shared" si="62"/>
        <v>0</v>
      </c>
      <c r="S260" s="154">
        <v>0</v>
      </c>
      <c r="T260" s="155">
        <f t="shared" si="6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192</v>
      </c>
      <c r="AT260" s="156" t="s">
        <v>165</v>
      </c>
      <c r="AU260" s="156" t="s">
        <v>170</v>
      </c>
      <c r="AY260" s="14" t="s">
        <v>163</v>
      </c>
      <c r="BE260" s="157">
        <f t="shared" si="64"/>
        <v>0</v>
      </c>
      <c r="BF260" s="157">
        <f t="shared" si="65"/>
        <v>0</v>
      </c>
      <c r="BG260" s="157">
        <f t="shared" si="66"/>
        <v>0</v>
      </c>
      <c r="BH260" s="157">
        <f t="shared" si="67"/>
        <v>0</v>
      </c>
      <c r="BI260" s="157">
        <f t="shared" si="68"/>
        <v>0</v>
      </c>
      <c r="BJ260" s="14" t="s">
        <v>170</v>
      </c>
      <c r="BK260" s="157">
        <f t="shared" si="69"/>
        <v>0</v>
      </c>
      <c r="BL260" s="14" t="s">
        <v>192</v>
      </c>
      <c r="BM260" s="156" t="s">
        <v>560</v>
      </c>
    </row>
    <row r="261" spans="1:65" s="2" customFormat="1" ht="24.2" customHeight="1">
      <c r="A261" s="26"/>
      <c r="B261" s="144"/>
      <c r="C261" s="158" t="s">
        <v>359</v>
      </c>
      <c r="D261" s="158" t="s">
        <v>188</v>
      </c>
      <c r="E261" s="159" t="s">
        <v>561</v>
      </c>
      <c r="F261" s="160" t="s">
        <v>562</v>
      </c>
      <c r="G261" s="161" t="s">
        <v>208</v>
      </c>
      <c r="H261" s="162">
        <v>211.85400000000001</v>
      </c>
      <c r="I261" s="163"/>
      <c r="J261" s="163">
        <f t="shared" si="60"/>
        <v>0</v>
      </c>
      <c r="K261" s="164"/>
      <c r="L261" s="165"/>
      <c r="M261" s="166" t="s">
        <v>1</v>
      </c>
      <c r="N261" s="167" t="s">
        <v>35</v>
      </c>
      <c r="O261" s="154">
        <v>0</v>
      </c>
      <c r="P261" s="154">
        <f t="shared" si="61"/>
        <v>0</v>
      </c>
      <c r="Q261" s="154">
        <v>2.6399784757427298E-3</v>
      </c>
      <c r="R261" s="154">
        <f t="shared" si="62"/>
        <v>0.55929000000000029</v>
      </c>
      <c r="S261" s="154">
        <v>0</v>
      </c>
      <c r="T261" s="155">
        <f t="shared" si="6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219</v>
      </c>
      <c r="AT261" s="156" t="s">
        <v>188</v>
      </c>
      <c r="AU261" s="156" t="s">
        <v>170</v>
      </c>
      <c r="AY261" s="14" t="s">
        <v>163</v>
      </c>
      <c r="BE261" s="157">
        <f t="shared" si="64"/>
        <v>0</v>
      </c>
      <c r="BF261" s="157">
        <f t="shared" si="65"/>
        <v>0</v>
      </c>
      <c r="BG261" s="157">
        <f t="shared" si="66"/>
        <v>0</v>
      </c>
      <c r="BH261" s="157">
        <f t="shared" si="67"/>
        <v>0</v>
      </c>
      <c r="BI261" s="157">
        <f t="shared" si="68"/>
        <v>0</v>
      </c>
      <c r="BJ261" s="14" t="s">
        <v>170</v>
      </c>
      <c r="BK261" s="157">
        <f t="shared" si="69"/>
        <v>0</v>
      </c>
      <c r="BL261" s="14" t="s">
        <v>192</v>
      </c>
      <c r="BM261" s="156" t="s">
        <v>563</v>
      </c>
    </row>
    <row r="262" spans="1:65" s="2" customFormat="1" ht="24.2" customHeight="1">
      <c r="A262" s="26"/>
      <c r="B262" s="144"/>
      <c r="C262" s="145" t="s">
        <v>564</v>
      </c>
      <c r="D262" s="145" t="s">
        <v>165</v>
      </c>
      <c r="E262" s="146" t="s">
        <v>565</v>
      </c>
      <c r="F262" s="147" t="s">
        <v>566</v>
      </c>
      <c r="G262" s="148" t="s">
        <v>208</v>
      </c>
      <c r="H262" s="149">
        <v>42.78</v>
      </c>
      <c r="I262" s="150"/>
      <c r="J262" s="150">
        <f t="shared" si="60"/>
        <v>0</v>
      </c>
      <c r="K262" s="151"/>
      <c r="L262" s="27"/>
      <c r="M262" s="152" t="s">
        <v>1</v>
      </c>
      <c r="N262" s="153" t="s">
        <v>35</v>
      </c>
      <c r="O262" s="154">
        <v>0</v>
      </c>
      <c r="P262" s="154">
        <f t="shared" si="61"/>
        <v>0</v>
      </c>
      <c r="Q262" s="154">
        <v>0</v>
      </c>
      <c r="R262" s="154">
        <f t="shared" si="62"/>
        <v>0</v>
      </c>
      <c r="S262" s="154">
        <v>0</v>
      </c>
      <c r="T262" s="155">
        <f t="shared" si="6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192</v>
      </c>
      <c r="AT262" s="156" t="s">
        <v>165</v>
      </c>
      <c r="AU262" s="156" t="s">
        <v>170</v>
      </c>
      <c r="AY262" s="14" t="s">
        <v>163</v>
      </c>
      <c r="BE262" s="157">
        <f t="shared" si="64"/>
        <v>0</v>
      </c>
      <c r="BF262" s="157">
        <f t="shared" si="65"/>
        <v>0</v>
      </c>
      <c r="BG262" s="157">
        <f t="shared" si="66"/>
        <v>0</v>
      </c>
      <c r="BH262" s="157">
        <f t="shared" si="67"/>
        <v>0</v>
      </c>
      <c r="BI262" s="157">
        <f t="shared" si="68"/>
        <v>0</v>
      </c>
      <c r="BJ262" s="14" t="s">
        <v>170</v>
      </c>
      <c r="BK262" s="157">
        <f t="shared" si="69"/>
        <v>0</v>
      </c>
      <c r="BL262" s="14" t="s">
        <v>192</v>
      </c>
      <c r="BM262" s="156" t="s">
        <v>567</v>
      </c>
    </row>
    <row r="263" spans="1:65" s="2" customFormat="1" ht="24.2" customHeight="1">
      <c r="A263" s="26"/>
      <c r="B263" s="144"/>
      <c r="C263" s="158" t="s">
        <v>362</v>
      </c>
      <c r="D263" s="158" t="s">
        <v>188</v>
      </c>
      <c r="E263" s="159" t="s">
        <v>568</v>
      </c>
      <c r="F263" s="160" t="s">
        <v>569</v>
      </c>
      <c r="G263" s="161" t="s">
        <v>208</v>
      </c>
      <c r="H263" s="162">
        <v>87.271000000000001</v>
      </c>
      <c r="I263" s="163"/>
      <c r="J263" s="163">
        <f t="shared" si="60"/>
        <v>0</v>
      </c>
      <c r="K263" s="164"/>
      <c r="L263" s="165"/>
      <c r="M263" s="166" t="s">
        <v>1</v>
      </c>
      <c r="N263" s="167" t="s">
        <v>35</v>
      </c>
      <c r="O263" s="154">
        <v>0</v>
      </c>
      <c r="P263" s="154">
        <f t="shared" si="61"/>
        <v>0</v>
      </c>
      <c r="Q263" s="154">
        <v>3.2999507281915E-3</v>
      </c>
      <c r="R263" s="154">
        <f t="shared" si="62"/>
        <v>0.28799000000000041</v>
      </c>
      <c r="S263" s="154">
        <v>0</v>
      </c>
      <c r="T263" s="155">
        <f t="shared" si="6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219</v>
      </c>
      <c r="AT263" s="156" t="s">
        <v>188</v>
      </c>
      <c r="AU263" s="156" t="s">
        <v>170</v>
      </c>
      <c r="AY263" s="14" t="s">
        <v>163</v>
      </c>
      <c r="BE263" s="157">
        <f t="shared" si="64"/>
        <v>0</v>
      </c>
      <c r="BF263" s="157">
        <f t="shared" si="65"/>
        <v>0</v>
      </c>
      <c r="BG263" s="157">
        <f t="shared" si="66"/>
        <v>0</v>
      </c>
      <c r="BH263" s="157">
        <f t="shared" si="67"/>
        <v>0</v>
      </c>
      <c r="BI263" s="157">
        <f t="shared" si="68"/>
        <v>0</v>
      </c>
      <c r="BJ263" s="14" t="s">
        <v>170</v>
      </c>
      <c r="BK263" s="157">
        <f t="shared" si="69"/>
        <v>0</v>
      </c>
      <c r="BL263" s="14" t="s">
        <v>192</v>
      </c>
      <c r="BM263" s="156" t="s">
        <v>570</v>
      </c>
    </row>
    <row r="264" spans="1:65" s="2" customFormat="1" ht="37.9" customHeight="1">
      <c r="A264" s="26"/>
      <c r="B264" s="144"/>
      <c r="C264" s="145" t="s">
        <v>571</v>
      </c>
      <c r="D264" s="145" t="s">
        <v>165</v>
      </c>
      <c r="E264" s="146" t="s">
        <v>572</v>
      </c>
      <c r="F264" s="147" t="s">
        <v>573</v>
      </c>
      <c r="G264" s="148" t="s">
        <v>208</v>
      </c>
      <c r="H264" s="149">
        <v>759.548</v>
      </c>
      <c r="I264" s="150"/>
      <c r="J264" s="150">
        <f t="shared" si="60"/>
        <v>0</v>
      </c>
      <c r="K264" s="151"/>
      <c r="L264" s="27"/>
      <c r="M264" s="152" t="s">
        <v>1</v>
      </c>
      <c r="N264" s="153" t="s">
        <v>35</v>
      </c>
      <c r="O264" s="154">
        <v>0</v>
      </c>
      <c r="P264" s="154">
        <f t="shared" si="61"/>
        <v>0</v>
      </c>
      <c r="Q264" s="154">
        <v>8.3999957869680404E-4</v>
      </c>
      <c r="R264" s="154">
        <f t="shared" si="62"/>
        <v>0.63802000000000014</v>
      </c>
      <c r="S264" s="154">
        <v>0</v>
      </c>
      <c r="T264" s="155">
        <f t="shared" si="6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6" t="s">
        <v>192</v>
      </c>
      <c r="AT264" s="156" t="s">
        <v>165</v>
      </c>
      <c r="AU264" s="156" t="s">
        <v>170</v>
      </c>
      <c r="AY264" s="14" t="s">
        <v>163</v>
      </c>
      <c r="BE264" s="157">
        <f t="shared" si="64"/>
        <v>0</v>
      </c>
      <c r="BF264" s="157">
        <f t="shared" si="65"/>
        <v>0</v>
      </c>
      <c r="BG264" s="157">
        <f t="shared" si="66"/>
        <v>0</v>
      </c>
      <c r="BH264" s="157">
        <f t="shared" si="67"/>
        <v>0</v>
      </c>
      <c r="BI264" s="157">
        <f t="shared" si="68"/>
        <v>0</v>
      </c>
      <c r="BJ264" s="14" t="s">
        <v>170</v>
      </c>
      <c r="BK264" s="157">
        <f t="shared" si="69"/>
        <v>0</v>
      </c>
      <c r="BL264" s="14" t="s">
        <v>192</v>
      </c>
      <c r="BM264" s="156" t="s">
        <v>574</v>
      </c>
    </row>
    <row r="265" spans="1:65" s="2" customFormat="1" ht="16.5" customHeight="1">
      <c r="A265" s="26"/>
      <c r="B265" s="144"/>
      <c r="C265" s="158" t="s">
        <v>366</v>
      </c>
      <c r="D265" s="158" t="s">
        <v>188</v>
      </c>
      <c r="E265" s="159" t="s">
        <v>575</v>
      </c>
      <c r="F265" s="160" t="s">
        <v>576</v>
      </c>
      <c r="G265" s="161" t="s">
        <v>208</v>
      </c>
      <c r="H265" s="162">
        <v>774.73900000000003</v>
      </c>
      <c r="I265" s="163"/>
      <c r="J265" s="163">
        <f t="shared" si="60"/>
        <v>0</v>
      </c>
      <c r="K265" s="164"/>
      <c r="L265" s="165"/>
      <c r="M265" s="166" t="s">
        <v>1</v>
      </c>
      <c r="N265" s="167" t="s">
        <v>35</v>
      </c>
      <c r="O265" s="154">
        <v>0</v>
      </c>
      <c r="P265" s="154">
        <f t="shared" si="61"/>
        <v>0</v>
      </c>
      <c r="Q265" s="154">
        <v>1.20000413042328E-3</v>
      </c>
      <c r="R265" s="154">
        <f t="shared" si="62"/>
        <v>0.92969000000000157</v>
      </c>
      <c r="S265" s="154">
        <v>0</v>
      </c>
      <c r="T265" s="155">
        <f t="shared" si="6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6" t="s">
        <v>219</v>
      </c>
      <c r="AT265" s="156" t="s">
        <v>188</v>
      </c>
      <c r="AU265" s="156" t="s">
        <v>170</v>
      </c>
      <c r="AY265" s="14" t="s">
        <v>163</v>
      </c>
      <c r="BE265" s="157">
        <f t="shared" si="64"/>
        <v>0</v>
      </c>
      <c r="BF265" s="157">
        <f t="shared" si="65"/>
        <v>0</v>
      </c>
      <c r="BG265" s="157">
        <f t="shared" si="66"/>
        <v>0</v>
      </c>
      <c r="BH265" s="157">
        <f t="shared" si="67"/>
        <v>0</v>
      </c>
      <c r="BI265" s="157">
        <f t="shared" si="68"/>
        <v>0</v>
      </c>
      <c r="BJ265" s="14" t="s">
        <v>170</v>
      </c>
      <c r="BK265" s="157">
        <f t="shared" si="69"/>
        <v>0</v>
      </c>
      <c r="BL265" s="14" t="s">
        <v>192</v>
      </c>
      <c r="BM265" s="156" t="s">
        <v>577</v>
      </c>
    </row>
    <row r="266" spans="1:65" s="2" customFormat="1" ht="37.9" customHeight="1">
      <c r="A266" s="26"/>
      <c r="B266" s="144"/>
      <c r="C266" s="145" t="s">
        <v>578</v>
      </c>
      <c r="D266" s="145" t="s">
        <v>165</v>
      </c>
      <c r="E266" s="146" t="s">
        <v>579</v>
      </c>
      <c r="F266" s="147" t="s">
        <v>580</v>
      </c>
      <c r="G266" s="148" t="s">
        <v>208</v>
      </c>
      <c r="H266" s="149">
        <v>379.774</v>
      </c>
      <c r="I266" s="150"/>
      <c r="J266" s="150">
        <f t="shared" si="60"/>
        <v>0</v>
      </c>
      <c r="K266" s="151"/>
      <c r="L266" s="27"/>
      <c r="M266" s="152" t="s">
        <v>1</v>
      </c>
      <c r="N266" s="153" t="s">
        <v>35</v>
      </c>
      <c r="O266" s="154">
        <v>0</v>
      </c>
      <c r="P266" s="154">
        <f t="shared" si="61"/>
        <v>0</v>
      </c>
      <c r="Q266" s="154">
        <v>5.4000537161574998E-4</v>
      </c>
      <c r="R266" s="154">
        <f t="shared" si="62"/>
        <v>0.20507999999999985</v>
      </c>
      <c r="S266" s="154">
        <v>0</v>
      </c>
      <c r="T266" s="155">
        <f t="shared" si="6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192</v>
      </c>
      <c r="AT266" s="156" t="s">
        <v>165</v>
      </c>
      <c r="AU266" s="156" t="s">
        <v>170</v>
      </c>
      <c r="AY266" s="14" t="s">
        <v>163</v>
      </c>
      <c r="BE266" s="157">
        <f t="shared" si="64"/>
        <v>0</v>
      </c>
      <c r="BF266" s="157">
        <f t="shared" si="65"/>
        <v>0</v>
      </c>
      <c r="BG266" s="157">
        <f t="shared" si="66"/>
        <v>0</v>
      </c>
      <c r="BH266" s="157">
        <f t="shared" si="67"/>
        <v>0</v>
      </c>
      <c r="BI266" s="157">
        <f t="shared" si="68"/>
        <v>0</v>
      </c>
      <c r="BJ266" s="14" t="s">
        <v>170</v>
      </c>
      <c r="BK266" s="157">
        <f t="shared" si="69"/>
        <v>0</v>
      </c>
      <c r="BL266" s="14" t="s">
        <v>192</v>
      </c>
      <c r="BM266" s="156" t="s">
        <v>581</v>
      </c>
    </row>
    <row r="267" spans="1:65" s="2" customFormat="1" ht="16.5" customHeight="1">
      <c r="A267" s="26"/>
      <c r="B267" s="144"/>
      <c r="C267" s="158" t="s">
        <v>369</v>
      </c>
      <c r="D267" s="158" t="s">
        <v>188</v>
      </c>
      <c r="E267" s="159" t="s">
        <v>582</v>
      </c>
      <c r="F267" s="160" t="s">
        <v>583</v>
      </c>
      <c r="G267" s="161" t="s">
        <v>208</v>
      </c>
      <c r="H267" s="162">
        <v>387.36900000000003</v>
      </c>
      <c r="I267" s="163"/>
      <c r="J267" s="163">
        <f t="shared" si="60"/>
        <v>0</v>
      </c>
      <c r="K267" s="164"/>
      <c r="L267" s="165"/>
      <c r="M267" s="166" t="s">
        <v>1</v>
      </c>
      <c r="N267" s="167" t="s">
        <v>35</v>
      </c>
      <c r="O267" s="154">
        <v>0</v>
      </c>
      <c r="P267" s="154">
        <f t="shared" si="61"/>
        <v>0</v>
      </c>
      <c r="Q267" s="154">
        <v>2.4000113586786801E-3</v>
      </c>
      <c r="R267" s="154">
        <f t="shared" si="62"/>
        <v>0.92969000000000168</v>
      </c>
      <c r="S267" s="154">
        <v>0</v>
      </c>
      <c r="T267" s="155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219</v>
      </c>
      <c r="AT267" s="156" t="s">
        <v>188</v>
      </c>
      <c r="AU267" s="156" t="s">
        <v>170</v>
      </c>
      <c r="AY267" s="14" t="s">
        <v>163</v>
      </c>
      <c r="BE267" s="157">
        <f t="shared" si="64"/>
        <v>0</v>
      </c>
      <c r="BF267" s="157">
        <f t="shared" si="65"/>
        <v>0</v>
      </c>
      <c r="BG267" s="157">
        <f t="shared" si="66"/>
        <v>0</v>
      </c>
      <c r="BH267" s="157">
        <f t="shared" si="67"/>
        <v>0</v>
      </c>
      <c r="BI267" s="157">
        <f t="shared" si="68"/>
        <v>0</v>
      </c>
      <c r="BJ267" s="14" t="s">
        <v>170</v>
      </c>
      <c r="BK267" s="157">
        <f t="shared" si="69"/>
        <v>0</v>
      </c>
      <c r="BL267" s="14" t="s">
        <v>192</v>
      </c>
      <c r="BM267" s="156" t="s">
        <v>584</v>
      </c>
    </row>
    <row r="268" spans="1:65" s="2" customFormat="1" ht="24.2" customHeight="1">
      <c r="A268" s="26"/>
      <c r="B268" s="144"/>
      <c r="C268" s="145" t="s">
        <v>585</v>
      </c>
      <c r="D268" s="145" t="s">
        <v>165</v>
      </c>
      <c r="E268" s="146" t="s">
        <v>586</v>
      </c>
      <c r="F268" s="147" t="s">
        <v>587</v>
      </c>
      <c r="G268" s="148" t="s">
        <v>208</v>
      </c>
      <c r="H268" s="149">
        <v>42.78</v>
      </c>
      <c r="I268" s="150"/>
      <c r="J268" s="150">
        <f t="shared" si="60"/>
        <v>0</v>
      </c>
      <c r="K268" s="151"/>
      <c r="L268" s="27"/>
      <c r="M268" s="152" t="s">
        <v>1</v>
      </c>
      <c r="N268" s="153" t="s">
        <v>35</v>
      </c>
      <c r="O268" s="154">
        <v>0</v>
      </c>
      <c r="P268" s="154">
        <f t="shared" si="61"/>
        <v>0</v>
      </c>
      <c r="Q268" s="154">
        <v>0</v>
      </c>
      <c r="R268" s="154">
        <f t="shared" si="62"/>
        <v>0</v>
      </c>
      <c r="S268" s="154">
        <v>0</v>
      </c>
      <c r="T268" s="155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6" t="s">
        <v>192</v>
      </c>
      <c r="AT268" s="156" t="s">
        <v>165</v>
      </c>
      <c r="AU268" s="156" t="s">
        <v>170</v>
      </c>
      <c r="AY268" s="14" t="s">
        <v>163</v>
      </c>
      <c r="BE268" s="157">
        <f t="shared" si="64"/>
        <v>0</v>
      </c>
      <c r="BF268" s="157">
        <f t="shared" si="65"/>
        <v>0</v>
      </c>
      <c r="BG268" s="157">
        <f t="shared" si="66"/>
        <v>0</v>
      </c>
      <c r="BH268" s="157">
        <f t="shared" si="67"/>
        <v>0</v>
      </c>
      <c r="BI268" s="157">
        <f t="shared" si="68"/>
        <v>0</v>
      </c>
      <c r="BJ268" s="14" t="s">
        <v>170</v>
      </c>
      <c r="BK268" s="157">
        <f t="shared" si="69"/>
        <v>0</v>
      </c>
      <c r="BL268" s="14" t="s">
        <v>192</v>
      </c>
      <c r="BM268" s="156" t="s">
        <v>588</v>
      </c>
    </row>
    <row r="269" spans="1:65" s="2" customFormat="1" ht="16.5" customHeight="1">
      <c r="A269" s="26"/>
      <c r="B269" s="144"/>
      <c r="C269" s="158" t="s">
        <v>375</v>
      </c>
      <c r="D269" s="158" t="s">
        <v>188</v>
      </c>
      <c r="E269" s="159" t="s">
        <v>589</v>
      </c>
      <c r="F269" s="160" t="s">
        <v>590</v>
      </c>
      <c r="G269" s="161" t="s">
        <v>208</v>
      </c>
      <c r="H269" s="162">
        <v>43.636000000000003</v>
      </c>
      <c r="I269" s="163"/>
      <c r="J269" s="163">
        <f t="shared" si="60"/>
        <v>0</v>
      </c>
      <c r="K269" s="164"/>
      <c r="L269" s="165"/>
      <c r="M269" s="166" t="s">
        <v>1</v>
      </c>
      <c r="N269" s="167" t="s">
        <v>35</v>
      </c>
      <c r="O269" s="154">
        <v>0</v>
      </c>
      <c r="P269" s="154">
        <f t="shared" si="61"/>
        <v>0</v>
      </c>
      <c r="Q269" s="154">
        <v>1.3999908332569401E-3</v>
      </c>
      <c r="R269" s="154">
        <f t="shared" si="62"/>
        <v>6.1089999999999839E-2</v>
      </c>
      <c r="S269" s="154">
        <v>0</v>
      </c>
      <c r="T269" s="155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219</v>
      </c>
      <c r="AT269" s="156" t="s">
        <v>188</v>
      </c>
      <c r="AU269" s="156" t="s">
        <v>170</v>
      </c>
      <c r="AY269" s="14" t="s">
        <v>163</v>
      </c>
      <c r="BE269" s="157">
        <f t="shared" si="64"/>
        <v>0</v>
      </c>
      <c r="BF269" s="157">
        <f t="shared" si="65"/>
        <v>0</v>
      </c>
      <c r="BG269" s="157">
        <f t="shared" si="66"/>
        <v>0</v>
      </c>
      <c r="BH269" s="157">
        <f t="shared" si="67"/>
        <v>0</v>
      </c>
      <c r="BI269" s="157">
        <f t="shared" si="68"/>
        <v>0</v>
      </c>
      <c r="BJ269" s="14" t="s">
        <v>170</v>
      </c>
      <c r="BK269" s="157">
        <f t="shared" si="69"/>
        <v>0</v>
      </c>
      <c r="BL269" s="14" t="s">
        <v>192</v>
      </c>
      <c r="BM269" s="156" t="s">
        <v>591</v>
      </c>
    </row>
    <row r="270" spans="1:65" s="2" customFormat="1" ht="24.2" customHeight="1">
      <c r="A270" s="26"/>
      <c r="B270" s="144"/>
      <c r="C270" s="145" t="s">
        <v>592</v>
      </c>
      <c r="D270" s="145" t="s">
        <v>165</v>
      </c>
      <c r="E270" s="146" t="s">
        <v>593</v>
      </c>
      <c r="F270" s="147" t="s">
        <v>594</v>
      </c>
      <c r="G270" s="148" t="s">
        <v>539</v>
      </c>
      <c r="H270" s="149">
        <v>267.59899999999999</v>
      </c>
      <c r="I270" s="150"/>
      <c r="J270" s="150">
        <f t="shared" si="60"/>
        <v>0</v>
      </c>
      <c r="K270" s="151"/>
      <c r="L270" s="27"/>
      <c r="M270" s="152" t="s">
        <v>1</v>
      </c>
      <c r="N270" s="153" t="s">
        <v>35</v>
      </c>
      <c r="O270" s="154">
        <v>0</v>
      </c>
      <c r="P270" s="154">
        <f t="shared" si="61"/>
        <v>0</v>
      </c>
      <c r="Q270" s="154">
        <v>0</v>
      </c>
      <c r="R270" s="154">
        <f t="shared" si="62"/>
        <v>0</v>
      </c>
      <c r="S270" s="154">
        <v>0</v>
      </c>
      <c r="T270" s="155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192</v>
      </c>
      <c r="AT270" s="156" t="s">
        <v>165</v>
      </c>
      <c r="AU270" s="156" t="s">
        <v>170</v>
      </c>
      <c r="AY270" s="14" t="s">
        <v>163</v>
      </c>
      <c r="BE270" s="157">
        <f t="shared" si="64"/>
        <v>0</v>
      </c>
      <c r="BF270" s="157">
        <f t="shared" si="65"/>
        <v>0</v>
      </c>
      <c r="BG270" s="157">
        <f t="shared" si="66"/>
        <v>0</v>
      </c>
      <c r="BH270" s="157">
        <f t="shared" si="67"/>
        <v>0</v>
      </c>
      <c r="BI270" s="157">
        <f t="shared" si="68"/>
        <v>0</v>
      </c>
      <c r="BJ270" s="14" t="s">
        <v>170</v>
      </c>
      <c r="BK270" s="157">
        <f t="shared" si="69"/>
        <v>0</v>
      </c>
      <c r="BL270" s="14" t="s">
        <v>192</v>
      </c>
      <c r="BM270" s="156" t="s">
        <v>595</v>
      </c>
    </row>
    <row r="271" spans="1:65" s="12" customFormat="1" ht="22.9" customHeight="1">
      <c r="B271" s="132"/>
      <c r="D271" s="133" t="s">
        <v>68</v>
      </c>
      <c r="E271" s="142" t="s">
        <v>596</v>
      </c>
      <c r="F271" s="142" t="s">
        <v>597</v>
      </c>
      <c r="J271" s="143">
        <f>BK271</f>
        <v>0</v>
      </c>
      <c r="L271" s="132"/>
      <c r="M271" s="136"/>
      <c r="N271" s="137"/>
      <c r="O271" s="137"/>
      <c r="P271" s="138">
        <f>SUM(P272:P288)</f>
        <v>0</v>
      </c>
      <c r="Q271" s="137"/>
      <c r="R271" s="138">
        <f>SUM(R272:R288)</f>
        <v>83.712769999999963</v>
      </c>
      <c r="S271" s="137"/>
      <c r="T271" s="139">
        <f>SUM(T272:T288)</f>
        <v>0</v>
      </c>
      <c r="AR271" s="133" t="s">
        <v>170</v>
      </c>
      <c r="AT271" s="140" t="s">
        <v>68</v>
      </c>
      <c r="AU271" s="140" t="s">
        <v>77</v>
      </c>
      <c r="AY271" s="133" t="s">
        <v>163</v>
      </c>
      <c r="BK271" s="141">
        <f>SUM(BK272:BK288)</f>
        <v>0</v>
      </c>
    </row>
    <row r="272" spans="1:65" s="2" customFormat="1" ht="33" customHeight="1">
      <c r="A272" s="26"/>
      <c r="B272" s="144"/>
      <c r="C272" s="145" t="s">
        <v>378</v>
      </c>
      <c r="D272" s="145" t="s">
        <v>165</v>
      </c>
      <c r="E272" s="146" t="s">
        <v>598</v>
      </c>
      <c r="F272" s="147" t="s">
        <v>599</v>
      </c>
      <c r="G272" s="148" t="s">
        <v>374</v>
      </c>
      <c r="H272" s="149">
        <v>1587.34</v>
      </c>
      <c r="I272" s="150"/>
      <c r="J272" s="150">
        <f t="shared" ref="J272:J288" si="70">ROUND(I272*H272,2)</f>
        <v>0</v>
      </c>
      <c r="K272" s="151"/>
      <c r="L272" s="27"/>
      <c r="M272" s="152" t="s">
        <v>1</v>
      </c>
      <c r="N272" s="153" t="s">
        <v>35</v>
      </c>
      <c r="O272" s="154">
        <v>0</v>
      </c>
      <c r="P272" s="154">
        <f t="shared" ref="P272:P288" si="71">O272*H272</f>
        <v>0</v>
      </c>
      <c r="Q272" s="154">
        <v>2.6000100797560698E-4</v>
      </c>
      <c r="R272" s="154">
        <f t="shared" ref="R272:R288" si="72">Q272*H272</f>
        <v>0.41270999999999997</v>
      </c>
      <c r="S272" s="154">
        <v>0</v>
      </c>
      <c r="T272" s="155">
        <f t="shared" ref="T272:T288" si="73"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6" t="s">
        <v>192</v>
      </c>
      <c r="AT272" s="156" t="s">
        <v>165</v>
      </c>
      <c r="AU272" s="156" t="s">
        <v>170</v>
      </c>
      <c r="AY272" s="14" t="s">
        <v>163</v>
      </c>
      <c r="BE272" s="157">
        <f t="shared" ref="BE272:BE288" si="74">IF(N272="základná",J272,0)</f>
        <v>0</v>
      </c>
      <c r="BF272" s="157">
        <f t="shared" ref="BF272:BF288" si="75">IF(N272="znížená",J272,0)</f>
        <v>0</v>
      </c>
      <c r="BG272" s="157">
        <f t="shared" ref="BG272:BG288" si="76">IF(N272="zákl. prenesená",J272,0)</f>
        <v>0</v>
      </c>
      <c r="BH272" s="157">
        <f t="shared" ref="BH272:BH288" si="77">IF(N272="zníž. prenesená",J272,0)</f>
        <v>0</v>
      </c>
      <c r="BI272" s="157">
        <f t="shared" ref="BI272:BI288" si="78">IF(N272="nulová",J272,0)</f>
        <v>0</v>
      </c>
      <c r="BJ272" s="14" t="s">
        <v>170</v>
      </c>
      <c r="BK272" s="157">
        <f t="shared" ref="BK272:BK288" si="79">ROUND(I272*H272,2)</f>
        <v>0</v>
      </c>
      <c r="BL272" s="14" t="s">
        <v>192</v>
      </c>
      <c r="BM272" s="156" t="s">
        <v>600</v>
      </c>
    </row>
    <row r="273" spans="1:65" s="2" customFormat="1" ht="33" customHeight="1">
      <c r="A273" s="26"/>
      <c r="B273" s="144"/>
      <c r="C273" s="145" t="s">
        <v>601</v>
      </c>
      <c r="D273" s="145" t="s">
        <v>165</v>
      </c>
      <c r="E273" s="146" t="s">
        <v>602</v>
      </c>
      <c r="F273" s="147" t="s">
        <v>603</v>
      </c>
      <c r="G273" s="148" t="s">
        <v>374</v>
      </c>
      <c r="H273" s="149">
        <v>792.02</v>
      </c>
      <c r="I273" s="150"/>
      <c r="J273" s="150">
        <f t="shared" si="70"/>
        <v>0</v>
      </c>
      <c r="K273" s="151"/>
      <c r="L273" s="27"/>
      <c r="M273" s="152" t="s">
        <v>1</v>
      </c>
      <c r="N273" s="153" t="s">
        <v>35</v>
      </c>
      <c r="O273" s="154">
        <v>0</v>
      </c>
      <c r="P273" s="154">
        <f t="shared" si="71"/>
        <v>0</v>
      </c>
      <c r="Q273" s="154">
        <v>2.6000606045301902E-4</v>
      </c>
      <c r="R273" s="154">
        <f t="shared" si="72"/>
        <v>0.20593000000000011</v>
      </c>
      <c r="S273" s="154">
        <v>0</v>
      </c>
      <c r="T273" s="155">
        <f t="shared" si="7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192</v>
      </c>
      <c r="AT273" s="156" t="s">
        <v>165</v>
      </c>
      <c r="AU273" s="156" t="s">
        <v>170</v>
      </c>
      <c r="AY273" s="14" t="s">
        <v>163</v>
      </c>
      <c r="BE273" s="157">
        <f t="shared" si="74"/>
        <v>0</v>
      </c>
      <c r="BF273" s="157">
        <f t="shared" si="75"/>
        <v>0</v>
      </c>
      <c r="BG273" s="157">
        <f t="shared" si="76"/>
        <v>0</v>
      </c>
      <c r="BH273" s="157">
        <f t="shared" si="77"/>
        <v>0</v>
      </c>
      <c r="BI273" s="157">
        <f t="shared" si="78"/>
        <v>0</v>
      </c>
      <c r="BJ273" s="14" t="s">
        <v>170</v>
      </c>
      <c r="BK273" s="157">
        <f t="shared" si="79"/>
        <v>0</v>
      </c>
      <c r="BL273" s="14" t="s">
        <v>192</v>
      </c>
      <c r="BM273" s="156" t="s">
        <v>604</v>
      </c>
    </row>
    <row r="274" spans="1:65" s="2" customFormat="1" ht="33" customHeight="1">
      <c r="A274" s="26"/>
      <c r="B274" s="144"/>
      <c r="C274" s="145" t="s">
        <v>382</v>
      </c>
      <c r="D274" s="145" t="s">
        <v>165</v>
      </c>
      <c r="E274" s="146" t="s">
        <v>605</v>
      </c>
      <c r="F274" s="147" t="s">
        <v>606</v>
      </c>
      <c r="G274" s="148" t="s">
        <v>374</v>
      </c>
      <c r="H274" s="149">
        <v>128.54</v>
      </c>
      <c r="I274" s="150"/>
      <c r="J274" s="150">
        <f t="shared" si="70"/>
        <v>0</v>
      </c>
      <c r="K274" s="151"/>
      <c r="L274" s="27"/>
      <c r="M274" s="152" t="s">
        <v>1</v>
      </c>
      <c r="N274" s="153" t="s">
        <v>35</v>
      </c>
      <c r="O274" s="154">
        <v>0</v>
      </c>
      <c r="P274" s="154">
        <f t="shared" si="71"/>
        <v>0</v>
      </c>
      <c r="Q274" s="154">
        <v>2.5999688812820902E-4</v>
      </c>
      <c r="R274" s="154">
        <f t="shared" si="72"/>
        <v>3.3419999999999984E-2</v>
      </c>
      <c r="S274" s="154">
        <v>0</v>
      </c>
      <c r="T274" s="155">
        <f t="shared" si="7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192</v>
      </c>
      <c r="AT274" s="156" t="s">
        <v>165</v>
      </c>
      <c r="AU274" s="156" t="s">
        <v>170</v>
      </c>
      <c r="AY274" s="14" t="s">
        <v>163</v>
      </c>
      <c r="BE274" s="157">
        <f t="shared" si="74"/>
        <v>0</v>
      </c>
      <c r="BF274" s="157">
        <f t="shared" si="75"/>
        <v>0</v>
      </c>
      <c r="BG274" s="157">
        <f t="shared" si="76"/>
        <v>0</v>
      </c>
      <c r="BH274" s="157">
        <f t="shared" si="77"/>
        <v>0</v>
      </c>
      <c r="BI274" s="157">
        <f t="shared" si="78"/>
        <v>0</v>
      </c>
      <c r="BJ274" s="14" t="s">
        <v>170</v>
      </c>
      <c r="BK274" s="157">
        <f t="shared" si="79"/>
        <v>0</v>
      </c>
      <c r="BL274" s="14" t="s">
        <v>192</v>
      </c>
      <c r="BM274" s="156" t="s">
        <v>607</v>
      </c>
    </row>
    <row r="275" spans="1:65" s="2" customFormat="1" ht="33" customHeight="1">
      <c r="A275" s="26"/>
      <c r="B275" s="144"/>
      <c r="C275" s="145" t="s">
        <v>608</v>
      </c>
      <c r="D275" s="145" t="s">
        <v>165</v>
      </c>
      <c r="E275" s="146" t="s">
        <v>609</v>
      </c>
      <c r="F275" s="147" t="s">
        <v>610</v>
      </c>
      <c r="G275" s="148" t="s">
        <v>374</v>
      </c>
      <c r="H275" s="149">
        <v>58.01</v>
      </c>
      <c r="I275" s="150"/>
      <c r="J275" s="150">
        <f t="shared" si="70"/>
        <v>0</v>
      </c>
      <c r="K275" s="151"/>
      <c r="L275" s="27"/>
      <c r="M275" s="152" t="s">
        <v>1</v>
      </c>
      <c r="N275" s="153" t="s">
        <v>35</v>
      </c>
      <c r="O275" s="154">
        <v>0</v>
      </c>
      <c r="P275" s="154">
        <f t="shared" si="71"/>
        <v>0</v>
      </c>
      <c r="Q275" s="154">
        <v>2.5995518014135499E-4</v>
      </c>
      <c r="R275" s="154">
        <f t="shared" si="72"/>
        <v>1.5080000000000001E-2</v>
      </c>
      <c r="S275" s="154">
        <v>0</v>
      </c>
      <c r="T275" s="155">
        <f t="shared" si="7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192</v>
      </c>
      <c r="AT275" s="156" t="s">
        <v>165</v>
      </c>
      <c r="AU275" s="156" t="s">
        <v>170</v>
      </c>
      <c r="AY275" s="14" t="s">
        <v>163</v>
      </c>
      <c r="BE275" s="157">
        <f t="shared" si="74"/>
        <v>0</v>
      </c>
      <c r="BF275" s="157">
        <f t="shared" si="75"/>
        <v>0</v>
      </c>
      <c r="BG275" s="157">
        <f t="shared" si="76"/>
        <v>0</v>
      </c>
      <c r="BH275" s="157">
        <f t="shared" si="77"/>
        <v>0</v>
      </c>
      <c r="BI275" s="157">
        <f t="shared" si="78"/>
        <v>0</v>
      </c>
      <c r="BJ275" s="14" t="s">
        <v>170</v>
      </c>
      <c r="BK275" s="157">
        <f t="shared" si="79"/>
        <v>0</v>
      </c>
      <c r="BL275" s="14" t="s">
        <v>192</v>
      </c>
      <c r="BM275" s="156" t="s">
        <v>611</v>
      </c>
    </row>
    <row r="276" spans="1:65" s="2" customFormat="1" ht="24.2" customHeight="1">
      <c r="A276" s="26"/>
      <c r="B276" s="144"/>
      <c r="C276" s="158" t="s">
        <v>385</v>
      </c>
      <c r="D276" s="158" t="s">
        <v>188</v>
      </c>
      <c r="E276" s="159" t="s">
        <v>612</v>
      </c>
      <c r="F276" s="160" t="s">
        <v>613</v>
      </c>
      <c r="G276" s="161" t="s">
        <v>168</v>
      </c>
      <c r="H276" s="162">
        <v>32.731999999999999</v>
      </c>
      <c r="I276" s="163"/>
      <c r="J276" s="163">
        <f t="shared" si="70"/>
        <v>0</v>
      </c>
      <c r="K276" s="164"/>
      <c r="L276" s="165"/>
      <c r="M276" s="166" t="s">
        <v>1</v>
      </c>
      <c r="N276" s="167" t="s">
        <v>35</v>
      </c>
      <c r="O276" s="154">
        <v>0</v>
      </c>
      <c r="P276" s="154">
        <f t="shared" si="71"/>
        <v>0</v>
      </c>
      <c r="Q276" s="154">
        <v>0.55000000000000004</v>
      </c>
      <c r="R276" s="154">
        <f t="shared" si="72"/>
        <v>18.002600000000001</v>
      </c>
      <c r="S276" s="154">
        <v>0</v>
      </c>
      <c r="T276" s="155">
        <f t="shared" si="7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6" t="s">
        <v>219</v>
      </c>
      <c r="AT276" s="156" t="s">
        <v>188</v>
      </c>
      <c r="AU276" s="156" t="s">
        <v>170</v>
      </c>
      <c r="AY276" s="14" t="s">
        <v>163</v>
      </c>
      <c r="BE276" s="157">
        <f t="shared" si="74"/>
        <v>0</v>
      </c>
      <c r="BF276" s="157">
        <f t="shared" si="75"/>
        <v>0</v>
      </c>
      <c r="BG276" s="157">
        <f t="shared" si="76"/>
        <v>0</v>
      </c>
      <c r="BH276" s="157">
        <f t="shared" si="77"/>
        <v>0</v>
      </c>
      <c r="BI276" s="157">
        <f t="shared" si="78"/>
        <v>0</v>
      </c>
      <c r="BJ276" s="14" t="s">
        <v>170</v>
      </c>
      <c r="BK276" s="157">
        <f t="shared" si="79"/>
        <v>0</v>
      </c>
      <c r="BL276" s="14" t="s">
        <v>192</v>
      </c>
      <c r="BM276" s="156" t="s">
        <v>614</v>
      </c>
    </row>
    <row r="277" spans="1:65" s="2" customFormat="1" ht="24.2" customHeight="1">
      <c r="A277" s="26"/>
      <c r="B277" s="144"/>
      <c r="C277" s="145" t="s">
        <v>615</v>
      </c>
      <c r="D277" s="145" t="s">
        <v>165</v>
      </c>
      <c r="E277" s="146" t="s">
        <v>616</v>
      </c>
      <c r="F277" s="147" t="s">
        <v>617</v>
      </c>
      <c r="G277" s="148" t="s">
        <v>208</v>
      </c>
      <c r="H277" s="149">
        <v>879.87</v>
      </c>
      <c r="I277" s="150"/>
      <c r="J277" s="150">
        <f t="shared" si="70"/>
        <v>0</v>
      </c>
      <c r="K277" s="151"/>
      <c r="L277" s="27"/>
      <c r="M277" s="152" t="s">
        <v>1</v>
      </c>
      <c r="N277" s="153" t="s">
        <v>35</v>
      </c>
      <c r="O277" s="154">
        <v>0</v>
      </c>
      <c r="P277" s="154">
        <f t="shared" si="71"/>
        <v>0</v>
      </c>
      <c r="Q277" s="154">
        <v>0</v>
      </c>
      <c r="R277" s="154">
        <f t="shared" si="72"/>
        <v>0</v>
      </c>
      <c r="S277" s="154">
        <v>0</v>
      </c>
      <c r="T277" s="155">
        <f t="shared" si="7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192</v>
      </c>
      <c r="AT277" s="156" t="s">
        <v>165</v>
      </c>
      <c r="AU277" s="156" t="s">
        <v>170</v>
      </c>
      <c r="AY277" s="14" t="s">
        <v>163</v>
      </c>
      <c r="BE277" s="157">
        <f t="shared" si="74"/>
        <v>0</v>
      </c>
      <c r="BF277" s="157">
        <f t="shared" si="75"/>
        <v>0</v>
      </c>
      <c r="BG277" s="157">
        <f t="shared" si="76"/>
        <v>0</v>
      </c>
      <c r="BH277" s="157">
        <f t="shared" si="77"/>
        <v>0</v>
      </c>
      <c r="BI277" s="157">
        <f t="shared" si="78"/>
        <v>0</v>
      </c>
      <c r="BJ277" s="14" t="s">
        <v>170</v>
      </c>
      <c r="BK277" s="157">
        <f t="shared" si="79"/>
        <v>0</v>
      </c>
      <c r="BL277" s="14" t="s">
        <v>192</v>
      </c>
      <c r="BM277" s="156" t="s">
        <v>618</v>
      </c>
    </row>
    <row r="278" spans="1:65" s="2" customFormat="1" ht="24.2" customHeight="1">
      <c r="A278" s="26"/>
      <c r="B278" s="144"/>
      <c r="C278" s="158" t="s">
        <v>390</v>
      </c>
      <c r="D278" s="158" t="s">
        <v>188</v>
      </c>
      <c r="E278" s="159" t="s">
        <v>619</v>
      </c>
      <c r="F278" s="160" t="s">
        <v>620</v>
      </c>
      <c r="G278" s="161" t="s">
        <v>208</v>
      </c>
      <c r="H278" s="162">
        <v>967.85699999999997</v>
      </c>
      <c r="I278" s="163"/>
      <c r="J278" s="163">
        <f t="shared" si="70"/>
        <v>0</v>
      </c>
      <c r="K278" s="164"/>
      <c r="L278" s="165"/>
      <c r="M278" s="166" t="s">
        <v>1</v>
      </c>
      <c r="N278" s="167" t="s">
        <v>35</v>
      </c>
      <c r="O278" s="154">
        <v>0</v>
      </c>
      <c r="P278" s="154">
        <f t="shared" si="71"/>
        <v>0</v>
      </c>
      <c r="Q278" s="154">
        <v>3.8000004132841901E-2</v>
      </c>
      <c r="R278" s="154">
        <f t="shared" si="72"/>
        <v>36.778569999999959</v>
      </c>
      <c r="S278" s="154">
        <v>0</v>
      </c>
      <c r="T278" s="155">
        <f t="shared" si="7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6" t="s">
        <v>219</v>
      </c>
      <c r="AT278" s="156" t="s">
        <v>188</v>
      </c>
      <c r="AU278" s="156" t="s">
        <v>170</v>
      </c>
      <c r="AY278" s="14" t="s">
        <v>163</v>
      </c>
      <c r="BE278" s="157">
        <f t="shared" si="74"/>
        <v>0</v>
      </c>
      <c r="BF278" s="157">
        <f t="shared" si="75"/>
        <v>0</v>
      </c>
      <c r="BG278" s="157">
        <f t="shared" si="76"/>
        <v>0</v>
      </c>
      <c r="BH278" s="157">
        <f t="shared" si="77"/>
        <v>0</v>
      </c>
      <c r="BI278" s="157">
        <f t="shared" si="78"/>
        <v>0</v>
      </c>
      <c r="BJ278" s="14" t="s">
        <v>170</v>
      </c>
      <c r="BK278" s="157">
        <f t="shared" si="79"/>
        <v>0</v>
      </c>
      <c r="BL278" s="14" t="s">
        <v>192</v>
      </c>
      <c r="BM278" s="156" t="s">
        <v>621</v>
      </c>
    </row>
    <row r="279" spans="1:65" s="2" customFormat="1" ht="21.75" customHeight="1">
      <c r="A279" s="26"/>
      <c r="B279" s="144"/>
      <c r="C279" s="145" t="s">
        <v>622</v>
      </c>
      <c r="D279" s="145" t="s">
        <v>165</v>
      </c>
      <c r="E279" s="146" t="s">
        <v>623</v>
      </c>
      <c r="F279" s="147" t="s">
        <v>624</v>
      </c>
      <c r="G279" s="148" t="s">
        <v>374</v>
      </c>
      <c r="H279" s="149">
        <v>2688</v>
      </c>
      <c r="I279" s="150"/>
      <c r="J279" s="150">
        <f t="shared" si="70"/>
        <v>0</v>
      </c>
      <c r="K279" s="151"/>
      <c r="L279" s="27"/>
      <c r="M279" s="152" t="s">
        <v>1</v>
      </c>
      <c r="N279" s="153" t="s">
        <v>35</v>
      </c>
      <c r="O279" s="154">
        <v>0</v>
      </c>
      <c r="P279" s="154">
        <f t="shared" si="71"/>
        <v>0</v>
      </c>
      <c r="Q279" s="154">
        <v>0</v>
      </c>
      <c r="R279" s="154">
        <f t="shared" si="72"/>
        <v>0</v>
      </c>
      <c r="S279" s="154">
        <v>0</v>
      </c>
      <c r="T279" s="155">
        <f t="shared" si="7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6" t="s">
        <v>192</v>
      </c>
      <c r="AT279" s="156" t="s">
        <v>165</v>
      </c>
      <c r="AU279" s="156" t="s">
        <v>170</v>
      </c>
      <c r="AY279" s="14" t="s">
        <v>163</v>
      </c>
      <c r="BE279" s="157">
        <f t="shared" si="74"/>
        <v>0</v>
      </c>
      <c r="BF279" s="157">
        <f t="shared" si="75"/>
        <v>0</v>
      </c>
      <c r="BG279" s="157">
        <f t="shared" si="76"/>
        <v>0</v>
      </c>
      <c r="BH279" s="157">
        <f t="shared" si="77"/>
        <v>0</v>
      </c>
      <c r="BI279" s="157">
        <f t="shared" si="78"/>
        <v>0</v>
      </c>
      <c r="BJ279" s="14" t="s">
        <v>170</v>
      </c>
      <c r="BK279" s="157">
        <f t="shared" si="79"/>
        <v>0</v>
      </c>
      <c r="BL279" s="14" t="s">
        <v>192</v>
      </c>
      <c r="BM279" s="156" t="s">
        <v>625</v>
      </c>
    </row>
    <row r="280" spans="1:65" s="2" customFormat="1" ht="16.5" customHeight="1">
      <c r="A280" s="26"/>
      <c r="B280" s="144"/>
      <c r="C280" s="158" t="s">
        <v>393</v>
      </c>
      <c r="D280" s="158" t="s">
        <v>188</v>
      </c>
      <c r="E280" s="159" t="s">
        <v>626</v>
      </c>
      <c r="F280" s="160" t="s">
        <v>627</v>
      </c>
      <c r="G280" s="161" t="s">
        <v>168</v>
      </c>
      <c r="H280" s="162">
        <v>4.4349999999999996</v>
      </c>
      <c r="I280" s="163"/>
      <c r="J280" s="163">
        <f t="shared" si="70"/>
        <v>0</v>
      </c>
      <c r="K280" s="164"/>
      <c r="L280" s="165"/>
      <c r="M280" s="166" t="s">
        <v>1</v>
      </c>
      <c r="N280" s="167" t="s">
        <v>35</v>
      </c>
      <c r="O280" s="154">
        <v>0</v>
      </c>
      <c r="P280" s="154">
        <f t="shared" si="71"/>
        <v>0</v>
      </c>
      <c r="Q280" s="154">
        <v>0.55000000000000004</v>
      </c>
      <c r="R280" s="154">
        <f t="shared" si="72"/>
        <v>2.4392499999999999</v>
      </c>
      <c r="S280" s="154">
        <v>0</v>
      </c>
      <c r="T280" s="155">
        <f t="shared" si="7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6" t="s">
        <v>219</v>
      </c>
      <c r="AT280" s="156" t="s">
        <v>188</v>
      </c>
      <c r="AU280" s="156" t="s">
        <v>170</v>
      </c>
      <c r="AY280" s="14" t="s">
        <v>163</v>
      </c>
      <c r="BE280" s="157">
        <f t="shared" si="74"/>
        <v>0</v>
      </c>
      <c r="BF280" s="157">
        <f t="shared" si="75"/>
        <v>0</v>
      </c>
      <c r="BG280" s="157">
        <f t="shared" si="76"/>
        <v>0</v>
      </c>
      <c r="BH280" s="157">
        <f t="shared" si="77"/>
        <v>0</v>
      </c>
      <c r="BI280" s="157">
        <f t="shared" si="78"/>
        <v>0</v>
      </c>
      <c r="BJ280" s="14" t="s">
        <v>170</v>
      </c>
      <c r="BK280" s="157">
        <f t="shared" si="79"/>
        <v>0</v>
      </c>
      <c r="BL280" s="14" t="s">
        <v>192</v>
      </c>
      <c r="BM280" s="156" t="s">
        <v>628</v>
      </c>
    </row>
    <row r="281" spans="1:65" s="2" customFormat="1" ht="16.5" customHeight="1">
      <c r="A281" s="26"/>
      <c r="B281" s="144"/>
      <c r="C281" s="145" t="s">
        <v>629</v>
      </c>
      <c r="D281" s="145" t="s">
        <v>165</v>
      </c>
      <c r="E281" s="146" t="s">
        <v>630</v>
      </c>
      <c r="F281" s="147" t="s">
        <v>631</v>
      </c>
      <c r="G281" s="148" t="s">
        <v>374</v>
      </c>
      <c r="H281" s="149">
        <v>2551.1999999999998</v>
      </c>
      <c r="I281" s="150"/>
      <c r="J281" s="150">
        <f t="shared" si="70"/>
        <v>0</v>
      </c>
      <c r="K281" s="151"/>
      <c r="L281" s="27"/>
      <c r="M281" s="152" t="s">
        <v>1</v>
      </c>
      <c r="N281" s="153" t="s">
        <v>35</v>
      </c>
      <c r="O281" s="154">
        <v>0</v>
      </c>
      <c r="P281" s="154">
        <f t="shared" si="71"/>
        <v>0</v>
      </c>
      <c r="Q281" s="154">
        <v>0</v>
      </c>
      <c r="R281" s="154">
        <f t="shared" si="72"/>
        <v>0</v>
      </c>
      <c r="S281" s="154">
        <v>0</v>
      </c>
      <c r="T281" s="155">
        <f t="shared" si="7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6" t="s">
        <v>192</v>
      </c>
      <c r="AT281" s="156" t="s">
        <v>165</v>
      </c>
      <c r="AU281" s="156" t="s">
        <v>170</v>
      </c>
      <c r="AY281" s="14" t="s">
        <v>163</v>
      </c>
      <c r="BE281" s="157">
        <f t="shared" si="74"/>
        <v>0</v>
      </c>
      <c r="BF281" s="157">
        <f t="shared" si="75"/>
        <v>0</v>
      </c>
      <c r="BG281" s="157">
        <f t="shared" si="76"/>
        <v>0</v>
      </c>
      <c r="BH281" s="157">
        <f t="shared" si="77"/>
        <v>0</v>
      </c>
      <c r="BI281" s="157">
        <f t="shared" si="78"/>
        <v>0</v>
      </c>
      <c r="BJ281" s="14" t="s">
        <v>170</v>
      </c>
      <c r="BK281" s="157">
        <f t="shared" si="79"/>
        <v>0</v>
      </c>
      <c r="BL281" s="14" t="s">
        <v>192</v>
      </c>
      <c r="BM281" s="156" t="s">
        <v>632</v>
      </c>
    </row>
    <row r="282" spans="1:65" s="2" customFormat="1" ht="16.5" customHeight="1">
      <c r="A282" s="26"/>
      <c r="B282" s="144"/>
      <c r="C282" s="158" t="s">
        <v>397</v>
      </c>
      <c r="D282" s="158" t="s">
        <v>188</v>
      </c>
      <c r="E282" s="159" t="s">
        <v>633</v>
      </c>
      <c r="F282" s="160" t="s">
        <v>627</v>
      </c>
      <c r="G282" s="161" t="s">
        <v>168</v>
      </c>
      <c r="H282" s="162">
        <v>2.105</v>
      </c>
      <c r="I282" s="163"/>
      <c r="J282" s="163">
        <f t="shared" si="70"/>
        <v>0</v>
      </c>
      <c r="K282" s="164"/>
      <c r="L282" s="165"/>
      <c r="M282" s="166" t="s">
        <v>1</v>
      </c>
      <c r="N282" s="167" t="s">
        <v>35</v>
      </c>
      <c r="O282" s="154">
        <v>0</v>
      </c>
      <c r="P282" s="154">
        <f t="shared" si="71"/>
        <v>0</v>
      </c>
      <c r="Q282" s="154">
        <v>0.55000000000000004</v>
      </c>
      <c r="R282" s="154">
        <f t="shared" si="72"/>
        <v>1.1577500000000001</v>
      </c>
      <c r="S282" s="154">
        <v>0</v>
      </c>
      <c r="T282" s="155">
        <f t="shared" si="7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6" t="s">
        <v>219</v>
      </c>
      <c r="AT282" s="156" t="s">
        <v>188</v>
      </c>
      <c r="AU282" s="156" t="s">
        <v>170</v>
      </c>
      <c r="AY282" s="14" t="s">
        <v>163</v>
      </c>
      <c r="BE282" s="157">
        <f t="shared" si="74"/>
        <v>0</v>
      </c>
      <c r="BF282" s="157">
        <f t="shared" si="75"/>
        <v>0</v>
      </c>
      <c r="BG282" s="157">
        <f t="shared" si="76"/>
        <v>0</v>
      </c>
      <c r="BH282" s="157">
        <f t="shared" si="77"/>
        <v>0</v>
      </c>
      <c r="BI282" s="157">
        <f t="shared" si="78"/>
        <v>0</v>
      </c>
      <c r="BJ282" s="14" t="s">
        <v>170</v>
      </c>
      <c r="BK282" s="157">
        <f t="shared" si="79"/>
        <v>0</v>
      </c>
      <c r="BL282" s="14" t="s">
        <v>192</v>
      </c>
      <c r="BM282" s="156" t="s">
        <v>634</v>
      </c>
    </row>
    <row r="283" spans="1:65" s="2" customFormat="1" ht="16.5" customHeight="1">
      <c r="A283" s="26"/>
      <c r="B283" s="144"/>
      <c r="C283" s="158" t="s">
        <v>635</v>
      </c>
      <c r="D283" s="158" t="s">
        <v>188</v>
      </c>
      <c r="E283" s="159" t="s">
        <v>636</v>
      </c>
      <c r="F283" s="160" t="s">
        <v>637</v>
      </c>
      <c r="G283" s="161" t="s">
        <v>168</v>
      </c>
      <c r="H283" s="162">
        <v>3.508</v>
      </c>
      <c r="I283" s="163"/>
      <c r="J283" s="163">
        <f t="shared" si="70"/>
        <v>0</v>
      </c>
      <c r="K283" s="164"/>
      <c r="L283" s="165"/>
      <c r="M283" s="166" t="s">
        <v>1</v>
      </c>
      <c r="N283" s="167" t="s">
        <v>35</v>
      </c>
      <c r="O283" s="154">
        <v>0</v>
      </c>
      <c r="P283" s="154">
        <f t="shared" si="71"/>
        <v>0</v>
      </c>
      <c r="Q283" s="154">
        <v>0.55000000000000004</v>
      </c>
      <c r="R283" s="154">
        <f t="shared" si="72"/>
        <v>1.9294000000000002</v>
      </c>
      <c r="S283" s="154">
        <v>0</v>
      </c>
      <c r="T283" s="155">
        <f t="shared" si="7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6" t="s">
        <v>219</v>
      </c>
      <c r="AT283" s="156" t="s">
        <v>188</v>
      </c>
      <c r="AU283" s="156" t="s">
        <v>170</v>
      </c>
      <c r="AY283" s="14" t="s">
        <v>163</v>
      </c>
      <c r="BE283" s="157">
        <f t="shared" si="74"/>
        <v>0</v>
      </c>
      <c r="BF283" s="157">
        <f t="shared" si="75"/>
        <v>0</v>
      </c>
      <c r="BG283" s="157">
        <f t="shared" si="76"/>
        <v>0</v>
      </c>
      <c r="BH283" s="157">
        <f t="shared" si="77"/>
        <v>0</v>
      </c>
      <c r="BI283" s="157">
        <f t="shared" si="78"/>
        <v>0</v>
      </c>
      <c r="BJ283" s="14" t="s">
        <v>170</v>
      </c>
      <c r="BK283" s="157">
        <f t="shared" si="79"/>
        <v>0</v>
      </c>
      <c r="BL283" s="14" t="s">
        <v>192</v>
      </c>
      <c r="BM283" s="156" t="s">
        <v>638</v>
      </c>
    </row>
    <row r="284" spans="1:65" s="2" customFormat="1" ht="16.5" customHeight="1">
      <c r="A284" s="26"/>
      <c r="B284" s="144"/>
      <c r="C284" s="145" t="s">
        <v>400</v>
      </c>
      <c r="D284" s="145" t="s">
        <v>165</v>
      </c>
      <c r="E284" s="146" t="s">
        <v>639</v>
      </c>
      <c r="F284" s="147" t="s">
        <v>640</v>
      </c>
      <c r="G284" s="148" t="s">
        <v>374</v>
      </c>
      <c r="H284" s="149">
        <v>1550</v>
      </c>
      <c r="I284" s="150"/>
      <c r="J284" s="150">
        <f t="shared" si="70"/>
        <v>0</v>
      </c>
      <c r="K284" s="151"/>
      <c r="L284" s="27"/>
      <c r="M284" s="152" t="s">
        <v>1</v>
      </c>
      <c r="N284" s="153" t="s">
        <v>35</v>
      </c>
      <c r="O284" s="154">
        <v>0</v>
      </c>
      <c r="P284" s="154">
        <f t="shared" si="71"/>
        <v>0</v>
      </c>
      <c r="Q284" s="154">
        <v>3.0000000000000001E-5</v>
      </c>
      <c r="R284" s="154">
        <f t="shared" si="72"/>
        <v>4.65E-2</v>
      </c>
      <c r="S284" s="154">
        <v>0</v>
      </c>
      <c r="T284" s="155">
        <f t="shared" si="7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6" t="s">
        <v>192</v>
      </c>
      <c r="AT284" s="156" t="s">
        <v>165</v>
      </c>
      <c r="AU284" s="156" t="s">
        <v>170</v>
      </c>
      <c r="AY284" s="14" t="s">
        <v>163</v>
      </c>
      <c r="BE284" s="157">
        <f t="shared" si="74"/>
        <v>0</v>
      </c>
      <c r="BF284" s="157">
        <f t="shared" si="75"/>
        <v>0</v>
      </c>
      <c r="BG284" s="157">
        <f t="shared" si="76"/>
        <v>0</v>
      </c>
      <c r="BH284" s="157">
        <f t="shared" si="77"/>
        <v>0</v>
      </c>
      <c r="BI284" s="157">
        <f t="shared" si="78"/>
        <v>0</v>
      </c>
      <c r="BJ284" s="14" t="s">
        <v>170</v>
      </c>
      <c r="BK284" s="157">
        <f t="shared" si="79"/>
        <v>0</v>
      </c>
      <c r="BL284" s="14" t="s">
        <v>192</v>
      </c>
      <c r="BM284" s="156" t="s">
        <v>641</v>
      </c>
    </row>
    <row r="285" spans="1:65" s="2" customFormat="1" ht="16.5" customHeight="1">
      <c r="A285" s="26"/>
      <c r="B285" s="144"/>
      <c r="C285" s="158" t="s">
        <v>642</v>
      </c>
      <c r="D285" s="158" t="s">
        <v>188</v>
      </c>
      <c r="E285" s="159" t="s">
        <v>643</v>
      </c>
      <c r="F285" s="160" t="s">
        <v>644</v>
      </c>
      <c r="G285" s="161" t="s">
        <v>168</v>
      </c>
      <c r="H285" s="162">
        <v>8.5250000000000004</v>
      </c>
      <c r="I285" s="163"/>
      <c r="J285" s="163">
        <f t="shared" si="70"/>
        <v>0</v>
      </c>
      <c r="K285" s="164"/>
      <c r="L285" s="165"/>
      <c r="M285" s="166" t="s">
        <v>1</v>
      </c>
      <c r="N285" s="167" t="s">
        <v>35</v>
      </c>
      <c r="O285" s="154">
        <v>0</v>
      </c>
      <c r="P285" s="154">
        <f t="shared" si="71"/>
        <v>0</v>
      </c>
      <c r="Q285" s="154">
        <v>0.55000000000000004</v>
      </c>
      <c r="R285" s="154">
        <f t="shared" si="72"/>
        <v>4.6887500000000006</v>
      </c>
      <c r="S285" s="154">
        <v>0</v>
      </c>
      <c r="T285" s="155">
        <f t="shared" si="7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6" t="s">
        <v>219</v>
      </c>
      <c r="AT285" s="156" t="s">
        <v>188</v>
      </c>
      <c r="AU285" s="156" t="s">
        <v>170</v>
      </c>
      <c r="AY285" s="14" t="s">
        <v>163</v>
      </c>
      <c r="BE285" s="157">
        <f t="shared" si="74"/>
        <v>0</v>
      </c>
      <c r="BF285" s="157">
        <f t="shared" si="75"/>
        <v>0</v>
      </c>
      <c r="BG285" s="157">
        <f t="shared" si="76"/>
        <v>0</v>
      </c>
      <c r="BH285" s="157">
        <f t="shared" si="77"/>
        <v>0</v>
      </c>
      <c r="BI285" s="157">
        <f t="shared" si="78"/>
        <v>0</v>
      </c>
      <c r="BJ285" s="14" t="s">
        <v>170</v>
      </c>
      <c r="BK285" s="157">
        <f t="shared" si="79"/>
        <v>0</v>
      </c>
      <c r="BL285" s="14" t="s">
        <v>192</v>
      </c>
      <c r="BM285" s="156" t="s">
        <v>645</v>
      </c>
    </row>
    <row r="286" spans="1:65" s="2" customFormat="1" ht="33" customHeight="1">
      <c r="A286" s="26"/>
      <c r="B286" s="144"/>
      <c r="C286" s="145" t="s">
        <v>404</v>
      </c>
      <c r="D286" s="145" t="s">
        <v>165</v>
      </c>
      <c r="E286" s="146" t="s">
        <v>646</v>
      </c>
      <c r="F286" s="147" t="s">
        <v>647</v>
      </c>
      <c r="G286" s="148" t="s">
        <v>374</v>
      </c>
      <c r="H286" s="149">
        <v>0.98</v>
      </c>
      <c r="I286" s="150"/>
      <c r="J286" s="150">
        <f t="shared" si="70"/>
        <v>0</v>
      </c>
      <c r="K286" s="151"/>
      <c r="L286" s="27"/>
      <c r="M286" s="152" t="s">
        <v>1</v>
      </c>
      <c r="N286" s="153" t="s">
        <v>35</v>
      </c>
      <c r="O286" s="154">
        <v>0</v>
      </c>
      <c r="P286" s="154">
        <f t="shared" si="71"/>
        <v>0</v>
      </c>
      <c r="Q286" s="154">
        <v>2.14285714285714E-4</v>
      </c>
      <c r="R286" s="154">
        <f t="shared" si="72"/>
        <v>2.0999999999999971E-4</v>
      </c>
      <c r="S286" s="154">
        <v>0</v>
      </c>
      <c r="T286" s="155">
        <f t="shared" si="7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6" t="s">
        <v>192</v>
      </c>
      <c r="AT286" s="156" t="s">
        <v>165</v>
      </c>
      <c r="AU286" s="156" t="s">
        <v>170</v>
      </c>
      <c r="AY286" s="14" t="s">
        <v>163</v>
      </c>
      <c r="BE286" s="157">
        <f t="shared" si="74"/>
        <v>0</v>
      </c>
      <c r="BF286" s="157">
        <f t="shared" si="75"/>
        <v>0</v>
      </c>
      <c r="BG286" s="157">
        <f t="shared" si="76"/>
        <v>0</v>
      </c>
      <c r="BH286" s="157">
        <f t="shared" si="77"/>
        <v>0</v>
      </c>
      <c r="BI286" s="157">
        <f t="shared" si="78"/>
        <v>0</v>
      </c>
      <c r="BJ286" s="14" t="s">
        <v>170</v>
      </c>
      <c r="BK286" s="157">
        <f t="shared" si="79"/>
        <v>0</v>
      </c>
      <c r="BL286" s="14" t="s">
        <v>192</v>
      </c>
      <c r="BM286" s="156" t="s">
        <v>648</v>
      </c>
    </row>
    <row r="287" spans="1:65" s="2" customFormat="1" ht="24.2" customHeight="1">
      <c r="A287" s="26"/>
      <c r="B287" s="144"/>
      <c r="C287" s="158" t="s">
        <v>649</v>
      </c>
      <c r="D287" s="158" t="s">
        <v>188</v>
      </c>
      <c r="E287" s="159" t="s">
        <v>612</v>
      </c>
      <c r="F287" s="160" t="s">
        <v>613</v>
      </c>
      <c r="G287" s="161" t="s">
        <v>168</v>
      </c>
      <c r="H287" s="162">
        <v>32.731999999999999</v>
      </c>
      <c r="I287" s="163"/>
      <c r="J287" s="163">
        <f t="shared" si="70"/>
        <v>0</v>
      </c>
      <c r="K287" s="164"/>
      <c r="L287" s="165"/>
      <c r="M287" s="166" t="s">
        <v>1</v>
      </c>
      <c r="N287" s="167" t="s">
        <v>35</v>
      </c>
      <c r="O287" s="154">
        <v>0</v>
      </c>
      <c r="P287" s="154">
        <f t="shared" si="71"/>
        <v>0</v>
      </c>
      <c r="Q287" s="154">
        <v>0.55000000000000004</v>
      </c>
      <c r="R287" s="154">
        <f t="shared" si="72"/>
        <v>18.002600000000001</v>
      </c>
      <c r="S287" s="154">
        <v>0</v>
      </c>
      <c r="T287" s="155">
        <f t="shared" si="7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6" t="s">
        <v>219</v>
      </c>
      <c r="AT287" s="156" t="s">
        <v>188</v>
      </c>
      <c r="AU287" s="156" t="s">
        <v>170</v>
      </c>
      <c r="AY287" s="14" t="s">
        <v>163</v>
      </c>
      <c r="BE287" s="157">
        <f t="shared" si="74"/>
        <v>0</v>
      </c>
      <c r="BF287" s="157">
        <f t="shared" si="75"/>
        <v>0</v>
      </c>
      <c r="BG287" s="157">
        <f t="shared" si="76"/>
        <v>0</v>
      </c>
      <c r="BH287" s="157">
        <f t="shared" si="77"/>
        <v>0</v>
      </c>
      <c r="BI287" s="157">
        <f t="shared" si="78"/>
        <v>0</v>
      </c>
      <c r="BJ287" s="14" t="s">
        <v>170</v>
      </c>
      <c r="BK287" s="157">
        <f t="shared" si="79"/>
        <v>0</v>
      </c>
      <c r="BL287" s="14" t="s">
        <v>192</v>
      </c>
      <c r="BM287" s="156" t="s">
        <v>650</v>
      </c>
    </row>
    <row r="288" spans="1:65" s="2" customFormat="1" ht="24.2" customHeight="1">
      <c r="A288" s="26"/>
      <c r="B288" s="144"/>
      <c r="C288" s="145" t="s">
        <v>407</v>
      </c>
      <c r="D288" s="145" t="s">
        <v>165</v>
      </c>
      <c r="E288" s="146" t="s">
        <v>651</v>
      </c>
      <c r="F288" s="147" t="s">
        <v>652</v>
      </c>
      <c r="G288" s="148" t="s">
        <v>539</v>
      </c>
      <c r="H288" s="149">
        <v>628.89</v>
      </c>
      <c r="I288" s="150"/>
      <c r="J288" s="150">
        <f t="shared" si="70"/>
        <v>0</v>
      </c>
      <c r="K288" s="151"/>
      <c r="L288" s="27"/>
      <c r="M288" s="152" t="s">
        <v>1</v>
      </c>
      <c r="N288" s="153" t="s">
        <v>35</v>
      </c>
      <c r="O288" s="154">
        <v>0</v>
      </c>
      <c r="P288" s="154">
        <f t="shared" si="71"/>
        <v>0</v>
      </c>
      <c r="Q288" s="154">
        <v>0</v>
      </c>
      <c r="R288" s="154">
        <f t="shared" si="72"/>
        <v>0</v>
      </c>
      <c r="S288" s="154">
        <v>0</v>
      </c>
      <c r="T288" s="155">
        <f t="shared" si="7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6" t="s">
        <v>192</v>
      </c>
      <c r="AT288" s="156" t="s">
        <v>165</v>
      </c>
      <c r="AU288" s="156" t="s">
        <v>170</v>
      </c>
      <c r="AY288" s="14" t="s">
        <v>163</v>
      </c>
      <c r="BE288" s="157">
        <f t="shared" si="74"/>
        <v>0</v>
      </c>
      <c r="BF288" s="157">
        <f t="shared" si="75"/>
        <v>0</v>
      </c>
      <c r="BG288" s="157">
        <f t="shared" si="76"/>
        <v>0</v>
      </c>
      <c r="BH288" s="157">
        <f t="shared" si="77"/>
        <v>0</v>
      </c>
      <c r="BI288" s="157">
        <f t="shared" si="78"/>
        <v>0</v>
      </c>
      <c r="BJ288" s="14" t="s">
        <v>170</v>
      </c>
      <c r="BK288" s="157">
        <f t="shared" si="79"/>
        <v>0</v>
      </c>
      <c r="BL288" s="14" t="s">
        <v>192</v>
      </c>
      <c r="BM288" s="156" t="s">
        <v>653</v>
      </c>
    </row>
    <row r="289" spans="1:65" s="12" customFormat="1" ht="22.9" customHeight="1">
      <c r="B289" s="132"/>
      <c r="D289" s="133" t="s">
        <v>68</v>
      </c>
      <c r="E289" s="142" t="s">
        <v>654</v>
      </c>
      <c r="F289" s="142" t="s">
        <v>655</v>
      </c>
      <c r="J289" s="143">
        <f>BK289</f>
        <v>0</v>
      </c>
      <c r="L289" s="132"/>
      <c r="M289" s="136"/>
      <c r="N289" s="137"/>
      <c r="O289" s="137"/>
      <c r="P289" s="138">
        <f>SUM(P290:P292)</f>
        <v>0</v>
      </c>
      <c r="Q289" s="137"/>
      <c r="R289" s="138">
        <f>SUM(R290:R292)</f>
        <v>5.0113899999999987</v>
      </c>
      <c r="S289" s="137"/>
      <c r="T289" s="139">
        <f>SUM(T290:T292)</f>
        <v>0</v>
      </c>
      <c r="AR289" s="133" t="s">
        <v>170</v>
      </c>
      <c r="AT289" s="140" t="s">
        <v>68</v>
      </c>
      <c r="AU289" s="140" t="s">
        <v>77</v>
      </c>
      <c r="AY289" s="133" t="s">
        <v>163</v>
      </c>
      <c r="BK289" s="141">
        <f>SUM(BK290:BK292)</f>
        <v>0</v>
      </c>
    </row>
    <row r="290" spans="1:65" s="2" customFormat="1" ht="24.2" customHeight="1">
      <c r="A290" s="26"/>
      <c r="B290" s="144"/>
      <c r="C290" s="145" t="s">
        <v>656</v>
      </c>
      <c r="D290" s="145" t="s">
        <v>165</v>
      </c>
      <c r="E290" s="146" t="s">
        <v>657</v>
      </c>
      <c r="F290" s="147" t="s">
        <v>658</v>
      </c>
      <c r="G290" s="148" t="s">
        <v>208</v>
      </c>
      <c r="H290" s="149">
        <v>228.7</v>
      </c>
      <c r="I290" s="150"/>
      <c r="J290" s="150">
        <f>ROUND(I290*H290,2)</f>
        <v>0</v>
      </c>
      <c r="K290" s="151"/>
      <c r="L290" s="27"/>
      <c r="M290" s="152" t="s">
        <v>1</v>
      </c>
      <c r="N290" s="153" t="s">
        <v>35</v>
      </c>
      <c r="O290" s="154">
        <v>0</v>
      </c>
      <c r="P290" s="154">
        <f>O290*H290</f>
        <v>0</v>
      </c>
      <c r="Q290" s="154">
        <v>2.1299999999999999E-2</v>
      </c>
      <c r="R290" s="154">
        <f>Q290*H290</f>
        <v>4.8713099999999994</v>
      </c>
      <c r="S290" s="154">
        <v>0</v>
      </c>
      <c r="T290" s="155">
        <f>S290*H290</f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6" t="s">
        <v>192</v>
      </c>
      <c r="AT290" s="156" t="s">
        <v>165</v>
      </c>
      <c r="AU290" s="156" t="s">
        <v>170</v>
      </c>
      <c r="AY290" s="14" t="s">
        <v>163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4" t="s">
        <v>170</v>
      </c>
      <c r="BK290" s="157">
        <f>ROUND(I290*H290,2)</f>
        <v>0</v>
      </c>
      <c r="BL290" s="14" t="s">
        <v>192</v>
      </c>
      <c r="BM290" s="156" t="s">
        <v>659</v>
      </c>
    </row>
    <row r="291" spans="1:65" s="2" customFormat="1" ht="24.2" customHeight="1">
      <c r="A291" s="26"/>
      <c r="B291" s="144"/>
      <c r="C291" s="145" t="s">
        <v>411</v>
      </c>
      <c r="D291" s="145" t="s">
        <v>165</v>
      </c>
      <c r="E291" s="146" t="s">
        <v>660</v>
      </c>
      <c r="F291" s="147" t="s">
        <v>661</v>
      </c>
      <c r="G291" s="148" t="s">
        <v>208</v>
      </c>
      <c r="H291" s="149">
        <v>6.42</v>
      </c>
      <c r="I291" s="150"/>
      <c r="J291" s="150">
        <f>ROUND(I291*H291,2)</f>
        <v>0</v>
      </c>
      <c r="K291" s="151"/>
      <c r="L291" s="27"/>
      <c r="M291" s="152" t="s">
        <v>1</v>
      </c>
      <c r="N291" s="153" t="s">
        <v>35</v>
      </c>
      <c r="O291" s="154">
        <v>0</v>
      </c>
      <c r="P291" s="154">
        <f>O291*H291</f>
        <v>0</v>
      </c>
      <c r="Q291" s="154">
        <v>2.1819314641744501E-2</v>
      </c>
      <c r="R291" s="154">
        <f>Q291*H291</f>
        <v>0.1400799999999997</v>
      </c>
      <c r="S291" s="154">
        <v>0</v>
      </c>
      <c r="T291" s="155">
        <f>S291*H291</f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6" t="s">
        <v>192</v>
      </c>
      <c r="AT291" s="156" t="s">
        <v>165</v>
      </c>
      <c r="AU291" s="156" t="s">
        <v>170</v>
      </c>
      <c r="AY291" s="14" t="s">
        <v>163</v>
      </c>
      <c r="BE291" s="157">
        <f>IF(N291="základná",J291,0)</f>
        <v>0</v>
      </c>
      <c r="BF291" s="157">
        <f>IF(N291="znížená",J291,0)</f>
        <v>0</v>
      </c>
      <c r="BG291" s="157">
        <f>IF(N291="zákl. prenesená",J291,0)</f>
        <v>0</v>
      </c>
      <c r="BH291" s="157">
        <f>IF(N291="zníž. prenesená",J291,0)</f>
        <v>0</v>
      </c>
      <c r="BI291" s="157">
        <f>IF(N291="nulová",J291,0)</f>
        <v>0</v>
      </c>
      <c r="BJ291" s="14" t="s">
        <v>170</v>
      </c>
      <c r="BK291" s="157">
        <f>ROUND(I291*H291,2)</f>
        <v>0</v>
      </c>
      <c r="BL291" s="14" t="s">
        <v>192</v>
      </c>
      <c r="BM291" s="156" t="s">
        <v>662</v>
      </c>
    </row>
    <row r="292" spans="1:65" s="2" customFormat="1" ht="24.2" customHeight="1">
      <c r="A292" s="26"/>
      <c r="B292" s="144"/>
      <c r="C292" s="145" t="s">
        <v>663</v>
      </c>
      <c r="D292" s="145" t="s">
        <v>165</v>
      </c>
      <c r="E292" s="146" t="s">
        <v>664</v>
      </c>
      <c r="F292" s="147" t="s">
        <v>665</v>
      </c>
      <c r="G292" s="148" t="s">
        <v>539</v>
      </c>
      <c r="H292" s="149">
        <v>53.436</v>
      </c>
      <c r="I292" s="150"/>
      <c r="J292" s="150">
        <f>ROUND(I292*H292,2)</f>
        <v>0</v>
      </c>
      <c r="K292" s="151"/>
      <c r="L292" s="27"/>
      <c r="M292" s="152" t="s">
        <v>1</v>
      </c>
      <c r="N292" s="153" t="s">
        <v>35</v>
      </c>
      <c r="O292" s="154">
        <v>0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6" t="s">
        <v>192</v>
      </c>
      <c r="AT292" s="156" t="s">
        <v>165</v>
      </c>
      <c r="AU292" s="156" t="s">
        <v>170</v>
      </c>
      <c r="AY292" s="14" t="s">
        <v>163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4" t="s">
        <v>170</v>
      </c>
      <c r="BK292" s="157">
        <f>ROUND(I292*H292,2)</f>
        <v>0</v>
      </c>
      <c r="BL292" s="14" t="s">
        <v>192</v>
      </c>
      <c r="BM292" s="156" t="s">
        <v>666</v>
      </c>
    </row>
    <row r="293" spans="1:65" s="12" customFormat="1" ht="22.9" customHeight="1">
      <c r="B293" s="132"/>
      <c r="D293" s="133" t="s">
        <v>68</v>
      </c>
      <c r="E293" s="142" t="s">
        <v>667</v>
      </c>
      <c r="F293" s="142" t="s">
        <v>668</v>
      </c>
      <c r="J293" s="143">
        <f>BK293</f>
        <v>0</v>
      </c>
      <c r="L293" s="132"/>
      <c r="M293" s="136"/>
      <c r="N293" s="137"/>
      <c r="O293" s="137"/>
      <c r="P293" s="138">
        <f>SUM(P294:P303)</f>
        <v>0</v>
      </c>
      <c r="Q293" s="137"/>
      <c r="R293" s="138">
        <f>SUM(R294:R303)</f>
        <v>0.40901999999999983</v>
      </c>
      <c r="S293" s="137"/>
      <c r="T293" s="139">
        <f>SUM(T294:T303)</f>
        <v>0</v>
      </c>
      <c r="AR293" s="133" t="s">
        <v>170</v>
      </c>
      <c r="AT293" s="140" t="s">
        <v>68</v>
      </c>
      <c r="AU293" s="140" t="s">
        <v>77</v>
      </c>
      <c r="AY293" s="133" t="s">
        <v>163</v>
      </c>
      <c r="BK293" s="141">
        <f>SUM(BK294:BK303)</f>
        <v>0</v>
      </c>
    </row>
    <row r="294" spans="1:65" s="2" customFormat="1" ht="16.5" customHeight="1">
      <c r="A294" s="26"/>
      <c r="B294" s="144"/>
      <c r="C294" s="145" t="s">
        <v>414</v>
      </c>
      <c r="D294" s="145" t="s">
        <v>165</v>
      </c>
      <c r="E294" s="146" t="s">
        <v>669</v>
      </c>
      <c r="F294" s="147" t="s">
        <v>670</v>
      </c>
      <c r="G294" s="148" t="s">
        <v>374</v>
      </c>
      <c r="H294" s="149">
        <v>125.44</v>
      </c>
      <c r="I294" s="150"/>
      <c r="J294" s="150">
        <f t="shared" ref="J294:J303" si="80">ROUND(I294*H294,2)</f>
        <v>0</v>
      </c>
      <c r="K294" s="151"/>
      <c r="L294" s="27"/>
      <c r="M294" s="152" t="s">
        <v>1</v>
      </c>
      <c r="N294" s="153" t="s">
        <v>35</v>
      </c>
      <c r="O294" s="154">
        <v>0</v>
      </c>
      <c r="P294" s="154">
        <f t="shared" ref="P294:P303" si="81">O294*H294</f>
        <v>0</v>
      </c>
      <c r="Q294" s="154">
        <v>4.0019132653061202E-5</v>
      </c>
      <c r="R294" s="154">
        <f t="shared" ref="R294:R303" si="82">Q294*H294</f>
        <v>5.0199999999999967E-3</v>
      </c>
      <c r="S294" s="154">
        <v>0</v>
      </c>
      <c r="T294" s="155">
        <f t="shared" ref="T294:T303" si="83">S294*H294</f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6" t="s">
        <v>192</v>
      </c>
      <c r="AT294" s="156" t="s">
        <v>165</v>
      </c>
      <c r="AU294" s="156" t="s">
        <v>170</v>
      </c>
      <c r="AY294" s="14" t="s">
        <v>163</v>
      </c>
      <c r="BE294" s="157">
        <f t="shared" ref="BE294:BE303" si="84">IF(N294="základná",J294,0)</f>
        <v>0</v>
      </c>
      <c r="BF294" s="157">
        <f t="shared" ref="BF294:BF303" si="85">IF(N294="znížená",J294,0)</f>
        <v>0</v>
      </c>
      <c r="BG294" s="157">
        <f t="shared" ref="BG294:BG303" si="86">IF(N294="zákl. prenesená",J294,0)</f>
        <v>0</v>
      </c>
      <c r="BH294" s="157">
        <f t="shared" ref="BH294:BH303" si="87">IF(N294="zníž. prenesená",J294,0)</f>
        <v>0</v>
      </c>
      <c r="BI294" s="157">
        <f t="shared" ref="BI294:BI303" si="88">IF(N294="nulová",J294,0)</f>
        <v>0</v>
      </c>
      <c r="BJ294" s="14" t="s">
        <v>170</v>
      </c>
      <c r="BK294" s="157">
        <f t="shared" ref="BK294:BK303" si="89">ROUND(I294*H294,2)</f>
        <v>0</v>
      </c>
      <c r="BL294" s="14" t="s">
        <v>192</v>
      </c>
      <c r="BM294" s="156" t="s">
        <v>671</v>
      </c>
    </row>
    <row r="295" spans="1:65" s="2" customFormat="1" ht="16.5" customHeight="1">
      <c r="A295" s="26"/>
      <c r="B295" s="144"/>
      <c r="C295" s="145" t="s">
        <v>672</v>
      </c>
      <c r="D295" s="145" t="s">
        <v>165</v>
      </c>
      <c r="E295" s="146" t="s">
        <v>673</v>
      </c>
      <c r="F295" s="147" t="s">
        <v>674</v>
      </c>
      <c r="G295" s="148" t="s">
        <v>374</v>
      </c>
      <c r="H295" s="149">
        <v>39.979999999999997</v>
      </c>
      <c r="I295" s="150"/>
      <c r="J295" s="150">
        <f t="shared" si="80"/>
        <v>0</v>
      </c>
      <c r="K295" s="151"/>
      <c r="L295" s="27"/>
      <c r="M295" s="152" t="s">
        <v>1</v>
      </c>
      <c r="N295" s="153" t="s">
        <v>35</v>
      </c>
      <c r="O295" s="154">
        <v>0</v>
      </c>
      <c r="P295" s="154">
        <f t="shared" si="81"/>
        <v>0</v>
      </c>
      <c r="Q295" s="154">
        <v>4.0020010005002502E-5</v>
      </c>
      <c r="R295" s="154">
        <f t="shared" si="82"/>
        <v>1.5999999999999999E-3</v>
      </c>
      <c r="S295" s="154">
        <v>0</v>
      </c>
      <c r="T295" s="155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6" t="s">
        <v>192</v>
      </c>
      <c r="AT295" s="156" t="s">
        <v>165</v>
      </c>
      <c r="AU295" s="156" t="s">
        <v>170</v>
      </c>
      <c r="AY295" s="14" t="s">
        <v>163</v>
      </c>
      <c r="BE295" s="157">
        <f t="shared" si="84"/>
        <v>0</v>
      </c>
      <c r="BF295" s="157">
        <f t="shared" si="85"/>
        <v>0</v>
      </c>
      <c r="BG295" s="157">
        <f t="shared" si="86"/>
        <v>0</v>
      </c>
      <c r="BH295" s="157">
        <f t="shared" si="87"/>
        <v>0</v>
      </c>
      <c r="BI295" s="157">
        <f t="shared" si="88"/>
        <v>0</v>
      </c>
      <c r="BJ295" s="14" t="s">
        <v>170</v>
      </c>
      <c r="BK295" s="157">
        <f t="shared" si="89"/>
        <v>0</v>
      </c>
      <c r="BL295" s="14" t="s">
        <v>192</v>
      </c>
      <c r="BM295" s="156" t="s">
        <v>675</v>
      </c>
    </row>
    <row r="296" spans="1:65" s="2" customFormat="1" ht="33" customHeight="1">
      <c r="A296" s="26"/>
      <c r="B296" s="144"/>
      <c r="C296" s="145" t="s">
        <v>418</v>
      </c>
      <c r="D296" s="145" t="s">
        <v>165</v>
      </c>
      <c r="E296" s="146" t="s">
        <v>676</v>
      </c>
      <c r="F296" s="147" t="s">
        <v>677</v>
      </c>
      <c r="G296" s="148" t="s">
        <v>374</v>
      </c>
      <c r="H296" s="149">
        <v>22.02</v>
      </c>
      <c r="I296" s="150"/>
      <c r="J296" s="150">
        <f t="shared" si="80"/>
        <v>0</v>
      </c>
      <c r="K296" s="151"/>
      <c r="L296" s="27"/>
      <c r="M296" s="152" t="s">
        <v>1</v>
      </c>
      <c r="N296" s="153" t="s">
        <v>35</v>
      </c>
      <c r="O296" s="154">
        <v>0</v>
      </c>
      <c r="P296" s="154">
        <f t="shared" si="81"/>
        <v>0</v>
      </c>
      <c r="Q296" s="154">
        <v>2.1980018165304301E-4</v>
      </c>
      <c r="R296" s="154">
        <f t="shared" si="82"/>
        <v>4.8400000000000066E-3</v>
      </c>
      <c r="S296" s="154">
        <v>0</v>
      </c>
      <c r="T296" s="155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6" t="s">
        <v>192</v>
      </c>
      <c r="AT296" s="156" t="s">
        <v>165</v>
      </c>
      <c r="AU296" s="156" t="s">
        <v>170</v>
      </c>
      <c r="AY296" s="14" t="s">
        <v>163</v>
      </c>
      <c r="BE296" s="157">
        <f t="shared" si="84"/>
        <v>0</v>
      </c>
      <c r="BF296" s="157">
        <f t="shared" si="85"/>
        <v>0</v>
      </c>
      <c r="BG296" s="157">
        <f t="shared" si="86"/>
        <v>0</v>
      </c>
      <c r="BH296" s="157">
        <f t="shared" si="87"/>
        <v>0</v>
      </c>
      <c r="BI296" s="157">
        <f t="shared" si="88"/>
        <v>0</v>
      </c>
      <c r="BJ296" s="14" t="s">
        <v>170</v>
      </c>
      <c r="BK296" s="157">
        <f t="shared" si="89"/>
        <v>0</v>
      </c>
      <c r="BL296" s="14" t="s">
        <v>192</v>
      </c>
      <c r="BM296" s="156" t="s">
        <v>678</v>
      </c>
    </row>
    <row r="297" spans="1:65" s="2" customFormat="1" ht="21.75" customHeight="1">
      <c r="A297" s="26"/>
      <c r="B297" s="144"/>
      <c r="C297" s="145" t="s">
        <v>679</v>
      </c>
      <c r="D297" s="145" t="s">
        <v>165</v>
      </c>
      <c r="E297" s="146" t="s">
        <v>680</v>
      </c>
      <c r="F297" s="147" t="s">
        <v>681</v>
      </c>
      <c r="G297" s="148" t="s">
        <v>374</v>
      </c>
      <c r="H297" s="149">
        <v>29.3</v>
      </c>
      <c r="I297" s="150"/>
      <c r="J297" s="150">
        <f t="shared" si="80"/>
        <v>0</v>
      </c>
      <c r="K297" s="151"/>
      <c r="L297" s="27"/>
      <c r="M297" s="152" t="s">
        <v>1</v>
      </c>
      <c r="N297" s="153" t="s">
        <v>35</v>
      </c>
      <c r="O297" s="154">
        <v>0</v>
      </c>
      <c r="P297" s="154">
        <f t="shared" si="81"/>
        <v>0</v>
      </c>
      <c r="Q297" s="154">
        <v>3.3999999999999998E-3</v>
      </c>
      <c r="R297" s="154">
        <f t="shared" si="82"/>
        <v>9.962E-2</v>
      </c>
      <c r="S297" s="154">
        <v>0</v>
      </c>
      <c r="T297" s="155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6" t="s">
        <v>192</v>
      </c>
      <c r="AT297" s="156" t="s">
        <v>165</v>
      </c>
      <c r="AU297" s="156" t="s">
        <v>170</v>
      </c>
      <c r="AY297" s="14" t="s">
        <v>163</v>
      </c>
      <c r="BE297" s="157">
        <f t="shared" si="84"/>
        <v>0</v>
      </c>
      <c r="BF297" s="157">
        <f t="shared" si="85"/>
        <v>0</v>
      </c>
      <c r="BG297" s="157">
        <f t="shared" si="86"/>
        <v>0</v>
      </c>
      <c r="BH297" s="157">
        <f t="shared" si="87"/>
        <v>0</v>
      </c>
      <c r="BI297" s="157">
        <f t="shared" si="88"/>
        <v>0</v>
      </c>
      <c r="BJ297" s="14" t="s">
        <v>170</v>
      </c>
      <c r="BK297" s="157">
        <f t="shared" si="89"/>
        <v>0</v>
      </c>
      <c r="BL297" s="14" t="s">
        <v>192</v>
      </c>
      <c r="BM297" s="156" t="s">
        <v>682</v>
      </c>
    </row>
    <row r="298" spans="1:65" s="2" customFormat="1" ht="24.2" customHeight="1">
      <c r="A298" s="26"/>
      <c r="B298" s="144"/>
      <c r="C298" s="145" t="s">
        <v>421</v>
      </c>
      <c r="D298" s="145" t="s">
        <v>165</v>
      </c>
      <c r="E298" s="146" t="s">
        <v>683</v>
      </c>
      <c r="F298" s="147" t="s">
        <v>684</v>
      </c>
      <c r="G298" s="148" t="s">
        <v>374</v>
      </c>
      <c r="H298" s="149">
        <v>32.4</v>
      </c>
      <c r="I298" s="150"/>
      <c r="J298" s="150">
        <f t="shared" si="80"/>
        <v>0</v>
      </c>
      <c r="K298" s="151"/>
      <c r="L298" s="27"/>
      <c r="M298" s="152" t="s">
        <v>1</v>
      </c>
      <c r="N298" s="153" t="s">
        <v>35</v>
      </c>
      <c r="O298" s="154">
        <v>0</v>
      </c>
      <c r="P298" s="154">
        <f t="shared" si="81"/>
        <v>0</v>
      </c>
      <c r="Q298" s="154">
        <v>2.5500000000000002E-3</v>
      </c>
      <c r="R298" s="154">
        <f t="shared" si="82"/>
        <v>8.2619999999999999E-2</v>
      </c>
      <c r="S298" s="154">
        <v>0</v>
      </c>
      <c r="T298" s="155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6" t="s">
        <v>192</v>
      </c>
      <c r="AT298" s="156" t="s">
        <v>165</v>
      </c>
      <c r="AU298" s="156" t="s">
        <v>170</v>
      </c>
      <c r="AY298" s="14" t="s">
        <v>163</v>
      </c>
      <c r="BE298" s="157">
        <f t="shared" si="84"/>
        <v>0</v>
      </c>
      <c r="BF298" s="157">
        <f t="shared" si="85"/>
        <v>0</v>
      </c>
      <c r="BG298" s="157">
        <f t="shared" si="86"/>
        <v>0</v>
      </c>
      <c r="BH298" s="157">
        <f t="shared" si="87"/>
        <v>0</v>
      </c>
      <c r="BI298" s="157">
        <f t="shared" si="88"/>
        <v>0</v>
      </c>
      <c r="BJ298" s="14" t="s">
        <v>170</v>
      </c>
      <c r="BK298" s="157">
        <f t="shared" si="89"/>
        <v>0</v>
      </c>
      <c r="BL298" s="14" t="s">
        <v>192</v>
      </c>
      <c r="BM298" s="156" t="s">
        <v>685</v>
      </c>
    </row>
    <row r="299" spans="1:65" s="2" customFormat="1" ht="24.2" customHeight="1">
      <c r="A299" s="26"/>
      <c r="B299" s="144"/>
      <c r="C299" s="145" t="s">
        <v>686</v>
      </c>
      <c r="D299" s="145" t="s">
        <v>165</v>
      </c>
      <c r="E299" s="146" t="s">
        <v>687</v>
      </c>
      <c r="F299" s="147" t="s">
        <v>688</v>
      </c>
      <c r="G299" s="148" t="s">
        <v>248</v>
      </c>
      <c r="H299" s="149">
        <v>21</v>
      </c>
      <c r="I299" s="150"/>
      <c r="J299" s="150">
        <f t="shared" si="80"/>
        <v>0</v>
      </c>
      <c r="K299" s="151"/>
      <c r="L299" s="27"/>
      <c r="M299" s="152" t="s">
        <v>1</v>
      </c>
      <c r="N299" s="153" t="s">
        <v>35</v>
      </c>
      <c r="O299" s="154">
        <v>0</v>
      </c>
      <c r="P299" s="154">
        <f t="shared" si="81"/>
        <v>0</v>
      </c>
      <c r="Q299" s="154">
        <v>3.8999999999999999E-4</v>
      </c>
      <c r="R299" s="154">
        <f t="shared" si="82"/>
        <v>8.1899999999999994E-3</v>
      </c>
      <c r="S299" s="154">
        <v>0</v>
      </c>
      <c r="T299" s="155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6" t="s">
        <v>192</v>
      </c>
      <c r="AT299" s="156" t="s">
        <v>165</v>
      </c>
      <c r="AU299" s="156" t="s">
        <v>170</v>
      </c>
      <c r="AY299" s="14" t="s">
        <v>163</v>
      </c>
      <c r="BE299" s="157">
        <f t="shared" si="84"/>
        <v>0</v>
      </c>
      <c r="BF299" s="157">
        <f t="shared" si="85"/>
        <v>0</v>
      </c>
      <c r="BG299" s="157">
        <f t="shared" si="86"/>
        <v>0</v>
      </c>
      <c r="BH299" s="157">
        <f t="shared" si="87"/>
        <v>0</v>
      </c>
      <c r="BI299" s="157">
        <f t="shared" si="88"/>
        <v>0</v>
      </c>
      <c r="BJ299" s="14" t="s">
        <v>170</v>
      </c>
      <c r="BK299" s="157">
        <f t="shared" si="89"/>
        <v>0</v>
      </c>
      <c r="BL299" s="14" t="s">
        <v>192</v>
      </c>
      <c r="BM299" s="156" t="s">
        <v>689</v>
      </c>
    </row>
    <row r="300" spans="1:65" s="2" customFormat="1" ht="16.5" customHeight="1">
      <c r="A300" s="26"/>
      <c r="B300" s="144"/>
      <c r="C300" s="145" t="s">
        <v>425</v>
      </c>
      <c r="D300" s="145" t="s">
        <v>165</v>
      </c>
      <c r="E300" s="146" t="s">
        <v>690</v>
      </c>
      <c r="F300" s="147" t="s">
        <v>691</v>
      </c>
      <c r="G300" s="148" t="s">
        <v>248</v>
      </c>
      <c r="H300" s="149">
        <v>7</v>
      </c>
      <c r="I300" s="150"/>
      <c r="J300" s="150">
        <f t="shared" si="80"/>
        <v>0</v>
      </c>
      <c r="K300" s="151"/>
      <c r="L300" s="27"/>
      <c r="M300" s="152" t="s">
        <v>1</v>
      </c>
      <c r="N300" s="153" t="s">
        <v>35</v>
      </c>
      <c r="O300" s="154">
        <v>0</v>
      </c>
      <c r="P300" s="154">
        <f t="shared" si="81"/>
        <v>0</v>
      </c>
      <c r="Q300" s="154">
        <v>2.0000000000000002E-5</v>
      </c>
      <c r="R300" s="154">
        <f t="shared" si="82"/>
        <v>1.4000000000000001E-4</v>
      </c>
      <c r="S300" s="154">
        <v>0</v>
      </c>
      <c r="T300" s="155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6" t="s">
        <v>192</v>
      </c>
      <c r="AT300" s="156" t="s">
        <v>165</v>
      </c>
      <c r="AU300" s="156" t="s">
        <v>170</v>
      </c>
      <c r="AY300" s="14" t="s">
        <v>163</v>
      </c>
      <c r="BE300" s="157">
        <f t="shared" si="84"/>
        <v>0</v>
      </c>
      <c r="BF300" s="157">
        <f t="shared" si="85"/>
        <v>0</v>
      </c>
      <c r="BG300" s="157">
        <f t="shared" si="86"/>
        <v>0</v>
      </c>
      <c r="BH300" s="157">
        <f t="shared" si="87"/>
        <v>0</v>
      </c>
      <c r="BI300" s="157">
        <f t="shared" si="88"/>
        <v>0</v>
      </c>
      <c r="BJ300" s="14" t="s">
        <v>170</v>
      </c>
      <c r="BK300" s="157">
        <f t="shared" si="89"/>
        <v>0</v>
      </c>
      <c r="BL300" s="14" t="s">
        <v>192</v>
      </c>
      <c r="BM300" s="156" t="s">
        <v>692</v>
      </c>
    </row>
    <row r="301" spans="1:65" s="2" customFormat="1" ht="24.2" customHeight="1">
      <c r="A301" s="26"/>
      <c r="B301" s="144"/>
      <c r="C301" s="145" t="s">
        <v>693</v>
      </c>
      <c r="D301" s="145" t="s">
        <v>165</v>
      </c>
      <c r="E301" s="146" t="s">
        <v>694</v>
      </c>
      <c r="F301" s="147" t="s">
        <v>695</v>
      </c>
      <c r="G301" s="148" t="s">
        <v>374</v>
      </c>
      <c r="H301" s="149">
        <v>125.44</v>
      </c>
      <c r="I301" s="150"/>
      <c r="J301" s="150">
        <f t="shared" si="80"/>
        <v>0</v>
      </c>
      <c r="K301" s="151"/>
      <c r="L301" s="27"/>
      <c r="M301" s="152" t="s">
        <v>1</v>
      </c>
      <c r="N301" s="153" t="s">
        <v>35</v>
      </c>
      <c r="O301" s="154">
        <v>0</v>
      </c>
      <c r="P301" s="154">
        <f t="shared" si="81"/>
        <v>0</v>
      </c>
      <c r="Q301" s="154">
        <v>1.63002232142857E-3</v>
      </c>
      <c r="R301" s="154">
        <f t="shared" si="82"/>
        <v>0.20446999999999982</v>
      </c>
      <c r="S301" s="154">
        <v>0</v>
      </c>
      <c r="T301" s="155">
        <f t="shared" si="8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6" t="s">
        <v>192</v>
      </c>
      <c r="AT301" s="156" t="s">
        <v>165</v>
      </c>
      <c r="AU301" s="156" t="s">
        <v>170</v>
      </c>
      <c r="AY301" s="14" t="s">
        <v>163</v>
      </c>
      <c r="BE301" s="157">
        <f t="shared" si="84"/>
        <v>0</v>
      </c>
      <c r="BF301" s="157">
        <f t="shared" si="85"/>
        <v>0</v>
      </c>
      <c r="BG301" s="157">
        <f t="shared" si="86"/>
        <v>0</v>
      </c>
      <c r="BH301" s="157">
        <f t="shared" si="87"/>
        <v>0</v>
      </c>
      <c r="BI301" s="157">
        <f t="shared" si="88"/>
        <v>0</v>
      </c>
      <c r="BJ301" s="14" t="s">
        <v>170</v>
      </c>
      <c r="BK301" s="157">
        <f t="shared" si="89"/>
        <v>0</v>
      </c>
      <c r="BL301" s="14" t="s">
        <v>192</v>
      </c>
      <c r="BM301" s="156" t="s">
        <v>696</v>
      </c>
    </row>
    <row r="302" spans="1:65" s="2" customFormat="1" ht="24.2" customHeight="1">
      <c r="A302" s="26"/>
      <c r="B302" s="144"/>
      <c r="C302" s="145" t="s">
        <v>428</v>
      </c>
      <c r="D302" s="145" t="s">
        <v>165</v>
      </c>
      <c r="E302" s="146" t="s">
        <v>697</v>
      </c>
      <c r="F302" s="147" t="s">
        <v>698</v>
      </c>
      <c r="G302" s="148" t="s">
        <v>248</v>
      </c>
      <c r="H302" s="149">
        <v>7</v>
      </c>
      <c r="I302" s="150"/>
      <c r="J302" s="150">
        <f t="shared" si="80"/>
        <v>0</v>
      </c>
      <c r="K302" s="151"/>
      <c r="L302" s="27"/>
      <c r="M302" s="152" t="s">
        <v>1</v>
      </c>
      <c r="N302" s="153" t="s">
        <v>35</v>
      </c>
      <c r="O302" s="154">
        <v>0</v>
      </c>
      <c r="P302" s="154">
        <f t="shared" si="81"/>
        <v>0</v>
      </c>
      <c r="Q302" s="154">
        <v>3.6000000000000002E-4</v>
      </c>
      <c r="R302" s="154">
        <f t="shared" si="82"/>
        <v>2.5200000000000001E-3</v>
      </c>
      <c r="S302" s="154">
        <v>0</v>
      </c>
      <c r="T302" s="155">
        <f t="shared" si="8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6" t="s">
        <v>192</v>
      </c>
      <c r="AT302" s="156" t="s">
        <v>165</v>
      </c>
      <c r="AU302" s="156" t="s">
        <v>170</v>
      </c>
      <c r="AY302" s="14" t="s">
        <v>163</v>
      </c>
      <c r="BE302" s="157">
        <f t="shared" si="84"/>
        <v>0</v>
      </c>
      <c r="BF302" s="157">
        <f t="shared" si="85"/>
        <v>0</v>
      </c>
      <c r="BG302" s="157">
        <f t="shared" si="86"/>
        <v>0</v>
      </c>
      <c r="BH302" s="157">
        <f t="shared" si="87"/>
        <v>0</v>
      </c>
      <c r="BI302" s="157">
        <f t="shared" si="88"/>
        <v>0</v>
      </c>
      <c r="BJ302" s="14" t="s">
        <v>170</v>
      </c>
      <c r="BK302" s="157">
        <f t="shared" si="89"/>
        <v>0</v>
      </c>
      <c r="BL302" s="14" t="s">
        <v>192</v>
      </c>
      <c r="BM302" s="156" t="s">
        <v>699</v>
      </c>
    </row>
    <row r="303" spans="1:65" s="2" customFormat="1" ht="24.2" customHeight="1">
      <c r="A303" s="26"/>
      <c r="B303" s="144"/>
      <c r="C303" s="145" t="s">
        <v>700</v>
      </c>
      <c r="D303" s="145" t="s">
        <v>165</v>
      </c>
      <c r="E303" s="146" t="s">
        <v>701</v>
      </c>
      <c r="F303" s="147" t="s">
        <v>702</v>
      </c>
      <c r="G303" s="148" t="s">
        <v>539</v>
      </c>
      <c r="H303" s="149">
        <v>72.635999999999996</v>
      </c>
      <c r="I303" s="150"/>
      <c r="J303" s="150">
        <f t="shared" si="80"/>
        <v>0</v>
      </c>
      <c r="K303" s="151"/>
      <c r="L303" s="27"/>
      <c r="M303" s="152" t="s">
        <v>1</v>
      </c>
      <c r="N303" s="153" t="s">
        <v>35</v>
      </c>
      <c r="O303" s="154">
        <v>0</v>
      </c>
      <c r="P303" s="154">
        <f t="shared" si="81"/>
        <v>0</v>
      </c>
      <c r="Q303" s="154">
        <v>0</v>
      </c>
      <c r="R303" s="154">
        <f t="shared" si="82"/>
        <v>0</v>
      </c>
      <c r="S303" s="154">
        <v>0</v>
      </c>
      <c r="T303" s="155">
        <f t="shared" si="8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6" t="s">
        <v>192</v>
      </c>
      <c r="AT303" s="156" t="s">
        <v>165</v>
      </c>
      <c r="AU303" s="156" t="s">
        <v>170</v>
      </c>
      <c r="AY303" s="14" t="s">
        <v>163</v>
      </c>
      <c r="BE303" s="157">
        <f t="shared" si="84"/>
        <v>0</v>
      </c>
      <c r="BF303" s="157">
        <f t="shared" si="85"/>
        <v>0</v>
      </c>
      <c r="BG303" s="157">
        <f t="shared" si="86"/>
        <v>0</v>
      </c>
      <c r="BH303" s="157">
        <f t="shared" si="87"/>
        <v>0</v>
      </c>
      <c r="BI303" s="157">
        <f t="shared" si="88"/>
        <v>0</v>
      </c>
      <c r="BJ303" s="14" t="s">
        <v>170</v>
      </c>
      <c r="BK303" s="157">
        <f t="shared" si="89"/>
        <v>0</v>
      </c>
      <c r="BL303" s="14" t="s">
        <v>192</v>
      </c>
      <c r="BM303" s="156" t="s">
        <v>703</v>
      </c>
    </row>
    <row r="304" spans="1:65" s="12" customFormat="1" ht="22.9" customHeight="1">
      <c r="B304" s="132"/>
      <c r="D304" s="133" t="s">
        <v>68</v>
      </c>
      <c r="E304" s="142" t="s">
        <v>704</v>
      </c>
      <c r="F304" s="142" t="s">
        <v>705</v>
      </c>
      <c r="J304" s="143">
        <f>BK304</f>
        <v>0</v>
      </c>
      <c r="L304" s="132"/>
      <c r="M304" s="136"/>
      <c r="N304" s="137"/>
      <c r="O304" s="137"/>
      <c r="P304" s="138">
        <f>SUM(P305:P313)</f>
        <v>0</v>
      </c>
      <c r="Q304" s="137"/>
      <c r="R304" s="138">
        <f>SUM(R305:R313)</f>
        <v>38.090459999999965</v>
      </c>
      <c r="S304" s="137"/>
      <c r="T304" s="139">
        <f>SUM(T305:T313)</f>
        <v>0</v>
      </c>
      <c r="AR304" s="133" t="s">
        <v>170</v>
      </c>
      <c r="AT304" s="140" t="s">
        <v>68</v>
      </c>
      <c r="AU304" s="140" t="s">
        <v>77</v>
      </c>
      <c r="AY304" s="133" t="s">
        <v>163</v>
      </c>
      <c r="BK304" s="141">
        <f>SUM(BK305:BK313)</f>
        <v>0</v>
      </c>
    </row>
    <row r="305" spans="1:65" s="2" customFormat="1" ht="16.5" customHeight="1">
      <c r="A305" s="26"/>
      <c r="B305" s="144"/>
      <c r="C305" s="145" t="s">
        <v>432</v>
      </c>
      <c r="D305" s="145" t="s">
        <v>165</v>
      </c>
      <c r="E305" s="146" t="s">
        <v>706</v>
      </c>
      <c r="F305" s="147" t="s">
        <v>707</v>
      </c>
      <c r="G305" s="148" t="s">
        <v>208</v>
      </c>
      <c r="H305" s="149">
        <v>879.87</v>
      </c>
      <c r="I305" s="150"/>
      <c r="J305" s="150">
        <f t="shared" ref="J305:J313" si="90">ROUND(I305*H305,2)</f>
        <v>0</v>
      </c>
      <c r="K305" s="151"/>
      <c r="L305" s="27"/>
      <c r="M305" s="152" t="s">
        <v>1</v>
      </c>
      <c r="N305" s="153" t="s">
        <v>35</v>
      </c>
      <c r="O305" s="154">
        <v>0</v>
      </c>
      <c r="P305" s="154">
        <f t="shared" ref="P305:P313" si="91">O305*H305</f>
        <v>0</v>
      </c>
      <c r="Q305" s="154">
        <v>4.0240001363837798E-2</v>
      </c>
      <c r="R305" s="154">
        <f t="shared" ref="R305:R313" si="92">Q305*H305</f>
        <v>35.405969999999961</v>
      </c>
      <c r="S305" s="154">
        <v>0</v>
      </c>
      <c r="T305" s="155">
        <f t="shared" ref="T305:T313" si="93"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6" t="s">
        <v>192</v>
      </c>
      <c r="AT305" s="156" t="s">
        <v>165</v>
      </c>
      <c r="AU305" s="156" t="s">
        <v>170</v>
      </c>
      <c r="AY305" s="14" t="s">
        <v>163</v>
      </c>
      <c r="BE305" s="157">
        <f t="shared" ref="BE305:BE313" si="94">IF(N305="základná",J305,0)</f>
        <v>0</v>
      </c>
      <c r="BF305" s="157">
        <f t="shared" ref="BF305:BF313" si="95">IF(N305="znížená",J305,0)</f>
        <v>0</v>
      </c>
      <c r="BG305" s="157">
        <f t="shared" ref="BG305:BG313" si="96">IF(N305="zákl. prenesená",J305,0)</f>
        <v>0</v>
      </c>
      <c r="BH305" s="157">
        <f t="shared" ref="BH305:BH313" si="97">IF(N305="zníž. prenesená",J305,0)</f>
        <v>0</v>
      </c>
      <c r="BI305" s="157">
        <f t="shared" ref="BI305:BI313" si="98">IF(N305="nulová",J305,0)</f>
        <v>0</v>
      </c>
      <c r="BJ305" s="14" t="s">
        <v>170</v>
      </c>
      <c r="BK305" s="157">
        <f t="shared" ref="BK305:BK313" si="99">ROUND(I305*H305,2)</f>
        <v>0</v>
      </c>
      <c r="BL305" s="14" t="s">
        <v>192</v>
      </c>
      <c r="BM305" s="156" t="s">
        <v>708</v>
      </c>
    </row>
    <row r="306" spans="1:65" s="2" customFormat="1" ht="24.2" customHeight="1">
      <c r="A306" s="26"/>
      <c r="B306" s="144"/>
      <c r="C306" s="145" t="s">
        <v>709</v>
      </c>
      <c r="D306" s="145" t="s">
        <v>165</v>
      </c>
      <c r="E306" s="146" t="s">
        <v>710</v>
      </c>
      <c r="F306" s="147" t="s">
        <v>711</v>
      </c>
      <c r="G306" s="148" t="s">
        <v>374</v>
      </c>
      <c r="H306" s="149">
        <v>36.5</v>
      </c>
      <c r="I306" s="150"/>
      <c r="J306" s="150">
        <f t="shared" si="90"/>
        <v>0</v>
      </c>
      <c r="K306" s="151"/>
      <c r="L306" s="27"/>
      <c r="M306" s="152" t="s">
        <v>1</v>
      </c>
      <c r="N306" s="153" t="s">
        <v>35</v>
      </c>
      <c r="O306" s="154">
        <v>0</v>
      </c>
      <c r="P306" s="154">
        <f t="shared" si="91"/>
        <v>0</v>
      </c>
      <c r="Q306" s="154">
        <v>1.328E-2</v>
      </c>
      <c r="R306" s="154">
        <f t="shared" si="92"/>
        <v>0.48471999999999998</v>
      </c>
      <c r="S306" s="154">
        <v>0</v>
      </c>
      <c r="T306" s="155">
        <f t="shared" si="9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6" t="s">
        <v>192</v>
      </c>
      <c r="AT306" s="156" t="s">
        <v>165</v>
      </c>
      <c r="AU306" s="156" t="s">
        <v>170</v>
      </c>
      <c r="AY306" s="14" t="s">
        <v>163</v>
      </c>
      <c r="BE306" s="157">
        <f t="shared" si="94"/>
        <v>0</v>
      </c>
      <c r="BF306" s="157">
        <f t="shared" si="95"/>
        <v>0</v>
      </c>
      <c r="BG306" s="157">
        <f t="shared" si="96"/>
        <v>0</v>
      </c>
      <c r="BH306" s="157">
        <f t="shared" si="97"/>
        <v>0</v>
      </c>
      <c r="BI306" s="157">
        <f t="shared" si="98"/>
        <v>0</v>
      </c>
      <c r="BJ306" s="14" t="s">
        <v>170</v>
      </c>
      <c r="BK306" s="157">
        <f t="shared" si="99"/>
        <v>0</v>
      </c>
      <c r="BL306" s="14" t="s">
        <v>192</v>
      </c>
      <c r="BM306" s="156" t="s">
        <v>712</v>
      </c>
    </row>
    <row r="307" spans="1:65" s="2" customFormat="1" ht="24.2" customHeight="1">
      <c r="A307" s="26"/>
      <c r="B307" s="144"/>
      <c r="C307" s="145" t="s">
        <v>435</v>
      </c>
      <c r="D307" s="145" t="s">
        <v>165</v>
      </c>
      <c r="E307" s="146" t="s">
        <v>713</v>
      </c>
      <c r="F307" s="147" t="s">
        <v>714</v>
      </c>
      <c r="G307" s="148" t="s">
        <v>374</v>
      </c>
      <c r="H307" s="149">
        <v>42</v>
      </c>
      <c r="I307" s="150"/>
      <c r="J307" s="150">
        <f t="shared" si="90"/>
        <v>0</v>
      </c>
      <c r="K307" s="151"/>
      <c r="L307" s="27"/>
      <c r="M307" s="152" t="s">
        <v>1</v>
      </c>
      <c r="N307" s="153" t="s">
        <v>35</v>
      </c>
      <c r="O307" s="154">
        <v>0</v>
      </c>
      <c r="P307" s="154">
        <f t="shared" si="91"/>
        <v>0</v>
      </c>
      <c r="Q307" s="154">
        <v>1.374E-2</v>
      </c>
      <c r="R307" s="154">
        <f t="shared" si="92"/>
        <v>0.57708000000000004</v>
      </c>
      <c r="S307" s="154">
        <v>0</v>
      </c>
      <c r="T307" s="155">
        <f t="shared" si="9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6" t="s">
        <v>192</v>
      </c>
      <c r="AT307" s="156" t="s">
        <v>165</v>
      </c>
      <c r="AU307" s="156" t="s">
        <v>170</v>
      </c>
      <c r="AY307" s="14" t="s">
        <v>163</v>
      </c>
      <c r="BE307" s="157">
        <f t="shared" si="94"/>
        <v>0</v>
      </c>
      <c r="BF307" s="157">
        <f t="shared" si="95"/>
        <v>0</v>
      </c>
      <c r="BG307" s="157">
        <f t="shared" si="96"/>
        <v>0</v>
      </c>
      <c r="BH307" s="157">
        <f t="shared" si="97"/>
        <v>0</v>
      </c>
      <c r="BI307" s="157">
        <f t="shared" si="98"/>
        <v>0</v>
      </c>
      <c r="BJ307" s="14" t="s">
        <v>170</v>
      </c>
      <c r="BK307" s="157">
        <f t="shared" si="99"/>
        <v>0</v>
      </c>
      <c r="BL307" s="14" t="s">
        <v>192</v>
      </c>
      <c r="BM307" s="156" t="s">
        <v>715</v>
      </c>
    </row>
    <row r="308" spans="1:65" s="2" customFormat="1" ht="24.2" customHeight="1">
      <c r="A308" s="26"/>
      <c r="B308" s="144"/>
      <c r="C308" s="145" t="s">
        <v>716</v>
      </c>
      <c r="D308" s="145" t="s">
        <v>165</v>
      </c>
      <c r="E308" s="146" t="s">
        <v>717</v>
      </c>
      <c r="F308" s="147" t="s">
        <v>718</v>
      </c>
      <c r="G308" s="148" t="s">
        <v>374</v>
      </c>
      <c r="H308" s="149">
        <v>44</v>
      </c>
      <c r="I308" s="150"/>
      <c r="J308" s="150">
        <f t="shared" si="90"/>
        <v>0</v>
      </c>
      <c r="K308" s="151"/>
      <c r="L308" s="27"/>
      <c r="M308" s="152" t="s">
        <v>1</v>
      </c>
      <c r="N308" s="153" t="s">
        <v>35</v>
      </c>
      <c r="O308" s="154">
        <v>0</v>
      </c>
      <c r="P308" s="154">
        <f t="shared" si="91"/>
        <v>0</v>
      </c>
      <c r="Q308" s="154">
        <v>1.3999999999999999E-4</v>
      </c>
      <c r="R308" s="154">
        <f t="shared" si="92"/>
        <v>6.1599999999999997E-3</v>
      </c>
      <c r="S308" s="154">
        <v>0</v>
      </c>
      <c r="T308" s="155">
        <f t="shared" si="9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6" t="s">
        <v>192</v>
      </c>
      <c r="AT308" s="156" t="s">
        <v>165</v>
      </c>
      <c r="AU308" s="156" t="s">
        <v>170</v>
      </c>
      <c r="AY308" s="14" t="s">
        <v>163</v>
      </c>
      <c r="BE308" s="157">
        <f t="shared" si="94"/>
        <v>0</v>
      </c>
      <c r="BF308" s="157">
        <f t="shared" si="95"/>
        <v>0</v>
      </c>
      <c r="BG308" s="157">
        <f t="shared" si="96"/>
        <v>0</v>
      </c>
      <c r="BH308" s="157">
        <f t="shared" si="97"/>
        <v>0</v>
      </c>
      <c r="BI308" s="157">
        <f t="shared" si="98"/>
        <v>0</v>
      </c>
      <c r="BJ308" s="14" t="s">
        <v>170</v>
      </c>
      <c r="BK308" s="157">
        <f t="shared" si="99"/>
        <v>0</v>
      </c>
      <c r="BL308" s="14" t="s">
        <v>192</v>
      </c>
      <c r="BM308" s="156" t="s">
        <v>719</v>
      </c>
    </row>
    <row r="309" spans="1:65" s="2" customFormat="1" ht="16.5" customHeight="1">
      <c r="A309" s="26"/>
      <c r="B309" s="144"/>
      <c r="C309" s="145" t="s">
        <v>439</v>
      </c>
      <c r="D309" s="145" t="s">
        <v>165</v>
      </c>
      <c r="E309" s="146" t="s">
        <v>720</v>
      </c>
      <c r="F309" s="147" t="s">
        <v>721</v>
      </c>
      <c r="G309" s="148" t="s">
        <v>374</v>
      </c>
      <c r="H309" s="149">
        <v>44</v>
      </c>
      <c r="I309" s="150"/>
      <c r="J309" s="150">
        <f t="shared" si="90"/>
        <v>0</v>
      </c>
      <c r="K309" s="151"/>
      <c r="L309" s="27"/>
      <c r="M309" s="152" t="s">
        <v>1</v>
      </c>
      <c r="N309" s="153" t="s">
        <v>35</v>
      </c>
      <c r="O309" s="154">
        <v>0</v>
      </c>
      <c r="P309" s="154">
        <f t="shared" si="91"/>
        <v>0</v>
      </c>
      <c r="Q309" s="154">
        <v>1.3339999999999999E-2</v>
      </c>
      <c r="R309" s="154">
        <f t="shared" si="92"/>
        <v>0.58695999999999993</v>
      </c>
      <c r="S309" s="154">
        <v>0</v>
      </c>
      <c r="T309" s="155">
        <f t="shared" si="9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6" t="s">
        <v>192</v>
      </c>
      <c r="AT309" s="156" t="s">
        <v>165</v>
      </c>
      <c r="AU309" s="156" t="s">
        <v>170</v>
      </c>
      <c r="AY309" s="14" t="s">
        <v>163</v>
      </c>
      <c r="BE309" s="157">
        <f t="shared" si="94"/>
        <v>0</v>
      </c>
      <c r="BF309" s="157">
        <f t="shared" si="95"/>
        <v>0</v>
      </c>
      <c r="BG309" s="157">
        <f t="shared" si="96"/>
        <v>0</v>
      </c>
      <c r="BH309" s="157">
        <f t="shared" si="97"/>
        <v>0</v>
      </c>
      <c r="BI309" s="157">
        <f t="shared" si="98"/>
        <v>0</v>
      </c>
      <c r="BJ309" s="14" t="s">
        <v>170</v>
      </c>
      <c r="BK309" s="157">
        <f t="shared" si="99"/>
        <v>0</v>
      </c>
      <c r="BL309" s="14" t="s">
        <v>192</v>
      </c>
      <c r="BM309" s="156" t="s">
        <v>722</v>
      </c>
    </row>
    <row r="310" spans="1:65" s="2" customFormat="1" ht="16.5" customHeight="1">
      <c r="A310" s="26"/>
      <c r="B310" s="144"/>
      <c r="C310" s="145" t="s">
        <v>723</v>
      </c>
      <c r="D310" s="145" t="s">
        <v>165</v>
      </c>
      <c r="E310" s="146" t="s">
        <v>724</v>
      </c>
      <c r="F310" s="147" t="s">
        <v>725</v>
      </c>
      <c r="G310" s="148" t="s">
        <v>374</v>
      </c>
      <c r="H310" s="149">
        <v>125.44</v>
      </c>
      <c r="I310" s="150"/>
      <c r="J310" s="150">
        <f t="shared" si="90"/>
        <v>0</v>
      </c>
      <c r="K310" s="151"/>
      <c r="L310" s="27"/>
      <c r="M310" s="152" t="s">
        <v>1</v>
      </c>
      <c r="N310" s="153" t="s">
        <v>35</v>
      </c>
      <c r="O310" s="154">
        <v>0</v>
      </c>
      <c r="P310" s="154">
        <f t="shared" si="91"/>
        <v>0</v>
      </c>
      <c r="Q310" s="154">
        <v>4.4199617346938804E-3</v>
      </c>
      <c r="R310" s="154">
        <f t="shared" si="92"/>
        <v>0.55444000000000038</v>
      </c>
      <c r="S310" s="154">
        <v>0</v>
      </c>
      <c r="T310" s="155">
        <f t="shared" si="9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6" t="s">
        <v>192</v>
      </c>
      <c r="AT310" s="156" t="s">
        <v>165</v>
      </c>
      <c r="AU310" s="156" t="s">
        <v>170</v>
      </c>
      <c r="AY310" s="14" t="s">
        <v>163</v>
      </c>
      <c r="BE310" s="157">
        <f t="shared" si="94"/>
        <v>0</v>
      </c>
      <c r="BF310" s="157">
        <f t="shared" si="95"/>
        <v>0</v>
      </c>
      <c r="BG310" s="157">
        <f t="shared" si="96"/>
        <v>0</v>
      </c>
      <c r="BH310" s="157">
        <f t="shared" si="97"/>
        <v>0</v>
      </c>
      <c r="BI310" s="157">
        <f t="shared" si="98"/>
        <v>0</v>
      </c>
      <c r="BJ310" s="14" t="s">
        <v>170</v>
      </c>
      <c r="BK310" s="157">
        <f t="shared" si="99"/>
        <v>0</v>
      </c>
      <c r="BL310" s="14" t="s">
        <v>192</v>
      </c>
      <c r="BM310" s="156" t="s">
        <v>726</v>
      </c>
    </row>
    <row r="311" spans="1:65" s="2" customFormat="1" ht="16.5" customHeight="1">
      <c r="A311" s="26"/>
      <c r="B311" s="144"/>
      <c r="C311" s="145" t="s">
        <v>442</v>
      </c>
      <c r="D311" s="145" t="s">
        <v>165</v>
      </c>
      <c r="E311" s="146" t="s">
        <v>727</v>
      </c>
      <c r="F311" s="147" t="s">
        <v>728</v>
      </c>
      <c r="G311" s="148" t="s">
        <v>208</v>
      </c>
      <c r="H311" s="149">
        <v>879.87</v>
      </c>
      <c r="I311" s="150"/>
      <c r="J311" s="150">
        <f t="shared" si="90"/>
        <v>0</v>
      </c>
      <c r="K311" s="151"/>
      <c r="L311" s="27"/>
      <c r="M311" s="152" t="s">
        <v>1</v>
      </c>
      <c r="N311" s="153" t="s">
        <v>35</v>
      </c>
      <c r="O311" s="154">
        <v>0</v>
      </c>
      <c r="P311" s="154">
        <f t="shared" si="91"/>
        <v>0</v>
      </c>
      <c r="Q311" s="154">
        <v>3.7999931808107998E-4</v>
      </c>
      <c r="R311" s="154">
        <f t="shared" si="92"/>
        <v>0.33434999999999987</v>
      </c>
      <c r="S311" s="154">
        <v>0</v>
      </c>
      <c r="T311" s="155">
        <f t="shared" si="9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6" t="s">
        <v>192</v>
      </c>
      <c r="AT311" s="156" t="s">
        <v>165</v>
      </c>
      <c r="AU311" s="156" t="s">
        <v>170</v>
      </c>
      <c r="AY311" s="14" t="s">
        <v>163</v>
      </c>
      <c r="BE311" s="157">
        <f t="shared" si="94"/>
        <v>0</v>
      </c>
      <c r="BF311" s="157">
        <f t="shared" si="95"/>
        <v>0</v>
      </c>
      <c r="BG311" s="157">
        <f t="shared" si="96"/>
        <v>0</v>
      </c>
      <c r="BH311" s="157">
        <f t="shared" si="97"/>
        <v>0</v>
      </c>
      <c r="BI311" s="157">
        <f t="shared" si="98"/>
        <v>0</v>
      </c>
      <c r="BJ311" s="14" t="s">
        <v>170</v>
      </c>
      <c r="BK311" s="157">
        <f t="shared" si="99"/>
        <v>0</v>
      </c>
      <c r="BL311" s="14" t="s">
        <v>192</v>
      </c>
      <c r="BM311" s="156" t="s">
        <v>729</v>
      </c>
    </row>
    <row r="312" spans="1:65" s="2" customFormat="1" ht="16.5" customHeight="1">
      <c r="A312" s="26"/>
      <c r="B312" s="144"/>
      <c r="C312" s="145" t="s">
        <v>730</v>
      </c>
      <c r="D312" s="145" t="s">
        <v>165</v>
      </c>
      <c r="E312" s="146" t="s">
        <v>731</v>
      </c>
      <c r="F312" s="147" t="s">
        <v>732</v>
      </c>
      <c r="G312" s="148" t="s">
        <v>208</v>
      </c>
      <c r="H312" s="149">
        <v>879.87</v>
      </c>
      <c r="I312" s="150"/>
      <c r="J312" s="150">
        <f t="shared" si="90"/>
        <v>0</v>
      </c>
      <c r="K312" s="151"/>
      <c r="L312" s="27"/>
      <c r="M312" s="152" t="s">
        <v>1</v>
      </c>
      <c r="N312" s="153" t="s">
        <v>35</v>
      </c>
      <c r="O312" s="154">
        <v>0</v>
      </c>
      <c r="P312" s="154">
        <f t="shared" si="91"/>
        <v>0</v>
      </c>
      <c r="Q312" s="154">
        <v>1.6000090922522599E-4</v>
      </c>
      <c r="R312" s="154">
        <f t="shared" si="92"/>
        <v>0.1407799999999996</v>
      </c>
      <c r="S312" s="154">
        <v>0</v>
      </c>
      <c r="T312" s="155">
        <f t="shared" si="9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6" t="s">
        <v>192</v>
      </c>
      <c r="AT312" s="156" t="s">
        <v>165</v>
      </c>
      <c r="AU312" s="156" t="s">
        <v>170</v>
      </c>
      <c r="AY312" s="14" t="s">
        <v>163</v>
      </c>
      <c r="BE312" s="157">
        <f t="shared" si="94"/>
        <v>0</v>
      </c>
      <c r="BF312" s="157">
        <f t="shared" si="95"/>
        <v>0</v>
      </c>
      <c r="BG312" s="157">
        <f t="shared" si="96"/>
        <v>0</v>
      </c>
      <c r="BH312" s="157">
        <f t="shared" si="97"/>
        <v>0</v>
      </c>
      <c r="BI312" s="157">
        <f t="shared" si="98"/>
        <v>0</v>
      </c>
      <c r="BJ312" s="14" t="s">
        <v>170</v>
      </c>
      <c r="BK312" s="157">
        <f t="shared" si="99"/>
        <v>0</v>
      </c>
      <c r="BL312" s="14" t="s">
        <v>192</v>
      </c>
      <c r="BM312" s="156" t="s">
        <v>733</v>
      </c>
    </row>
    <row r="313" spans="1:65" s="2" customFormat="1" ht="24.2" customHeight="1">
      <c r="A313" s="26"/>
      <c r="B313" s="144"/>
      <c r="C313" s="145" t="s">
        <v>446</v>
      </c>
      <c r="D313" s="145" t="s">
        <v>165</v>
      </c>
      <c r="E313" s="146" t="s">
        <v>734</v>
      </c>
      <c r="F313" s="147" t="s">
        <v>735</v>
      </c>
      <c r="G313" s="148" t="s">
        <v>539</v>
      </c>
      <c r="H313" s="149">
        <v>437.27</v>
      </c>
      <c r="I313" s="150"/>
      <c r="J313" s="150">
        <f t="shared" si="90"/>
        <v>0</v>
      </c>
      <c r="K313" s="151"/>
      <c r="L313" s="27"/>
      <c r="M313" s="152" t="s">
        <v>1</v>
      </c>
      <c r="N313" s="153" t="s">
        <v>35</v>
      </c>
      <c r="O313" s="154">
        <v>0</v>
      </c>
      <c r="P313" s="154">
        <f t="shared" si="91"/>
        <v>0</v>
      </c>
      <c r="Q313" s="154">
        <v>0</v>
      </c>
      <c r="R313" s="154">
        <f t="shared" si="92"/>
        <v>0</v>
      </c>
      <c r="S313" s="154">
        <v>0</v>
      </c>
      <c r="T313" s="155">
        <f t="shared" si="9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6" t="s">
        <v>192</v>
      </c>
      <c r="AT313" s="156" t="s">
        <v>165</v>
      </c>
      <c r="AU313" s="156" t="s">
        <v>170</v>
      </c>
      <c r="AY313" s="14" t="s">
        <v>163</v>
      </c>
      <c r="BE313" s="157">
        <f t="shared" si="94"/>
        <v>0</v>
      </c>
      <c r="BF313" s="157">
        <f t="shared" si="95"/>
        <v>0</v>
      </c>
      <c r="BG313" s="157">
        <f t="shared" si="96"/>
        <v>0</v>
      </c>
      <c r="BH313" s="157">
        <f t="shared" si="97"/>
        <v>0</v>
      </c>
      <c r="BI313" s="157">
        <f t="shared" si="98"/>
        <v>0</v>
      </c>
      <c r="BJ313" s="14" t="s">
        <v>170</v>
      </c>
      <c r="BK313" s="157">
        <f t="shared" si="99"/>
        <v>0</v>
      </c>
      <c r="BL313" s="14" t="s">
        <v>192</v>
      </c>
      <c r="BM313" s="156" t="s">
        <v>736</v>
      </c>
    </row>
    <row r="314" spans="1:65" s="12" customFormat="1" ht="22.9" customHeight="1">
      <c r="B314" s="132"/>
      <c r="D314" s="133" t="s">
        <v>68</v>
      </c>
      <c r="E314" s="142" t="s">
        <v>737</v>
      </c>
      <c r="F314" s="142" t="s">
        <v>738</v>
      </c>
      <c r="J314" s="143">
        <f>BK314</f>
        <v>0</v>
      </c>
      <c r="L314" s="132"/>
      <c r="M314" s="136"/>
      <c r="N314" s="137"/>
      <c r="O314" s="137"/>
      <c r="P314" s="138">
        <f>SUM(P315:P338)</f>
        <v>0</v>
      </c>
      <c r="Q314" s="137"/>
      <c r="R314" s="138">
        <f>SUM(R315:R338)</f>
        <v>2.4448031926178198</v>
      </c>
      <c r="S314" s="137"/>
      <c r="T314" s="139">
        <f>SUM(T315:T338)</f>
        <v>0</v>
      </c>
      <c r="AR314" s="133" t="s">
        <v>170</v>
      </c>
      <c r="AT314" s="140" t="s">
        <v>68</v>
      </c>
      <c r="AU314" s="140" t="s">
        <v>77</v>
      </c>
      <c r="AY314" s="133" t="s">
        <v>163</v>
      </c>
      <c r="BK314" s="141">
        <f>SUM(BK315:BK338)</f>
        <v>0</v>
      </c>
    </row>
    <row r="315" spans="1:65" s="2" customFormat="1" ht="37.9" customHeight="1">
      <c r="A315" s="26"/>
      <c r="B315" s="144"/>
      <c r="C315" s="145" t="s">
        <v>739</v>
      </c>
      <c r="D315" s="145" t="s">
        <v>165</v>
      </c>
      <c r="E315" s="146" t="s">
        <v>740</v>
      </c>
      <c r="F315" s="147" t="s">
        <v>741</v>
      </c>
      <c r="G315" s="148" t="s">
        <v>208</v>
      </c>
      <c r="H315" s="149">
        <v>71.430000000000007</v>
      </c>
      <c r="I315" s="150"/>
      <c r="J315" s="150">
        <f t="shared" ref="J315:J338" si="100">ROUND(I315*H315,2)</f>
        <v>0</v>
      </c>
      <c r="K315" s="151"/>
      <c r="L315" s="27"/>
      <c r="M315" s="152" t="s">
        <v>1</v>
      </c>
      <c r="N315" s="153" t="s">
        <v>35</v>
      </c>
      <c r="O315" s="154">
        <v>0</v>
      </c>
      <c r="P315" s="154">
        <f t="shared" ref="P315:P338" si="101">O315*H315</f>
        <v>0</v>
      </c>
      <c r="Q315" s="154">
        <v>2.0019599608007799E-5</v>
      </c>
      <c r="R315" s="154">
        <f t="shared" ref="R315:R338" si="102">Q315*H315</f>
        <v>1.4299999999999972E-3</v>
      </c>
      <c r="S315" s="154">
        <v>0</v>
      </c>
      <c r="T315" s="155">
        <f t="shared" ref="T315:T338" si="103">S315*H315</f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6" t="s">
        <v>192</v>
      </c>
      <c r="AT315" s="156" t="s">
        <v>165</v>
      </c>
      <c r="AU315" s="156" t="s">
        <v>170</v>
      </c>
      <c r="AY315" s="14" t="s">
        <v>163</v>
      </c>
      <c r="BE315" s="157">
        <f t="shared" ref="BE315:BE338" si="104">IF(N315="základná",J315,0)</f>
        <v>0</v>
      </c>
      <c r="BF315" s="157">
        <f t="shared" ref="BF315:BF338" si="105">IF(N315="znížená",J315,0)</f>
        <v>0</v>
      </c>
      <c r="BG315" s="157">
        <f t="shared" ref="BG315:BG338" si="106">IF(N315="zákl. prenesená",J315,0)</f>
        <v>0</v>
      </c>
      <c r="BH315" s="157">
        <f t="shared" ref="BH315:BH338" si="107">IF(N315="zníž. prenesená",J315,0)</f>
        <v>0</v>
      </c>
      <c r="BI315" s="157">
        <f t="shared" ref="BI315:BI338" si="108">IF(N315="nulová",J315,0)</f>
        <v>0</v>
      </c>
      <c r="BJ315" s="14" t="s">
        <v>170</v>
      </c>
      <c r="BK315" s="157">
        <f t="shared" ref="BK315:BK338" si="109">ROUND(I315*H315,2)</f>
        <v>0</v>
      </c>
      <c r="BL315" s="14" t="s">
        <v>192</v>
      </c>
      <c r="BM315" s="156" t="s">
        <v>742</v>
      </c>
    </row>
    <row r="316" spans="1:65" s="2" customFormat="1" ht="16.5" customHeight="1">
      <c r="A316" s="26"/>
      <c r="B316" s="144"/>
      <c r="C316" s="158" t="s">
        <v>449</v>
      </c>
      <c r="D316" s="158" t="s">
        <v>188</v>
      </c>
      <c r="E316" s="159" t="s">
        <v>743</v>
      </c>
      <c r="F316" s="160" t="s">
        <v>744</v>
      </c>
      <c r="G316" s="161" t="s">
        <v>208</v>
      </c>
      <c r="H316" s="162">
        <v>74.287000000000006</v>
      </c>
      <c r="I316" s="163"/>
      <c r="J316" s="163">
        <f t="shared" si="100"/>
        <v>0</v>
      </c>
      <c r="K316" s="164"/>
      <c r="L316" s="165"/>
      <c r="M316" s="166" t="s">
        <v>1</v>
      </c>
      <c r="N316" s="167" t="s">
        <v>35</v>
      </c>
      <c r="O316" s="154">
        <v>0</v>
      </c>
      <c r="P316" s="154">
        <f t="shared" si="101"/>
        <v>0</v>
      </c>
      <c r="Q316" s="154">
        <v>9.7999650006057593E-3</v>
      </c>
      <c r="R316" s="154">
        <f t="shared" si="102"/>
        <v>0.72801000000000005</v>
      </c>
      <c r="S316" s="154">
        <v>0</v>
      </c>
      <c r="T316" s="155">
        <f t="shared" si="10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6" t="s">
        <v>219</v>
      </c>
      <c r="AT316" s="156" t="s">
        <v>188</v>
      </c>
      <c r="AU316" s="156" t="s">
        <v>170</v>
      </c>
      <c r="AY316" s="14" t="s">
        <v>163</v>
      </c>
      <c r="BE316" s="157">
        <f t="shared" si="104"/>
        <v>0</v>
      </c>
      <c r="BF316" s="157">
        <f t="shared" si="105"/>
        <v>0</v>
      </c>
      <c r="BG316" s="157">
        <f t="shared" si="106"/>
        <v>0</v>
      </c>
      <c r="BH316" s="157">
        <f t="shared" si="107"/>
        <v>0</v>
      </c>
      <c r="BI316" s="157">
        <f t="shared" si="108"/>
        <v>0</v>
      </c>
      <c r="BJ316" s="14" t="s">
        <v>170</v>
      </c>
      <c r="BK316" s="157">
        <f t="shared" si="109"/>
        <v>0</v>
      </c>
      <c r="BL316" s="14" t="s">
        <v>192</v>
      </c>
      <c r="BM316" s="156" t="s">
        <v>745</v>
      </c>
    </row>
    <row r="317" spans="1:65" s="2" customFormat="1" ht="33" customHeight="1">
      <c r="A317" s="26"/>
      <c r="B317" s="144"/>
      <c r="C317" s="145" t="s">
        <v>746</v>
      </c>
      <c r="D317" s="145" t="s">
        <v>165</v>
      </c>
      <c r="E317" s="146" t="s">
        <v>747</v>
      </c>
      <c r="F317" s="147" t="s">
        <v>748</v>
      </c>
      <c r="G317" s="148" t="s">
        <v>208</v>
      </c>
      <c r="H317" s="149">
        <v>44.161000000000001</v>
      </c>
      <c r="I317" s="150"/>
      <c r="J317" s="150">
        <f t="shared" si="100"/>
        <v>0</v>
      </c>
      <c r="K317" s="151"/>
      <c r="L317" s="27"/>
      <c r="M317" s="152" t="s">
        <v>1</v>
      </c>
      <c r="N317" s="153" t="s">
        <v>35</v>
      </c>
      <c r="O317" s="154">
        <v>0</v>
      </c>
      <c r="P317" s="154">
        <f t="shared" si="101"/>
        <v>0</v>
      </c>
      <c r="Q317" s="154">
        <v>1.9927084984488601E-5</v>
      </c>
      <c r="R317" s="154">
        <f t="shared" si="102"/>
        <v>8.8000000000000112E-4</v>
      </c>
      <c r="S317" s="154">
        <v>0</v>
      </c>
      <c r="T317" s="155">
        <f t="shared" si="10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6" t="s">
        <v>192</v>
      </c>
      <c r="AT317" s="156" t="s">
        <v>165</v>
      </c>
      <c r="AU317" s="156" t="s">
        <v>170</v>
      </c>
      <c r="AY317" s="14" t="s">
        <v>163</v>
      </c>
      <c r="BE317" s="157">
        <f t="shared" si="104"/>
        <v>0</v>
      </c>
      <c r="BF317" s="157">
        <f t="shared" si="105"/>
        <v>0</v>
      </c>
      <c r="BG317" s="157">
        <f t="shared" si="106"/>
        <v>0</v>
      </c>
      <c r="BH317" s="157">
        <f t="shared" si="107"/>
        <v>0</v>
      </c>
      <c r="BI317" s="157">
        <f t="shared" si="108"/>
        <v>0</v>
      </c>
      <c r="BJ317" s="14" t="s">
        <v>170</v>
      </c>
      <c r="BK317" s="157">
        <f t="shared" si="109"/>
        <v>0</v>
      </c>
      <c r="BL317" s="14" t="s">
        <v>192</v>
      </c>
      <c r="BM317" s="156" t="s">
        <v>749</v>
      </c>
    </row>
    <row r="318" spans="1:65" s="2" customFormat="1" ht="16.5" customHeight="1">
      <c r="A318" s="26"/>
      <c r="B318" s="144"/>
      <c r="C318" s="158" t="s">
        <v>453</v>
      </c>
      <c r="D318" s="158" t="s">
        <v>188</v>
      </c>
      <c r="E318" s="159" t="s">
        <v>743</v>
      </c>
      <c r="F318" s="160" t="s">
        <v>744</v>
      </c>
      <c r="G318" s="161" t="s">
        <v>208</v>
      </c>
      <c r="H318" s="162">
        <v>45.926000000000002</v>
      </c>
      <c r="I318" s="163"/>
      <c r="J318" s="163">
        <f t="shared" si="100"/>
        <v>0</v>
      </c>
      <c r="K318" s="164"/>
      <c r="L318" s="165"/>
      <c r="M318" s="166" t="s">
        <v>1</v>
      </c>
      <c r="N318" s="167" t="s">
        <v>35</v>
      </c>
      <c r="O318" s="154">
        <v>0</v>
      </c>
      <c r="P318" s="154">
        <f t="shared" si="101"/>
        <v>0</v>
      </c>
      <c r="Q318" s="154">
        <v>9.7999650006057593E-3</v>
      </c>
      <c r="R318" s="154">
        <f t="shared" si="102"/>
        <v>0.45007319261782014</v>
      </c>
      <c r="S318" s="154">
        <v>0</v>
      </c>
      <c r="T318" s="155">
        <f t="shared" si="10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6" t="s">
        <v>219</v>
      </c>
      <c r="AT318" s="156" t="s">
        <v>188</v>
      </c>
      <c r="AU318" s="156" t="s">
        <v>170</v>
      </c>
      <c r="AY318" s="14" t="s">
        <v>163</v>
      </c>
      <c r="BE318" s="157">
        <f t="shared" si="104"/>
        <v>0</v>
      </c>
      <c r="BF318" s="157">
        <f t="shared" si="105"/>
        <v>0</v>
      </c>
      <c r="BG318" s="157">
        <f t="shared" si="106"/>
        <v>0</v>
      </c>
      <c r="BH318" s="157">
        <f t="shared" si="107"/>
        <v>0</v>
      </c>
      <c r="BI318" s="157">
        <f t="shared" si="108"/>
        <v>0</v>
      </c>
      <c r="BJ318" s="14" t="s">
        <v>170</v>
      </c>
      <c r="BK318" s="157">
        <f t="shared" si="109"/>
        <v>0</v>
      </c>
      <c r="BL318" s="14" t="s">
        <v>192</v>
      </c>
      <c r="BM318" s="156" t="s">
        <v>750</v>
      </c>
    </row>
    <row r="319" spans="1:65" s="2" customFormat="1" ht="24.2" customHeight="1">
      <c r="A319" s="26"/>
      <c r="B319" s="144"/>
      <c r="C319" s="145" t="s">
        <v>751</v>
      </c>
      <c r="D319" s="145" t="s">
        <v>165</v>
      </c>
      <c r="E319" s="146" t="s">
        <v>752</v>
      </c>
      <c r="F319" s="147" t="s">
        <v>753</v>
      </c>
      <c r="G319" s="148" t="s">
        <v>374</v>
      </c>
      <c r="H319" s="149">
        <v>154.34</v>
      </c>
      <c r="I319" s="150"/>
      <c r="J319" s="150">
        <f t="shared" si="100"/>
        <v>0</v>
      </c>
      <c r="K319" s="151"/>
      <c r="L319" s="27"/>
      <c r="M319" s="152" t="s">
        <v>1</v>
      </c>
      <c r="N319" s="153" t="s">
        <v>35</v>
      </c>
      <c r="O319" s="154">
        <v>0</v>
      </c>
      <c r="P319" s="154">
        <f t="shared" si="101"/>
        <v>0</v>
      </c>
      <c r="Q319" s="154">
        <v>1.1001684592458199E-4</v>
      </c>
      <c r="R319" s="154">
        <f t="shared" si="102"/>
        <v>1.6979999999999985E-2</v>
      </c>
      <c r="S319" s="154">
        <v>0</v>
      </c>
      <c r="T319" s="155">
        <f t="shared" si="10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6" t="s">
        <v>192</v>
      </c>
      <c r="AT319" s="156" t="s">
        <v>165</v>
      </c>
      <c r="AU319" s="156" t="s">
        <v>170</v>
      </c>
      <c r="AY319" s="14" t="s">
        <v>163</v>
      </c>
      <c r="BE319" s="157">
        <f t="shared" si="104"/>
        <v>0</v>
      </c>
      <c r="BF319" s="157">
        <f t="shared" si="105"/>
        <v>0</v>
      </c>
      <c r="BG319" s="157">
        <f t="shared" si="106"/>
        <v>0</v>
      </c>
      <c r="BH319" s="157">
        <f t="shared" si="107"/>
        <v>0</v>
      </c>
      <c r="BI319" s="157">
        <f t="shared" si="108"/>
        <v>0</v>
      </c>
      <c r="BJ319" s="14" t="s">
        <v>170</v>
      </c>
      <c r="BK319" s="157">
        <f t="shared" si="109"/>
        <v>0</v>
      </c>
      <c r="BL319" s="14" t="s">
        <v>192</v>
      </c>
      <c r="BM319" s="156" t="s">
        <v>754</v>
      </c>
    </row>
    <row r="320" spans="1:65" s="2" customFormat="1" ht="24.2" customHeight="1">
      <c r="A320" s="26"/>
      <c r="B320" s="144"/>
      <c r="C320" s="158" t="s">
        <v>456</v>
      </c>
      <c r="D320" s="158" t="s">
        <v>188</v>
      </c>
      <c r="E320" s="159" t="s">
        <v>755</v>
      </c>
      <c r="F320" s="160" t="s">
        <v>756</v>
      </c>
      <c r="G320" s="161" t="s">
        <v>208</v>
      </c>
      <c r="H320" s="162">
        <v>67.628</v>
      </c>
      <c r="I320" s="163"/>
      <c r="J320" s="163">
        <f t="shared" si="100"/>
        <v>0</v>
      </c>
      <c r="K320" s="164"/>
      <c r="L320" s="165"/>
      <c r="M320" s="166" t="s">
        <v>1</v>
      </c>
      <c r="N320" s="167" t="s">
        <v>35</v>
      </c>
      <c r="O320" s="154">
        <v>0</v>
      </c>
      <c r="P320" s="154">
        <f t="shared" si="101"/>
        <v>0</v>
      </c>
      <c r="Q320" s="154">
        <v>0</v>
      </c>
      <c r="R320" s="154">
        <f t="shared" si="102"/>
        <v>0</v>
      </c>
      <c r="S320" s="154">
        <v>0</v>
      </c>
      <c r="T320" s="155">
        <f t="shared" si="10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6" t="s">
        <v>219</v>
      </c>
      <c r="AT320" s="156" t="s">
        <v>188</v>
      </c>
      <c r="AU320" s="156" t="s">
        <v>170</v>
      </c>
      <c r="AY320" s="14" t="s">
        <v>163</v>
      </c>
      <c r="BE320" s="157">
        <f t="shared" si="104"/>
        <v>0</v>
      </c>
      <c r="BF320" s="157">
        <f t="shared" si="105"/>
        <v>0</v>
      </c>
      <c r="BG320" s="157">
        <f t="shared" si="106"/>
        <v>0</v>
      </c>
      <c r="BH320" s="157">
        <f t="shared" si="107"/>
        <v>0</v>
      </c>
      <c r="BI320" s="157">
        <f t="shared" si="108"/>
        <v>0</v>
      </c>
      <c r="BJ320" s="14" t="s">
        <v>170</v>
      </c>
      <c r="BK320" s="157">
        <f t="shared" si="109"/>
        <v>0</v>
      </c>
      <c r="BL320" s="14" t="s">
        <v>192</v>
      </c>
      <c r="BM320" s="156" t="s">
        <v>757</v>
      </c>
    </row>
    <row r="321" spans="1:65" s="2" customFormat="1" ht="24.2" customHeight="1">
      <c r="A321" s="26"/>
      <c r="B321" s="144"/>
      <c r="C321" s="145" t="s">
        <v>758</v>
      </c>
      <c r="D321" s="145" t="s">
        <v>165</v>
      </c>
      <c r="E321" s="146" t="s">
        <v>759</v>
      </c>
      <c r="F321" s="147" t="s">
        <v>760</v>
      </c>
      <c r="G321" s="148" t="s">
        <v>248</v>
      </c>
      <c r="H321" s="149">
        <v>26</v>
      </c>
      <c r="I321" s="150"/>
      <c r="J321" s="150">
        <f t="shared" si="100"/>
        <v>0</v>
      </c>
      <c r="K321" s="151"/>
      <c r="L321" s="27"/>
      <c r="M321" s="152" t="s">
        <v>1</v>
      </c>
      <c r="N321" s="153" t="s">
        <v>35</v>
      </c>
      <c r="O321" s="154">
        <v>0</v>
      </c>
      <c r="P321" s="154">
        <f t="shared" si="101"/>
        <v>0</v>
      </c>
      <c r="Q321" s="154">
        <v>0</v>
      </c>
      <c r="R321" s="154">
        <f t="shared" si="102"/>
        <v>0</v>
      </c>
      <c r="S321" s="154">
        <v>0</v>
      </c>
      <c r="T321" s="155">
        <f t="shared" si="10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6" t="s">
        <v>192</v>
      </c>
      <c r="AT321" s="156" t="s">
        <v>165</v>
      </c>
      <c r="AU321" s="156" t="s">
        <v>170</v>
      </c>
      <c r="AY321" s="14" t="s">
        <v>163</v>
      </c>
      <c r="BE321" s="157">
        <f t="shared" si="104"/>
        <v>0</v>
      </c>
      <c r="BF321" s="157">
        <f t="shared" si="105"/>
        <v>0</v>
      </c>
      <c r="BG321" s="157">
        <f t="shared" si="106"/>
        <v>0</v>
      </c>
      <c r="BH321" s="157">
        <f t="shared" si="107"/>
        <v>0</v>
      </c>
      <c r="BI321" s="157">
        <f t="shared" si="108"/>
        <v>0</v>
      </c>
      <c r="BJ321" s="14" t="s">
        <v>170</v>
      </c>
      <c r="BK321" s="157">
        <f t="shared" si="109"/>
        <v>0</v>
      </c>
      <c r="BL321" s="14" t="s">
        <v>192</v>
      </c>
      <c r="BM321" s="156" t="s">
        <v>761</v>
      </c>
    </row>
    <row r="322" spans="1:65" s="2" customFormat="1" ht="24.2" customHeight="1">
      <c r="A322" s="26"/>
      <c r="B322" s="144"/>
      <c r="C322" s="158" t="s">
        <v>460</v>
      </c>
      <c r="D322" s="158" t="s">
        <v>188</v>
      </c>
      <c r="E322" s="159" t="s">
        <v>762</v>
      </c>
      <c r="F322" s="160" t="s">
        <v>763</v>
      </c>
      <c r="G322" s="161" t="s">
        <v>248</v>
      </c>
      <c r="H322" s="162">
        <v>2</v>
      </c>
      <c r="I322" s="163"/>
      <c r="J322" s="163">
        <f t="shared" si="100"/>
        <v>0</v>
      </c>
      <c r="K322" s="164"/>
      <c r="L322" s="165"/>
      <c r="M322" s="166" t="s">
        <v>1</v>
      </c>
      <c r="N322" s="167" t="s">
        <v>35</v>
      </c>
      <c r="O322" s="154">
        <v>0</v>
      </c>
      <c r="P322" s="154">
        <f t="shared" si="101"/>
        <v>0</v>
      </c>
      <c r="Q322" s="154">
        <v>1.6E-2</v>
      </c>
      <c r="R322" s="154">
        <f t="shared" si="102"/>
        <v>3.2000000000000001E-2</v>
      </c>
      <c r="S322" s="154">
        <v>0</v>
      </c>
      <c r="T322" s="155">
        <f t="shared" si="10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6" t="s">
        <v>219</v>
      </c>
      <c r="AT322" s="156" t="s">
        <v>188</v>
      </c>
      <c r="AU322" s="156" t="s">
        <v>170</v>
      </c>
      <c r="AY322" s="14" t="s">
        <v>163</v>
      </c>
      <c r="BE322" s="157">
        <f t="shared" si="104"/>
        <v>0</v>
      </c>
      <c r="BF322" s="157">
        <f t="shared" si="105"/>
        <v>0</v>
      </c>
      <c r="BG322" s="157">
        <f t="shared" si="106"/>
        <v>0</v>
      </c>
      <c r="BH322" s="157">
        <f t="shared" si="107"/>
        <v>0</v>
      </c>
      <c r="BI322" s="157">
        <f t="shared" si="108"/>
        <v>0</v>
      </c>
      <c r="BJ322" s="14" t="s">
        <v>170</v>
      </c>
      <c r="BK322" s="157">
        <f t="shared" si="109"/>
        <v>0</v>
      </c>
      <c r="BL322" s="14" t="s">
        <v>192</v>
      </c>
      <c r="BM322" s="156" t="s">
        <v>764</v>
      </c>
    </row>
    <row r="323" spans="1:65" s="2" customFormat="1" ht="24.2" customHeight="1">
      <c r="A323" s="26"/>
      <c r="B323" s="144"/>
      <c r="C323" s="158" t="s">
        <v>765</v>
      </c>
      <c r="D323" s="158" t="s">
        <v>188</v>
      </c>
      <c r="E323" s="159" t="s">
        <v>766</v>
      </c>
      <c r="F323" s="160" t="s">
        <v>767</v>
      </c>
      <c r="G323" s="161" t="s">
        <v>248</v>
      </c>
      <c r="H323" s="162">
        <v>7</v>
      </c>
      <c r="I323" s="163"/>
      <c r="J323" s="163">
        <f t="shared" si="100"/>
        <v>0</v>
      </c>
      <c r="K323" s="164"/>
      <c r="L323" s="165"/>
      <c r="M323" s="166" t="s">
        <v>1</v>
      </c>
      <c r="N323" s="167" t="s">
        <v>35</v>
      </c>
      <c r="O323" s="154">
        <v>0</v>
      </c>
      <c r="P323" s="154">
        <f t="shared" si="101"/>
        <v>0</v>
      </c>
      <c r="Q323" s="154">
        <v>1.7999999999999999E-2</v>
      </c>
      <c r="R323" s="154">
        <f t="shared" si="102"/>
        <v>0.126</v>
      </c>
      <c r="S323" s="154">
        <v>0</v>
      </c>
      <c r="T323" s="155">
        <f t="shared" si="10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6" t="s">
        <v>219</v>
      </c>
      <c r="AT323" s="156" t="s">
        <v>188</v>
      </c>
      <c r="AU323" s="156" t="s">
        <v>170</v>
      </c>
      <c r="AY323" s="14" t="s">
        <v>163</v>
      </c>
      <c r="BE323" s="157">
        <f t="shared" si="104"/>
        <v>0</v>
      </c>
      <c r="BF323" s="157">
        <f t="shared" si="105"/>
        <v>0</v>
      </c>
      <c r="BG323" s="157">
        <f t="shared" si="106"/>
        <v>0</v>
      </c>
      <c r="BH323" s="157">
        <f t="shared" si="107"/>
        <v>0</v>
      </c>
      <c r="BI323" s="157">
        <f t="shared" si="108"/>
        <v>0</v>
      </c>
      <c r="BJ323" s="14" t="s">
        <v>170</v>
      </c>
      <c r="BK323" s="157">
        <f t="shared" si="109"/>
        <v>0</v>
      </c>
      <c r="BL323" s="14" t="s">
        <v>192</v>
      </c>
      <c r="BM323" s="156" t="s">
        <v>768</v>
      </c>
    </row>
    <row r="324" spans="1:65" s="2" customFormat="1" ht="24.2" customHeight="1">
      <c r="A324" s="26"/>
      <c r="B324" s="144"/>
      <c r="C324" s="158" t="s">
        <v>463</v>
      </c>
      <c r="D324" s="158" t="s">
        <v>188</v>
      </c>
      <c r="E324" s="159" t="s">
        <v>769</v>
      </c>
      <c r="F324" s="160" t="s">
        <v>770</v>
      </c>
      <c r="G324" s="161" t="s">
        <v>248</v>
      </c>
      <c r="H324" s="162">
        <v>5</v>
      </c>
      <c r="I324" s="163"/>
      <c r="J324" s="163">
        <f t="shared" si="100"/>
        <v>0</v>
      </c>
      <c r="K324" s="164"/>
      <c r="L324" s="165"/>
      <c r="M324" s="166" t="s">
        <v>1</v>
      </c>
      <c r="N324" s="167" t="s">
        <v>35</v>
      </c>
      <c r="O324" s="154">
        <v>0</v>
      </c>
      <c r="P324" s="154">
        <f t="shared" si="101"/>
        <v>0</v>
      </c>
      <c r="Q324" s="154">
        <v>2.0500000000000001E-2</v>
      </c>
      <c r="R324" s="154">
        <f t="shared" si="102"/>
        <v>0.10250000000000001</v>
      </c>
      <c r="S324" s="154">
        <v>0</v>
      </c>
      <c r="T324" s="155">
        <f t="shared" si="10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6" t="s">
        <v>219</v>
      </c>
      <c r="AT324" s="156" t="s">
        <v>188</v>
      </c>
      <c r="AU324" s="156" t="s">
        <v>170</v>
      </c>
      <c r="AY324" s="14" t="s">
        <v>163</v>
      </c>
      <c r="BE324" s="157">
        <f t="shared" si="104"/>
        <v>0</v>
      </c>
      <c r="BF324" s="157">
        <f t="shared" si="105"/>
        <v>0</v>
      </c>
      <c r="BG324" s="157">
        <f t="shared" si="106"/>
        <v>0</v>
      </c>
      <c r="BH324" s="157">
        <f t="shared" si="107"/>
        <v>0</v>
      </c>
      <c r="BI324" s="157">
        <f t="shared" si="108"/>
        <v>0</v>
      </c>
      <c r="BJ324" s="14" t="s">
        <v>170</v>
      </c>
      <c r="BK324" s="157">
        <f t="shared" si="109"/>
        <v>0</v>
      </c>
      <c r="BL324" s="14" t="s">
        <v>192</v>
      </c>
      <c r="BM324" s="156" t="s">
        <v>771</v>
      </c>
    </row>
    <row r="325" spans="1:65" s="2" customFormat="1" ht="24.2" customHeight="1">
      <c r="A325" s="26"/>
      <c r="B325" s="144"/>
      <c r="C325" s="158" t="s">
        <v>772</v>
      </c>
      <c r="D325" s="158" t="s">
        <v>188</v>
      </c>
      <c r="E325" s="159" t="s">
        <v>773</v>
      </c>
      <c r="F325" s="160" t="s">
        <v>774</v>
      </c>
      <c r="G325" s="161" t="s">
        <v>248</v>
      </c>
      <c r="H325" s="162">
        <v>11</v>
      </c>
      <c r="I325" s="163"/>
      <c r="J325" s="163">
        <f t="shared" si="100"/>
        <v>0</v>
      </c>
      <c r="K325" s="164"/>
      <c r="L325" s="165"/>
      <c r="M325" s="166" t="s">
        <v>1</v>
      </c>
      <c r="N325" s="167" t="s">
        <v>35</v>
      </c>
      <c r="O325" s="154">
        <v>0</v>
      </c>
      <c r="P325" s="154">
        <f t="shared" si="101"/>
        <v>0</v>
      </c>
      <c r="Q325" s="154">
        <v>2.1999999999999999E-2</v>
      </c>
      <c r="R325" s="154">
        <f t="shared" si="102"/>
        <v>0.24199999999999999</v>
      </c>
      <c r="S325" s="154">
        <v>0</v>
      </c>
      <c r="T325" s="155">
        <f t="shared" si="10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6" t="s">
        <v>219</v>
      </c>
      <c r="AT325" s="156" t="s">
        <v>188</v>
      </c>
      <c r="AU325" s="156" t="s">
        <v>170</v>
      </c>
      <c r="AY325" s="14" t="s">
        <v>163</v>
      </c>
      <c r="BE325" s="157">
        <f t="shared" si="104"/>
        <v>0</v>
      </c>
      <c r="BF325" s="157">
        <f t="shared" si="105"/>
        <v>0</v>
      </c>
      <c r="BG325" s="157">
        <f t="shared" si="106"/>
        <v>0</v>
      </c>
      <c r="BH325" s="157">
        <f t="shared" si="107"/>
        <v>0</v>
      </c>
      <c r="BI325" s="157">
        <f t="shared" si="108"/>
        <v>0</v>
      </c>
      <c r="BJ325" s="14" t="s">
        <v>170</v>
      </c>
      <c r="BK325" s="157">
        <f t="shared" si="109"/>
        <v>0</v>
      </c>
      <c r="BL325" s="14" t="s">
        <v>192</v>
      </c>
      <c r="BM325" s="156" t="s">
        <v>775</v>
      </c>
    </row>
    <row r="326" spans="1:65" s="2" customFormat="1" ht="24.2" customHeight="1">
      <c r="A326" s="26"/>
      <c r="B326" s="144"/>
      <c r="C326" s="158" t="s">
        <v>467</v>
      </c>
      <c r="D326" s="158" t="s">
        <v>188</v>
      </c>
      <c r="E326" s="159" t="s">
        <v>776</v>
      </c>
      <c r="F326" s="160" t="s">
        <v>777</v>
      </c>
      <c r="G326" s="161" t="s">
        <v>248</v>
      </c>
      <c r="H326" s="162">
        <v>1</v>
      </c>
      <c r="I326" s="163"/>
      <c r="J326" s="163">
        <f t="shared" si="100"/>
        <v>0</v>
      </c>
      <c r="K326" s="164"/>
      <c r="L326" s="165"/>
      <c r="M326" s="166" t="s">
        <v>1</v>
      </c>
      <c r="N326" s="167" t="s">
        <v>35</v>
      </c>
      <c r="O326" s="154">
        <v>0</v>
      </c>
      <c r="P326" s="154">
        <f t="shared" si="101"/>
        <v>0</v>
      </c>
      <c r="Q326" s="154">
        <v>2.1999999999999999E-2</v>
      </c>
      <c r="R326" s="154">
        <f t="shared" si="102"/>
        <v>2.1999999999999999E-2</v>
      </c>
      <c r="S326" s="154">
        <v>0</v>
      </c>
      <c r="T326" s="155">
        <f t="shared" si="10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6" t="s">
        <v>219</v>
      </c>
      <c r="AT326" s="156" t="s">
        <v>188</v>
      </c>
      <c r="AU326" s="156" t="s">
        <v>170</v>
      </c>
      <c r="AY326" s="14" t="s">
        <v>163</v>
      </c>
      <c r="BE326" s="157">
        <f t="shared" si="104"/>
        <v>0</v>
      </c>
      <c r="BF326" s="157">
        <f t="shared" si="105"/>
        <v>0</v>
      </c>
      <c r="BG326" s="157">
        <f t="shared" si="106"/>
        <v>0</v>
      </c>
      <c r="BH326" s="157">
        <f t="shared" si="107"/>
        <v>0</v>
      </c>
      <c r="BI326" s="157">
        <f t="shared" si="108"/>
        <v>0</v>
      </c>
      <c r="BJ326" s="14" t="s">
        <v>170</v>
      </c>
      <c r="BK326" s="157">
        <f t="shared" si="109"/>
        <v>0</v>
      </c>
      <c r="BL326" s="14" t="s">
        <v>192</v>
      </c>
      <c r="BM326" s="156" t="s">
        <v>778</v>
      </c>
    </row>
    <row r="327" spans="1:65" s="2" customFormat="1" ht="24.2" customHeight="1">
      <c r="A327" s="26"/>
      <c r="B327" s="144"/>
      <c r="C327" s="145" t="s">
        <v>779</v>
      </c>
      <c r="D327" s="145" t="s">
        <v>165</v>
      </c>
      <c r="E327" s="146" t="s">
        <v>780</v>
      </c>
      <c r="F327" s="147" t="s">
        <v>781</v>
      </c>
      <c r="G327" s="148" t="s">
        <v>248</v>
      </c>
      <c r="H327" s="149">
        <v>3</v>
      </c>
      <c r="I327" s="150"/>
      <c r="J327" s="150">
        <f t="shared" si="100"/>
        <v>0</v>
      </c>
      <c r="K327" s="151"/>
      <c r="L327" s="27"/>
      <c r="M327" s="152" t="s">
        <v>1</v>
      </c>
      <c r="N327" s="153" t="s">
        <v>35</v>
      </c>
      <c r="O327" s="154">
        <v>0</v>
      </c>
      <c r="P327" s="154">
        <f t="shared" si="101"/>
        <v>0</v>
      </c>
      <c r="Q327" s="154">
        <v>0</v>
      </c>
      <c r="R327" s="154">
        <f t="shared" si="102"/>
        <v>0</v>
      </c>
      <c r="S327" s="154">
        <v>0</v>
      </c>
      <c r="T327" s="155">
        <f t="shared" si="10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6" t="s">
        <v>192</v>
      </c>
      <c r="AT327" s="156" t="s">
        <v>165</v>
      </c>
      <c r="AU327" s="156" t="s">
        <v>170</v>
      </c>
      <c r="AY327" s="14" t="s">
        <v>163</v>
      </c>
      <c r="BE327" s="157">
        <f t="shared" si="104"/>
        <v>0</v>
      </c>
      <c r="BF327" s="157">
        <f t="shared" si="105"/>
        <v>0</v>
      </c>
      <c r="BG327" s="157">
        <f t="shared" si="106"/>
        <v>0</v>
      </c>
      <c r="BH327" s="157">
        <f t="shared" si="107"/>
        <v>0</v>
      </c>
      <c r="BI327" s="157">
        <f t="shared" si="108"/>
        <v>0</v>
      </c>
      <c r="BJ327" s="14" t="s">
        <v>170</v>
      </c>
      <c r="BK327" s="157">
        <f t="shared" si="109"/>
        <v>0</v>
      </c>
      <c r="BL327" s="14" t="s">
        <v>192</v>
      </c>
      <c r="BM327" s="156" t="s">
        <v>782</v>
      </c>
    </row>
    <row r="328" spans="1:65" s="2" customFormat="1" ht="24.2" customHeight="1">
      <c r="A328" s="26"/>
      <c r="B328" s="144"/>
      <c r="C328" s="158" t="s">
        <v>470</v>
      </c>
      <c r="D328" s="158" t="s">
        <v>188</v>
      </c>
      <c r="E328" s="159" t="s">
        <v>783</v>
      </c>
      <c r="F328" s="160" t="s">
        <v>784</v>
      </c>
      <c r="G328" s="161" t="s">
        <v>248</v>
      </c>
      <c r="H328" s="162">
        <v>3</v>
      </c>
      <c r="I328" s="163"/>
      <c r="J328" s="163">
        <f t="shared" si="100"/>
        <v>0</v>
      </c>
      <c r="K328" s="164"/>
      <c r="L328" s="165"/>
      <c r="M328" s="166" t="s">
        <v>1</v>
      </c>
      <c r="N328" s="167" t="s">
        <v>35</v>
      </c>
      <c r="O328" s="154">
        <v>0</v>
      </c>
      <c r="P328" s="154">
        <f t="shared" si="101"/>
        <v>0</v>
      </c>
      <c r="Q328" s="154">
        <v>3.2000000000000001E-2</v>
      </c>
      <c r="R328" s="154">
        <f t="shared" si="102"/>
        <v>9.6000000000000002E-2</v>
      </c>
      <c r="S328" s="154">
        <v>0</v>
      </c>
      <c r="T328" s="155">
        <f t="shared" si="10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6" t="s">
        <v>219</v>
      </c>
      <c r="AT328" s="156" t="s">
        <v>188</v>
      </c>
      <c r="AU328" s="156" t="s">
        <v>170</v>
      </c>
      <c r="AY328" s="14" t="s">
        <v>163</v>
      </c>
      <c r="BE328" s="157">
        <f t="shared" si="104"/>
        <v>0</v>
      </c>
      <c r="BF328" s="157">
        <f t="shared" si="105"/>
        <v>0</v>
      </c>
      <c r="BG328" s="157">
        <f t="shared" si="106"/>
        <v>0</v>
      </c>
      <c r="BH328" s="157">
        <f t="shared" si="107"/>
        <v>0</v>
      </c>
      <c r="BI328" s="157">
        <f t="shared" si="108"/>
        <v>0</v>
      </c>
      <c r="BJ328" s="14" t="s">
        <v>170</v>
      </c>
      <c r="BK328" s="157">
        <f t="shared" si="109"/>
        <v>0</v>
      </c>
      <c r="BL328" s="14" t="s">
        <v>192</v>
      </c>
      <c r="BM328" s="156" t="s">
        <v>785</v>
      </c>
    </row>
    <row r="329" spans="1:65" s="2" customFormat="1" ht="24.2" customHeight="1">
      <c r="A329" s="26"/>
      <c r="B329" s="144"/>
      <c r="C329" s="145" t="s">
        <v>786</v>
      </c>
      <c r="D329" s="145" t="s">
        <v>165</v>
      </c>
      <c r="E329" s="146" t="s">
        <v>787</v>
      </c>
      <c r="F329" s="147" t="s">
        <v>788</v>
      </c>
      <c r="G329" s="148" t="s">
        <v>248</v>
      </c>
      <c r="H329" s="149">
        <v>7</v>
      </c>
      <c r="I329" s="150"/>
      <c r="J329" s="150">
        <f t="shared" si="100"/>
        <v>0</v>
      </c>
      <c r="K329" s="151"/>
      <c r="L329" s="27"/>
      <c r="M329" s="152" t="s">
        <v>1</v>
      </c>
      <c r="N329" s="153" t="s">
        <v>35</v>
      </c>
      <c r="O329" s="154">
        <v>0</v>
      </c>
      <c r="P329" s="154">
        <f t="shared" si="101"/>
        <v>0</v>
      </c>
      <c r="Q329" s="154">
        <v>1.0000000000000001E-5</v>
      </c>
      <c r="R329" s="154">
        <f t="shared" si="102"/>
        <v>7.0000000000000007E-5</v>
      </c>
      <c r="S329" s="154">
        <v>0</v>
      </c>
      <c r="T329" s="155">
        <f t="shared" si="10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6" t="s">
        <v>192</v>
      </c>
      <c r="AT329" s="156" t="s">
        <v>165</v>
      </c>
      <c r="AU329" s="156" t="s">
        <v>170</v>
      </c>
      <c r="AY329" s="14" t="s">
        <v>163</v>
      </c>
      <c r="BE329" s="157">
        <f t="shared" si="104"/>
        <v>0</v>
      </c>
      <c r="BF329" s="157">
        <f t="shared" si="105"/>
        <v>0</v>
      </c>
      <c r="BG329" s="157">
        <f t="shared" si="106"/>
        <v>0</v>
      </c>
      <c r="BH329" s="157">
        <f t="shared" si="107"/>
        <v>0</v>
      </c>
      <c r="BI329" s="157">
        <f t="shared" si="108"/>
        <v>0</v>
      </c>
      <c r="BJ329" s="14" t="s">
        <v>170</v>
      </c>
      <c r="BK329" s="157">
        <f t="shared" si="109"/>
        <v>0</v>
      </c>
      <c r="BL329" s="14" t="s">
        <v>192</v>
      </c>
      <c r="BM329" s="156" t="s">
        <v>789</v>
      </c>
    </row>
    <row r="330" spans="1:65" s="2" customFormat="1" ht="24.2" customHeight="1">
      <c r="A330" s="26"/>
      <c r="B330" s="144"/>
      <c r="C330" s="145" t="s">
        <v>474</v>
      </c>
      <c r="D330" s="145" t="s">
        <v>165</v>
      </c>
      <c r="E330" s="146" t="s">
        <v>790</v>
      </c>
      <c r="F330" s="147" t="s">
        <v>791</v>
      </c>
      <c r="G330" s="148" t="s">
        <v>248</v>
      </c>
      <c r="H330" s="149">
        <v>11</v>
      </c>
      <c r="I330" s="150"/>
      <c r="J330" s="150">
        <f t="shared" si="100"/>
        <v>0</v>
      </c>
      <c r="K330" s="151"/>
      <c r="L330" s="27"/>
      <c r="M330" s="152" t="s">
        <v>1</v>
      </c>
      <c r="N330" s="153" t="s">
        <v>35</v>
      </c>
      <c r="O330" s="154">
        <v>0</v>
      </c>
      <c r="P330" s="154">
        <f t="shared" si="101"/>
        <v>0</v>
      </c>
      <c r="Q330" s="154">
        <v>1.0000000000000001E-5</v>
      </c>
      <c r="R330" s="154">
        <f t="shared" si="102"/>
        <v>1.1E-4</v>
      </c>
      <c r="S330" s="154">
        <v>0</v>
      </c>
      <c r="T330" s="155">
        <f t="shared" si="10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6" t="s">
        <v>192</v>
      </c>
      <c r="AT330" s="156" t="s">
        <v>165</v>
      </c>
      <c r="AU330" s="156" t="s">
        <v>170</v>
      </c>
      <c r="AY330" s="14" t="s">
        <v>163</v>
      </c>
      <c r="BE330" s="157">
        <f t="shared" si="104"/>
        <v>0</v>
      </c>
      <c r="BF330" s="157">
        <f t="shared" si="105"/>
        <v>0</v>
      </c>
      <c r="BG330" s="157">
        <f t="shared" si="106"/>
        <v>0</v>
      </c>
      <c r="BH330" s="157">
        <f t="shared" si="107"/>
        <v>0</v>
      </c>
      <c r="BI330" s="157">
        <f t="shared" si="108"/>
        <v>0</v>
      </c>
      <c r="BJ330" s="14" t="s">
        <v>170</v>
      </c>
      <c r="BK330" s="157">
        <f t="shared" si="109"/>
        <v>0</v>
      </c>
      <c r="BL330" s="14" t="s">
        <v>192</v>
      </c>
      <c r="BM330" s="156" t="s">
        <v>792</v>
      </c>
    </row>
    <row r="331" spans="1:65" s="2" customFormat="1" ht="24.2" customHeight="1">
      <c r="A331" s="26"/>
      <c r="B331" s="144"/>
      <c r="C331" s="145" t="s">
        <v>793</v>
      </c>
      <c r="D331" s="145" t="s">
        <v>165</v>
      </c>
      <c r="E331" s="146" t="s">
        <v>794</v>
      </c>
      <c r="F331" s="147" t="s">
        <v>795</v>
      </c>
      <c r="G331" s="148" t="s">
        <v>248</v>
      </c>
      <c r="H331" s="149">
        <v>3</v>
      </c>
      <c r="I331" s="150"/>
      <c r="J331" s="150">
        <f t="shared" si="100"/>
        <v>0</v>
      </c>
      <c r="K331" s="151"/>
      <c r="L331" s="27"/>
      <c r="M331" s="152" t="s">
        <v>1</v>
      </c>
      <c r="N331" s="153" t="s">
        <v>35</v>
      </c>
      <c r="O331" s="154">
        <v>0</v>
      </c>
      <c r="P331" s="154">
        <f t="shared" si="101"/>
        <v>0</v>
      </c>
      <c r="Q331" s="154">
        <v>3.0000000000000001E-5</v>
      </c>
      <c r="R331" s="154">
        <f t="shared" si="102"/>
        <v>9.0000000000000006E-5</v>
      </c>
      <c r="S331" s="154">
        <v>0</v>
      </c>
      <c r="T331" s="155">
        <f t="shared" si="10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6" t="s">
        <v>192</v>
      </c>
      <c r="AT331" s="156" t="s">
        <v>165</v>
      </c>
      <c r="AU331" s="156" t="s">
        <v>170</v>
      </c>
      <c r="AY331" s="14" t="s">
        <v>163</v>
      </c>
      <c r="BE331" s="157">
        <f t="shared" si="104"/>
        <v>0</v>
      </c>
      <c r="BF331" s="157">
        <f t="shared" si="105"/>
        <v>0</v>
      </c>
      <c r="BG331" s="157">
        <f t="shared" si="106"/>
        <v>0</v>
      </c>
      <c r="BH331" s="157">
        <f t="shared" si="107"/>
        <v>0</v>
      </c>
      <c r="BI331" s="157">
        <f t="shared" si="108"/>
        <v>0</v>
      </c>
      <c r="BJ331" s="14" t="s">
        <v>170</v>
      </c>
      <c r="BK331" s="157">
        <f t="shared" si="109"/>
        <v>0</v>
      </c>
      <c r="BL331" s="14" t="s">
        <v>192</v>
      </c>
      <c r="BM331" s="156" t="s">
        <v>796</v>
      </c>
    </row>
    <row r="332" spans="1:65" s="2" customFormat="1" ht="24.2" customHeight="1">
      <c r="A332" s="26"/>
      <c r="B332" s="144"/>
      <c r="C332" s="158" t="s">
        <v>477</v>
      </c>
      <c r="D332" s="158" t="s">
        <v>188</v>
      </c>
      <c r="E332" s="159" t="s">
        <v>797</v>
      </c>
      <c r="F332" s="160" t="s">
        <v>798</v>
      </c>
      <c r="G332" s="161" t="s">
        <v>374</v>
      </c>
      <c r="H332" s="162">
        <v>29.3</v>
      </c>
      <c r="I332" s="163"/>
      <c r="J332" s="163">
        <f t="shared" si="100"/>
        <v>0</v>
      </c>
      <c r="K332" s="164"/>
      <c r="L332" s="165"/>
      <c r="M332" s="166" t="s">
        <v>1</v>
      </c>
      <c r="N332" s="167" t="s">
        <v>35</v>
      </c>
      <c r="O332" s="154">
        <v>0</v>
      </c>
      <c r="P332" s="154">
        <f t="shared" si="101"/>
        <v>0</v>
      </c>
      <c r="Q332" s="154">
        <v>2.3399317406143298E-3</v>
      </c>
      <c r="R332" s="154">
        <f t="shared" si="102"/>
        <v>6.8559999999999871E-2</v>
      </c>
      <c r="S332" s="154">
        <v>0</v>
      </c>
      <c r="T332" s="155">
        <f t="shared" si="10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6" t="s">
        <v>219</v>
      </c>
      <c r="AT332" s="156" t="s">
        <v>188</v>
      </c>
      <c r="AU332" s="156" t="s">
        <v>170</v>
      </c>
      <c r="AY332" s="14" t="s">
        <v>163</v>
      </c>
      <c r="BE332" s="157">
        <f t="shared" si="104"/>
        <v>0</v>
      </c>
      <c r="BF332" s="157">
        <f t="shared" si="105"/>
        <v>0</v>
      </c>
      <c r="BG332" s="157">
        <f t="shared" si="106"/>
        <v>0</v>
      </c>
      <c r="BH332" s="157">
        <f t="shared" si="107"/>
        <v>0</v>
      </c>
      <c r="BI332" s="157">
        <f t="shared" si="108"/>
        <v>0</v>
      </c>
      <c r="BJ332" s="14" t="s">
        <v>170</v>
      </c>
      <c r="BK332" s="157">
        <f t="shared" si="109"/>
        <v>0</v>
      </c>
      <c r="BL332" s="14" t="s">
        <v>192</v>
      </c>
      <c r="BM332" s="156" t="s">
        <v>799</v>
      </c>
    </row>
    <row r="333" spans="1:65" s="2" customFormat="1" ht="24.2" customHeight="1">
      <c r="A333" s="26"/>
      <c r="B333" s="144"/>
      <c r="C333" s="145" t="s">
        <v>800</v>
      </c>
      <c r="D333" s="145" t="s">
        <v>165</v>
      </c>
      <c r="E333" s="146" t="s">
        <v>801</v>
      </c>
      <c r="F333" s="147" t="s">
        <v>802</v>
      </c>
      <c r="G333" s="148" t="s">
        <v>248</v>
      </c>
      <c r="H333" s="149">
        <v>23</v>
      </c>
      <c r="I333" s="150"/>
      <c r="J333" s="150">
        <f t="shared" si="100"/>
        <v>0</v>
      </c>
      <c r="K333" s="151"/>
      <c r="L333" s="27"/>
      <c r="M333" s="152" t="s">
        <v>1</v>
      </c>
      <c r="N333" s="153" t="s">
        <v>35</v>
      </c>
      <c r="O333" s="154">
        <v>0</v>
      </c>
      <c r="P333" s="154">
        <f t="shared" si="101"/>
        <v>0</v>
      </c>
      <c r="Q333" s="154">
        <v>4.4999999999999999E-4</v>
      </c>
      <c r="R333" s="154">
        <f t="shared" si="102"/>
        <v>1.035E-2</v>
      </c>
      <c r="S333" s="154">
        <v>0</v>
      </c>
      <c r="T333" s="155">
        <f t="shared" si="10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6" t="s">
        <v>192</v>
      </c>
      <c r="AT333" s="156" t="s">
        <v>165</v>
      </c>
      <c r="AU333" s="156" t="s">
        <v>170</v>
      </c>
      <c r="AY333" s="14" t="s">
        <v>163</v>
      </c>
      <c r="BE333" s="157">
        <f t="shared" si="104"/>
        <v>0</v>
      </c>
      <c r="BF333" s="157">
        <f t="shared" si="105"/>
        <v>0</v>
      </c>
      <c r="BG333" s="157">
        <f t="shared" si="106"/>
        <v>0</v>
      </c>
      <c r="BH333" s="157">
        <f t="shared" si="107"/>
        <v>0</v>
      </c>
      <c r="BI333" s="157">
        <f t="shared" si="108"/>
        <v>0</v>
      </c>
      <c r="BJ333" s="14" t="s">
        <v>170</v>
      </c>
      <c r="BK333" s="157">
        <f t="shared" si="109"/>
        <v>0</v>
      </c>
      <c r="BL333" s="14" t="s">
        <v>192</v>
      </c>
      <c r="BM333" s="156" t="s">
        <v>803</v>
      </c>
    </row>
    <row r="334" spans="1:65" s="2" customFormat="1" ht="24.2" customHeight="1">
      <c r="A334" s="26"/>
      <c r="B334" s="144"/>
      <c r="C334" s="145" t="s">
        <v>481</v>
      </c>
      <c r="D334" s="145" t="s">
        <v>165</v>
      </c>
      <c r="E334" s="146" t="s">
        <v>804</v>
      </c>
      <c r="F334" s="147" t="s">
        <v>805</v>
      </c>
      <c r="G334" s="148" t="s">
        <v>248</v>
      </c>
      <c r="H334" s="149">
        <v>4</v>
      </c>
      <c r="I334" s="150"/>
      <c r="J334" s="150">
        <f t="shared" si="100"/>
        <v>0</v>
      </c>
      <c r="K334" s="151"/>
      <c r="L334" s="27"/>
      <c r="M334" s="152" t="s">
        <v>1</v>
      </c>
      <c r="N334" s="153" t="s">
        <v>35</v>
      </c>
      <c r="O334" s="154">
        <v>0</v>
      </c>
      <c r="P334" s="154">
        <f t="shared" si="101"/>
        <v>0</v>
      </c>
      <c r="Q334" s="154">
        <v>1.06E-3</v>
      </c>
      <c r="R334" s="154">
        <f t="shared" si="102"/>
        <v>4.2399999999999998E-3</v>
      </c>
      <c r="S334" s="154">
        <v>0</v>
      </c>
      <c r="T334" s="155">
        <f t="shared" si="10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6" t="s">
        <v>192</v>
      </c>
      <c r="AT334" s="156" t="s">
        <v>165</v>
      </c>
      <c r="AU334" s="156" t="s">
        <v>170</v>
      </c>
      <c r="AY334" s="14" t="s">
        <v>163</v>
      </c>
      <c r="BE334" s="157">
        <f t="shared" si="104"/>
        <v>0</v>
      </c>
      <c r="BF334" s="157">
        <f t="shared" si="105"/>
        <v>0</v>
      </c>
      <c r="BG334" s="157">
        <f t="shared" si="106"/>
        <v>0</v>
      </c>
      <c r="BH334" s="157">
        <f t="shared" si="107"/>
        <v>0</v>
      </c>
      <c r="BI334" s="157">
        <f t="shared" si="108"/>
        <v>0</v>
      </c>
      <c r="BJ334" s="14" t="s">
        <v>170</v>
      </c>
      <c r="BK334" s="157">
        <f t="shared" si="109"/>
        <v>0</v>
      </c>
      <c r="BL334" s="14" t="s">
        <v>192</v>
      </c>
      <c r="BM334" s="156" t="s">
        <v>806</v>
      </c>
    </row>
    <row r="335" spans="1:65" s="2" customFormat="1" ht="24.2" customHeight="1">
      <c r="A335" s="26"/>
      <c r="B335" s="144"/>
      <c r="C335" s="158" t="s">
        <v>807</v>
      </c>
      <c r="D335" s="158" t="s">
        <v>188</v>
      </c>
      <c r="E335" s="159" t="s">
        <v>808</v>
      </c>
      <c r="F335" s="160" t="s">
        <v>809</v>
      </c>
      <c r="G335" s="161" t="s">
        <v>248</v>
      </c>
      <c r="H335" s="162">
        <v>27</v>
      </c>
      <c r="I335" s="163"/>
      <c r="J335" s="163">
        <f t="shared" si="100"/>
        <v>0</v>
      </c>
      <c r="K335" s="164"/>
      <c r="L335" s="165"/>
      <c r="M335" s="166" t="s">
        <v>1</v>
      </c>
      <c r="N335" s="167" t="s">
        <v>35</v>
      </c>
      <c r="O335" s="154">
        <v>0</v>
      </c>
      <c r="P335" s="154">
        <f t="shared" si="101"/>
        <v>0</v>
      </c>
      <c r="Q335" s="154">
        <v>1.7999999999999999E-2</v>
      </c>
      <c r="R335" s="154">
        <f t="shared" si="102"/>
        <v>0.48599999999999999</v>
      </c>
      <c r="S335" s="154">
        <v>0</v>
      </c>
      <c r="T335" s="155">
        <f t="shared" si="10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6" t="s">
        <v>219</v>
      </c>
      <c r="AT335" s="156" t="s">
        <v>188</v>
      </c>
      <c r="AU335" s="156" t="s">
        <v>170</v>
      </c>
      <c r="AY335" s="14" t="s">
        <v>163</v>
      </c>
      <c r="BE335" s="157">
        <f t="shared" si="104"/>
        <v>0</v>
      </c>
      <c r="BF335" s="157">
        <f t="shared" si="105"/>
        <v>0</v>
      </c>
      <c r="BG335" s="157">
        <f t="shared" si="106"/>
        <v>0</v>
      </c>
      <c r="BH335" s="157">
        <f t="shared" si="107"/>
        <v>0</v>
      </c>
      <c r="BI335" s="157">
        <f t="shared" si="108"/>
        <v>0</v>
      </c>
      <c r="BJ335" s="14" t="s">
        <v>170</v>
      </c>
      <c r="BK335" s="157">
        <f t="shared" si="109"/>
        <v>0</v>
      </c>
      <c r="BL335" s="14" t="s">
        <v>192</v>
      </c>
      <c r="BM335" s="156" t="s">
        <v>810</v>
      </c>
    </row>
    <row r="336" spans="1:65" s="2" customFormat="1" ht="24.2" customHeight="1">
      <c r="A336" s="26"/>
      <c r="B336" s="144"/>
      <c r="C336" s="145" t="s">
        <v>484</v>
      </c>
      <c r="D336" s="145" t="s">
        <v>165</v>
      </c>
      <c r="E336" s="146" t="s">
        <v>811</v>
      </c>
      <c r="F336" s="147" t="s">
        <v>812</v>
      </c>
      <c r="G336" s="148" t="s">
        <v>248</v>
      </c>
      <c r="H336" s="149">
        <v>3</v>
      </c>
      <c r="I336" s="150"/>
      <c r="J336" s="150">
        <f t="shared" si="100"/>
        <v>0</v>
      </c>
      <c r="K336" s="151"/>
      <c r="L336" s="27"/>
      <c r="M336" s="152" t="s">
        <v>1</v>
      </c>
      <c r="N336" s="153" t="s">
        <v>35</v>
      </c>
      <c r="O336" s="154">
        <v>0</v>
      </c>
      <c r="P336" s="154">
        <f t="shared" si="101"/>
        <v>0</v>
      </c>
      <c r="Q336" s="154">
        <v>1.17E-3</v>
      </c>
      <c r="R336" s="154">
        <f t="shared" si="102"/>
        <v>3.5100000000000001E-3</v>
      </c>
      <c r="S336" s="154">
        <v>0</v>
      </c>
      <c r="T336" s="155">
        <f t="shared" si="10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6" t="s">
        <v>192</v>
      </c>
      <c r="AT336" s="156" t="s">
        <v>165</v>
      </c>
      <c r="AU336" s="156" t="s">
        <v>170</v>
      </c>
      <c r="AY336" s="14" t="s">
        <v>163</v>
      </c>
      <c r="BE336" s="157">
        <f t="shared" si="104"/>
        <v>0</v>
      </c>
      <c r="BF336" s="157">
        <f t="shared" si="105"/>
        <v>0</v>
      </c>
      <c r="BG336" s="157">
        <f t="shared" si="106"/>
        <v>0</v>
      </c>
      <c r="BH336" s="157">
        <f t="shared" si="107"/>
        <v>0</v>
      </c>
      <c r="BI336" s="157">
        <f t="shared" si="108"/>
        <v>0</v>
      </c>
      <c r="BJ336" s="14" t="s">
        <v>170</v>
      </c>
      <c r="BK336" s="157">
        <f t="shared" si="109"/>
        <v>0</v>
      </c>
      <c r="BL336" s="14" t="s">
        <v>192</v>
      </c>
      <c r="BM336" s="156" t="s">
        <v>813</v>
      </c>
    </row>
    <row r="337" spans="1:65" s="2" customFormat="1" ht="24.2" customHeight="1">
      <c r="A337" s="26"/>
      <c r="B337" s="144"/>
      <c r="C337" s="158" t="s">
        <v>814</v>
      </c>
      <c r="D337" s="158" t="s">
        <v>188</v>
      </c>
      <c r="E337" s="159" t="s">
        <v>815</v>
      </c>
      <c r="F337" s="160" t="s">
        <v>816</v>
      </c>
      <c r="G337" s="161" t="s">
        <v>248</v>
      </c>
      <c r="H337" s="162">
        <v>3</v>
      </c>
      <c r="I337" s="163"/>
      <c r="J337" s="163">
        <f t="shared" si="100"/>
        <v>0</v>
      </c>
      <c r="K337" s="164"/>
      <c r="L337" s="165"/>
      <c r="M337" s="166" t="s">
        <v>1</v>
      </c>
      <c r="N337" s="167" t="s">
        <v>35</v>
      </c>
      <c r="O337" s="154">
        <v>0</v>
      </c>
      <c r="P337" s="154">
        <f t="shared" si="101"/>
        <v>0</v>
      </c>
      <c r="Q337" s="154">
        <v>1.7999999999999999E-2</v>
      </c>
      <c r="R337" s="154">
        <f t="shared" si="102"/>
        <v>5.3999999999999992E-2</v>
      </c>
      <c r="S337" s="154">
        <v>0</v>
      </c>
      <c r="T337" s="155">
        <f t="shared" si="10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6" t="s">
        <v>219</v>
      </c>
      <c r="AT337" s="156" t="s">
        <v>188</v>
      </c>
      <c r="AU337" s="156" t="s">
        <v>170</v>
      </c>
      <c r="AY337" s="14" t="s">
        <v>163</v>
      </c>
      <c r="BE337" s="157">
        <f t="shared" si="104"/>
        <v>0</v>
      </c>
      <c r="BF337" s="157">
        <f t="shared" si="105"/>
        <v>0</v>
      </c>
      <c r="BG337" s="157">
        <f t="shared" si="106"/>
        <v>0</v>
      </c>
      <c r="BH337" s="157">
        <f t="shared" si="107"/>
        <v>0</v>
      </c>
      <c r="BI337" s="157">
        <f t="shared" si="108"/>
        <v>0</v>
      </c>
      <c r="BJ337" s="14" t="s">
        <v>170</v>
      </c>
      <c r="BK337" s="157">
        <f t="shared" si="109"/>
        <v>0</v>
      </c>
      <c r="BL337" s="14" t="s">
        <v>192</v>
      </c>
      <c r="BM337" s="156" t="s">
        <v>817</v>
      </c>
    </row>
    <row r="338" spans="1:65" s="2" customFormat="1" ht="24.2" customHeight="1">
      <c r="A338" s="26"/>
      <c r="B338" s="144"/>
      <c r="C338" s="145" t="s">
        <v>489</v>
      </c>
      <c r="D338" s="145" t="s">
        <v>165</v>
      </c>
      <c r="E338" s="146" t="s">
        <v>818</v>
      </c>
      <c r="F338" s="147" t="s">
        <v>819</v>
      </c>
      <c r="G338" s="148" t="s">
        <v>539</v>
      </c>
      <c r="H338" s="149">
        <v>443.77300000000002</v>
      </c>
      <c r="I338" s="150"/>
      <c r="J338" s="150">
        <f t="shared" si="100"/>
        <v>0</v>
      </c>
      <c r="K338" s="151"/>
      <c r="L338" s="27"/>
      <c r="M338" s="152" t="s">
        <v>1</v>
      </c>
      <c r="N338" s="153" t="s">
        <v>35</v>
      </c>
      <c r="O338" s="154">
        <v>0</v>
      </c>
      <c r="P338" s="154">
        <f t="shared" si="101"/>
        <v>0</v>
      </c>
      <c r="Q338" s="154">
        <v>0</v>
      </c>
      <c r="R338" s="154">
        <f t="shared" si="102"/>
        <v>0</v>
      </c>
      <c r="S338" s="154">
        <v>0</v>
      </c>
      <c r="T338" s="155">
        <f t="shared" si="10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6" t="s">
        <v>192</v>
      </c>
      <c r="AT338" s="156" t="s">
        <v>165</v>
      </c>
      <c r="AU338" s="156" t="s">
        <v>170</v>
      </c>
      <c r="AY338" s="14" t="s">
        <v>163</v>
      </c>
      <c r="BE338" s="157">
        <f t="shared" si="104"/>
        <v>0</v>
      </c>
      <c r="BF338" s="157">
        <f t="shared" si="105"/>
        <v>0</v>
      </c>
      <c r="BG338" s="157">
        <f t="shared" si="106"/>
        <v>0</v>
      </c>
      <c r="BH338" s="157">
        <f t="shared" si="107"/>
        <v>0</v>
      </c>
      <c r="BI338" s="157">
        <f t="shared" si="108"/>
        <v>0</v>
      </c>
      <c r="BJ338" s="14" t="s">
        <v>170</v>
      </c>
      <c r="BK338" s="157">
        <f t="shared" si="109"/>
        <v>0</v>
      </c>
      <c r="BL338" s="14" t="s">
        <v>192</v>
      </c>
      <c r="BM338" s="156" t="s">
        <v>820</v>
      </c>
    </row>
    <row r="339" spans="1:65" s="12" customFormat="1" ht="22.9" customHeight="1">
      <c r="B339" s="132"/>
      <c r="D339" s="133" t="s">
        <v>68</v>
      </c>
      <c r="E339" s="142" t="s">
        <v>821</v>
      </c>
      <c r="F339" s="142" t="s">
        <v>822</v>
      </c>
      <c r="J339" s="143">
        <f>BK339</f>
        <v>0</v>
      </c>
      <c r="L339" s="132"/>
      <c r="M339" s="136"/>
      <c r="N339" s="137"/>
      <c r="O339" s="137"/>
      <c r="P339" s="138">
        <f>SUM(P340:P352)</f>
        <v>0</v>
      </c>
      <c r="Q339" s="137"/>
      <c r="R339" s="138">
        <f>SUM(R340:R352)</f>
        <v>0.57352000000000003</v>
      </c>
      <c r="S339" s="137"/>
      <c r="T339" s="139">
        <f>SUM(T340:T352)</f>
        <v>0</v>
      </c>
      <c r="AR339" s="133" t="s">
        <v>170</v>
      </c>
      <c r="AT339" s="140" t="s">
        <v>68</v>
      </c>
      <c r="AU339" s="140" t="s">
        <v>77</v>
      </c>
      <c r="AY339" s="133" t="s">
        <v>163</v>
      </c>
      <c r="BK339" s="141">
        <f>SUM(BK340:BK352)</f>
        <v>0</v>
      </c>
    </row>
    <row r="340" spans="1:65" s="2" customFormat="1" ht="37.9" customHeight="1">
      <c r="A340" s="26"/>
      <c r="B340" s="144"/>
      <c r="C340" s="145" t="s">
        <v>823</v>
      </c>
      <c r="D340" s="145" t="s">
        <v>165</v>
      </c>
      <c r="E340" s="146" t="s">
        <v>824</v>
      </c>
      <c r="F340" s="147" t="s">
        <v>825</v>
      </c>
      <c r="G340" s="148" t="s">
        <v>826</v>
      </c>
      <c r="H340" s="149">
        <v>1</v>
      </c>
      <c r="I340" s="150"/>
      <c r="J340" s="150">
        <f t="shared" ref="J340:J352" si="110">ROUND(I340*H340,2)</f>
        <v>0</v>
      </c>
      <c r="K340" s="151"/>
      <c r="L340" s="27"/>
      <c r="M340" s="152" t="s">
        <v>1</v>
      </c>
      <c r="N340" s="153" t="s">
        <v>35</v>
      </c>
      <c r="O340" s="154">
        <v>0</v>
      </c>
      <c r="P340" s="154">
        <f t="shared" ref="P340:P352" si="111">O340*H340</f>
        <v>0</v>
      </c>
      <c r="Q340" s="154">
        <v>0</v>
      </c>
      <c r="R340" s="154">
        <f t="shared" ref="R340:R352" si="112">Q340*H340</f>
        <v>0</v>
      </c>
      <c r="S340" s="154">
        <v>0</v>
      </c>
      <c r="T340" s="155">
        <f t="shared" ref="T340:T352" si="113">S340*H340</f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56" t="s">
        <v>192</v>
      </c>
      <c r="AT340" s="156" t="s">
        <v>165</v>
      </c>
      <c r="AU340" s="156" t="s">
        <v>170</v>
      </c>
      <c r="AY340" s="14" t="s">
        <v>163</v>
      </c>
      <c r="BE340" s="157">
        <f t="shared" ref="BE340:BE352" si="114">IF(N340="základná",J340,0)</f>
        <v>0</v>
      </c>
      <c r="BF340" s="157">
        <f t="shared" ref="BF340:BF352" si="115">IF(N340="znížená",J340,0)</f>
        <v>0</v>
      </c>
      <c r="BG340" s="157">
        <f t="shared" ref="BG340:BG352" si="116">IF(N340="zákl. prenesená",J340,0)</f>
        <v>0</v>
      </c>
      <c r="BH340" s="157">
        <f t="shared" ref="BH340:BH352" si="117">IF(N340="zníž. prenesená",J340,0)</f>
        <v>0</v>
      </c>
      <c r="BI340" s="157">
        <f t="shared" ref="BI340:BI352" si="118">IF(N340="nulová",J340,0)</f>
        <v>0</v>
      </c>
      <c r="BJ340" s="14" t="s">
        <v>170</v>
      </c>
      <c r="BK340" s="157">
        <f t="shared" ref="BK340:BK352" si="119">ROUND(I340*H340,2)</f>
        <v>0</v>
      </c>
      <c r="BL340" s="14" t="s">
        <v>192</v>
      </c>
      <c r="BM340" s="156" t="s">
        <v>827</v>
      </c>
    </row>
    <row r="341" spans="1:65" s="2" customFormat="1" ht="33" customHeight="1">
      <c r="A341" s="26"/>
      <c r="B341" s="144"/>
      <c r="C341" s="145" t="s">
        <v>492</v>
      </c>
      <c r="D341" s="145" t="s">
        <v>165</v>
      </c>
      <c r="E341" s="146" t="s">
        <v>828</v>
      </c>
      <c r="F341" s="147" t="s">
        <v>829</v>
      </c>
      <c r="G341" s="148" t="s">
        <v>374</v>
      </c>
      <c r="H341" s="149">
        <v>9.25</v>
      </c>
      <c r="I341" s="150"/>
      <c r="J341" s="150">
        <f t="shared" si="110"/>
        <v>0</v>
      </c>
      <c r="K341" s="151"/>
      <c r="L341" s="27"/>
      <c r="M341" s="152" t="s">
        <v>1</v>
      </c>
      <c r="N341" s="153" t="s">
        <v>35</v>
      </c>
      <c r="O341" s="154">
        <v>0</v>
      </c>
      <c r="P341" s="154">
        <f t="shared" si="111"/>
        <v>0</v>
      </c>
      <c r="Q341" s="154">
        <v>0</v>
      </c>
      <c r="R341" s="154">
        <f t="shared" si="112"/>
        <v>0</v>
      </c>
      <c r="S341" s="154">
        <v>0</v>
      </c>
      <c r="T341" s="155">
        <f t="shared" si="113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6" t="s">
        <v>192</v>
      </c>
      <c r="AT341" s="156" t="s">
        <v>165</v>
      </c>
      <c r="AU341" s="156" t="s">
        <v>170</v>
      </c>
      <c r="AY341" s="14" t="s">
        <v>163</v>
      </c>
      <c r="BE341" s="157">
        <f t="shared" si="114"/>
        <v>0</v>
      </c>
      <c r="BF341" s="157">
        <f t="shared" si="115"/>
        <v>0</v>
      </c>
      <c r="BG341" s="157">
        <f t="shared" si="116"/>
        <v>0</v>
      </c>
      <c r="BH341" s="157">
        <f t="shared" si="117"/>
        <v>0</v>
      </c>
      <c r="BI341" s="157">
        <f t="shared" si="118"/>
        <v>0</v>
      </c>
      <c r="BJ341" s="14" t="s">
        <v>170</v>
      </c>
      <c r="BK341" s="157">
        <f t="shared" si="119"/>
        <v>0</v>
      </c>
      <c r="BL341" s="14" t="s">
        <v>192</v>
      </c>
      <c r="BM341" s="156" t="s">
        <v>830</v>
      </c>
    </row>
    <row r="342" spans="1:65" s="2" customFormat="1" ht="21.75" customHeight="1">
      <c r="A342" s="26"/>
      <c r="B342" s="144"/>
      <c r="C342" s="158" t="s">
        <v>831</v>
      </c>
      <c r="D342" s="158" t="s">
        <v>188</v>
      </c>
      <c r="E342" s="159" t="s">
        <v>832</v>
      </c>
      <c r="F342" s="160" t="s">
        <v>833</v>
      </c>
      <c r="G342" s="161" t="s">
        <v>374</v>
      </c>
      <c r="H342" s="162">
        <v>9.25</v>
      </c>
      <c r="I342" s="163"/>
      <c r="J342" s="163">
        <f t="shared" si="110"/>
        <v>0</v>
      </c>
      <c r="K342" s="164"/>
      <c r="L342" s="165"/>
      <c r="M342" s="166" t="s">
        <v>1</v>
      </c>
      <c r="N342" s="167" t="s">
        <v>35</v>
      </c>
      <c r="O342" s="154">
        <v>0</v>
      </c>
      <c r="P342" s="154">
        <f t="shared" si="111"/>
        <v>0</v>
      </c>
      <c r="Q342" s="154">
        <v>1.2E-2</v>
      </c>
      <c r="R342" s="154">
        <f t="shared" si="112"/>
        <v>0.111</v>
      </c>
      <c r="S342" s="154">
        <v>0</v>
      </c>
      <c r="T342" s="155">
        <f t="shared" si="11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6" t="s">
        <v>219</v>
      </c>
      <c r="AT342" s="156" t="s">
        <v>188</v>
      </c>
      <c r="AU342" s="156" t="s">
        <v>170</v>
      </c>
      <c r="AY342" s="14" t="s">
        <v>163</v>
      </c>
      <c r="BE342" s="157">
        <f t="shared" si="114"/>
        <v>0</v>
      </c>
      <c r="BF342" s="157">
        <f t="shared" si="115"/>
        <v>0</v>
      </c>
      <c r="BG342" s="157">
        <f t="shared" si="116"/>
        <v>0</v>
      </c>
      <c r="BH342" s="157">
        <f t="shared" si="117"/>
        <v>0</v>
      </c>
      <c r="BI342" s="157">
        <f t="shared" si="118"/>
        <v>0</v>
      </c>
      <c r="BJ342" s="14" t="s">
        <v>170</v>
      </c>
      <c r="BK342" s="157">
        <f t="shared" si="119"/>
        <v>0</v>
      </c>
      <c r="BL342" s="14" t="s">
        <v>192</v>
      </c>
      <c r="BM342" s="156" t="s">
        <v>834</v>
      </c>
    </row>
    <row r="343" spans="1:65" s="2" customFormat="1" ht="24.2" customHeight="1">
      <c r="A343" s="26"/>
      <c r="B343" s="144"/>
      <c r="C343" s="145" t="s">
        <v>496</v>
      </c>
      <c r="D343" s="145" t="s">
        <v>165</v>
      </c>
      <c r="E343" s="146" t="s">
        <v>835</v>
      </c>
      <c r="F343" s="147" t="s">
        <v>836</v>
      </c>
      <c r="G343" s="148" t="s">
        <v>248</v>
      </c>
      <c r="H343" s="149">
        <v>2</v>
      </c>
      <c r="I343" s="150"/>
      <c r="J343" s="150">
        <f t="shared" si="110"/>
        <v>0</v>
      </c>
      <c r="K343" s="151"/>
      <c r="L343" s="27"/>
      <c r="M343" s="152" t="s">
        <v>1</v>
      </c>
      <c r="N343" s="153" t="s">
        <v>35</v>
      </c>
      <c r="O343" s="154">
        <v>0</v>
      </c>
      <c r="P343" s="154">
        <f t="shared" si="111"/>
        <v>0</v>
      </c>
      <c r="Q343" s="154">
        <v>0</v>
      </c>
      <c r="R343" s="154">
        <f t="shared" si="112"/>
        <v>0</v>
      </c>
      <c r="S343" s="154">
        <v>0</v>
      </c>
      <c r="T343" s="155">
        <f t="shared" si="11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6" t="s">
        <v>192</v>
      </c>
      <c r="AT343" s="156" t="s">
        <v>165</v>
      </c>
      <c r="AU343" s="156" t="s">
        <v>170</v>
      </c>
      <c r="AY343" s="14" t="s">
        <v>163</v>
      </c>
      <c r="BE343" s="157">
        <f t="shared" si="114"/>
        <v>0</v>
      </c>
      <c r="BF343" s="157">
        <f t="shared" si="115"/>
        <v>0</v>
      </c>
      <c r="BG343" s="157">
        <f t="shared" si="116"/>
        <v>0</v>
      </c>
      <c r="BH343" s="157">
        <f t="shared" si="117"/>
        <v>0</v>
      </c>
      <c r="BI343" s="157">
        <f t="shared" si="118"/>
        <v>0</v>
      </c>
      <c r="BJ343" s="14" t="s">
        <v>170</v>
      </c>
      <c r="BK343" s="157">
        <f t="shared" si="119"/>
        <v>0</v>
      </c>
      <c r="BL343" s="14" t="s">
        <v>192</v>
      </c>
      <c r="BM343" s="156" t="s">
        <v>837</v>
      </c>
    </row>
    <row r="344" spans="1:65" s="2" customFormat="1" ht="16.5" customHeight="1">
      <c r="A344" s="26"/>
      <c r="B344" s="144"/>
      <c r="C344" s="158" t="s">
        <v>838</v>
      </c>
      <c r="D344" s="158" t="s">
        <v>188</v>
      </c>
      <c r="E344" s="159" t="s">
        <v>839</v>
      </c>
      <c r="F344" s="160" t="s">
        <v>840</v>
      </c>
      <c r="G344" s="161" t="s">
        <v>841</v>
      </c>
      <c r="H344" s="162">
        <v>2</v>
      </c>
      <c r="I344" s="163"/>
      <c r="J344" s="163">
        <f t="shared" si="110"/>
        <v>0</v>
      </c>
      <c r="K344" s="164"/>
      <c r="L344" s="165"/>
      <c r="M344" s="166" t="s">
        <v>1</v>
      </c>
      <c r="N344" s="167" t="s">
        <v>35</v>
      </c>
      <c r="O344" s="154">
        <v>0</v>
      </c>
      <c r="P344" s="154">
        <f t="shared" si="111"/>
        <v>0</v>
      </c>
      <c r="Q344" s="154">
        <v>0</v>
      </c>
      <c r="R344" s="154">
        <f t="shared" si="112"/>
        <v>0</v>
      </c>
      <c r="S344" s="154">
        <v>0</v>
      </c>
      <c r="T344" s="155">
        <f t="shared" si="11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6" t="s">
        <v>219</v>
      </c>
      <c r="AT344" s="156" t="s">
        <v>188</v>
      </c>
      <c r="AU344" s="156" t="s">
        <v>170</v>
      </c>
      <c r="AY344" s="14" t="s">
        <v>163</v>
      </c>
      <c r="BE344" s="157">
        <f t="shared" si="114"/>
        <v>0</v>
      </c>
      <c r="BF344" s="157">
        <f t="shared" si="115"/>
        <v>0</v>
      </c>
      <c r="BG344" s="157">
        <f t="shared" si="116"/>
        <v>0</v>
      </c>
      <c r="BH344" s="157">
        <f t="shared" si="117"/>
        <v>0</v>
      </c>
      <c r="BI344" s="157">
        <f t="shared" si="118"/>
        <v>0</v>
      </c>
      <c r="BJ344" s="14" t="s">
        <v>170</v>
      </c>
      <c r="BK344" s="157">
        <f t="shared" si="119"/>
        <v>0</v>
      </c>
      <c r="BL344" s="14" t="s">
        <v>192</v>
      </c>
      <c r="BM344" s="156" t="s">
        <v>842</v>
      </c>
    </row>
    <row r="345" spans="1:65" s="2" customFormat="1" ht="21.75" customHeight="1">
      <c r="A345" s="26"/>
      <c r="B345" s="144"/>
      <c r="C345" s="158" t="s">
        <v>499</v>
      </c>
      <c r="D345" s="158" t="s">
        <v>188</v>
      </c>
      <c r="E345" s="159" t="s">
        <v>843</v>
      </c>
      <c r="F345" s="160" t="s">
        <v>844</v>
      </c>
      <c r="G345" s="161" t="s">
        <v>248</v>
      </c>
      <c r="H345" s="162">
        <v>4</v>
      </c>
      <c r="I345" s="163"/>
      <c r="J345" s="163">
        <f t="shared" si="110"/>
        <v>0</v>
      </c>
      <c r="K345" s="164"/>
      <c r="L345" s="165"/>
      <c r="M345" s="166" t="s">
        <v>1</v>
      </c>
      <c r="N345" s="167" t="s">
        <v>35</v>
      </c>
      <c r="O345" s="154">
        <v>0</v>
      </c>
      <c r="P345" s="154">
        <f t="shared" si="111"/>
        <v>0</v>
      </c>
      <c r="Q345" s="154">
        <v>1.23E-3</v>
      </c>
      <c r="R345" s="154">
        <f t="shared" si="112"/>
        <v>4.9199999999999999E-3</v>
      </c>
      <c r="S345" s="154">
        <v>0</v>
      </c>
      <c r="T345" s="155">
        <f t="shared" si="11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6" t="s">
        <v>219</v>
      </c>
      <c r="AT345" s="156" t="s">
        <v>188</v>
      </c>
      <c r="AU345" s="156" t="s">
        <v>170</v>
      </c>
      <c r="AY345" s="14" t="s">
        <v>163</v>
      </c>
      <c r="BE345" s="157">
        <f t="shared" si="114"/>
        <v>0</v>
      </c>
      <c r="BF345" s="157">
        <f t="shared" si="115"/>
        <v>0</v>
      </c>
      <c r="BG345" s="157">
        <f t="shared" si="116"/>
        <v>0</v>
      </c>
      <c r="BH345" s="157">
        <f t="shared" si="117"/>
        <v>0</v>
      </c>
      <c r="BI345" s="157">
        <f t="shared" si="118"/>
        <v>0</v>
      </c>
      <c r="BJ345" s="14" t="s">
        <v>170</v>
      </c>
      <c r="BK345" s="157">
        <f t="shared" si="119"/>
        <v>0</v>
      </c>
      <c r="BL345" s="14" t="s">
        <v>192</v>
      </c>
      <c r="BM345" s="156" t="s">
        <v>845</v>
      </c>
    </row>
    <row r="346" spans="1:65" s="2" customFormat="1" ht="24.2" customHeight="1">
      <c r="A346" s="26"/>
      <c r="B346" s="144"/>
      <c r="C346" s="158" t="s">
        <v>846</v>
      </c>
      <c r="D346" s="158" t="s">
        <v>188</v>
      </c>
      <c r="E346" s="159" t="s">
        <v>847</v>
      </c>
      <c r="F346" s="160" t="s">
        <v>848</v>
      </c>
      <c r="G346" s="161" t="s">
        <v>248</v>
      </c>
      <c r="H346" s="162">
        <v>2</v>
      </c>
      <c r="I346" s="163"/>
      <c r="J346" s="163">
        <f t="shared" si="110"/>
        <v>0</v>
      </c>
      <c r="K346" s="164"/>
      <c r="L346" s="165"/>
      <c r="M346" s="166" t="s">
        <v>1</v>
      </c>
      <c r="N346" s="167" t="s">
        <v>35</v>
      </c>
      <c r="O346" s="154">
        <v>0</v>
      </c>
      <c r="P346" s="154">
        <f t="shared" si="111"/>
        <v>0</v>
      </c>
      <c r="Q346" s="154">
        <v>1.25E-3</v>
      </c>
      <c r="R346" s="154">
        <f t="shared" si="112"/>
        <v>2.5000000000000001E-3</v>
      </c>
      <c r="S346" s="154">
        <v>0</v>
      </c>
      <c r="T346" s="155">
        <f t="shared" si="11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6" t="s">
        <v>219</v>
      </c>
      <c r="AT346" s="156" t="s">
        <v>188</v>
      </c>
      <c r="AU346" s="156" t="s">
        <v>170</v>
      </c>
      <c r="AY346" s="14" t="s">
        <v>163</v>
      </c>
      <c r="BE346" s="157">
        <f t="shared" si="114"/>
        <v>0</v>
      </c>
      <c r="BF346" s="157">
        <f t="shared" si="115"/>
        <v>0</v>
      </c>
      <c r="BG346" s="157">
        <f t="shared" si="116"/>
        <v>0</v>
      </c>
      <c r="BH346" s="157">
        <f t="shared" si="117"/>
        <v>0</v>
      </c>
      <c r="BI346" s="157">
        <f t="shared" si="118"/>
        <v>0</v>
      </c>
      <c r="BJ346" s="14" t="s">
        <v>170</v>
      </c>
      <c r="BK346" s="157">
        <f t="shared" si="119"/>
        <v>0</v>
      </c>
      <c r="BL346" s="14" t="s">
        <v>192</v>
      </c>
      <c r="BM346" s="156" t="s">
        <v>849</v>
      </c>
    </row>
    <row r="347" spans="1:65" s="2" customFormat="1" ht="24.2" customHeight="1">
      <c r="A347" s="26"/>
      <c r="B347" s="144"/>
      <c r="C347" s="158" t="s">
        <v>503</v>
      </c>
      <c r="D347" s="158" t="s">
        <v>188</v>
      </c>
      <c r="E347" s="159" t="s">
        <v>850</v>
      </c>
      <c r="F347" s="160" t="s">
        <v>851</v>
      </c>
      <c r="G347" s="161" t="s">
        <v>248</v>
      </c>
      <c r="H347" s="162">
        <v>4</v>
      </c>
      <c r="I347" s="163"/>
      <c r="J347" s="163">
        <f t="shared" si="110"/>
        <v>0</v>
      </c>
      <c r="K347" s="164"/>
      <c r="L347" s="165"/>
      <c r="M347" s="166" t="s">
        <v>1</v>
      </c>
      <c r="N347" s="167" t="s">
        <v>35</v>
      </c>
      <c r="O347" s="154">
        <v>0</v>
      </c>
      <c r="P347" s="154">
        <f t="shared" si="111"/>
        <v>0</v>
      </c>
      <c r="Q347" s="154">
        <v>1.1000000000000001E-3</v>
      </c>
      <c r="R347" s="154">
        <f t="shared" si="112"/>
        <v>4.4000000000000003E-3</v>
      </c>
      <c r="S347" s="154">
        <v>0</v>
      </c>
      <c r="T347" s="155">
        <f t="shared" si="11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6" t="s">
        <v>219</v>
      </c>
      <c r="AT347" s="156" t="s">
        <v>188</v>
      </c>
      <c r="AU347" s="156" t="s">
        <v>170</v>
      </c>
      <c r="AY347" s="14" t="s">
        <v>163</v>
      </c>
      <c r="BE347" s="157">
        <f t="shared" si="114"/>
        <v>0</v>
      </c>
      <c r="BF347" s="157">
        <f t="shared" si="115"/>
        <v>0</v>
      </c>
      <c r="BG347" s="157">
        <f t="shared" si="116"/>
        <v>0</v>
      </c>
      <c r="BH347" s="157">
        <f t="shared" si="117"/>
        <v>0</v>
      </c>
      <c r="BI347" s="157">
        <f t="shared" si="118"/>
        <v>0</v>
      </c>
      <c r="BJ347" s="14" t="s">
        <v>170</v>
      </c>
      <c r="BK347" s="157">
        <f t="shared" si="119"/>
        <v>0</v>
      </c>
      <c r="BL347" s="14" t="s">
        <v>192</v>
      </c>
      <c r="BM347" s="156" t="s">
        <v>852</v>
      </c>
    </row>
    <row r="348" spans="1:65" s="2" customFormat="1" ht="21.75" customHeight="1">
      <c r="A348" s="26"/>
      <c r="B348" s="144"/>
      <c r="C348" s="158" t="s">
        <v>853</v>
      </c>
      <c r="D348" s="158" t="s">
        <v>188</v>
      </c>
      <c r="E348" s="159" t="s">
        <v>854</v>
      </c>
      <c r="F348" s="160" t="s">
        <v>855</v>
      </c>
      <c r="G348" s="161" t="s">
        <v>374</v>
      </c>
      <c r="H348" s="162">
        <v>19</v>
      </c>
      <c r="I348" s="163"/>
      <c r="J348" s="163">
        <f t="shared" si="110"/>
        <v>0</v>
      </c>
      <c r="K348" s="164"/>
      <c r="L348" s="165"/>
      <c r="M348" s="166" t="s">
        <v>1</v>
      </c>
      <c r="N348" s="167" t="s">
        <v>35</v>
      </c>
      <c r="O348" s="154">
        <v>0</v>
      </c>
      <c r="P348" s="154">
        <f t="shared" si="111"/>
        <v>0</v>
      </c>
      <c r="Q348" s="154">
        <v>2.3E-3</v>
      </c>
      <c r="R348" s="154">
        <f t="shared" si="112"/>
        <v>4.3700000000000003E-2</v>
      </c>
      <c r="S348" s="154">
        <v>0</v>
      </c>
      <c r="T348" s="155">
        <f t="shared" si="11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6" t="s">
        <v>219</v>
      </c>
      <c r="AT348" s="156" t="s">
        <v>188</v>
      </c>
      <c r="AU348" s="156" t="s">
        <v>170</v>
      </c>
      <c r="AY348" s="14" t="s">
        <v>163</v>
      </c>
      <c r="BE348" s="157">
        <f t="shared" si="114"/>
        <v>0</v>
      </c>
      <c r="BF348" s="157">
        <f t="shared" si="115"/>
        <v>0</v>
      </c>
      <c r="BG348" s="157">
        <f t="shared" si="116"/>
        <v>0</v>
      </c>
      <c r="BH348" s="157">
        <f t="shared" si="117"/>
        <v>0</v>
      </c>
      <c r="BI348" s="157">
        <f t="shared" si="118"/>
        <v>0</v>
      </c>
      <c r="BJ348" s="14" t="s">
        <v>170</v>
      </c>
      <c r="BK348" s="157">
        <f t="shared" si="119"/>
        <v>0</v>
      </c>
      <c r="BL348" s="14" t="s">
        <v>192</v>
      </c>
      <c r="BM348" s="156" t="s">
        <v>856</v>
      </c>
    </row>
    <row r="349" spans="1:65" s="2" customFormat="1" ht="24.2" customHeight="1">
      <c r="A349" s="26"/>
      <c r="B349" s="144"/>
      <c r="C349" s="158" t="s">
        <v>508</v>
      </c>
      <c r="D349" s="158" t="s">
        <v>188</v>
      </c>
      <c r="E349" s="159" t="s">
        <v>857</v>
      </c>
      <c r="F349" s="160" t="s">
        <v>858</v>
      </c>
      <c r="G349" s="161" t="s">
        <v>859</v>
      </c>
      <c r="H349" s="162">
        <v>2</v>
      </c>
      <c r="I349" s="163"/>
      <c r="J349" s="163">
        <f t="shared" si="110"/>
        <v>0</v>
      </c>
      <c r="K349" s="164"/>
      <c r="L349" s="165"/>
      <c r="M349" s="166" t="s">
        <v>1</v>
      </c>
      <c r="N349" s="167" t="s">
        <v>35</v>
      </c>
      <c r="O349" s="154">
        <v>0</v>
      </c>
      <c r="P349" s="154">
        <f t="shared" si="111"/>
        <v>0</v>
      </c>
      <c r="Q349" s="154">
        <v>1.7999999999999999E-2</v>
      </c>
      <c r="R349" s="154">
        <f t="shared" si="112"/>
        <v>3.5999999999999997E-2</v>
      </c>
      <c r="S349" s="154">
        <v>0</v>
      </c>
      <c r="T349" s="155">
        <f t="shared" si="11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6" t="s">
        <v>219</v>
      </c>
      <c r="AT349" s="156" t="s">
        <v>188</v>
      </c>
      <c r="AU349" s="156" t="s">
        <v>170</v>
      </c>
      <c r="AY349" s="14" t="s">
        <v>163</v>
      </c>
      <c r="BE349" s="157">
        <f t="shared" si="114"/>
        <v>0</v>
      </c>
      <c r="BF349" s="157">
        <f t="shared" si="115"/>
        <v>0</v>
      </c>
      <c r="BG349" s="157">
        <f t="shared" si="116"/>
        <v>0</v>
      </c>
      <c r="BH349" s="157">
        <f t="shared" si="117"/>
        <v>0</v>
      </c>
      <c r="BI349" s="157">
        <f t="shared" si="118"/>
        <v>0</v>
      </c>
      <c r="BJ349" s="14" t="s">
        <v>170</v>
      </c>
      <c r="BK349" s="157">
        <f t="shared" si="119"/>
        <v>0</v>
      </c>
      <c r="BL349" s="14" t="s">
        <v>192</v>
      </c>
      <c r="BM349" s="156" t="s">
        <v>860</v>
      </c>
    </row>
    <row r="350" spans="1:65" s="2" customFormat="1" ht="33" customHeight="1">
      <c r="A350" s="26"/>
      <c r="B350" s="144"/>
      <c r="C350" s="145" t="s">
        <v>861</v>
      </c>
      <c r="D350" s="145" t="s">
        <v>165</v>
      </c>
      <c r="E350" s="146" t="s">
        <v>862</v>
      </c>
      <c r="F350" s="147" t="s">
        <v>863</v>
      </c>
      <c r="G350" s="148" t="s">
        <v>864</v>
      </c>
      <c r="H350" s="149">
        <v>350</v>
      </c>
      <c r="I350" s="150"/>
      <c r="J350" s="150">
        <f t="shared" si="110"/>
        <v>0</v>
      </c>
      <c r="K350" s="151"/>
      <c r="L350" s="27"/>
      <c r="M350" s="152" t="s">
        <v>1</v>
      </c>
      <c r="N350" s="153" t="s">
        <v>35</v>
      </c>
      <c r="O350" s="154">
        <v>0</v>
      </c>
      <c r="P350" s="154">
        <f t="shared" si="111"/>
        <v>0</v>
      </c>
      <c r="Q350" s="154">
        <v>6.0000000000000002E-5</v>
      </c>
      <c r="R350" s="154">
        <f t="shared" si="112"/>
        <v>2.1000000000000001E-2</v>
      </c>
      <c r="S350" s="154">
        <v>0</v>
      </c>
      <c r="T350" s="155">
        <f t="shared" si="11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6" t="s">
        <v>192</v>
      </c>
      <c r="AT350" s="156" t="s">
        <v>165</v>
      </c>
      <c r="AU350" s="156" t="s">
        <v>170</v>
      </c>
      <c r="AY350" s="14" t="s">
        <v>163</v>
      </c>
      <c r="BE350" s="157">
        <f t="shared" si="114"/>
        <v>0</v>
      </c>
      <c r="BF350" s="157">
        <f t="shared" si="115"/>
        <v>0</v>
      </c>
      <c r="BG350" s="157">
        <f t="shared" si="116"/>
        <v>0</v>
      </c>
      <c r="BH350" s="157">
        <f t="shared" si="117"/>
        <v>0</v>
      </c>
      <c r="BI350" s="157">
        <f t="shared" si="118"/>
        <v>0</v>
      </c>
      <c r="BJ350" s="14" t="s">
        <v>170</v>
      </c>
      <c r="BK350" s="157">
        <f t="shared" si="119"/>
        <v>0</v>
      </c>
      <c r="BL350" s="14" t="s">
        <v>192</v>
      </c>
      <c r="BM350" s="156" t="s">
        <v>865</v>
      </c>
    </row>
    <row r="351" spans="1:65" s="2" customFormat="1" ht="16.5" customHeight="1">
      <c r="A351" s="26"/>
      <c r="B351" s="144"/>
      <c r="C351" s="158" t="s">
        <v>516</v>
      </c>
      <c r="D351" s="158" t="s">
        <v>188</v>
      </c>
      <c r="E351" s="159" t="s">
        <v>866</v>
      </c>
      <c r="F351" s="160" t="s">
        <v>867</v>
      </c>
      <c r="G351" s="161" t="s">
        <v>191</v>
      </c>
      <c r="H351" s="162">
        <v>0.35</v>
      </c>
      <c r="I351" s="163"/>
      <c r="J351" s="163">
        <f t="shared" si="110"/>
        <v>0</v>
      </c>
      <c r="K351" s="164"/>
      <c r="L351" s="165"/>
      <c r="M351" s="166" t="s">
        <v>1</v>
      </c>
      <c r="N351" s="167" t="s">
        <v>35</v>
      </c>
      <c r="O351" s="154">
        <v>0</v>
      </c>
      <c r="P351" s="154">
        <f t="shared" si="111"/>
        <v>0</v>
      </c>
      <c r="Q351" s="154">
        <v>1</v>
      </c>
      <c r="R351" s="154">
        <f t="shared" si="112"/>
        <v>0.35</v>
      </c>
      <c r="S351" s="154">
        <v>0</v>
      </c>
      <c r="T351" s="155">
        <f t="shared" si="11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6" t="s">
        <v>219</v>
      </c>
      <c r="AT351" s="156" t="s">
        <v>188</v>
      </c>
      <c r="AU351" s="156" t="s">
        <v>170</v>
      </c>
      <c r="AY351" s="14" t="s">
        <v>163</v>
      </c>
      <c r="BE351" s="157">
        <f t="shared" si="114"/>
        <v>0</v>
      </c>
      <c r="BF351" s="157">
        <f t="shared" si="115"/>
        <v>0</v>
      </c>
      <c r="BG351" s="157">
        <f t="shared" si="116"/>
        <v>0</v>
      </c>
      <c r="BH351" s="157">
        <f t="shared" si="117"/>
        <v>0</v>
      </c>
      <c r="BI351" s="157">
        <f t="shared" si="118"/>
        <v>0</v>
      </c>
      <c r="BJ351" s="14" t="s">
        <v>170</v>
      </c>
      <c r="BK351" s="157">
        <f t="shared" si="119"/>
        <v>0</v>
      </c>
      <c r="BL351" s="14" t="s">
        <v>192</v>
      </c>
      <c r="BM351" s="156" t="s">
        <v>868</v>
      </c>
    </row>
    <row r="352" spans="1:65" s="2" customFormat="1" ht="24.2" customHeight="1">
      <c r="A352" s="26"/>
      <c r="B352" s="144"/>
      <c r="C352" s="145" t="s">
        <v>869</v>
      </c>
      <c r="D352" s="145" t="s">
        <v>165</v>
      </c>
      <c r="E352" s="146" t="s">
        <v>870</v>
      </c>
      <c r="F352" s="147" t="s">
        <v>871</v>
      </c>
      <c r="G352" s="148" t="s">
        <v>539</v>
      </c>
      <c r="H352" s="149">
        <v>150.53700000000001</v>
      </c>
      <c r="I352" s="150"/>
      <c r="J352" s="150">
        <f t="shared" si="110"/>
        <v>0</v>
      </c>
      <c r="K352" s="151"/>
      <c r="L352" s="27"/>
      <c r="M352" s="152" t="s">
        <v>1</v>
      </c>
      <c r="N352" s="153" t="s">
        <v>35</v>
      </c>
      <c r="O352" s="154">
        <v>0</v>
      </c>
      <c r="P352" s="154">
        <f t="shared" si="111"/>
        <v>0</v>
      </c>
      <c r="Q352" s="154">
        <v>0</v>
      </c>
      <c r="R352" s="154">
        <f t="shared" si="112"/>
        <v>0</v>
      </c>
      <c r="S352" s="154">
        <v>0</v>
      </c>
      <c r="T352" s="155">
        <f t="shared" si="11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6" t="s">
        <v>192</v>
      </c>
      <c r="AT352" s="156" t="s">
        <v>165</v>
      </c>
      <c r="AU352" s="156" t="s">
        <v>170</v>
      </c>
      <c r="AY352" s="14" t="s">
        <v>163</v>
      </c>
      <c r="BE352" s="157">
        <f t="shared" si="114"/>
        <v>0</v>
      </c>
      <c r="BF352" s="157">
        <f t="shared" si="115"/>
        <v>0</v>
      </c>
      <c r="BG352" s="157">
        <f t="shared" si="116"/>
        <v>0</v>
      </c>
      <c r="BH352" s="157">
        <f t="shared" si="117"/>
        <v>0</v>
      </c>
      <c r="BI352" s="157">
        <f t="shared" si="118"/>
        <v>0</v>
      </c>
      <c r="BJ352" s="14" t="s">
        <v>170</v>
      </c>
      <c r="BK352" s="157">
        <f t="shared" si="119"/>
        <v>0</v>
      </c>
      <c r="BL352" s="14" t="s">
        <v>192</v>
      </c>
      <c r="BM352" s="156" t="s">
        <v>872</v>
      </c>
    </row>
    <row r="353" spans="1:65" s="12" customFormat="1" ht="22.9" customHeight="1">
      <c r="B353" s="132"/>
      <c r="D353" s="133" t="s">
        <v>68</v>
      </c>
      <c r="E353" s="142" t="s">
        <v>873</v>
      </c>
      <c r="F353" s="142" t="s">
        <v>874</v>
      </c>
      <c r="J353" s="143">
        <f>BK353</f>
        <v>0</v>
      </c>
      <c r="L353" s="132"/>
      <c r="M353" s="136"/>
      <c r="N353" s="137"/>
      <c r="O353" s="137"/>
      <c r="P353" s="138">
        <f>SUM(P354:P356)</f>
        <v>0</v>
      </c>
      <c r="Q353" s="137"/>
      <c r="R353" s="138">
        <f>SUM(R354:R356)</f>
        <v>2.5720800000000041</v>
      </c>
      <c r="S353" s="137"/>
      <c r="T353" s="139">
        <f>SUM(T354:T356)</f>
        <v>0</v>
      </c>
      <c r="AR353" s="133" t="s">
        <v>170</v>
      </c>
      <c r="AT353" s="140" t="s">
        <v>68</v>
      </c>
      <c r="AU353" s="140" t="s">
        <v>77</v>
      </c>
      <c r="AY353" s="133" t="s">
        <v>163</v>
      </c>
      <c r="BK353" s="141">
        <f>SUM(BK354:BK356)</f>
        <v>0</v>
      </c>
    </row>
    <row r="354" spans="1:65" s="2" customFormat="1" ht="24.2" customHeight="1">
      <c r="A354" s="26"/>
      <c r="B354" s="144"/>
      <c r="C354" s="145" t="s">
        <v>519</v>
      </c>
      <c r="D354" s="145" t="s">
        <v>165</v>
      </c>
      <c r="E354" s="146" t="s">
        <v>875</v>
      </c>
      <c r="F354" s="147" t="s">
        <v>876</v>
      </c>
      <c r="G354" s="148" t="s">
        <v>208</v>
      </c>
      <c r="H354" s="149">
        <v>90.79</v>
      </c>
      <c r="I354" s="150"/>
      <c r="J354" s="150">
        <f>ROUND(I354*H354,2)</f>
        <v>0</v>
      </c>
      <c r="K354" s="151"/>
      <c r="L354" s="27"/>
      <c r="M354" s="152" t="s">
        <v>1</v>
      </c>
      <c r="N354" s="153" t="s">
        <v>35</v>
      </c>
      <c r="O354" s="154">
        <v>0</v>
      </c>
      <c r="P354" s="154">
        <f>O354*H354</f>
        <v>0</v>
      </c>
      <c r="Q354" s="154">
        <v>3.8499834783566498E-3</v>
      </c>
      <c r="R354" s="154">
        <f>Q354*H354</f>
        <v>0.34954000000000024</v>
      </c>
      <c r="S354" s="154">
        <v>0</v>
      </c>
      <c r="T354" s="155">
        <f>S354*H354</f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6" t="s">
        <v>192</v>
      </c>
      <c r="AT354" s="156" t="s">
        <v>165</v>
      </c>
      <c r="AU354" s="156" t="s">
        <v>170</v>
      </c>
      <c r="AY354" s="14" t="s">
        <v>163</v>
      </c>
      <c r="BE354" s="157">
        <f>IF(N354="základná",J354,0)</f>
        <v>0</v>
      </c>
      <c r="BF354" s="157">
        <f>IF(N354="znížená",J354,0)</f>
        <v>0</v>
      </c>
      <c r="BG354" s="157">
        <f>IF(N354="zákl. prenesená",J354,0)</f>
        <v>0</v>
      </c>
      <c r="BH354" s="157">
        <f>IF(N354="zníž. prenesená",J354,0)</f>
        <v>0</v>
      </c>
      <c r="BI354" s="157">
        <f>IF(N354="nulová",J354,0)</f>
        <v>0</v>
      </c>
      <c r="BJ354" s="14" t="s">
        <v>170</v>
      </c>
      <c r="BK354" s="157">
        <f>ROUND(I354*H354,2)</f>
        <v>0</v>
      </c>
      <c r="BL354" s="14" t="s">
        <v>192</v>
      </c>
      <c r="BM354" s="156" t="s">
        <v>877</v>
      </c>
    </row>
    <row r="355" spans="1:65" s="2" customFormat="1" ht="21.75" customHeight="1">
      <c r="A355" s="26"/>
      <c r="B355" s="144"/>
      <c r="C355" s="158" t="s">
        <v>878</v>
      </c>
      <c r="D355" s="158" t="s">
        <v>188</v>
      </c>
      <c r="E355" s="159" t="s">
        <v>879</v>
      </c>
      <c r="F355" s="160" t="s">
        <v>880</v>
      </c>
      <c r="G355" s="161" t="s">
        <v>208</v>
      </c>
      <c r="H355" s="162">
        <v>92.605999999999995</v>
      </c>
      <c r="I355" s="163"/>
      <c r="J355" s="163">
        <f>ROUND(I355*H355,2)</f>
        <v>0</v>
      </c>
      <c r="K355" s="164"/>
      <c r="L355" s="165"/>
      <c r="M355" s="166" t="s">
        <v>1</v>
      </c>
      <c r="N355" s="167" t="s">
        <v>35</v>
      </c>
      <c r="O355" s="154">
        <v>0</v>
      </c>
      <c r="P355" s="154">
        <f>O355*H355</f>
        <v>0</v>
      </c>
      <c r="Q355" s="154">
        <v>2.39999568062545E-2</v>
      </c>
      <c r="R355" s="154">
        <f>Q355*H355</f>
        <v>2.222540000000004</v>
      </c>
      <c r="S355" s="154">
        <v>0</v>
      </c>
      <c r="T355" s="155">
        <f>S355*H355</f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6" t="s">
        <v>219</v>
      </c>
      <c r="AT355" s="156" t="s">
        <v>188</v>
      </c>
      <c r="AU355" s="156" t="s">
        <v>170</v>
      </c>
      <c r="AY355" s="14" t="s">
        <v>163</v>
      </c>
      <c r="BE355" s="157">
        <f>IF(N355="základná",J355,0)</f>
        <v>0</v>
      </c>
      <c r="BF355" s="157">
        <f>IF(N355="znížená",J355,0)</f>
        <v>0</v>
      </c>
      <c r="BG355" s="157">
        <f>IF(N355="zákl. prenesená",J355,0)</f>
        <v>0</v>
      </c>
      <c r="BH355" s="157">
        <f>IF(N355="zníž. prenesená",J355,0)</f>
        <v>0</v>
      </c>
      <c r="BI355" s="157">
        <f>IF(N355="nulová",J355,0)</f>
        <v>0</v>
      </c>
      <c r="BJ355" s="14" t="s">
        <v>170</v>
      </c>
      <c r="BK355" s="157">
        <f>ROUND(I355*H355,2)</f>
        <v>0</v>
      </c>
      <c r="BL355" s="14" t="s">
        <v>192</v>
      </c>
      <c r="BM355" s="156" t="s">
        <v>881</v>
      </c>
    </row>
    <row r="356" spans="1:65" s="2" customFormat="1" ht="24.2" customHeight="1">
      <c r="A356" s="26"/>
      <c r="B356" s="144"/>
      <c r="C356" s="145" t="s">
        <v>522</v>
      </c>
      <c r="D356" s="145" t="s">
        <v>165</v>
      </c>
      <c r="E356" s="146" t="s">
        <v>882</v>
      </c>
      <c r="F356" s="147" t="s">
        <v>883</v>
      </c>
      <c r="G356" s="148" t="s">
        <v>539</v>
      </c>
      <c r="H356" s="149">
        <v>28.667999999999999</v>
      </c>
      <c r="I356" s="150"/>
      <c r="J356" s="150">
        <f>ROUND(I356*H356,2)</f>
        <v>0</v>
      </c>
      <c r="K356" s="151"/>
      <c r="L356" s="27"/>
      <c r="M356" s="152" t="s">
        <v>1</v>
      </c>
      <c r="N356" s="153" t="s">
        <v>35</v>
      </c>
      <c r="O356" s="154">
        <v>0</v>
      </c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6" t="s">
        <v>192</v>
      </c>
      <c r="AT356" s="156" t="s">
        <v>165</v>
      </c>
      <c r="AU356" s="156" t="s">
        <v>170</v>
      </c>
      <c r="AY356" s="14" t="s">
        <v>163</v>
      </c>
      <c r="BE356" s="157">
        <f>IF(N356="základná",J356,0)</f>
        <v>0</v>
      </c>
      <c r="BF356" s="157">
        <f>IF(N356="znížená",J356,0)</f>
        <v>0</v>
      </c>
      <c r="BG356" s="157">
        <f>IF(N356="zákl. prenesená",J356,0)</f>
        <v>0</v>
      </c>
      <c r="BH356" s="157">
        <f>IF(N356="zníž. prenesená",J356,0)</f>
        <v>0</v>
      </c>
      <c r="BI356" s="157">
        <f>IF(N356="nulová",J356,0)</f>
        <v>0</v>
      </c>
      <c r="BJ356" s="14" t="s">
        <v>170</v>
      </c>
      <c r="BK356" s="157">
        <f>ROUND(I356*H356,2)</f>
        <v>0</v>
      </c>
      <c r="BL356" s="14" t="s">
        <v>192</v>
      </c>
      <c r="BM356" s="156" t="s">
        <v>884</v>
      </c>
    </row>
    <row r="357" spans="1:65" s="12" customFormat="1" ht="22.9" customHeight="1">
      <c r="B357" s="132"/>
      <c r="D357" s="133" t="s">
        <v>68</v>
      </c>
      <c r="E357" s="142" t="s">
        <v>885</v>
      </c>
      <c r="F357" s="142" t="s">
        <v>886</v>
      </c>
      <c r="J357" s="143">
        <f>BK357</f>
        <v>0</v>
      </c>
      <c r="L357" s="132"/>
      <c r="M357" s="136"/>
      <c r="N357" s="137"/>
      <c r="O357" s="137"/>
      <c r="P357" s="138">
        <f>SUM(P358:P362)</f>
        <v>0</v>
      </c>
      <c r="Q357" s="137"/>
      <c r="R357" s="138">
        <f>SUM(R358:R362)</f>
        <v>25.827690630914116</v>
      </c>
      <c r="S357" s="137"/>
      <c r="T357" s="139">
        <f>SUM(T358:T362)</f>
        <v>0</v>
      </c>
      <c r="AR357" s="133" t="s">
        <v>170</v>
      </c>
      <c r="AT357" s="140" t="s">
        <v>68</v>
      </c>
      <c r="AU357" s="140" t="s">
        <v>77</v>
      </c>
      <c r="AY357" s="133" t="s">
        <v>163</v>
      </c>
      <c r="BK357" s="141">
        <f>SUM(BK358:BK362)</f>
        <v>0</v>
      </c>
    </row>
    <row r="358" spans="1:65" s="2" customFormat="1" ht="24.2" customHeight="1">
      <c r="A358" s="26"/>
      <c r="B358" s="144"/>
      <c r="C358" s="145" t="s">
        <v>887</v>
      </c>
      <c r="D358" s="145" t="s">
        <v>165</v>
      </c>
      <c r="E358" s="146" t="s">
        <v>888</v>
      </c>
      <c r="F358" s="147" t="s">
        <v>889</v>
      </c>
      <c r="G358" s="148" t="s">
        <v>374</v>
      </c>
      <c r="H358" s="149">
        <v>56.1</v>
      </c>
      <c r="I358" s="150"/>
      <c r="J358" s="150">
        <f>ROUND(I358*H358,2)</f>
        <v>0</v>
      </c>
      <c r="K358" s="151"/>
      <c r="L358" s="27"/>
      <c r="M358" s="152" t="s">
        <v>1</v>
      </c>
      <c r="N358" s="153" t="s">
        <v>35</v>
      </c>
      <c r="O358" s="154">
        <v>0</v>
      </c>
      <c r="P358" s="154">
        <f>O358*H358</f>
        <v>0</v>
      </c>
      <c r="Q358" s="154">
        <v>4.4249910873440303E-2</v>
      </c>
      <c r="R358" s="154">
        <f>Q358*H358</f>
        <v>2.4824200000000012</v>
      </c>
      <c r="S358" s="154">
        <v>0</v>
      </c>
      <c r="T358" s="155">
        <f>S358*H358</f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6" t="s">
        <v>192</v>
      </c>
      <c r="AT358" s="156" t="s">
        <v>165</v>
      </c>
      <c r="AU358" s="156" t="s">
        <v>170</v>
      </c>
      <c r="AY358" s="14" t="s">
        <v>163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4" t="s">
        <v>170</v>
      </c>
      <c r="BK358" s="157">
        <f>ROUND(I358*H358,2)</f>
        <v>0</v>
      </c>
      <c r="BL358" s="14" t="s">
        <v>192</v>
      </c>
      <c r="BM358" s="156" t="s">
        <v>890</v>
      </c>
    </row>
    <row r="359" spans="1:65" s="2" customFormat="1" ht="21.75" customHeight="1">
      <c r="A359" s="26"/>
      <c r="B359" s="144"/>
      <c r="C359" s="158" t="s">
        <v>525</v>
      </c>
      <c r="D359" s="158" t="s">
        <v>188</v>
      </c>
      <c r="E359" s="159" t="s">
        <v>891</v>
      </c>
      <c r="F359" s="160" t="s">
        <v>892</v>
      </c>
      <c r="G359" s="161" t="s">
        <v>208</v>
      </c>
      <c r="H359" s="162">
        <v>16.829999999999998</v>
      </c>
      <c r="I359" s="163"/>
      <c r="J359" s="163">
        <f>ROUND(I359*H359,2)</f>
        <v>0</v>
      </c>
      <c r="K359" s="164"/>
      <c r="L359" s="165"/>
      <c r="M359" s="166" t="s">
        <v>1</v>
      </c>
      <c r="N359" s="167" t="s">
        <v>35</v>
      </c>
      <c r="O359" s="154">
        <v>0</v>
      </c>
      <c r="P359" s="154">
        <f>O359*H359</f>
        <v>0</v>
      </c>
      <c r="Q359" s="154">
        <v>8.2000000000000003E-2</v>
      </c>
      <c r="R359" s="154">
        <f>Q359*H359</f>
        <v>1.3800599999999998</v>
      </c>
      <c r="S359" s="154">
        <v>0</v>
      </c>
      <c r="T359" s="155">
        <f>S359*H359</f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6" t="s">
        <v>219</v>
      </c>
      <c r="AT359" s="156" t="s">
        <v>188</v>
      </c>
      <c r="AU359" s="156" t="s">
        <v>170</v>
      </c>
      <c r="AY359" s="14" t="s">
        <v>163</v>
      </c>
      <c r="BE359" s="157">
        <f>IF(N359="základná",J359,0)</f>
        <v>0</v>
      </c>
      <c r="BF359" s="157">
        <f>IF(N359="znížená",J359,0)</f>
        <v>0</v>
      </c>
      <c r="BG359" s="157">
        <f>IF(N359="zákl. prenesená",J359,0)</f>
        <v>0</v>
      </c>
      <c r="BH359" s="157">
        <f>IF(N359="zníž. prenesená",J359,0)</f>
        <v>0</v>
      </c>
      <c r="BI359" s="157">
        <f>IF(N359="nulová",J359,0)</f>
        <v>0</v>
      </c>
      <c r="BJ359" s="14" t="s">
        <v>170</v>
      </c>
      <c r="BK359" s="157">
        <f>ROUND(I359*H359,2)</f>
        <v>0</v>
      </c>
      <c r="BL359" s="14" t="s">
        <v>192</v>
      </c>
      <c r="BM359" s="156" t="s">
        <v>893</v>
      </c>
    </row>
    <row r="360" spans="1:65" s="2" customFormat="1" ht="24.2" customHeight="1">
      <c r="A360" s="26"/>
      <c r="B360" s="144"/>
      <c r="C360" s="145" t="s">
        <v>894</v>
      </c>
      <c r="D360" s="145" t="s">
        <v>165</v>
      </c>
      <c r="E360" s="146" t="s">
        <v>895</v>
      </c>
      <c r="F360" s="147" t="s">
        <v>896</v>
      </c>
      <c r="G360" s="148" t="s">
        <v>208</v>
      </c>
      <c r="H360" s="149">
        <v>155.33000000000001</v>
      </c>
      <c r="I360" s="150"/>
      <c r="J360" s="150">
        <f>ROUND(I360*H360,2)</f>
        <v>0</v>
      </c>
      <c r="K360" s="151"/>
      <c r="L360" s="27"/>
      <c r="M360" s="152" t="s">
        <v>1</v>
      </c>
      <c r="N360" s="153" t="s">
        <v>35</v>
      </c>
      <c r="O360" s="154">
        <v>0</v>
      </c>
      <c r="P360" s="154">
        <f>O360*H360</f>
        <v>0</v>
      </c>
      <c r="Q360" s="154">
        <v>0.111249983905234</v>
      </c>
      <c r="R360" s="154">
        <f>Q360*H360</f>
        <v>17.280459999999998</v>
      </c>
      <c r="S360" s="154">
        <v>0</v>
      </c>
      <c r="T360" s="155">
        <f>S360*H360</f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6" t="s">
        <v>192</v>
      </c>
      <c r="AT360" s="156" t="s">
        <v>165</v>
      </c>
      <c r="AU360" s="156" t="s">
        <v>170</v>
      </c>
      <c r="AY360" s="14" t="s">
        <v>163</v>
      </c>
      <c r="BE360" s="157">
        <f>IF(N360="základná",J360,0)</f>
        <v>0</v>
      </c>
      <c r="BF360" s="157">
        <f>IF(N360="znížená",J360,0)</f>
        <v>0</v>
      </c>
      <c r="BG360" s="157">
        <f>IF(N360="zákl. prenesená",J360,0)</f>
        <v>0</v>
      </c>
      <c r="BH360" s="157">
        <f>IF(N360="zníž. prenesená",J360,0)</f>
        <v>0</v>
      </c>
      <c r="BI360" s="157">
        <f>IF(N360="nulová",J360,0)</f>
        <v>0</v>
      </c>
      <c r="BJ360" s="14" t="s">
        <v>170</v>
      </c>
      <c r="BK360" s="157">
        <f>ROUND(I360*H360,2)</f>
        <v>0</v>
      </c>
      <c r="BL360" s="14" t="s">
        <v>192</v>
      </c>
      <c r="BM360" s="156" t="s">
        <v>897</v>
      </c>
    </row>
    <row r="361" spans="1:65" s="2" customFormat="1" ht="16.5" customHeight="1">
      <c r="A361" s="26"/>
      <c r="B361" s="144"/>
      <c r="C361" s="158" t="s">
        <v>529</v>
      </c>
      <c r="D361" s="158" t="s">
        <v>188</v>
      </c>
      <c r="E361" s="159" t="s">
        <v>451</v>
      </c>
      <c r="F361" s="160" t="s">
        <v>452</v>
      </c>
      <c r="G361" s="161" t="s">
        <v>208</v>
      </c>
      <c r="H361" s="162">
        <v>161.54300000000001</v>
      </c>
      <c r="I361" s="163"/>
      <c r="J361" s="163">
        <f>ROUND(I361*H361,2)</f>
        <v>0</v>
      </c>
      <c r="K361" s="164"/>
      <c r="L361" s="165"/>
      <c r="M361" s="166" t="s">
        <v>1</v>
      </c>
      <c r="N361" s="167" t="s">
        <v>35</v>
      </c>
      <c r="O361" s="154">
        <v>0</v>
      </c>
      <c r="P361" s="154">
        <f>O361*H361</f>
        <v>0</v>
      </c>
      <c r="Q361" s="154">
        <v>2.9000022476455899E-2</v>
      </c>
      <c r="R361" s="154">
        <f>Q361*H361</f>
        <v>4.6847506309141158</v>
      </c>
      <c r="S361" s="154">
        <v>0</v>
      </c>
      <c r="T361" s="155">
        <f>S361*H361</f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6" t="s">
        <v>219</v>
      </c>
      <c r="AT361" s="156" t="s">
        <v>188</v>
      </c>
      <c r="AU361" s="156" t="s">
        <v>170</v>
      </c>
      <c r="AY361" s="14" t="s">
        <v>163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14" t="s">
        <v>170</v>
      </c>
      <c r="BK361" s="157">
        <f>ROUND(I361*H361,2)</f>
        <v>0</v>
      </c>
      <c r="BL361" s="14" t="s">
        <v>192</v>
      </c>
      <c r="BM361" s="156" t="s">
        <v>898</v>
      </c>
    </row>
    <row r="362" spans="1:65" s="2" customFormat="1" ht="24.2" customHeight="1">
      <c r="A362" s="26"/>
      <c r="B362" s="144"/>
      <c r="C362" s="145" t="s">
        <v>899</v>
      </c>
      <c r="D362" s="145" t="s">
        <v>165</v>
      </c>
      <c r="E362" s="146" t="s">
        <v>900</v>
      </c>
      <c r="F362" s="147" t="s">
        <v>901</v>
      </c>
      <c r="G362" s="148" t="s">
        <v>539</v>
      </c>
      <c r="H362" s="149">
        <v>114.923</v>
      </c>
      <c r="I362" s="150"/>
      <c r="J362" s="150">
        <f>ROUND(I362*H362,2)</f>
        <v>0</v>
      </c>
      <c r="K362" s="151"/>
      <c r="L362" s="27"/>
      <c r="M362" s="152" t="s">
        <v>1</v>
      </c>
      <c r="N362" s="153" t="s">
        <v>35</v>
      </c>
      <c r="O362" s="154">
        <v>0</v>
      </c>
      <c r="P362" s="154">
        <f>O362*H362</f>
        <v>0</v>
      </c>
      <c r="Q362" s="154">
        <v>0</v>
      </c>
      <c r="R362" s="154">
        <f>Q362*H362</f>
        <v>0</v>
      </c>
      <c r="S362" s="154">
        <v>0</v>
      </c>
      <c r="T362" s="155">
        <f>S362*H362</f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56" t="s">
        <v>192</v>
      </c>
      <c r="AT362" s="156" t="s">
        <v>165</v>
      </c>
      <c r="AU362" s="156" t="s">
        <v>170</v>
      </c>
      <c r="AY362" s="14" t="s">
        <v>163</v>
      </c>
      <c r="BE362" s="157">
        <f>IF(N362="základná",J362,0)</f>
        <v>0</v>
      </c>
      <c r="BF362" s="157">
        <f>IF(N362="znížená",J362,0)</f>
        <v>0</v>
      </c>
      <c r="BG362" s="157">
        <f>IF(N362="zákl. prenesená",J362,0)</f>
        <v>0</v>
      </c>
      <c r="BH362" s="157">
        <f>IF(N362="zníž. prenesená",J362,0)</f>
        <v>0</v>
      </c>
      <c r="BI362" s="157">
        <f>IF(N362="nulová",J362,0)</f>
        <v>0</v>
      </c>
      <c r="BJ362" s="14" t="s">
        <v>170</v>
      </c>
      <c r="BK362" s="157">
        <f>ROUND(I362*H362,2)</f>
        <v>0</v>
      </c>
      <c r="BL362" s="14" t="s">
        <v>192</v>
      </c>
      <c r="BM362" s="156" t="s">
        <v>902</v>
      </c>
    </row>
    <row r="363" spans="1:65" s="12" customFormat="1" ht="22.9" customHeight="1">
      <c r="B363" s="132"/>
      <c r="D363" s="133" t="s">
        <v>68</v>
      </c>
      <c r="E363" s="142" t="s">
        <v>903</v>
      </c>
      <c r="F363" s="142" t="s">
        <v>904</v>
      </c>
      <c r="J363" s="143">
        <f>BK363</f>
        <v>0</v>
      </c>
      <c r="L363" s="132"/>
      <c r="M363" s="136"/>
      <c r="N363" s="137"/>
      <c r="O363" s="137"/>
      <c r="P363" s="138">
        <f>SUM(P364:P366)</f>
        <v>0</v>
      </c>
      <c r="Q363" s="137"/>
      <c r="R363" s="138">
        <f>SUM(R364:R366)</f>
        <v>7.8384700000000054</v>
      </c>
      <c r="S363" s="137"/>
      <c r="T363" s="139">
        <f>SUM(T364:T366)</f>
        <v>0</v>
      </c>
      <c r="AR363" s="133" t="s">
        <v>170</v>
      </c>
      <c r="AT363" s="140" t="s">
        <v>68</v>
      </c>
      <c r="AU363" s="140" t="s">
        <v>77</v>
      </c>
      <c r="AY363" s="133" t="s">
        <v>163</v>
      </c>
      <c r="BK363" s="141">
        <f>SUM(BK364:BK366)</f>
        <v>0</v>
      </c>
    </row>
    <row r="364" spans="1:65" s="2" customFormat="1" ht="24.2" customHeight="1">
      <c r="A364" s="26"/>
      <c r="B364" s="144"/>
      <c r="C364" s="145" t="s">
        <v>532</v>
      </c>
      <c r="D364" s="145" t="s">
        <v>165</v>
      </c>
      <c r="E364" s="146" t="s">
        <v>905</v>
      </c>
      <c r="F364" s="147" t="s">
        <v>906</v>
      </c>
      <c r="G364" s="148" t="s">
        <v>208</v>
      </c>
      <c r="H364" s="149">
        <v>316.45</v>
      </c>
      <c r="I364" s="150"/>
      <c r="J364" s="150">
        <f>ROUND(I364*H364,2)</f>
        <v>0</v>
      </c>
      <c r="K364" s="151"/>
      <c r="L364" s="27"/>
      <c r="M364" s="152" t="s">
        <v>1</v>
      </c>
      <c r="N364" s="153" t="s">
        <v>35</v>
      </c>
      <c r="O364" s="154">
        <v>0</v>
      </c>
      <c r="P364" s="154">
        <f>O364*H364</f>
        <v>0</v>
      </c>
      <c r="Q364" s="154">
        <v>3.3500079001421998E-3</v>
      </c>
      <c r="R364" s="154">
        <f>Q364*H364</f>
        <v>1.060109999999999</v>
      </c>
      <c r="S364" s="154">
        <v>0</v>
      </c>
      <c r="T364" s="155">
        <f>S364*H364</f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6" t="s">
        <v>192</v>
      </c>
      <c r="AT364" s="156" t="s">
        <v>165</v>
      </c>
      <c r="AU364" s="156" t="s">
        <v>170</v>
      </c>
      <c r="AY364" s="14" t="s">
        <v>163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4" t="s">
        <v>170</v>
      </c>
      <c r="BK364" s="157">
        <f>ROUND(I364*H364,2)</f>
        <v>0</v>
      </c>
      <c r="BL364" s="14" t="s">
        <v>192</v>
      </c>
      <c r="BM364" s="156" t="s">
        <v>907</v>
      </c>
    </row>
    <row r="365" spans="1:65" s="2" customFormat="1" ht="24.2" customHeight="1">
      <c r="A365" s="26"/>
      <c r="B365" s="144"/>
      <c r="C365" s="158" t="s">
        <v>908</v>
      </c>
      <c r="D365" s="158" t="s">
        <v>188</v>
      </c>
      <c r="E365" s="159" t="s">
        <v>909</v>
      </c>
      <c r="F365" s="160" t="s">
        <v>910</v>
      </c>
      <c r="G365" s="161" t="s">
        <v>208</v>
      </c>
      <c r="H365" s="162">
        <v>322.779</v>
      </c>
      <c r="I365" s="163"/>
      <c r="J365" s="163">
        <f>ROUND(I365*H365,2)</f>
        <v>0</v>
      </c>
      <c r="K365" s="164"/>
      <c r="L365" s="165"/>
      <c r="M365" s="166" t="s">
        <v>1</v>
      </c>
      <c r="N365" s="167" t="s">
        <v>35</v>
      </c>
      <c r="O365" s="154">
        <v>0</v>
      </c>
      <c r="P365" s="154">
        <f>O365*H365</f>
        <v>0</v>
      </c>
      <c r="Q365" s="154">
        <v>2.1000003098095001E-2</v>
      </c>
      <c r="R365" s="154">
        <f>Q365*H365</f>
        <v>6.7783600000000064</v>
      </c>
      <c r="S365" s="154">
        <v>0</v>
      </c>
      <c r="T365" s="155">
        <f>S365*H365</f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56" t="s">
        <v>219</v>
      </c>
      <c r="AT365" s="156" t="s">
        <v>188</v>
      </c>
      <c r="AU365" s="156" t="s">
        <v>170</v>
      </c>
      <c r="AY365" s="14" t="s">
        <v>163</v>
      </c>
      <c r="BE365" s="157">
        <f>IF(N365="základná",J365,0)</f>
        <v>0</v>
      </c>
      <c r="BF365" s="157">
        <f>IF(N365="znížená",J365,0)</f>
        <v>0</v>
      </c>
      <c r="BG365" s="157">
        <f>IF(N365="zákl. prenesená",J365,0)</f>
        <v>0</v>
      </c>
      <c r="BH365" s="157">
        <f>IF(N365="zníž. prenesená",J365,0)</f>
        <v>0</v>
      </c>
      <c r="BI365" s="157">
        <f>IF(N365="nulová",J365,0)</f>
        <v>0</v>
      </c>
      <c r="BJ365" s="14" t="s">
        <v>170</v>
      </c>
      <c r="BK365" s="157">
        <f>ROUND(I365*H365,2)</f>
        <v>0</v>
      </c>
      <c r="BL365" s="14" t="s">
        <v>192</v>
      </c>
      <c r="BM365" s="156" t="s">
        <v>911</v>
      </c>
    </row>
    <row r="366" spans="1:65" s="2" customFormat="1" ht="24.2" customHeight="1">
      <c r="A366" s="26"/>
      <c r="B366" s="144"/>
      <c r="C366" s="145" t="s">
        <v>536</v>
      </c>
      <c r="D366" s="145" t="s">
        <v>165</v>
      </c>
      <c r="E366" s="146" t="s">
        <v>912</v>
      </c>
      <c r="F366" s="147" t="s">
        <v>913</v>
      </c>
      <c r="G366" s="148" t="s">
        <v>539</v>
      </c>
      <c r="H366" s="149">
        <v>107.08</v>
      </c>
      <c r="I366" s="150"/>
      <c r="J366" s="150">
        <f>ROUND(I366*H366,2)</f>
        <v>0</v>
      </c>
      <c r="K366" s="151"/>
      <c r="L366" s="27"/>
      <c r="M366" s="152" t="s">
        <v>1</v>
      </c>
      <c r="N366" s="153" t="s">
        <v>35</v>
      </c>
      <c r="O366" s="154">
        <v>0</v>
      </c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6" t="s">
        <v>192</v>
      </c>
      <c r="AT366" s="156" t="s">
        <v>165</v>
      </c>
      <c r="AU366" s="156" t="s">
        <v>170</v>
      </c>
      <c r="AY366" s="14" t="s">
        <v>163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4" t="s">
        <v>170</v>
      </c>
      <c r="BK366" s="157">
        <f>ROUND(I366*H366,2)</f>
        <v>0</v>
      </c>
      <c r="BL366" s="14" t="s">
        <v>192</v>
      </c>
      <c r="BM366" s="156" t="s">
        <v>914</v>
      </c>
    </row>
    <row r="367" spans="1:65" s="12" customFormat="1" ht="22.9" customHeight="1">
      <c r="B367" s="132"/>
      <c r="D367" s="133" t="s">
        <v>68</v>
      </c>
      <c r="E367" s="142" t="s">
        <v>915</v>
      </c>
      <c r="F367" s="142" t="s">
        <v>916</v>
      </c>
      <c r="J367" s="143">
        <f>BK367</f>
        <v>0</v>
      </c>
      <c r="L367" s="132"/>
      <c r="M367" s="136"/>
      <c r="N367" s="137"/>
      <c r="O367" s="137"/>
      <c r="P367" s="138">
        <f>SUM(P368:P370)</f>
        <v>0</v>
      </c>
      <c r="Q367" s="137"/>
      <c r="R367" s="138">
        <f>SUM(R368:R370)</f>
        <v>18.358630000000002</v>
      </c>
      <c r="S367" s="137"/>
      <c r="T367" s="139">
        <f>SUM(T368:T370)</f>
        <v>0</v>
      </c>
      <c r="AR367" s="133" t="s">
        <v>170</v>
      </c>
      <c r="AT367" s="140" t="s">
        <v>68</v>
      </c>
      <c r="AU367" s="140" t="s">
        <v>77</v>
      </c>
      <c r="AY367" s="133" t="s">
        <v>163</v>
      </c>
      <c r="BK367" s="141">
        <f>SUM(BK368:BK370)</f>
        <v>0</v>
      </c>
    </row>
    <row r="368" spans="1:65" s="2" customFormat="1" ht="33" customHeight="1">
      <c r="A368" s="26"/>
      <c r="B368" s="144"/>
      <c r="C368" s="145" t="s">
        <v>917</v>
      </c>
      <c r="D368" s="145" t="s">
        <v>165</v>
      </c>
      <c r="E368" s="146" t="s">
        <v>918</v>
      </c>
      <c r="F368" s="147" t="s">
        <v>919</v>
      </c>
      <c r="G368" s="148" t="s">
        <v>208</v>
      </c>
      <c r="H368" s="149">
        <v>124.44</v>
      </c>
      <c r="I368" s="150"/>
      <c r="J368" s="150">
        <f>ROUND(I368*H368,2)</f>
        <v>0</v>
      </c>
      <c r="K368" s="151"/>
      <c r="L368" s="27"/>
      <c r="M368" s="152" t="s">
        <v>1</v>
      </c>
      <c r="N368" s="153" t="s">
        <v>35</v>
      </c>
      <c r="O368" s="154">
        <v>0</v>
      </c>
      <c r="P368" s="154">
        <f>O368*H368</f>
        <v>0</v>
      </c>
      <c r="Q368" s="154">
        <v>2.65299742847959E-2</v>
      </c>
      <c r="R368" s="154">
        <f>Q368*H368</f>
        <v>3.3013900000000018</v>
      </c>
      <c r="S368" s="154">
        <v>0</v>
      </c>
      <c r="T368" s="155">
        <f>S368*H368</f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6" t="s">
        <v>192</v>
      </c>
      <c r="AT368" s="156" t="s">
        <v>165</v>
      </c>
      <c r="AU368" s="156" t="s">
        <v>170</v>
      </c>
      <c r="AY368" s="14" t="s">
        <v>163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4" t="s">
        <v>170</v>
      </c>
      <c r="BK368" s="157">
        <f>ROUND(I368*H368,2)</f>
        <v>0</v>
      </c>
      <c r="BL368" s="14" t="s">
        <v>192</v>
      </c>
      <c r="BM368" s="156" t="s">
        <v>920</v>
      </c>
    </row>
    <row r="369" spans="1:65" s="2" customFormat="1" ht="16.5" customHeight="1">
      <c r="A369" s="26"/>
      <c r="B369" s="144"/>
      <c r="C369" s="158" t="s">
        <v>540</v>
      </c>
      <c r="D369" s="158" t="s">
        <v>188</v>
      </c>
      <c r="E369" s="159" t="s">
        <v>921</v>
      </c>
      <c r="F369" s="160" t="s">
        <v>922</v>
      </c>
      <c r="G369" s="161" t="s">
        <v>208</v>
      </c>
      <c r="H369" s="162">
        <v>136.88399999999999</v>
      </c>
      <c r="I369" s="163"/>
      <c r="J369" s="163">
        <f>ROUND(I369*H369,2)</f>
        <v>0</v>
      </c>
      <c r="K369" s="164"/>
      <c r="L369" s="165"/>
      <c r="M369" s="166" t="s">
        <v>1</v>
      </c>
      <c r="N369" s="167" t="s">
        <v>35</v>
      </c>
      <c r="O369" s="154">
        <v>0</v>
      </c>
      <c r="P369" s="154">
        <f>O369*H369</f>
        <v>0</v>
      </c>
      <c r="Q369" s="154">
        <v>0.11</v>
      </c>
      <c r="R369" s="154">
        <f>Q369*H369</f>
        <v>15.057239999999998</v>
      </c>
      <c r="S369" s="154">
        <v>0</v>
      </c>
      <c r="T369" s="155">
        <f>S369*H369</f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6" t="s">
        <v>219</v>
      </c>
      <c r="AT369" s="156" t="s">
        <v>188</v>
      </c>
      <c r="AU369" s="156" t="s">
        <v>170</v>
      </c>
      <c r="AY369" s="14" t="s">
        <v>163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14" t="s">
        <v>170</v>
      </c>
      <c r="BK369" s="157">
        <f>ROUND(I369*H369,2)</f>
        <v>0</v>
      </c>
      <c r="BL369" s="14" t="s">
        <v>192</v>
      </c>
      <c r="BM369" s="156" t="s">
        <v>923</v>
      </c>
    </row>
    <row r="370" spans="1:65" s="2" customFormat="1" ht="24.2" customHeight="1">
      <c r="A370" s="26"/>
      <c r="B370" s="144"/>
      <c r="C370" s="145" t="s">
        <v>924</v>
      </c>
      <c r="D370" s="145" t="s">
        <v>165</v>
      </c>
      <c r="E370" s="146" t="s">
        <v>925</v>
      </c>
      <c r="F370" s="147" t="s">
        <v>926</v>
      </c>
      <c r="G370" s="148" t="s">
        <v>539</v>
      </c>
      <c r="H370" s="149">
        <v>151.27000000000001</v>
      </c>
      <c r="I370" s="150"/>
      <c r="J370" s="150">
        <f>ROUND(I370*H370,2)</f>
        <v>0</v>
      </c>
      <c r="K370" s="151"/>
      <c r="L370" s="27"/>
      <c r="M370" s="152" t="s">
        <v>1</v>
      </c>
      <c r="N370" s="153" t="s">
        <v>35</v>
      </c>
      <c r="O370" s="154">
        <v>0</v>
      </c>
      <c r="P370" s="154">
        <f>O370*H370</f>
        <v>0</v>
      </c>
      <c r="Q370" s="154">
        <v>0</v>
      </c>
      <c r="R370" s="154">
        <f>Q370*H370</f>
        <v>0</v>
      </c>
      <c r="S370" s="154">
        <v>0</v>
      </c>
      <c r="T370" s="155">
        <f>S370*H370</f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56" t="s">
        <v>192</v>
      </c>
      <c r="AT370" s="156" t="s">
        <v>165</v>
      </c>
      <c r="AU370" s="156" t="s">
        <v>170</v>
      </c>
      <c r="AY370" s="14" t="s">
        <v>163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4" t="s">
        <v>170</v>
      </c>
      <c r="BK370" s="157">
        <f>ROUND(I370*H370,2)</f>
        <v>0</v>
      </c>
      <c r="BL370" s="14" t="s">
        <v>192</v>
      </c>
      <c r="BM370" s="156" t="s">
        <v>927</v>
      </c>
    </row>
    <row r="371" spans="1:65" s="12" customFormat="1" ht="22.9" customHeight="1">
      <c r="B371" s="132"/>
      <c r="D371" s="133" t="s">
        <v>68</v>
      </c>
      <c r="E371" s="142" t="s">
        <v>928</v>
      </c>
      <c r="F371" s="142" t="s">
        <v>929</v>
      </c>
      <c r="J371" s="143">
        <f>BK371</f>
        <v>0</v>
      </c>
      <c r="L371" s="132"/>
      <c r="M371" s="136"/>
      <c r="N371" s="137"/>
      <c r="O371" s="137"/>
      <c r="P371" s="138">
        <f>SUM(P372:P376)</f>
        <v>0</v>
      </c>
      <c r="Q371" s="137"/>
      <c r="R371" s="138">
        <f>SUM(R372:R376)</f>
        <v>1.6100199999999993</v>
      </c>
      <c r="S371" s="137"/>
      <c r="T371" s="139">
        <f>SUM(T372:T376)</f>
        <v>0</v>
      </c>
      <c r="AR371" s="133" t="s">
        <v>170</v>
      </c>
      <c r="AT371" s="140" t="s">
        <v>68</v>
      </c>
      <c r="AU371" s="140" t="s">
        <v>77</v>
      </c>
      <c r="AY371" s="133" t="s">
        <v>163</v>
      </c>
      <c r="BK371" s="141">
        <f>SUM(BK372:BK376)</f>
        <v>0</v>
      </c>
    </row>
    <row r="372" spans="1:65" s="2" customFormat="1" ht="24.2" customHeight="1">
      <c r="A372" s="26"/>
      <c r="B372" s="144"/>
      <c r="C372" s="145" t="s">
        <v>546</v>
      </c>
      <c r="D372" s="145" t="s">
        <v>165</v>
      </c>
      <c r="E372" s="146" t="s">
        <v>930</v>
      </c>
      <c r="F372" s="147" t="s">
        <v>931</v>
      </c>
      <c r="G372" s="148" t="s">
        <v>208</v>
      </c>
      <c r="H372" s="149">
        <v>71.430000000000007</v>
      </c>
      <c r="I372" s="150"/>
      <c r="J372" s="150">
        <f>ROUND(I372*H372,2)</f>
        <v>0</v>
      </c>
      <c r="K372" s="151"/>
      <c r="L372" s="27"/>
      <c r="M372" s="152" t="s">
        <v>1</v>
      </c>
      <c r="N372" s="153" t="s">
        <v>35</v>
      </c>
      <c r="O372" s="154">
        <v>0</v>
      </c>
      <c r="P372" s="154">
        <f>O372*H372</f>
        <v>0</v>
      </c>
      <c r="Q372" s="154">
        <v>3.20033599328013E-4</v>
      </c>
      <c r="R372" s="154">
        <f>Q372*H372</f>
        <v>2.2859999999999971E-2</v>
      </c>
      <c r="S372" s="154">
        <v>0</v>
      </c>
      <c r="T372" s="155">
        <f>S372*H372</f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6" t="s">
        <v>192</v>
      </c>
      <c r="AT372" s="156" t="s">
        <v>165</v>
      </c>
      <c r="AU372" s="156" t="s">
        <v>170</v>
      </c>
      <c r="AY372" s="14" t="s">
        <v>163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4" t="s">
        <v>170</v>
      </c>
      <c r="BK372" s="157">
        <f>ROUND(I372*H372,2)</f>
        <v>0</v>
      </c>
      <c r="BL372" s="14" t="s">
        <v>192</v>
      </c>
      <c r="BM372" s="156" t="s">
        <v>932</v>
      </c>
    </row>
    <row r="373" spans="1:65" s="2" customFormat="1" ht="24.2" customHeight="1">
      <c r="A373" s="26"/>
      <c r="B373" s="144"/>
      <c r="C373" s="145" t="s">
        <v>933</v>
      </c>
      <c r="D373" s="145" t="s">
        <v>165</v>
      </c>
      <c r="E373" s="146" t="s">
        <v>934</v>
      </c>
      <c r="F373" s="147" t="s">
        <v>935</v>
      </c>
      <c r="G373" s="148" t="s">
        <v>208</v>
      </c>
      <c r="H373" s="149">
        <v>2567.6060000000002</v>
      </c>
      <c r="I373" s="150"/>
      <c r="J373" s="150">
        <f>ROUND(I373*H373,2)</f>
        <v>0</v>
      </c>
      <c r="K373" s="151"/>
      <c r="L373" s="27"/>
      <c r="M373" s="152" t="s">
        <v>1</v>
      </c>
      <c r="N373" s="153" t="s">
        <v>35</v>
      </c>
      <c r="O373" s="154">
        <v>0</v>
      </c>
      <c r="P373" s="154">
        <f>O373*H373</f>
        <v>0</v>
      </c>
      <c r="Q373" s="154">
        <v>3.1999847328600999E-4</v>
      </c>
      <c r="R373" s="154">
        <f>Q373*H373</f>
        <v>0.82162999999999908</v>
      </c>
      <c r="S373" s="154">
        <v>0</v>
      </c>
      <c r="T373" s="155">
        <f>S373*H373</f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6" t="s">
        <v>192</v>
      </c>
      <c r="AT373" s="156" t="s">
        <v>165</v>
      </c>
      <c r="AU373" s="156" t="s">
        <v>170</v>
      </c>
      <c r="AY373" s="14" t="s">
        <v>163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4" t="s">
        <v>170</v>
      </c>
      <c r="BK373" s="157">
        <f>ROUND(I373*H373,2)</f>
        <v>0</v>
      </c>
      <c r="BL373" s="14" t="s">
        <v>192</v>
      </c>
      <c r="BM373" s="156" t="s">
        <v>936</v>
      </c>
    </row>
    <row r="374" spans="1:65" s="2" customFormat="1" ht="24.2" customHeight="1">
      <c r="A374" s="26"/>
      <c r="B374" s="144"/>
      <c r="C374" s="145" t="s">
        <v>549</v>
      </c>
      <c r="D374" s="145" t="s">
        <v>165</v>
      </c>
      <c r="E374" s="146" t="s">
        <v>937</v>
      </c>
      <c r="F374" s="147" t="s">
        <v>938</v>
      </c>
      <c r="G374" s="148" t="s">
        <v>208</v>
      </c>
      <c r="H374" s="149">
        <v>340.54</v>
      </c>
      <c r="I374" s="150"/>
      <c r="J374" s="150">
        <f>ROUND(I374*H374,2)</f>
        <v>0</v>
      </c>
      <c r="K374" s="151"/>
      <c r="L374" s="27"/>
      <c r="M374" s="152" t="s">
        <v>1</v>
      </c>
      <c r="N374" s="153" t="s">
        <v>35</v>
      </c>
      <c r="O374" s="154">
        <v>0</v>
      </c>
      <c r="P374" s="154">
        <f>O374*H374</f>
        <v>0</v>
      </c>
      <c r="Q374" s="154">
        <v>4.0001174605039098E-4</v>
      </c>
      <c r="R374" s="154">
        <f>Q374*H374</f>
        <v>0.13622000000000015</v>
      </c>
      <c r="S374" s="154">
        <v>0</v>
      </c>
      <c r="T374" s="155">
        <f>S374*H374</f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6" t="s">
        <v>192</v>
      </c>
      <c r="AT374" s="156" t="s">
        <v>165</v>
      </c>
      <c r="AU374" s="156" t="s">
        <v>170</v>
      </c>
      <c r="AY374" s="14" t="s">
        <v>163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4" t="s">
        <v>170</v>
      </c>
      <c r="BK374" s="157">
        <f>ROUND(I374*H374,2)</f>
        <v>0</v>
      </c>
      <c r="BL374" s="14" t="s">
        <v>192</v>
      </c>
      <c r="BM374" s="156" t="s">
        <v>939</v>
      </c>
    </row>
    <row r="375" spans="1:65" s="2" customFormat="1" ht="24.2" customHeight="1">
      <c r="A375" s="26"/>
      <c r="B375" s="144"/>
      <c r="C375" s="145" t="s">
        <v>940</v>
      </c>
      <c r="D375" s="145" t="s">
        <v>165</v>
      </c>
      <c r="E375" s="146" t="s">
        <v>941</v>
      </c>
      <c r="F375" s="147" t="s">
        <v>942</v>
      </c>
      <c r="G375" s="148" t="s">
        <v>208</v>
      </c>
      <c r="H375" s="149">
        <v>1379.3019999999999</v>
      </c>
      <c r="I375" s="150"/>
      <c r="J375" s="150">
        <f>ROUND(I375*H375,2)</f>
        <v>0</v>
      </c>
      <c r="K375" s="151"/>
      <c r="L375" s="27"/>
      <c r="M375" s="152" t="s">
        <v>1</v>
      </c>
      <c r="N375" s="153" t="s">
        <v>35</v>
      </c>
      <c r="O375" s="154">
        <v>0</v>
      </c>
      <c r="P375" s="154">
        <f>O375*H375</f>
        <v>0</v>
      </c>
      <c r="Q375" s="154">
        <v>3.9999941999649099E-4</v>
      </c>
      <c r="R375" s="154">
        <f>Q375*H375</f>
        <v>0.55171999999999999</v>
      </c>
      <c r="S375" s="154">
        <v>0</v>
      </c>
      <c r="T375" s="155">
        <f>S375*H375</f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6" t="s">
        <v>192</v>
      </c>
      <c r="AT375" s="156" t="s">
        <v>165</v>
      </c>
      <c r="AU375" s="156" t="s">
        <v>170</v>
      </c>
      <c r="AY375" s="14" t="s">
        <v>163</v>
      </c>
      <c r="BE375" s="157">
        <f>IF(N375="základná",J375,0)</f>
        <v>0</v>
      </c>
      <c r="BF375" s="157">
        <f>IF(N375="znížená",J375,0)</f>
        <v>0</v>
      </c>
      <c r="BG375" s="157">
        <f>IF(N375="zákl. prenesená",J375,0)</f>
        <v>0</v>
      </c>
      <c r="BH375" s="157">
        <f>IF(N375="zníž. prenesená",J375,0)</f>
        <v>0</v>
      </c>
      <c r="BI375" s="157">
        <f>IF(N375="nulová",J375,0)</f>
        <v>0</v>
      </c>
      <c r="BJ375" s="14" t="s">
        <v>170</v>
      </c>
      <c r="BK375" s="157">
        <f>ROUND(I375*H375,2)</f>
        <v>0</v>
      </c>
      <c r="BL375" s="14" t="s">
        <v>192</v>
      </c>
      <c r="BM375" s="156" t="s">
        <v>943</v>
      </c>
    </row>
    <row r="376" spans="1:65" s="2" customFormat="1" ht="33" customHeight="1">
      <c r="A376" s="26"/>
      <c r="B376" s="144"/>
      <c r="C376" s="145" t="s">
        <v>553</v>
      </c>
      <c r="D376" s="145" t="s">
        <v>165</v>
      </c>
      <c r="E376" s="146" t="s">
        <v>944</v>
      </c>
      <c r="F376" s="147" t="s">
        <v>945</v>
      </c>
      <c r="G376" s="148" t="s">
        <v>208</v>
      </c>
      <c r="H376" s="149">
        <v>235.12</v>
      </c>
      <c r="I376" s="150"/>
      <c r="J376" s="150">
        <f>ROUND(I376*H376,2)</f>
        <v>0</v>
      </c>
      <c r="K376" s="151"/>
      <c r="L376" s="27"/>
      <c r="M376" s="168" t="s">
        <v>1</v>
      </c>
      <c r="N376" s="169" t="s">
        <v>35</v>
      </c>
      <c r="O376" s="170">
        <v>0</v>
      </c>
      <c r="P376" s="170">
        <f>O376*H376</f>
        <v>0</v>
      </c>
      <c r="Q376" s="170">
        <v>3.3000170125893201E-4</v>
      </c>
      <c r="R376" s="170">
        <f>Q376*H376</f>
        <v>7.7590000000000103E-2</v>
      </c>
      <c r="S376" s="170">
        <v>0</v>
      </c>
      <c r="T376" s="171">
        <f>S376*H376</f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6" t="s">
        <v>192</v>
      </c>
      <c r="AT376" s="156" t="s">
        <v>165</v>
      </c>
      <c r="AU376" s="156" t="s">
        <v>170</v>
      </c>
      <c r="AY376" s="14" t="s">
        <v>163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4" t="s">
        <v>170</v>
      </c>
      <c r="BK376" s="157">
        <f>ROUND(I376*H376,2)</f>
        <v>0</v>
      </c>
      <c r="BL376" s="14" t="s">
        <v>192</v>
      </c>
      <c r="BM376" s="156" t="s">
        <v>946</v>
      </c>
    </row>
    <row r="377" spans="1:65" s="2" customFormat="1" ht="6.95" customHeight="1">
      <c r="A377" s="26"/>
      <c r="B377" s="44"/>
      <c r="C377" s="45"/>
      <c r="D377" s="45"/>
      <c r="E377" s="45"/>
      <c r="F377" s="45"/>
      <c r="G377" s="45"/>
      <c r="H377" s="45"/>
      <c r="I377" s="45"/>
      <c r="J377" s="45"/>
      <c r="K377" s="45"/>
      <c r="L377" s="27"/>
      <c r="M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</row>
  </sheetData>
  <autoFilter ref="C138:K376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38"/>
  <sheetViews>
    <sheetView showGridLines="0" tabSelected="1" topLeftCell="A124" workbookViewId="0">
      <selection activeCell="W139" sqref="W139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947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ROUND((SUM(BE135:BE337)),  2)</f>
        <v>0</v>
      </c>
      <c r="G33" s="98"/>
      <c r="H33" s="98"/>
      <c r="I33" s="99">
        <v>0.2</v>
      </c>
      <c r="J33" s="97">
        <f>ROUND(((SUM(BE135:BE337))*I33),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ROUND((SUM(BF135:BF337)),  2)</f>
        <v>0</v>
      </c>
      <c r="G34" s="26"/>
      <c r="H34" s="26"/>
      <c r="I34" s="101">
        <v>0.2</v>
      </c>
      <c r="J34" s="100">
        <f>ROUND(((SUM(BF135:BF337))*I34),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ROUND((SUM(BG135:BG337)),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ROUND((SUM(BH135:BH337)),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ROUND((SUM(BI135:BI337)),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>02 - SO 01.1  Stavebná časť - elektroinštalácia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J135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2:12" s="9" customFormat="1" ht="24.95" customHeight="1">
      <c r="B97" s="113"/>
      <c r="D97" s="114" t="s">
        <v>948</v>
      </c>
      <c r="E97" s="115"/>
      <c r="F97" s="115"/>
      <c r="G97" s="115"/>
      <c r="H97" s="115"/>
      <c r="I97" s="115"/>
      <c r="J97" s="116">
        <f>J136</f>
        <v>0</v>
      </c>
      <c r="L97" s="113"/>
    </row>
    <row r="98" spans="2:12" s="9" customFormat="1" ht="24.95" customHeight="1">
      <c r="B98" s="113"/>
      <c r="D98" s="114" t="s">
        <v>949</v>
      </c>
      <c r="E98" s="115"/>
      <c r="F98" s="115"/>
      <c r="G98" s="115"/>
      <c r="H98" s="115"/>
      <c r="I98" s="115"/>
      <c r="J98" s="116">
        <f>J141</f>
        <v>0</v>
      </c>
      <c r="L98" s="113"/>
    </row>
    <row r="99" spans="2:12" s="9" customFormat="1" ht="24.95" customHeight="1">
      <c r="B99" s="113"/>
      <c r="D99" s="114" t="s">
        <v>950</v>
      </c>
      <c r="E99" s="115"/>
      <c r="F99" s="115"/>
      <c r="G99" s="115"/>
      <c r="H99" s="115"/>
      <c r="I99" s="115"/>
      <c r="J99" s="116">
        <f>J171</f>
        <v>0</v>
      </c>
      <c r="L99" s="113"/>
    </row>
    <row r="100" spans="2:12" s="9" customFormat="1" ht="24.95" customHeight="1">
      <c r="B100" s="113"/>
      <c r="D100" s="114" t="s">
        <v>951</v>
      </c>
      <c r="E100" s="115"/>
      <c r="F100" s="115"/>
      <c r="G100" s="115"/>
      <c r="H100" s="115"/>
      <c r="I100" s="115"/>
      <c r="J100" s="116">
        <f>J175</f>
        <v>0</v>
      </c>
      <c r="L100" s="113"/>
    </row>
    <row r="101" spans="2:12" s="9" customFormat="1" ht="24.95" customHeight="1">
      <c r="B101" s="113"/>
      <c r="D101" s="114" t="s">
        <v>952</v>
      </c>
      <c r="E101" s="115"/>
      <c r="F101" s="115"/>
      <c r="G101" s="115"/>
      <c r="H101" s="115"/>
      <c r="I101" s="115"/>
      <c r="J101" s="116">
        <f>J186</f>
        <v>0</v>
      </c>
      <c r="L101" s="113"/>
    </row>
    <row r="102" spans="2:12" s="9" customFormat="1" ht="24.95" customHeight="1">
      <c r="B102" s="113"/>
      <c r="D102" s="114" t="s">
        <v>953</v>
      </c>
      <c r="E102" s="115"/>
      <c r="F102" s="115"/>
      <c r="G102" s="115"/>
      <c r="H102" s="115"/>
      <c r="I102" s="115"/>
      <c r="J102" s="116">
        <f>J193</f>
        <v>0</v>
      </c>
      <c r="L102" s="113"/>
    </row>
    <row r="103" spans="2:12" s="9" customFormat="1" ht="24.95" customHeight="1">
      <c r="B103" s="113"/>
      <c r="D103" s="114" t="s">
        <v>954</v>
      </c>
      <c r="E103" s="115"/>
      <c r="F103" s="115"/>
      <c r="G103" s="115"/>
      <c r="H103" s="115"/>
      <c r="I103" s="115"/>
      <c r="J103" s="116">
        <f>J200</f>
        <v>0</v>
      </c>
      <c r="L103" s="113"/>
    </row>
    <row r="104" spans="2:12" s="10" customFormat="1" ht="19.899999999999999" customHeight="1">
      <c r="B104" s="117"/>
      <c r="D104" s="118" t="s">
        <v>955</v>
      </c>
      <c r="E104" s="119"/>
      <c r="F104" s="119"/>
      <c r="G104" s="119"/>
      <c r="H104" s="119"/>
      <c r="I104" s="119"/>
      <c r="J104" s="120">
        <f>J201</f>
        <v>0</v>
      </c>
      <c r="L104" s="117"/>
    </row>
    <row r="105" spans="2:12" s="10" customFormat="1" ht="19.899999999999999" customHeight="1">
      <c r="B105" s="117"/>
      <c r="D105" s="118" t="s">
        <v>956</v>
      </c>
      <c r="E105" s="119"/>
      <c r="F105" s="119"/>
      <c r="G105" s="119"/>
      <c r="H105" s="119"/>
      <c r="I105" s="119"/>
      <c r="J105" s="120">
        <f>J217</f>
        <v>0</v>
      </c>
      <c r="L105" s="117"/>
    </row>
    <row r="106" spans="2:12" s="10" customFormat="1" ht="19.899999999999999" customHeight="1">
      <c r="B106" s="117"/>
      <c r="D106" s="118" t="s">
        <v>957</v>
      </c>
      <c r="E106" s="119"/>
      <c r="F106" s="119"/>
      <c r="G106" s="119"/>
      <c r="H106" s="119"/>
      <c r="I106" s="119"/>
      <c r="J106" s="120">
        <f>J234</f>
        <v>0</v>
      </c>
      <c r="L106" s="117"/>
    </row>
    <row r="107" spans="2:12" s="9" customFormat="1" ht="24.95" customHeight="1">
      <c r="B107" s="113"/>
      <c r="D107" s="114" t="s">
        <v>958</v>
      </c>
      <c r="E107" s="115"/>
      <c r="F107" s="115"/>
      <c r="G107" s="115"/>
      <c r="H107" s="115"/>
      <c r="I107" s="115"/>
      <c r="J107" s="116">
        <f>J244</f>
        <v>0</v>
      </c>
      <c r="L107" s="113"/>
    </row>
    <row r="108" spans="2:12" s="9" customFormat="1" ht="24.95" customHeight="1">
      <c r="B108" s="113"/>
      <c r="D108" s="114" t="s">
        <v>959</v>
      </c>
      <c r="E108" s="115"/>
      <c r="F108" s="115"/>
      <c r="G108" s="115"/>
      <c r="H108" s="115"/>
      <c r="I108" s="115"/>
      <c r="J108" s="116">
        <f>J265</f>
        <v>0</v>
      </c>
      <c r="L108" s="113"/>
    </row>
    <row r="109" spans="2:12" s="9" customFormat="1" ht="24.95" customHeight="1">
      <c r="B109" s="113"/>
      <c r="D109" s="114" t="s">
        <v>960</v>
      </c>
      <c r="E109" s="115"/>
      <c r="F109" s="115"/>
      <c r="G109" s="115"/>
      <c r="H109" s="115"/>
      <c r="I109" s="115"/>
      <c r="J109" s="116">
        <f>J278</f>
        <v>0</v>
      </c>
      <c r="L109" s="113"/>
    </row>
    <row r="110" spans="2:12" s="10" customFormat="1" ht="19.899999999999999" customHeight="1">
      <c r="B110" s="117"/>
      <c r="D110" s="118" t="s">
        <v>961</v>
      </c>
      <c r="E110" s="119"/>
      <c r="F110" s="119"/>
      <c r="G110" s="119"/>
      <c r="H110" s="119"/>
      <c r="I110" s="119"/>
      <c r="J110" s="120">
        <f>J279</f>
        <v>0</v>
      </c>
      <c r="L110" s="117"/>
    </row>
    <row r="111" spans="2:12" s="10" customFormat="1" ht="19.899999999999999" customHeight="1">
      <c r="B111" s="117"/>
      <c r="D111" s="118" t="s">
        <v>962</v>
      </c>
      <c r="E111" s="119"/>
      <c r="F111" s="119"/>
      <c r="G111" s="119"/>
      <c r="H111" s="119"/>
      <c r="I111" s="119"/>
      <c r="J111" s="120">
        <f>J283</f>
        <v>0</v>
      </c>
      <c r="L111" s="117"/>
    </row>
    <row r="112" spans="2:12" s="10" customFormat="1" ht="19.899999999999999" customHeight="1">
      <c r="B112" s="117"/>
      <c r="D112" s="118" t="s">
        <v>963</v>
      </c>
      <c r="E112" s="119"/>
      <c r="F112" s="119"/>
      <c r="G112" s="119"/>
      <c r="H112" s="119"/>
      <c r="I112" s="119"/>
      <c r="J112" s="120">
        <f>J292</f>
        <v>0</v>
      </c>
      <c r="L112" s="117"/>
    </row>
    <row r="113" spans="1:31" s="10" customFormat="1" ht="19.899999999999999" customHeight="1">
      <c r="B113" s="117"/>
      <c r="D113" s="118" t="s">
        <v>964</v>
      </c>
      <c r="E113" s="119"/>
      <c r="F113" s="119"/>
      <c r="G113" s="119"/>
      <c r="H113" s="119"/>
      <c r="I113" s="119"/>
      <c r="J113" s="120">
        <f>J298</f>
        <v>0</v>
      </c>
      <c r="L113" s="117"/>
    </row>
    <row r="114" spans="1:31" s="9" customFormat="1" ht="24.95" customHeight="1">
      <c r="B114" s="113"/>
      <c r="D114" s="114" t="s">
        <v>965</v>
      </c>
      <c r="E114" s="115"/>
      <c r="F114" s="115"/>
      <c r="G114" s="115"/>
      <c r="H114" s="115"/>
      <c r="I114" s="115"/>
      <c r="J114" s="116">
        <f>J309</f>
        <v>0</v>
      </c>
      <c r="L114" s="113"/>
    </row>
    <row r="115" spans="1:31" s="9" customFormat="1" ht="24.95" customHeight="1">
      <c r="B115" s="113"/>
      <c r="D115" s="114" t="s">
        <v>966</v>
      </c>
      <c r="E115" s="115"/>
      <c r="F115" s="115"/>
      <c r="G115" s="115"/>
      <c r="H115" s="115"/>
      <c r="I115" s="115"/>
      <c r="J115" s="116">
        <f>J336</f>
        <v>0</v>
      </c>
      <c r="L115" s="113"/>
    </row>
    <row r="116" spans="1:31" s="2" customFormat="1" ht="21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6.95" customHeight="1">
      <c r="A121" s="26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5" customHeight="1">
      <c r="A122" s="26"/>
      <c r="B122" s="27"/>
      <c r="C122" s="18" t="s">
        <v>149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13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212" t="str">
        <f>E7</f>
        <v>Vinárstvo Káty</v>
      </c>
      <c r="F125" s="213"/>
      <c r="G125" s="213"/>
      <c r="H125" s="213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119</v>
      </c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6.5" customHeight="1">
      <c r="A127" s="26"/>
      <c r="B127" s="27"/>
      <c r="C127" s="26"/>
      <c r="D127" s="26"/>
      <c r="E127" s="178" t="str">
        <f>E9</f>
        <v>02 - SO 01.1  Stavebná časť - elektroinštalácia</v>
      </c>
      <c r="F127" s="211"/>
      <c r="G127" s="211"/>
      <c r="H127" s="211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17</v>
      </c>
      <c r="D129" s="26"/>
      <c r="E129" s="26"/>
      <c r="F129" s="21" t="str">
        <f>F12</f>
        <v xml:space="preserve"> </v>
      </c>
      <c r="G129" s="26"/>
      <c r="H129" s="26"/>
      <c r="I129" s="23" t="s">
        <v>19</v>
      </c>
      <c r="J129" s="52" t="str">
        <f>IF(J12="","",J12)</f>
        <v>21. 4. 2022</v>
      </c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2" customHeight="1">
      <c r="A131" s="26"/>
      <c r="B131" s="27"/>
      <c r="C131" s="23" t="s">
        <v>21</v>
      </c>
      <c r="D131" s="26"/>
      <c r="E131" s="26"/>
      <c r="F131" s="21" t="str">
        <f>E15</f>
        <v>SANPO s.r.o., Kráľovka 159/22, 076 82 Malá Tŕňa</v>
      </c>
      <c r="G131" s="26"/>
      <c r="H131" s="26"/>
      <c r="I131" s="23" t="s">
        <v>25</v>
      </c>
      <c r="J131" s="24" t="str">
        <f>E21</f>
        <v xml:space="preserve"> </v>
      </c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5.2" customHeight="1">
      <c r="A132" s="26"/>
      <c r="B132" s="27"/>
      <c r="C132" s="23" t="s">
        <v>24</v>
      </c>
      <c r="D132" s="26"/>
      <c r="E132" s="26"/>
      <c r="F132" s="21" t="str">
        <f>IF(E18="","",E18)</f>
        <v xml:space="preserve"> </v>
      </c>
      <c r="G132" s="26"/>
      <c r="H132" s="26"/>
      <c r="I132" s="23" t="s">
        <v>27</v>
      </c>
      <c r="J132" s="24" t="str">
        <f>E24</f>
        <v xml:space="preserve"> 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0.3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11" customFormat="1" ht="29.25" customHeight="1">
      <c r="A134" s="121"/>
      <c r="B134" s="122"/>
      <c r="C134" s="123" t="s">
        <v>150</v>
      </c>
      <c r="D134" s="124" t="s">
        <v>54</v>
      </c>
      <c r="E134" s="124" t="s">
        <v>50</v>
      </c>
      <c r="F134" s="124" t="s">
        <v>51</v>
      </c>
      <c r="G134" s="124" t="s">
        <v>151</v>
      </c>
      <c r="H134" s="124" t="s">
        <v>152</v>
      </c>
      <c r="I134" s="124" t="s">
        <v>153</v>
      </c>
      <c r="J134" s="125" t="s">
        <v>123</v>
      </c>
      <c r="K134" s="126" t="s">
        <v>154</v>
      </c>
      <c r="L134" s="127"/>
      <c r="M134" s="59" t="s">
        <v>1</v>
      </c>
      <c r="N134" s="60" t="s">
        <v>33</v>
      </c>
      <c r="O134" s="60" t="s">
        <v>155</v>
      </c>
      <c r="P134" s="60" t="s">
        <v>156</v>
      </c>
      <c r="Q134" s="60" t="s">
        <v>157</v>
      </c>
      <c r="R134" s="60" t="s">
        <v>158</v>
      </c>
      <c r="S134" s="60" t="s">
        <v>159</v>
      </c>
      <c r="T134" s="61" t="s">
        <v>160</v>
      </c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</row>
    <row r="135" spans="1:65" s="2" customFormat="1" ht="22.9" customHeight="1">
      <c r="A135" s="26"/>
      <c r="B135" s="27"/>
      <c r="C135" s="66" t="s">
        <v>124</v>
      </c>
      <c r="D135" s="26"/>
      <c r="E135" s="26"/>
      <c r="F135" s="26"/>
      <c r="G135" s="26"/>
      <c r="H135" s="26"/>
      <c r="I135" s="26"/>
      <c r="J135" s="128">
        <f>BK135</f>
        <v>0</v>
      </c>
      <c r="K135" s="26"/>
      <c r="L135" s="27"/>
      <c r="M135" s="62"/>
      <c r="N135" s="53"/>
      <c r="O135" s="63"/>
      <c r="P135" s="129">
        <f>P136+P141+P171+P175+P186+P193+P200+P244+P265+P278+P309+P336</f>
        <v>0</v>
      </c>
      <c r="Q135" s="63"/>
      <c r="R135" s="129">
        <f>R136+R141+R171+R175+R186+R193+R200+R244+R265+R278+R309+R336</f>
        <v>0.43206999999999995</v>
      </c>
      <c r="S135" s="63"/>
      <c r="T135" s="130">
        <f>T136+T141+T171+T175+T186+T193+T200+T244+T265+T278+T309+T336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T135" s="14" t="s">
        <v>68</v>
      </c>
      <c r="AU135" s="14" t="s">
        <v>125</v>
      </c>
      <c r="BK135" s="131">
        <f>BK136+BK141+BK171+BK175+BK186+BK193+BK200+BK244+BK265+BK278+BK309+BK336</f>
        <v>0</v>
      </c>
    </row>
    <row r="136" spans="1:65" s="12" customFormat="1" ht="25.9" customHeight="1">
      <c r="B136" s="132"/>
      <c r="D136" s="133" t="s">
        <v>68</v>
      </c>
      <c r="E136" s="134" t="s">
        <v>967</v>
      </c>
      <c r="F136" s="134" t="s">
        <v>968</v>
      </c>
      <c r="J136" s="135">
        <f>BK136</f>
        <v>0</v>
      </c>
      <c r="L136" s="132"/>
      <c r="M136" s="136"/>
      <c r="N136" s="137"/>
      <c r="O136" s="137"/>
      <c r="P136" s="138">
        <f>SUM(P137:P140)</f>
        <v>0</v>
      </c>
      <c r="Q136" s="137"/>
      <c r="R136" s="138">
        <f>SUM(R137:R140)</f>
        <v>1.0700000000000001E-2</v>
      </c>
      <c r="S136" s="137"/>
      <c r="T136" s="139">
        <f>SUM(T137:T140)</f>
        <v>0</v>
      </c>
      <c r="AR136" s="133" t="s">
        <v>77</v>
      </c>
      <c r="AT136" s="140" t="s">
        <v>68</v>
      </c>
      <c r="AU136" s="140" t="s">
        <v>69</v>
      </c>
      <c r="AY136" s="133" t="s">
        <v>163</v>
      </c>
      <c r="BK136" s="141">
        <f>SUM(BK137:BK140)</f>
        <v>0</v>
      </c>
    </row>
    <row r="137" spans="1:65" s="2" customFormat="1" ht="16.5" customHeight="1">
      <c r="A137" s="26"/>
      <c r="B137" s="144"/>
      <c r="C137" s="145" t="s">
        <v>77</v>
      </c>
      <c r="D137" s="145" t="s">
        <v>165</v>
      </c>
      <c r="E137" s="146" t="s">
        <v>969</v>
      </c>
      <c r="F137" s="147" t="s">
        <v>970</v>
      </c>
      <c r="G137" s="148" t="s">
        <v>971</v>
      </c>
      <c r="H137" s="149">
        <v>105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169</v>
      </c>
      <c r="AT137" s="156" t="s">
        <v>165</v>
      </c>
      <c r="AU137" s="156" t="s">
        <v>77</v>
      </c>
      <c r="AY137" s="14" t="s">
        <v>163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170</v>
      </c>
      <c r="BK137" s="157">
        <f>ROUND(I137*H137,2)</f>
        <v>0</v>
      </c>
      <c r="BL137" s="14" t="s">
        <v>169</v>
      </c>
      <c r="BM137" s="156" t="s">
        <v>170</v>
      </c>
    </row>
    <row r="138" spans="1:65" s="2" customFormat="1" ht="16.5" customHeight="1">
      <c r="A138" s="26"/>
      <c r="B138" s="144"/>
      <c r="C138" s="158" t="s">
        <v>170</v>
      </c>
      <c r="D138" s="158" t="s">
        <v>188</v>
      </c>
      <c r="E138" s="159" t="s">
        <v>972</v>
      </c>
      <c r="F138" s="160" t="s">
        <v>973</v>
      </c>
      <c r="G138" s="161" t="s">
        <v>971</v>
      </c>
      <c r="H138" s="162">
        <v>105</v>
      </c>
      <c r="I138" s="163"/>
      <c r="J138" s="163">
        <f>ROUND(I138*H138,2)</f>
        <v>0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>O138*H138</f>
        <v>0</v>
      </c>
      <c r="Q138" s="154">
        <v>4.0000000000000003E-5</v>
      </c>
      <c r="R138" s="154">
        <f>Q138*H138</f>
        <v>4.2000000000000006E-3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179</v>
      </c>
      <c r="AT138" s="156" t="s">
        <v>188</v>
      </c>
      <c r="AU138" s="156" t="s">
        <v>77</v>
      </c>
      <c r="AY138" s="14" t="s">
        <v>163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170</v>
      </c>
      <c r="BK138" s="157">
        <f>ROUND(I138*H138,2)</f>
        <v>0</v>
      </c>
      <c r="BL138" s="14" t="s">
        <v>169</v>
      </c>
      <c r="BM138" s="156" t="s">
        <v>169</v>
      </c>
    </row>
    <row r="139" spans="1:65" s="2" customFormat="1" ht="21.75" customHeight="1">
      <c r="A139" s="26"/>
      <c r="B139" s="144"/>
      <c r="C139" s="145" t="s">
        <v>173</v>
      </c>
      <c r="D139" s="145" t="s">
        <v>165</v>
      </c>
      <c r="E139" s="146" t="s">
        <v>974</v>
      </c>
      <c r="F139" s="147" t="s">
        <v>975</v>
      </c>
      <c r="G139" s="148" t="s">
        <v>971</v>
      </c>
      <c r="H139" s="149">
        <v>65</v>
      </c>
      <c r="I139" s="150"/>
      <c r="J139" s="150">
        <f>ROUND(I139*H139,2)</f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77</v>
      </c>
      <c r="AY139" s="14" t="s">
        <v>163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170</v>
      </c>
      <c r="BK139" s="157">
        <f>ROUND(I139*H139,2)</f>
        <v>0</v>
      </c>
      <c r="BL139" s="14" t="s">
        <v>169</v>
      </c>
      <c r="BM139" s="156" t="s">
        <v>176</v>
      </c>
    </row>
    <row r="140" spans="1:65" s="2" customFormat="1" ht="16.5" customHeight="1">
      <c r="A140" s="26"/>
      <c r="B140" s="144"/>
      <c r="C140" s="158" t="s">
        <v>169</v>
      </c>
      <c r="D140" s="158" t="s">
        <v>188</v>
      </c>
      <c r="E140" s="159" t="s">
        <v>976</v>
      </c>
      <c r="F140" s="160" t="s">
        <v>977</v>
      </c>
      <c r="G140" s="161" t="s">
        <v>971</v>
      </c>
      <c r="H140" s="162">
        <v>65</v>
      </c>
      <c r="I140" s="163"/>
      <c r="J140" s="163">
        <f>ROUND(I140*H140,2)</f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>O140*H140</f>
        <v>0</v>
      </c>
      <c r="Q140" s="154">
        <v>1E-4</v>
      </c>
      <c r="R140" s="154">
        <f>Q140*H140</f>
        <v>6.5000000000000006E-3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77</v>
      </c>
      <c r="AY140" s="14" t="s">
        <v>163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170</v>
      </c>
      <c r="BK140" s="157">
        <f>ROUND(I140*H140,2)</f>
        <v>0</v>
      </c>
      <c r="BL140" s="14" t="s">
        <v>169</v>
      </c>
      <c r="BM140" s="156" t="s">
        <v>179</v>
      </c>
    </row>
    <row r="141" spans="1:65" s="12" customFormat="1" ht="25.9" customHeight="1">
      <c r="B141" s="132"/>
      <c r="D141" s="133" t="s">
        <v>68</v>
      </c>
      <c r="E141" s="134" t="s">
        <v>978</v>
      </c>
      <c r="F141" s="134" t="s">
        <v>979</v>
      </c>
      <c r="J141" s="135">
        <f>BK141</f>
        <v>0</v>
      </c>
      <c r="L141" s="132"/>
      <c r="M141" s="136"/>
      <c r="N141" s="137"/>
      <c r="O141" s="137"/>
      <c r="P141" s="138">
        <f>SUM(P142:P170)</f>
        <v>0</v>
      </c>
      <c r="Q141" s="137"/>
      <c r="R141" s="138">
        <f>SUM(R142:R170)</f>
        <v>0</v>
      </c>
      <c r="S141" s="137"/>
      <c r="T141" s="139">
        <f>SUM(T142:T170)</f>
        <v>0</v>
      </c>
      <c r="AR141" s="133" t="s">
        <v>77</v>
      </c>
      <c r="AT141" s="140" t="s">
        <v>68</v>
      </c>
      <c r="AU141" s="140" t="s">
        <v>69</v>
      </c>
      <c r="AY141" s="133" t="s">
        <v>163</v>
      </c>
      <c r="BK141" s="141">
        <f>SUM(BK142:BK170)</f>
        <v>0</v>
      </c>
    </row>
    <row r="142" spans="1:65" s="2" customFormat="1" ht="16.5" customHeight="1">
      <c r="A142" s="26"/>
      <c r="B142" s="144"/>
      <c r="C142" s="145" t="s">
        <v>180</v>
      </c>
      <c r="D142" s="145" t="s">
        <v>165</v>
      </c>
      <c r="E142" s="146" t="s">
        <v>980</v>
      </c>
      <c r="F142" s="147" t="s">
        <v>981</v>
      </c>
      <c r="G142" s="148" t="s">
        <v>374</v>
      </c>
      <c r="H142" s="149">
        <v>100</v>
      </c>
      <c r="I142" s="150"/>
      <c r="J142" s="150">
        <f t="shared" ref="J142:J170" si="0">ROUND(I142*H142,2)</f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ref="P142:P170" si="1">O142*H142</f>
        <v>0</v>
      </c>
      <c r="Q142" s="154">
        <v>0</v>
      </c>
      <c r="R142" s="154">
        <f t="shared" ref="R142:R170" si="2">Q142*H142</f>
        <v>0</v>
      </c>
      <c r="S142" s="154">
        <v>0</v>
      </c>
      <c r="T142" s="155">
        <f t="shared" ref="T142:T170" si="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169</v>
      </c>
      <c r="AT142" s="156" t="s">
        <v>165</v>
      </c>
      <c r="AU142" s="156" t="s">
        <v>77</v>
      </c>
      <c r="AY142" s="14" t="s">
        <v>163</v>
      </c>
      <c r="BE142" s="157">
        <f t="shared" ref="BE142:BE170" si="4">IF(N142="základná",J142,0)</f>
        <v>0</v>
      </c>
      <c r="BF142" s="157">
        <f t="shared" ref="BF142:BF170" si="5">IF(N142="znížená",J142,0)</f>
        <v>0</v>
      </c>
      <c r="BG142" s="157">
        <f t="shared" ref="BG142:BG170" si="6">IF(N142="zákl. prenesená",J142,0)</f>
        <v>0</v>
      </c>
      <c r="BH142" s="157">
        <f t="shared" ref="BH142:BH170" si="7">IF(N142="zníž. prenesená",J142,0)</f>
        <v>0</v>
      </c>
      <c r="BI142" s="157">
        <f t="shared" ref="BI142:BI170" si="8">IF(N142="nulová",J142,0)</f>
        <v>0</v>
      </c>
      <c r="BJ142" s="14" t="s">
        <v>170</v>
      </c>
      <c r="BK142" s="157">
        <f t="shared" ref="BK142:BK170" si="9">ROUND(I142*H142,2)</f>
        <v>0</v>
      </c>
      <c r="BL142" s="14" t="s">
        <v>169</v>
      </c>
      <c r="BM142" s="156" t="s">
        <v>103</v>
      </c>
    </row>
    <row r="143" spans="1:65" s="2" customFormat="1" ht="16.5" customHeight="1">
      <c r="A143" s="26"/>
      <c r="B143" s="144"/>
      <c r="C143" s="158" t="s">
        <v>176</v>
      </c>
      <c r="D143" s="158" t="s">
        <v>188</v>
      </c>
      <c r="E143" s="159" t="s">
        <v>982</v>
      </c>
      <c r="F143" s="160" t="s">
        <v>983</v>
      </c>
      <c r="G143" s="161" t="s">
        <v>374</v>
      </c>
      <c r="H143" s="162">
        <v>100</v>
      </c>
      <c r="I143" s="163"/>
      <c r="J143" s="163">
        <f t="shared" si="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77</v>
      </c>
      <c r="AY143" s="14" t="s">
        <v>163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170</v>
      </c>
      <c r="BK143" s="157">
        <f t="shared" si="9"/>
        <v>0</v>
      </c>
      <c r="BL143" s="14" t="s">
        <v>169</v>
      </c>
      <c r="BM143" s="156" t="s">
        <v>109</v>
      </c>
    </row>
    <row r="144" spans="1:65" s="2" customFormat="1" ht="16.5" customHeight="1">
      <c r="A144" s="26"/>
      <c r="B144" s="144"/>
      <c r="C144" s="145" t="s">
        <v>185</v>
      </c>
      <c r="D144" s="145" t="s">
        <v>165</v>
      </c>
      <c r="E144" s="146" t="s">
        <v>984</v>
      </c>
      <c r="F144" s="147" t="s">
        <v>985</v>
      </c>
      <c r="G144" s="148" t="s">
        <v>374</v>
      </c>
      <c r="H144" s="149">
        <v>825</v>
      </c>
      <c r="I144" s="150"/>
      <c r="J144" s="150">
        <f t="shared" si="0"/>
        <v>0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169</v>
      </c>
      <c r="AT144" s="156" t="s">
        <v>165</v>
      </c>
      <c r="AU144" s="156" t="s">
        <v>77</v>
      </c>
      <c r="AY144" s="14" t="s">
        <v>163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170</v>
      </c>
      <c r="BK144" s="157">
        <f t="shared" si="9"/>
        <v>0</v>
      </c>
      <c r="BL144" s="14" t="s">
        <v>169</v>
      </c>
      <c r="BM144" s="156" t="s">
        <v>115</v>
      </c>
    </row>
    <row r="145" spans="1:65" s="2" customFormat="1" ht="16.5" customHeight="1">
      <c r="A145" s="26"/>
      <c r="B145" s="144"/>
      <c r="C145" s="158" t="s">
        <v>179</v>
      </c>
      <c r="D145" s="158" t="s">
        <v>188</v>
      </c>
      <c r="E145" s="159" t="s">
        <v>986</v>
      </c>
      <c r="F145" s="160" t="s">
        <v>987</v>
      </c>
      <c r="G145" s="161" t="s">
        <v>374</v>
      </c>
      <c r="H145" s="162">
        <v>150</v>
      </c>
      <c r="I145" s="163"/>
      <c r="J145" s="163">
        <f t="shared" si="0"/>
        <v>0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179</v>
      </c>
      <c r="AT145" s="156" t="s">
        <v>188</v>
      </c>
      <c r="AU145" s="156" t="s">
        <v>77</v>
      </c>
      <c r="AY145" s="14" t="s">
        <v>163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170</v>
      </c>
      <c r="BK145" s="157">
        <f t="shared" si="9"/>
        <v>0</v>
      </c>
      <c r="BL145" s="14" t="s">
        <v>169</v>
      </c>
      <c r="BM145" s="156" t="s">
        <v>192</v>
      </c>
    </row>
    <row r="146" spans="1:65" s="2" customFormat="1" ht="16.5" customHeight="1">
      <c r="A146" s="26"/>
      <c r="B146" s="144"/>
      <c r="C146" s="158" t="s">
        <v>194</v>
      </c>
      <c r="D146" s="158" t="s">
        <v>188</v>
      </c>
      <c r="E146" s="159" t="s">
        <v>988</v>
      </c>
      <c r="F146" s="160" t="s">
        <v>989</v>
      </c>
      <c r="G146" s="161" t="s">
        <v>374</v>
      </c>
      <c r="H146" s="162">
        <v>675</v>
      </c>
      <c r="I146" s="163"/>
      <c r="J146" s="163">
        <f t="shared" si="0"/>
        <v>0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179</v>
      </c>
      <c r="AT146" s="156" t="s">
        <v>188</v>
      </c>
      <c r="AU146" s="156" t="s">
        <v>77</v>
      </c>
      <c r="AY146" s="14" t="s">
        <v>163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170</v>
      </c>
      <c r="BK146" s="157">
        <f t="shared" si="9"/>
        <v>0</v>
      </c>
      <c r="BL146" s="14" t="s">
        <v>169</v>
      </c>
      <c r="BM146" s="156" t="s">
        <v>197</v>
      </c>
    </row>
    <row r="147" spans="1:65" s="2" customFormat="1" ht="16.5" customHeight="1">
      <c r="A147" s="26"/>
      <c r="B147" s="144"/>
      <c r="C147" s="145" t="s">
        <v>103</v>
      </c>
      <c r="D147" s="145" t="s">
        <v>165</v>
      </c>
      <c r="E147" s="146" t="s">
        <v>990</v>
      </c>
      <c r="F147" s="147" t="s">
        <v>991</v>
      </c>
      <c r="G147" s="148" t="s">
        <v>374</v>
      </c>
      <c r="H147" s="149">
        <v>400</v>
      </c>
      <c r="I147" s="150"/>
      <c r="J147" s="150">
        <f t="shared" si="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169</v>
      </c>
      <c r="AT147" s="156" t="s">
        <v>165</v>
      </c>
      <c r="AU147" s="156" t="s">
        <v>77</v>
      </c>
      <c r="AY147" s="14" t="s">
        <v>163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170</v>
      </c>
      <c r="BK147" s="157">
        <f t="shared" si="9"/>
        <v>0</v>
      </c>
      <c r="BL147" s="14" t="s">
        <v>169</v>
      </c>
      <c r="BM147" s="156" t="s">
        <v>7</v>
      </c>
    </row>
    <row r="148" spans="1:65" s="2" customFormat="1" ht="16.5" customHeight="1">
      <c r="A148" s="26"/>
      <c r="B148" s="144"/>
      <c r="C148" s="158" t="s">
        <v>106</v>
      </c>
      <c r="D148" s="158" t="s">
        <v>188</v>
      </c>
      <c r="E148" s="159" t="s">
        <v>992</v>
      </c>
      <c r="F148" s="160" t="s">
        <v>993</v>
      </c>
      <c r="G148" s="161" t="s">
        <v>374</v>
      </c>
      <c r="H148" s="162">
        <v>400</v>
      </c>
      <c r="I148" s="163"/>
      <c r="J148" s="163">
        <f t="shared" si="0"/>
        <v>0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179</v>
      </c>
      <c r="AT148" s="156" t="s">
        <v>188</v>
      </c>
      <c r="AU148" s="156" t="s">
        <v>77</v>
      </c>
      <c r="AY148" s="14" t="s">
        <v>163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170</v>
      </c>
      <c r="BK148" s="157">
        <f t="shared" si="9"/>
        <v>0</v>
      </c>
      <c r="BL148" s="14" t="s">
        <v>169</v>
      </c>
      <c r="BM148" s="156" t="s">
        <v>202</v>
      </c>
    </row>
    <row r="149" spans="1:65" s="2" customFormat="1" ht="16.5" customHeight="1">
      <c r="A149" s="26"/>
      <c r="B149" s="144"/>
      <c r="C149" s="145" t="s">
        <v>109</v>
      </c>
      <c r="D149" s="145" t="s">
        <v>165</v>
      </c>
      <c r="E149" s="146" t="s">
        <v>994</v>
      </c>
      <c r="F149" s="147" t="s">
        <v>995</v>
      </c>
      <c r="G149" s="148" t="s">
        <v>374</v>
      </c>
      <c r="H149" s="149">
        <v>35</v>
      </c>
      <c r="I149" s="150"/>
      <c r="J149" s="150">
        <f t="shared" si="0"/>
        <v>0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169</v>
      </c>
      <c r="AT149" s="156" t="s">
        <v>165</v>
      </c>
      <c r="AU149" s="156" t="s">
        <v>77</v>
      </c>
      <c r="AY149" s="14" t="s">
        <v>163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170</v>
      </c>
      <c r="BK149" s="157">
        <f t="shared" si="9"/>
        <v>0</v>
      </c>
      <c r="BL149" s="14" t="s">
        <v>169</v>
      </c>
      <c r="BM149" s="156" t="s">
        <v>205</v>
      </c>
    </row>
    <row r="150" spans="1:65" s="2" customFormat="1" ht="16.5" customHeight="1">
      <c r="A150" s="26"/>
      <c r="B150" s="144"/>
      <c r="C150" s="158" t="s">
        <v>112</v>
      </c>
      <c r="D150" s="158" t="s">
        <v>188</v>
      </c>
      <c r="E150" s="159" t="s">
        <v>996</v>
      </c>
      <c r="F150" s="160" t="s">
        <v>997</v>
      </c>
      <c r="G150" s="161" t="s">
        <v>374</v>
      </c>
      <c r="H150" s="162">
        <v>35</v>
      </c>
      <c r="I150" s="163"/>
      <c r="J150" s="163">
        <f t="shared" si="0"/>
        <v>0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179</v>
      </c>
      <c r="AT150" s="156" t="s">
        <v>188</v>
      </c>
      <c r="AU150" s="156" t="s">
        <v>77</v>
      </c>
      <c r="AY150" s="14" t="s">
        <v>163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170</v>
      </c>
      <c r="BK150" s="157">
        <f t="shared" si="9"/>
        <v>0</v>
      </c>
      <c r="BL150" s="14" t="s">
        <v>169</v>
      </c>
      <c r="BM150" s="156" t="s">
        <v>209</v>
      </c>
    </row>
    <row r="151" spans="1:65" s="2" customFormat="1" ht="16.5" customHeight="1">
      <c r="A151" s="26"/>
      <c r="B151" s="144"/>
      <c r="C151" s="145" t="s">
        <v>115</v>
      </c>
      <c r="D151" s="145" t="s">
        <v>165</v>
      </c>
      <c r="E151" s="146" t="s">
        <v>998</v>
      </c>
      <c r="F151" s="147" t="s">
        <v>999</v>
      </c>
      <c r="G151" s="148" t="s">
        <v>374</v>
      </c>
      <c r="H151" s="149">
        <v>100</v>
      </c>
      <c r="I151" s="150"/>
      <c r="J151" s="150">
        <f t="shared" si="0"/>
        <v>0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169</v>
      </c>
      <c r="AT151" s="156" t="s">
        <v>165</v>
      </c>
      <c r="AU151" s="156" t="s">
        <v>77</v>
      </c>
      <c r="AY151" s="14" t="s">
        <v>163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170</v>
      </c>
      <c r="BK151" s="157">
        <f t="shared" si="9"/>
        <v>0</v>
      </c>
      <c r="BL151" s="14" t="s">
        <v>169</v>
      </c>
      <c r="BM151" s="156" t="s">
        <v>212</v>
      </c>
    </row>
    <row r="152" spans="1:65" s="2" customFormat="1" ht="16.5" customHeight="1">
      <c r="A152" s="26"/>
      <c r="B152" s="144"/>
      <c r="C152" s="158" t="s">
        <v>213</v>
      </c>
      <c r="D152" s="158" t="s">
        <v>188</v>
      </c>
      <c r="E152" s="159" t="s">
        <v>1000</v>
      </c>
      <c r="F152" s="160" t="s">
        <v>1001</v>
      </c>
      <c r="G152" s="161" t="s">
        <v>374</v>
      </c>
      <c r="H152" s="162">
        <v>100</v>
      </c>
      <c r="I152" s="163"/>
      <c r="J152" s="163">
        <f t="shared" si="0"/>
        <v>0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179</v>
      </c>
      <c r="AT152" s="156" t="s">
        <v>188</v>
      </c>
      <c r="AU152" s="156" t="s">
        <v>77</v>
      </c>
      <c r="AY152" s="14" t="s">
        <v>163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170</v>
      </c>
      <c r="BK152" s="157">
        <f t="shared" si="9"/>
        <v>0</v>
      </c>
      <c r="BL152" s="14" t="s">
        <v>169</v>
      </c>
      <c r="BM152" s="156" t="s">
        <v>216</v>
      </c>
    </row>
    <row r="153" spans="1:65" s="2" customFormat="1" ht="16.5" customHeight="1">
      <c r="A153" s="26"/>
      <c r="B153" s="144"/>
      <c r="C153" s="145" t="s">
        <v>192</v>
      </c>
      <c r="D153" s="145" t="s">
        <v>165</v>
      </c>
      <c r="E153" s="146" t="s">
        <v>1002</v>
      </c>
      <c r="F153" s="147" t="s">
        <v>1003</v>
      </c>
      <c r="G153" s="148" t="s">
        <v>374</v>
      </c>
      <c r="H153" s="149">
        <v>125</v>
      </c>
      <c r="I153" s="150"/>
      <c r="J153" s="150">
        <f t="shared" si="0"/>
        <v>0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169</v>
      </c>
      <c r="AT153" s="156" t="s">
        <v>165</v>
      </c>
      <c r="AU153" s="156" t="s">
        <v>77</v>
      </c>
      <c r="AY153" s="14" t="s">
        <v>163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170</v>
      </c>
      <c r="BK153" s="157">
        <f t="shared" si="9"/>
        <v>0</v>
      </c>
      <c r="BL153" s="14" t="s">
        <v>169</v>
      </c>
      <c r="BM153" s="156" t="s">
        <v>219</v>
      </c>
    </row>
    <row r="154" spans="1:65" s="2" customFormat="1" ht="16.5" customHeight="1">
      <c r="A154" s="26"/>
      <c r="B154" s="144"/>
      <c r="C154" s="158" t="s">
        <v>220</v>
      </c>
      <c r="D154" s="158" t="s">
        <v>188</v>
      </c>
      <c r="E154" s="159" t="s">
        <v>1004</v>
      </c>
      <c r="F154" s="160" t="s">
        <v>1005</v>
      </c>
      <c r="G154" s="161" t="s">
        <v>374</v>
      </c>
      <c r="H154" s="162">
        <v>125</v>
      </c>
      <c r="I154" s="163"/>
      <c r="J154" s="163">
        <f t="shared" si="0"/>
        <v>0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179</v>
      </c>
      <c r="AT154" s="156" t="s">
        <v>188</v>
      </c>
      <c r="AU154" s="156" t="s">
        <v>77</v>
      </c>
      <c r="AY154" s="14" t="s">
        <v>163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4" t="s">
        <v>170</v>
      </c>
      <c r="BK154" s="157">
        <f t="shared" si="9"/>
        <v>0</v>
      </c>
      <c r="BL154" s="14" t="s">
        <v>169</v>
      </c>
      <c r="BM154" s="156" t="s">
        <v>223</v>
      </c>
    </row>
    <row r="155" spans="1:65" s="2" customFormat="1" ht="16.5" customHeight="1">
      <c r="A155" s="26"/>
      <c r="B155" s="144"/>
      <c r="C155" s="145" t="s">
        <v>197</v>
      </c>
      <c r="D155" s="145" t="s">
        <v>165</v>
      </c>
      <c r="E155" s="146" t="s">
        <v>1006</v>
      </c>
      <c r="F155" s="147" t="s">
        <v>1007</v>
      </c>
      <c r="G155" s="148" t="s">
        <v>374</v>
      </c>
      <c r="H155" s="149">
        <v>150</v>
      </c>
      <c r="I155" s="150"/>
      <c r="J155" s="150">
        <f t="shared" si="0"/>
        <v>0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169</v>
      </c>
      <c r="AT155" s="156" t="s">
        <v>165</v>
      </c>
      <c r="AU155" s="156" t="s">
        <v>77</v>
      </c>
      <c r="AY155" s="14" t="s">
        <v>163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4" t="s">
        <v>170</v>
      </c>
      <c r="BK155" s="157">
        <f t="shared" si="9"/>
        <v>0</v>
      </c>
      <c r="BL155" s="14" t="s">
        <v>169</v>
      </c>
      <c r="BM155" s="156" t="s">
        <v>226</v>
      </c>
    </row>
    <row r="156" spans="1:65" s="2" customFormat="1" ht="16.5" customHeight="1">
      <c r="A156" s="26"/>
      <c r="B156" s="144"/>
      <c r="C156" s="158" t="s">
        <v>227</v>
      </c>
      <c r="D156" s="158" t="s">
        <v>188</v>
      </c>
      <c r="E156" s="159" t="s">
        <v>1008</v>
      </c>
      <c r="F156" s="160" t="s">
        <v>1009</v>
      </c>
      <c r="G156" s="161" t="s">
        <v>374</v>
      </c>
      <c r="H156" s="162">
        <v>150</v>
      </c>
      <c r="I156" s="163"/>
      <c r="J156" s="163">
        <f t="shared" si="0"/>
        <v>0</v>
      </c>
      <c r="K156" s="164"/>
      <c r="L156" s="165"/>
      <c r="M156" s="166" t="s">
        <v>1</v>
      </c>
      <c r="N156" s="167" t="s">
        <v>35</v>
      </c>
      <c r="O156" s="154">
        <v>0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179</v>
      </c>
      <c r="AT156" s="156" t="s">
        <v>188</v>
      </c>
      <c r="AU156" s="156" t="s">
        <v>77</v>
      </c>
      <c r="AY156" s="14" t="s">
        <v>163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4" t="s">
        <v>170</v>
      </c>
      <c r="BK156" s="157">
        <f t="shared" si="9"/>
        <v>0</v>
      </c>
      <c r="BL156" s="14" t="s">
        <v>169</v>
      </c>
      <c r="BM156" s="156" t="s">
        <v>230</v>
      </c>
    </row>
    <row r="157" spans="1:65" s="2" customFormat="1" ht="16.5" customHeight="1">
      <c r="A157" s="26"/>
      <c r="B157" s="144"/>
      <c r="C157" s="145" t="s">
        <v>7</v>
      </c>
      <c r="D157" s="145" t="s">
        <v>165</v>
      </c>
      <c r="E157" s="146" t="s">
        <v>1010</v>
      </c>
      <c r="F157" s="147" t="s">
        <v>1011</v>
      </c>
      <c r="G157" s="148" t="s">
        <v>374</v>
      </c>
      <c r="H157" s="149">
        <v>50</v>
      </c>
      <c r="I157" s="150"/>
      <c r="J157" s="150">
        <f t="shared" si="0"/>
        <v>0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169</v>
      </c>
      <c r="AT157" s="156" t="s">
        <v>165</v>
      </c>
      <c r="AU157" s="156" t="s">
        <v>77</v>
      </c>
      <c r="AY157" s="14" t="s">
        <v>163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4" t="s">
        <v>170</v>
      </c>
      <c r="BK157" s="157">
        <f t="shared" si="9"/>
        <v>0</v>
      </c>
      <c r="BL157" s="14" t="s">
        <v>169</v>
      </c>
      <c r="BM157" s="156" t="s">
        <v>234</v>
      </c>
    </row>
    <row r="158" spans="1:65" s="2" customFormat="1" ht="16.5" customHeight="1">
      <c r="A158" s="26"/>
      <c r="B158" s="144"/>
      <c r="C158" s="158" t="s">
        <v>235</v>
      </c>
      <c r="D158" s="158" t="s">
        <v>188</v>
      </c>
      <c r="E158" s="159" t="s">
        <v>1012</v>
      </c>
      <c r="F158" s="160" t="s">
        <v>1013</v>
      </c>
      <c r="G158" s="161" t="s">
        <v>374</v>
      </c>
      <c r="H158" s="162">
        <v>50</v>
      </c>
      <c r="I158" s="163"/>
      <c r="J158" s="163">
        <f t="shared" si="0"/>
        <v>0</v>
      </c>
      <c r="K158" s="164"/>
      <c r="L158" s="165"/>
      <c r="M158" s="166" t="s">
        <v>1</v>
      </c>
      <c r="N158" s="167" t="s">
        <v>35</v>
      </c>
      <c r="O158" s="154">
        <v>0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179</v>
      </c>
      <c r="AT158" s="156" t="s">
        <v>188</v>
      </c>
      <c r="AU158" s="156" t="s">
        <v>77</v>
      </c>
      <c r="AY158" s="14" t="s">
        <v>163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4" t="s">
        <v>170</v>
      </c>
      <c r="BK158" s="157">
        <f t="shared" si="9"/>
        <v>0</v>
      </c>
      <c r="BL158" s="14" t="s">
        <v>169</v>
      </c>
      <c r="BM158" s="156" t="s">
        <v>238</v>
      </c>
    </row>
    <row r="159" spans="1:65" s="2" customFormat="1" ht="16.5" customHeight="1">
      <c r="A159" s="26"/>
      <c r="B159" s="144"/>
      <c r="C159" s="145" t="s">
        <v>202</v>
      </c>
      <c r="D159" s="145" t="s">
        <v>165</v>
      </c>
      <c r="E159" s="146" t="s">
        <v>1014</v>
      </c>
      <c r="F159" s="147" t="s">
        <v>1015</v>
      </c>
      <c r="G159" s="148" t="s">
        <v>374</v>
      </c>
      <c r="H159" s="149">
        <v>400</v>
      </c>
      <c r="I159" s="150"/>
      <c r="J159" s="150">
        <f t="shared" si="0"/>
        <v>0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169</v>
      </c>
      <c r="AT159" s="156" t="s">
        <v>165</v>
      </c>
      <c r="AU159" s="156" t="s">
        <v>77</v>
      </c>
      <c r="AY159" s="14" t="s">
        <v>163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4" t="s">
        <v>170</v>
      </c>
      <c r="BK159" s="157">
        <f t="shared" si="9"/>
        <v>0</v>
      </c>
      <c r="BL159" s="14" t="s">
        <v>169</v>
      </c>
      <c r="BM159" s="156" t="s">
        <v>241</v>
      </c>
    </row>
    <row r="160" spans="1:65" s="2" customFormat="1" ht="16.5" customHeight="1">
      <c r="A160" s="26"/>
      <c r="B160" s="144"/>
      <c r="C160" s="158" t="s">
        <v>242</v>
      </c>
      <c r="D160" s="158" t="s">
        <v>188</v>
      </c>
      <c r="E160" s="159" t="s">
        <v>1016</v>
      </c>
      <c r="F160" s="160" t="s">
        <v>1017</v>
      </c>
      <c r="G160" s="161" t="s">
        <v>374</v>
      </c>
      <c r="H160" s="162">
        <v>400</v>
      </c>
      <c r="I160" s="163"/>
      <c r="J160" s="163">
        <f t="shared" si="0"/>
        <v>0</v>
      </c>
      <c r="K160" s="164"/>
      <c r="L160" s="165"/>
      <c r="M160" s="166" t="s">
        <v>1</v>
      </c>
      <c r="N160" s="167" t="s">
        <v>35</v>
      </c>
      <c r="O160" s="154">
        <v>0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179</v>
      </c>
      <c r="AT160" s="156" t="s">
        <v>188</v>
      </c>
      <c r="AU160" s="156" t="s">
        <v>77</v>
      </c>
      <c r="AY160" s="14" t="s">
        <v>163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4" t="s">
        <v>170</v>
      </c>
      <c r="BK160" s="157">
        <f t="shared" si="9"/>
        <v>0</v>
      </c>
      <c r="BL160" s="14" t="s">
        <v>169</v>
      </c>
      <c r="BM160" s="156" t="s">
        <v>245</v>
      </c>
    </row>
    <row r="161" spans="1:65" s="2" customFormat="1" ht="16.5" customHeight="1">
      <c r="A161" s="26"/>
      <c r="B161" s="144"/>
      <c r="C161" s="145" t="s">
        <v>205</v>
      </c>
      <c r="D161" s="145" t="s">
        <v>165</v>
      </c>
      <c r="E161" s="146" t="s">
        <v>1018</v>
      </c>
      <c r="F161" s="147" t="s">
        <v>1019</v>
      </c>
      <c r="G161" s="148" t="s">
        <v>374</v>
      </c>
      <c r="H161" s="149">
        <v>75</v>
      </c>
      <c r="I161" s="150"/>
      <c r="J161" s="150">
        <f t="shared" si="0"/>
        <v>0</v>
      </c>
      <c r="K161" s="151"/>
      <c r="L161" s="27"/>
      <c r="M161" s="152" t="s">
        <v>1</v>
      </c>
      <c r="N161" s="153" t="s">
        <v>35</v>
      </c>
      <c r="O161" s="154">
        <v>0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169</v>
      </c>
      <c r="AT161" s="156" t="s">
        <v>165</v>
      </c>
      <c r="AU161" s="156" t="s">
        <v>77</v>
      </c>
      <c r="AY161" s="14" t="s">
        <v>163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4" t="s">
        <v>170</v>
      </c>
      <c r="BK161" s="157">
        <f t="shared" si="9"/>
        <v>0</v>
      </c>
      <c r="BL161" s="14" t="s">
        <v>169</v>
      </c>
      <c r="BM161" s="156" t="s">
        <v>249</v>
      </c>
    </row>
    <row r="162" spans="1:65" s="2" customFormat="1" ht="16.5" customHeight="1">
      <c r="A162" s="26"/>
      <c r="B162" s="144"/>
      <c r="C162" s="158" t="s">
        <v>250</v>
      </c>
      <c r="D162" s="158" t="s">
        <v>188</v>
      </c>
      <c r="E162" s="159" t="s">
        <v>1020</v>
      </c>
      <c r="F162" s="160" t="s">
        <v>1021</v>
      </c>
      <c r="G162" s="161" t="s">
        <v>374</v>
      </c>
      <c r="H162" s="162">
        <v>75</v>
      </c>
      <c r="I162" s="163"/>
      <c r="J162" s="163">
        <f t="shared" si="0"/>
        <v>0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1"/>
        <v>0</v>
      </c>
      <c r="Q162" s="154">
        <v>0</v>
      </c>
      <c r="R162" s="154">
        <f t="shared" si="2"/>
        <v>0</v>
      </c>
      <c r="S162" s="154">
        <v>0</v>
      </c>
      <c r="T162" s="155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179</v>
      </c>
      <c r="AT162" s="156" t="s">
        <v>188</v>
      </c>
      <c r="AU162" s="156" t="s">
        <v>77</v>
      </c>
      <c r="AY162" s="14" t="s">
        <v>163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4" t="s">
        <v>170</v>
      </c>
      <c r="BK162" s="157">
        <f t="shared" si="9"/>
        <v>0</v>
      </c>
      <c r="BL162" s="14" t="s">
        <v>169</v>
      </c>
      <c r="BM162" s="156" t="s">
        <v>253</v>
      </c>
    </row>
    <row r="163" spans="1:65" s="2" customFormat="1" ht="16.5" customHeight="1">
      <c r="A163" s="26"/>
      <c r="B163" s="144"/>
      <c r="C163" s="145" t="s">
        <v>209</v>
      </c>
      <c r="D163" s="145" t="s">
        <v>165</v>
      </c>
      <c r="E163" s="146" t="s">
        <v>1022</v>
      </c>
      <c r="F163" s="147" t="s">
        <v>1023</v>
      </c>
      <c r="G163" s="148" t="s">
        <v>374</v>
      </c>
      <c r="H163" s="149">
        <v>50</v>
      </c>
      <c r="I163" s="150"/>
      <c r="J163" s="150">
        <f t="shared" si="0"/>
        <v>0</v>
      </c>
      <c r="K163" s="151"/>
      <c r="L163" s="27"/>
      <c r="M163" s="152" t="s">
        <v>1</v>
      </c>
      <c r="N163" s="153" t="s">
        <v>35</v>
      </c>
      <c r="O163" s="154">
        <v>0</v>
      </c>
      <c r="P163" s="154">
        <f t="shared" si="1"/>
        <v>0</v>
      </c>
      <c r="Q163" s="154">
        <v>0</v>
      </c>
      <c r="R163" s="154">
        <f t="shared" si="2"/>
        <v>0</v>
      </c>
      <c r="S163" s="154">
        <v>0</v>
      </c>
      <c r="T163" s="155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169</v>
      </c>
      <c r="AT163" s="156" t="s">
        <v>165</v>
      </c>
      <c r="AU163" s="156" t="s">
        <v>77</v>
      </c>
      <c r="AY163" s="14" t="s">
        <v>163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4" t="s">
        <v>170</v>
      </c>
      <c r="BK163" s="157">
        <f t="shared" si="9"/>
        <v>0</v>
      </c>
      <c r="BL163" s="14" t="s">
        <v>169</v>
      </c>
      <c r="BM163" s="156" t="s">
        <v>256</v>
      </c>
    </row>
    <row r="164" spans="1:65" s="2" customFormat="1" ht="16.5" customHeight="1">
      <c r="A164" s="26"/>
      <c r="B164" s="144"/>
      <c r="C164" s="158" t="s">
        <v>257</v>
      </c>
      <c r="D164" s="158" t="s">
        <v>188</v>
      </c>
      <c r="E164" s="159" t="s">
        <v>1024</v>
      </c>
      <c r="F164" s="160" t="s">
        <v>1025</v>
      </c>
      <c r="G164" s="161" t="s">
        <v>374</v>
      </c>
      <c r="H164" s="162">
        <v>50</v>
      </c>
      <c r="I164" s="163"/>
      <c r="J164" s="163">
        <f t="shared" si="0"/>
        <v>0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1"/>
        <v>0</v>
      </c>
      <c r="Q164" s="154">
        <v>0</v>
      </c>
      <c r="R164" s="154">
        <f t="shared" si="2"/>
        <v>0</v>
      </c>
      <c r="S164" s="154">
        <v>0</v>
      </c>
      <c r="T164" s="155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179</v>
      </c>
      <c r="AT164" s="156" t="s">
        <v>188</v>
      </c>
      <c r="AU164" s="156" t="s">
        <v>77</v>
      </c>
      <c r="AY164" s="14" t="s">
        <v>163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4" t="s">
        <v>170</v>
      </c>
      <c r="BK164" s="157">
        <f t="shared" si="9"/>
        <v>0</v>
      </c>
      <c r="BL164" s="14" t="s">
        <v>169</v>
      </c>
      <c r="BM164" s="156" t="s">
        <v>260</v>
      </c>
    </row>
    <row r="165" spans="1:65" s="2" customFormat="1" ht="16.5" customHeight="1">
      <c r="A165" s="26"/>
      <c r="B165" s="144"/>
      <c r="C165" s="145" t="s">
        <v>212</v>
      </c>
      <c r="D165" s="145" t="s">
        <v>165</v>
      </c>
      <c r="E165" s="146" t="s">
        <v>1026</v>
      </c>
      <c r="F165" s="147" t="s">
        <v>1027</v>
      </c>
      <c r="G165" s="148" t="s">
        <v>374</v>
      </c>
      <c r="H165" s="149">
        <v>35</v>
      </c>
      <c r="I165" s="150"/>
      <c r="J165" s="150">
        <f t="shared" si="0"/>
        <v>0</v>
      </c>
      <c r="K165" s="151"/>
      <c r="L165" s="27"/>
      <c r="M165" s="152" t="s">
        <v>1</v>
      </c>
      <c r="N165" s="153" t="s">
        <v>35</v>
      </c>
      <c r="O165" s="154">
        <v>0</v>
      </c>
      <c r="P165" s="154">
        <f t="shared" si="1"/>
        <v>0</v>
      </c>
      <c r="Q165" s="154">
        <v>0</v>
      </c>
      <c r="R165" s="154">
        <f t="shared" si="2"/>
        <v>0</v>
      </c>
      <c r="S165" s="154">
        <v>0</v>
      </c>
      <c r="T165" s="155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169</v>
      </c>
      <c r="AT165" s="156" t="s">
        <v>165</v>
      </c>
      <c r="AU165" s="156" t="s">
        <v>77</v>
      </c>
      <c r="AY165" s="14" t="s">
        <v>163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4" t="s">
        <v>170</v>
      </c>
      <c r="BK165" s="157">
        <f t="shared" si="9"/>
        <v>0</v>
      </c>
      <c r="BL165" s="14" t="s">
        <v>169</v>
      </c>
      <c r="BM165" s="156" t="s">
        <v>263</v>
      </c>
    </row>
    <row r="166" spans="1:65" s="2" customFormat="1" ht="16.5" customHeight="1">
      <c r="A166" s="26"/>
      <c r="B166" s="144"/>
      <c r="C166" s="158" t="s">
        <v>264</v>
      </c>
      <c r="D166" s="158" t="s">
        <v>188</v>
      </c>
      <c r="E166" s="159" t="s">
        <v>1028</v>
      </c>
      <c r="F166" s="160" t="s">
        <v>1029</v>
      </c>
      <c r="G166" s="161" t="s">
        <v>374</v>
      </c>
      <c r="H166" s="162">
        <v>35</v>
      </c>
      <c r="I166" s="163"/>
      <c r="J166" s="163">
        <f t="shared" si="0"/>
        <v>0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1"/>
        <v>0</v>
      </c>
      <c r="Q166" s="154">
        <v>0</v>
      </c>
      <c r="R166" s="154">
        <f t="shared" si="2"/>
        <v>0</v>
      </c>
      <c r="S166" s="154">
        <v>0</v>
      </c>
      <c r="T166" s="155">
        <f t="shared" si="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179</v>
      </c>
      <c r="AT166" s="156" t="s">
        <v>188</v>
      </c>
      <c r="AU166" s="156" t="s">
        <v>77</v>
      </c>
      <c r="AY166" s="14" t="s">
        <v>163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4" t="s">
        <v>170</v>
      </c>
      <c r="BK166" s="157">
        <f t="shared" si="9"/>
        <v>0</v>
      </c>
      <c r="BL166" s="14" t="s">
        <v>169</v>
      </c>
      <c r="BM166" s="156" t="s">
        <v>267</v>
      </c>
    </row>
    <row r="167" spans="1:65" s="2" customFormat="1" ht="16.5" customHeight="1">
      <c r="A167" s="26"/>
      <c r="B167" s="144"/>
      <c r="C167" s="145" t="s">
        <v>216</v>
      </c>
      <c r="D167" s="145" t="s">
        <v>165</v>
      </c>
      <c r="E167" s="146" t="s">
        <v>1030</v>
      </c>
      <c r="F167" s="147" t="s">
        <v>1031</v>
      </c>
      <c r="G167" s="148" t="s">
        <v>374</v>
      </c>
      <c r="H167" s="149">
        <v>100</v>
      </c>
      <c r="I167" s="150"/>
      <c r="J167" s="150">
        <f t="shared" si="0"/>
        <v>0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si="1"/>
        <v>0</v>
      </c>
      <c r="Q167" s="154">
        <v>0</v>
      </c>
      <c r="R167" s="154">
        <f t="shared" si="2"/>
        <v>0</v>
      </c>
      <c r="S167" s="154">
        <v>0</v>
      </c>
      <c r="T167" s="155">
        <f t="shared" si="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169</v>
      </c>
      <c r="AT167" s="156" t="s">
        <v>165</v>
      </c>
      <c r="AU167" s="156" t="s">
        <v>77</v>
      </c>
      <c r="AY167" s="14" t="s">
        <v>163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4" t="s">
        <v>170</v>
      </c>
      <c r="BK167" s="157">
        <f t="shared" si="9"/>
        <v>0</v>
      </c>
      <c r="BL167" s="14" t="s">
        <v>169</v>
      </c>
      <c r="BM167" s="156" t="s">
        <v>270</v>
      </c>
    </row>
    <row r="168" spans="1:65" s="2" customFormat="1" ht="16.5" customHeight="1">
      <c r="A168" s="26"/>
      <c r="B168" s="144"/>
      <c r="C168" s="158" t="s">
        <v>271</v>
      </c>
      <c r="D168" s="158" t="s">
        <v>188</v>
      </c>
      <c r="E168" s="159" t="s">
        <v>1032</v>
      </c>
      <c r="F168" s="160" t="s">
        <v>1033</v>
      </c>
      <c r="G168" s="161" t="s">
        <v>374</v>
      </c>
      <c r="H168" s="162">
        <v>100</v>
      </c>
      <c r="I168" s="163"/>
      <c r="J168" s="163">
        <f t="shared" si="0"/>
        <v>0</v>
      </c>
      <c r="K168" s="164"/>
      <c r="L168" s="165"/>
      <c r="M168" s="166" t="s">
        <v>1</v>
      </c>
      <c r="N168" s="167" t="s">
        <v>35</v>
      </c>
      <c r="O168" s="154">
        <v>0</v>
      </c>
      <c r="P168" s="154">
        <f t="shared" si="1"/>
        <v>0</v>
      </c>
      <c r="Q168" s="154">
        <v>0</v>
      </c>
      <c r="R168" s="154">
        <f t="shared" si="2"/>
        <v>0</v>
      </c>
      <c r="S168" s="154">
        <v>0</v>
      </c>
      <c r="T168" s="155">
        <f t="shared" si="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179</v>
      </c>
      <c r="AT168" s="156" t="s">
        <v>188</v>
      </c>
      <c r="AU168" s="156" t="s">
        <v>77</v>
      </c>
      <c r="AY168" s="14" t="s">
        <v>163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4" t="s">
        <v>170</v>
      </c>
      <c r="BK168" s="157">
        <f t="shared" si="9"/>
        <v>0</v>
      </c>
      <c r="BL168" s="14" t="s">
        <v>169</v>
      </c>
      <c r="BM168" s="156" t="s">
        <v>274</v>
      </c>
    </row>
    <row r="169" spans="1:65" s="2" customFormat="1" ht="21.75" customHeight="1">
      <c r="A169" s="26"/>
      <c r="B169" s="144"/>
      <c r="C169" s="145" t="s">
        <v>219</v>
      </c>
      <c r="D169" s="145" t="s">
        <v>165</v>
      </c>
      <c r="E169" s="146" t="s">
        <v>1034</v>
      </c>
      <c r="F169" s="147" t="s">
        <v>1035</v>
      </c>
      <c r="G169" s="148" t="s">
        <v>374</v>
      </c>
      <c r="H169" s="149">
        <v>100</v>
      </c>
      <c r="I169" s="150"/>
      <c r="J169" s="150">
        <f t="shared" si="0"/>
        <v>0</v>
      </c>
      <c r="K169" s="151"/>
      <c r="L169" s="27"/>
      <c r="M169" s="152" t="s">
        <v>1</v>
      </c>
      <c r="N169" s="153" t="s">
        <v>35</v>
      </c>
      <c r="O169" s="154">
        <v>0</v>
      </c>
      <c r="P169" s="154">
        <f t="shared" si="1"/>
        <v>0</v>
      </c>
      <c r="Q169" s="154">
        <v>0</v>
      </c>
      <c r="R169" s="154">
        <f t="shared" si="2"/>
        <v>0</v>
      </c>
      <c r="S169" s="154">
        <v>0</v>
      </c>
      <c r="T169" s="155">
        <f t="shared" si="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169</v>
      </c>
      <c r="AT169" s="156" t="s">
        <v>165</v>
      </c>
      <c r="AU169" s="156" t="s">
        <v>77</v>
      </c>
      <c r="AY169" s="14" t="s">
        <v>163</v>
      </c>
      <c r="BE169" s="157">
        <f t="shared" si="4"/>
        <v>0</v>
      </c>
      <c r="BF169" s="157">
        <f t="shared" si="5"/>
        <v>0</v>
      </c>
      <c r="BG169" s="157">
        <f t="shared" si="6"/>
        <v>0</v>
      </c>
      <c r="BH169" s="157">
        <f t="shared" si="7"/>
        <v>0</v>
      </c>
      <c r="BI169" s="157">
        <f t="shared" si="8"/>
        <v>0</v>
      </c>
      <c r="BJ169" s="14" t="s">
        <v>170</v>
      </c>
      <c r="BK169" s="157">
        <f t="shared" si="9"/>
        <v>0</v>
      </c>
      <c r="BL169" s="14" t="s">
        <v>169</v>
      </c>
      <c r="BM169" s="156" t="s">
        <v>277</v>
      </c>
    </row>
    <row r="170" spans="1:65" s="2" customFormat="1" ht="16.5" customHeight="1">
      <c r="A170" s="26"/>
      <c r="B170" s="144"/>
      <c r="C170" s="158" t="s">
        <v>278</v>
      </c>
      <c r="D170" s="158" t="s">
        <v>188</v>
      </c>
      <c r="E170" s="159" t="s">
        <v>1036</v>
      </c>
      <c r="F170" s="160" t="s">
        <v>1037</v>
      </c>
      <c r="G170" s="161" t="s">
        <v>374</v>
      </c>
      <c r="H170" s="162">
        <v>100</v>
      </c>
      <c r="I170" s="163"/>
      <c r="J170" s="163">
        <f t="shared" si="0"/>
        <v>0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1"/>
        <v>0</v>
      </c>
      <c r="Q170" s="154">
        <v>0</v>
      </c>
      <c r="R170" s="154">
        <f t="shared" si="2"/>
        <v>0</v>
      </c>
      <c r="S170" s="154">
        <v>0</v>
      </c>
      <c r="T170" s="155">
        <f t="shared" si="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179</v>
      </c>
      <c r="AT170" s="156" t="s">
        <v>188</v>
      </c>
      <c r="AU170" s="156" t="s">
        <v>77</v>
      </c>
      <c r="AY170" s="14" t="s">
        <v>163</v>
      </c>
      <c r="BE170" s="157">
        <f t="shared" si="4"/>
        <v>0</v>
      </c>
      <c r="BF170" s="157">
        <f t="shared" si="5"/>
        <v>0</v>
      </c>
      <c r="BG170" s="157">
        <f t="shared" si="6"/>
        <v>0</v>
      </c>
      <c r="BH170" s="157">
        <f t="shared" si="7"/>
        <v>0</v>
      </c>
      <c r="BI170" s="157">
        <f t="shared" si="8"/>
        <v>0</v>
      </c>
      <c r="BJ170" s="14" t="s">
        <v>170</v>
      </c>
      <c r="BK170" s="157">
        <f t="shared" si="9"/>
        <v>0</v>
      </c>
      <c r="BL170" s="14" t="s">
        <v>169</v>
      </c>
      <c r="BM170" s="156" t="s">
        <v>281</v>
      </c>
    </row>
    <row r="171" spans="1:65" s="12" customFormat="1" ht="25.9" customHeight="1">
      <c r="B171" s="132"/>
      <c r="D171" s="133" t="s">
        <v>68</v>
      </c>
      <c r="E171" s="134" t="s">
        <v>1038</v>
      </c>
      <c r="F171" s="134" t="s">
        <v>1039</v>
      </c>
      <c r="J171" s="135">
        <f>BK171</f>
        <v>0</v>
      </c>
      <c r="L171" s="132"/>
      <c r="M171" s="136"/>
      <c r="N171" s="137"/>
      <c r="O171" s="137"/>
      <c r="P171" s="138">
        <f>SUM(P172:P174)</f>
        <v>0</v>
      </c>
      <c r="Q171" s="137"/>
      <c r="R171" s="138">
        <f>SUM(R172:R174)</f>
        <v>0</v>
      </c>
      <c r="S171" s="137"/>
      <c r="T171" s="139">
        <f>SUM(T172:T174)</f>
        <v>0</v>
      </c>
      <c r="AR171" s="133" t="s">
        <v>77</v>
      </c>
      <c r="AT171" s="140" t="s">
        <v>68</v>
      </c>
      <c r="AU171" s="140" t="s">
        <v>69</v>
      </c>
      <c r="AY171" s="133" t="s">
        <v>163</v>
      </c>
      <c r="BK171" s="141">
        <f>SUM(BK172:BK174)</f>
        <v>0</v>
      </c>
    </row>
    <row r="172" spans="1:65" s="2" customFormat="1" ht="24.2" customHeight="1">
      <c r="A172" s="26"/>
      <c r="B172" s="144"/>
      <c r="C172" s="145" t="s">
        <v>223</v>
      </c>
      <c r="D172" s="145" t="s">
        <v>165</v>
      </c>
      <c r="E172" s="146" t="s">
        <v>1040</v>
      </c>
      <c r="F172" s="147" t="s">
        <v>1041</v>
      </c>
      <c r="G172" s="148" t="s">
        <v>971</v>
      </c>
      <c r="H172" s="149">
        <v>4</v>
      </c>
      <c r="I172" s="150"/>
      <c r="J172" s="150">
        <f>ROUND(I172*H172,2)</f>
        <v>0</v>
      </c>
      <c r="K172" s="151"/>
      <c r="L172" s="27"/>
      <c r="M172" s="152" t="s">
        <v>1</v>
      </c>
      <c r="N172" s="153" t="s">
        <v>35</v>
      </c>
      <c r="O172" s="154">
        <v>0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169</v>
      </c>
      <c r="AT172" s="156" t="s">
        <v>165</v>
      </c>
      <c r="AU172" s="156" t="s">
        <v>77</v>
      </c>
      <c r="AY172" s="14" t="s">
        <v>163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4" t="s">
        <v>170</v>
      </c>
      <c r="BK172" s="157">
        <f>ROUND(I172*H172,2)</f>
        <v>0</v>
      </c>
      <c r="BL172" s="14" t="s">
        <v>169</v>
      </c>
      <c r="BM172" s="156" t="s">
        <v>284</v>
      </c>
    </row>
    <row r="173" spans="1:65" s="2" customFormat="1" ht="21.75" customHeight="1">
      <c r="A173" s="26"/>
      <c r="B173" s="144"/>
      <c r="C173" s="145" t="s">
        <v>285</v>
      </c>
      <c r="D173" s="145" t="s">
        <v>165</v>
      </c>
      <c r="E173" s="146" t="s">
        <v>1042</v>
      </c>
      <c r="F173" s="147" t="s">
        <v>1043</v>
      </c>
      <c r="G173" s="148" t="s">
        <v>971</v>
      </c>
      <c r="H173" s="149">
        <v>4</v>
      </c>
      <c r="I173" s="150"/>
      <c r="J173" s="150">
        <f>ROUND(I173*H173,2)</f>
        <v>0</v>
      </c>
      <c r="K173" s="151"/>
      <c r="L173" s="27"/>
      <c r="M173" s="152" t="s">
        <v>1</v>
      </c>
      <c r="N173" s="153" t="s">
        <v>35</v>
      </c>
      <c r="O173" s="154">
        <v>0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169</v>
      </c>
      <c r="AT173" s="156" t="s">
        <v>165</v>
      </c>
      <c r="AU173" s="156" t="s">
        <v>77</v>
      </c>
      <c r="AY173" s="14" t="s">
        <v>163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4" t="s">
        <v>170</v>
      </c>
      <c r="BK173" s="157">
        <f>ROUND(I173*H173,2)</f>
        <v>0</v>
      </c>
      <c r="BL173" s="14" t="s">
        <v>169</v>
      </c>
      <c r="BM173" s="156" t="s">
        <v>288</v>
      </c>
    </row>
    <row r="174" spans="1:65" s="2" customFormat="1" ht="24.2" customHeight="1">
      <c r="A174" s="26"/>
      <c r="B174" s="144"/>
      <c r="C174" s="145" t="s">
        <v>226</v>
      </c>
      <c r="D174" s="145" t="s">
        <v>165</v>
      </c>
      <c r="E174" s="146" t="s">
        <v>1044</v>
      </c>
      <c r="F174" s="147" t="s">
        <v>1045</v>
      </c>
      <c r="G174" s="148" t="s">
        <v>971</v>
      </c>
      <c r="H174" s="149">
        <v>2</v>
      </c>
      <c r="I174" s="150"/>
      <c r="J174" s="150">
        <f>ROUND(I174*H174,2)</f>
        <v>0</v>
      </c>
      <c r="K174" s="151"/>
      <c r="L174" s="27"/>
      <c r="M174" s="152" t="s">
        <v>1</v>
      </c>
      <c r="N174" s="153" t="s">
        <v>35</v>
      </c>
      <c r="O174" s="154">
        <v>0</v>
      </c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169</v>
      </c>
      <c r="AT174" s="156" t="s">
        <v>165</v>
      </c>
      <c r="AU174" s="156" t="s">
        <v>77</v>
      </c>
      <c r="AY174" s="14" t="s">
        <v>163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4" t="s">
        <v>170</v>
      </c>
      <c r="BK174" s="157">
        <f>ROUND(I174*H174,2)</f>
        <v>0</v>
      </c>
      <c r="BL174" s="14" t="s">
        <v>169</v>
      </c>
      <c r="BM174" s="156" t="s">
        <v>291</v>
      </c>
    </row>
    <row r="175" spans="1:65" s="12" customFormat="1" ht="25.9" customHeight="1">
      <c r="B175" s="132"/>
      <c r="D175" s="133" t="s">
        <v>68</v>
      </c>
      <c r="E175" s="134" t="s">
        <v>1046</v>
      </c>
      <c r="F175" s="134" t="s">
        <v>1047</v>
      </c>
      <c r="J175" s="135">
        <f>BK175</f>
        <v>0</v>
      </c>
      <c r="L175" s="132"/>
      <c r="M175" s="136"/>
      <c r="N175" s="137"/>
      <c r="O175" s="137"/>
      <c r="P175" s="138">
        <f>SUM(P176:P185)</f>
        <v>0</v>
      </c>
      <c r="Q175" s="137"/>
      <c r="R175" s="138">
        <f>SUM(R176:R185)</f>
        <v>0</v>
      </c>
      <c r="S175" s="137"/>
      <c r="T175" s="139">
        <f>SUM(T176:T185)</f>
        <v>0</v>
      </c>
      <c r="AR175" s="133" t="s">
        <v>77</v>
      </c>
      <c r="AT175" s="140" t="s">
        <v>68</v>
      </c>
      <c r="AU175" s="140" t="s">
        <v>69</v>
      </c>
      <c r="AY175" s="133" t="s">
        <v>163</v>
      </c>
      <c r="BK175" s="141">
        <f>SUM(BK176:BK185)</f>
        <v>0</v>
      </c>
    </row>
    <row r="176" spans="1:65" s="2" customFormat="1" ht="16.5" customHeight="1">
      <c r="A176" s="26"/>
      <c r="B176" s="144"/>
      <c r="C176" s="145" t="s">
        <v>292</v>
      </c>
      <c r="D176" s="145" t="s">
        <v>165</v>
      </c>
      <c r="E176" s="146" t="s">
        <v>1048</v>
      </c>
      <c r="F176" s="147" t="s">
        <v>1049</v>
      </c>
      <c r="G176" s="148" t="s">
        <v>971</v>
      </c>
      <c r="H176" s="149">
        <v>16</v>
      </c>
      <c r="I176" s="150"/>
      <c r="J176" s="150">
        <f t="shared" ref="J176:J185" si="10">ROUND(I176*H176,2)</f>
        <v>0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ref="P176:P185" si="11">O176*H176</f>
        <v>0</v>
      </c>
      <c r="Q176" s="154">
        <v>0</v>
      </c>
      <c r="R176" s="154">
        <f t="shared" ref="R176:R185" si="12">Q176*H176</f>
        <v>0</v>
      </c>
      <c r="S176" s="154">
        <v>0</v>
      </c>
      <c r="T176" s="155">
        <f t="shared" ref="T176:T185" si="13"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169</v>
      </c>
      <c r="AT176" s="156" t="s">
        <v>165</v>
      </c>
      <c r="AU176" s="156" t="s">
        <v>77</v>
      </c>
      <c r="AY176" s="14" t="s">
        <v>163</v>
      </c>
      <c r="BE176" s="157">
        <f t="shared" ref="BE176:BE185" si="14">IF(N176="základná",J176,0)</f>
        <v>0</v>
      </c>
      <c r="BF176" s="157">
        <f t="shared" ref="BF176:BF185" si="15">IF(N176="znížená",J176,0)</f>
        <v>0</v>
      </c>
      <c r="BG176" s="157">
        <f t="shared" ref="BG176:BG185" si="16">IF(N176="zákl. prenesená",J176,0)</f>
        <v>0</v>
      </c>
      <c r="BH176" s="157">
        <f t="shared" ref="BH176:BH185" si="17">IF(N176="zníž. prenesená",J176,0)</f>
        <v>0</v>
      </c>
      <c r="BI176" s="157">
        <f t="shared" ref="BI176:BI185" si="18">IF(N176="nulová",J176,0)</f>
        <v>0</v>
      </c>
      <c r="BJ176" s="14" t="s">
        <v>170</v>
      </c>
      <c r="BK176" s="157">
        <f t="shared" ref="BK176:BK185" si="19">ROUND(I176*H176,2)</f>
        <v>0</v>
      </c>
      <c r="BL176" s="14" t="s">
        <v>169</v>
      </c>
      <c r="BM176" s="156" t="s">
        <v>295</v>
      </c>
    </row>
    <row r="177" spans="1:65" s="2" customFormat="1" ht="24.2" customHeight="1">
      <c r="A177" s="26"/>
      <c r="B177" s="144"/>
      <c r="C177" s="158" t="s">
        <v>230</v>
      </c>
      <c r="D177" s="158" t="s">
        <v>188</v>
      </c>
      <c r="E177" s="159" t="s">
        <v>1050</v>
      </c>
      <c r="F177" s="160" t="s">
        <v>1051</v>
      </c>
      <c r="G177" s="161" t="s">
        <v>971</v>
      </c>
      <c r="H177" s="162">
        <v>16</v>
      </c>
      <c r="I177" s="163"/>
      <c r="J177" s="163">
        <f t="shared" si="10"/>
        <v>0</v>
      </c>
      <c r="K177" s="164"/>
      <c r="L177" s="165"/>
      <c r="M177" s="166" t="s">
        <v>1</v>
      </c>
      <c r="N177" s="167" t="s">
        <v>35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179</v>
      </c>
      <c r="AT177" s="156" t="s">
        <v>188</v>
      </c>
      <c r="AU177" s="156" t="s">
        <v>77</v>
      </c>
      <c r="AY177" s="14" t="s">
        <v>163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4" t="s">
        <v>170</v>
      </c>
      <c r="BK177" s="157">
        <f t="shared" si="19"/>
        <v>0</v>
      </c>
      <c r="BL177" s="14" t="s">
        <v>169</v>
      </c>
      <c r="BM177" s="156" t="s">
        <v>298</v>
      </c>
    </row>
    <row r="178" spans="1:65" s="2" customFormat="1" ht="16.5" customHeight="1">
      <c r="A178" s="26"/>
      <c r="B178" s="144"/>
      <c r="C178" s="145" t="s">
        <v>299</v>
      </c>
      <c r="D178" s="145" t="s">
        <v>165</v>
      </c>
      <c r="E178" s="146" t="s">
        <v>1052</v>
      </c>
      <c r="F178" s="147" t="s">
        <v>1053</v>
      </c>
      <c r="G178" s="148" t="s">
        <v>971</v>
      </c>
      <c r="H178" s="149">
        <v>10</v>
      </c>
      <c r="I178" s="150"/>
      <c r="J178" s="150">
        <f t="shared" si="10"/>
        <v>0</v>
      </c>
      <c r="K178" s="151"/>
      <c r="L178" s="27"/>
      <c r="M178" s="152" t="s">
        <v>1</v>
      </c>
      <c r="N178" s="153" t="s">
        <v>35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169</v>
      </c>
      <c r="AT178" s="156" t="s">
        <v>165</v>
      </c>
      <c r="AU178" s="156" t="s">
        <v>77</v>
      </c>
      <c r="AY178" s="14" t="s">
        <v>163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4" t="s">
        <v>170</v>
      </c>
      <c r="BK178" s="157">
        <f t="shared" si="19"/>
        <v>0</v>
      </c>
      <c r="BL178" s="14" t="s">
        <v>169</v>
      </c>
      <c r="BM178" s="156" t="s">
        <v>302</v>
      </c>
    </row>
    <row r="179" spans="1:65" s="2" customFormat="1" ht="24.2" customHeight="1">
      <c r="A179" s="26"/>
      <c r="B179" s="144"/>
      <c r="C179" s="158" t="s">
        <v>234</v>
      </c>
      <c r="D179" s="158" t="s">
        <v>188</v>
      </c>
      <c r="E179" s="159" t="s">
        <v>1054</v>
      </c>
      <c r="F179" s="160" t="s">
        <v>1055</v>
      </c>
      <c r="G179" s="161" t="s">
        <v>971</v>
      </c>
      <c r="H179" s="162">
        <v>10</v>
      </c>
      <c r="I179" s="163"/>
      <c r="J179" s="163">
        <f t="shared" si="10"/>
        <v>0</v>
      </c>
      <c r="K179" s="164"/>
      <c r="L179" s="165"/>
      <c r="M179" s="166" t="s">
        <v>1</v>
      </c>
      <c r="N179" s="167" t="s">
        <v>35</v>
      </c>
      <c r="O179" s="154">
        <v>0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179</v>
      </c>
      <c r="AT179" s="156" t="s">
        <v>188</v>
      </c>
      <c r="AU179" s="156" t="s">
        <v>77</v>
      </c>
      <c r="AY179" s="14" t="s">
        <v>163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4" t="s">
        <v>170</v>
      </c>
      <c r="BK179" s="157">
        <f t="shared" si="19"/>
        <v>0</v>
      </c>
      <c r="BL179" s="14" t="s">
        <v>169</v>
      </c>
      <c r="BM179" s="156" t="s">
        <v>305</v>
      </c>
    </row>
    <row r="180" spans="1:65" s="2" customFormat="1" ht="16.5" customHeight="1">
      <c r="A180" s="26"/>
      <c r="B180" s="144"/>
      <c r="C180" s="145" t="s">
        <v>306</v>
      </c>
      <c r="D180" s="145" t="s">
        <v>165</v>
      </c>
      <c r="E180" s="146" t="s">
        <v>1056</v>
      </c>
      <c r="F180" s="147" t="s">
        <v>1057</v>
      </c>
      <c r="G180" s="148" t="s">
        <v>971</v>
      </c>
      <c r="H180" s="149">
        <v>7</v>
      </c>
      <c r="I180" s="150"/>
      <c r="J180" s="150">
        <f t="shared" si="10"/>
        <v>0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169</v>
      </c>
      <c r="AT180" s="156" t="s">
        <v>165</v>
      </c>
      <c r="AU180" s="156" t="s">
        <v>77</v>
      </c>
      <c r="AY180" s="14" t="s">
        <v>163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4" t="s">
        <v>170</v>
      </c>
      <c r="BK180" s="157">
        <f t="shared" si="19"/>
        <v>0</v>
      </c>
      <c r="BL180" s="14" t="s">
        <v>169</v>
      </c>
      <c r="BM180" s="156" t="s">
        <v>309</v>
      </c>
    </row>
    <row r="181" spans="1:65" s="2" customFormat="1" ht="24.2" customHeight="1">
      <c r="A181" s="26"/>
      <c r="B181" s="144"/>
      <c r="C181" s="158" t="s">
        <v>238</v>
      </c>
      <c r="D181" s="158" t="s">
        <v>188</v>
      </c>
      <c r="E181" s="159" t="s">
        <v>1058</v>
      </c>
      <c r="F181" s="160" t="s">
        <v>1059</v>
      </c>
      <c r="G181" s="161" t="s">
        <v>971</v>
      </c>
      <c r="H181" s="162">
        <v>7</v>
      </c>
      <c r="I181" s="163"/>
      <c r="J181" s="163">
        <f t="shared" si="10"/>
        <v>0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179</v>
      </c>
      <c r="AT181" s="156" t="s">
        <v>188</v>
      </c>
      <c r="AU181" s="156" t="s">
        <v>77</v>
      </c>
      <c r="AY181" s="14" t="s">
        <v>163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4" t="s">
        <v>170</v>
      </c>
      <c r="BK181" s="157">
        <f t="shared" si="19"/>
        <v>0</v>
      </c>
      <c r="BL181" s="14" t="s">
        <v>169</v>
      </c>
      <c r="BM181" s="156" t="s">
        <v>312</v>
      </c>
    </row>
    <row r="182" spans="1:65" s="2" customFormat="1" ht="16.5" customHeight="1">
      <c r="A182" s="26"/>
      <c r="B182" s="144"/>
      <c r="C182" s="145" t="s">
        <v>314</v>
      </c>
      <c r="D182" s="145" t="s">
        <v>165</v>
      </c>
      <c r="E182" s="146" t="s">
        <v>1060</v>
      </c>
      <c r="F182" s="147" t="s">
        <v>1061</v>
      </c>
      <c r="G182" s="148" t="s">
        <v>971</v>
      </c>
      <c r="H182" s="149">
        <v>24</v>
      </c>
      <c r="I182" s="150"/>
      <c r="J182" s="150">
        <f t="shared" si="10"/>
        <v>0</v>
      </c>
      <c r="K182" s="151"/>
      <c r="L182" s="27"/>
      <c r="M182" s="152" t="s">
        <v>1</v>
      </c>
      <c r="N182" s="153" t="s">
        <v>35</v>
      </c>
      <c r="O182" s="154">
        <v>0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169</v>
      </c>
      <c r="AT182" s="156" t="s">
        <v>165</v>
      </c>
      <c r="AU182" s="156" t="s">
        <v>77</v>
      </c>
      <c r="AY182" s="14" t="s">
        <v>163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4" t="s">
        <v>170</v>
      </c>
      <c r="BK182" s="157">
        <f t="shared" si="19"/>
        <v>0</v>
      </c>
      <c r="BL182" s="14" t="s">
        <v>169</v>
      </c>
      <c r="BM182" s="156" t="s">
        <v>317</v>
      </c>
    </row>
    <row r="183" spans="1:65" s="2" customFormat="1" ht="24.2" customHeight="1">
      <c r="A183" s="26"/>
      <c r="B183" s="144"/>
      <c r="C183" s="158" t="s">
        <v>241</v>
      </c>
      <c r="D183" s="158" t="s">
        <v>188</v>
      </c>
      <c r="E183" s="159" t="s">
        <v>1062</v>
      </c>
      <c r="F183" s="160" t="s">
        <v>1063</v>
      </c>
      <c r="G183" s="161" t="s">
        <v>971</v>
      </c>
      <c r="H183" s="162">
        <v>24</v>
      </c>
      <c r="I183" s="163"/>
      <c r="J183" s="163">
        <f t="shared" si="10"/>
        <v>0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179</v>
      </c>
      <c r="AT183" s="156" t="s">
        <v>188</v>
      </c>
      <c r="AU183" s="156" t="s">
        <v>77</v>
      </c>
      <c r="AY183" s="14" t="s">
        <v>163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4" t="s">
        <v>170</v>
      </c>
      <c r="BK183" s="157">
        <f t="shared" si="19"/>
        <v>0</v>
      </c>
      <c r="BL183" s="14" t="s">
        <v>169</v>
      </c>
      <c r="BM183" s="156" t="s">
        <v>320</v>
      </c>
    </row>
    <row r="184" spans="1:65" s="2" customFormat="1" ht="24.2" customHeight="1">
      <c r="A184" s="26"/>
      <c r="B184" s="144"/>
      <c r="C184" s="145" t="s">
        <v>321</v>
      </c>
      <c r="D184" s="145" t="s">
        <v>165</v>
      </c>
      <c r="E184" s="146" t="s">
        <v>1064</v>
      </c>
      <c r="F184" s="147" t="s">
        <v>1065</v>
      </c>
      <c r="G184" s="148" t="s">
        <v>971</v>
      </c>
      <c r="H184" s="149">
        <v>1</v>
      </c>
      <c r="I184" s="150"/>
      <c r="J184" s="150">
        <f t="shared" si="10"/>
        <v>0</v>
      </c>
      <c r="K184" s="151"/>
      <c r="L184" s="27"/>
      <c r="M184" s="152" t="s">
        <v>1</v>
      </c>
      <c r="N184" s="153" t="s">
        <v>35</v>
      </c>
      <c r="O184" s="154">
        <v>0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169</v>
      </c>
      <c r="AT184" s="156" t="s">
        <v>165</v>
      </c>
      <c r="AU184" s="156" t="s">
        <v>77</v>
      </c>
      <c r="AY184" s="14" t="s">
        <v>163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4" t="s">
        <v>170</v>
      </c>
      <c r="BK184" s="157">
        <f t="shared" si="19"/>
        <v>0</v>
      </c>
      <c r="BL184" s="14" t="s">
        <v>169</v>
      </c>
      <c r="BM184" s="156" t="s">
        <v>324</v>
      </c>
    </row>
    <row r="185" spans="1:65" s="2" customFormat="1" ht="24.2" customHeight="1">
      <c r="A185" s="26"/>
      <c r="B185" s="144"/>
      <c r="C185" s="158" t="s">
        <v>245</v>
      </c>
      <c r="D185" s="158" t="s">
        <v>188</v>
      </c>
      <c r="E185" s="159" t="s">
        <v>1066</v>
      </c>
      <c r="F185" s="160" t="s">
        <v>1065</v>
      </c>
      <c r="G185" s="161" t="s">
        <v>971</v>
      </c>
      <c r="H185" s="162">
        <v>1</v>
      </c>
      <c r="I185" s="163"/>
      <c r="J185" s="163">
        <f t="shared" si="10"/>
        <v>0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179</v>
      </c>
      <c r="AT185" s="156" t="s">
        <v>188</v>
      </c>
      <c r="AU185" s="156" t="s">
        <v>77</v>
      </c>
      <c r="AY185" s="14" t="s">
        <v>163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4" t="s">
        <v>170</v>
      </c>
      <c r="BK185" s="157">
        <f t="shared" si="19"/>
        <v>0</v>
      </c>
      <c r="BL185" s="14" t="s">
        <v>169</v>
      </c>
      <c r="BM185" s="156" t="s">
        <v>327</v>
      </c>
    </row>
    <row r="186" spans="1:65" s="12" customFormat="1" ht="25.9" customHeight="1">
      <c r="B186" s="132"/>
      <c r="D186" s="133" t="s">
        <v>68</v>
      </c>
      <c r="E186" s="134" t="s">
        <v>1067</v>
      </c>
      <c r="F186" s="134" t="s">
        <v>1047</v>
      </c>
      <c r="J186" s="135">
        <f>BK186</f>
        <v>0</v>
      </c>
      <c r="L186" s="132"/>
      <c r="M186" s="136"/>
      <c r="N186" s="137"/>
      <c r="O186" s="137"/>
      <c r="P186" s="138">
        <f>SUM(P187:P192)</f>
        <v>0</v>
      </c>
      <c r="Q186" s="137"/>
      <c r="R186" s="138">
        <f>SUM(R187:R192)</f>
        <v>0</v>
      </c>
      <c r="S186" s="137"/>
      <c r="T186" s="139">
        <f>SUM(T187:T192)</f>
        <v>0</v>
      </c>
      <c r="AR186" s="133" t="s">
        <v>77</v>
      </c>
      <c r="AT186" s="140" t="s">
        <v>68</v>
      </c>
      <c r="AU186" s="140" t="s">
        <v>69</v>
      </c>
      <c r="AY186" s="133" t="s">
        <v>163</v>
      </c>
      <c r="BK186" s="141">
        <f>SUM(BK187:BK192)</f>
        <v>0</v>
      </c>
    </row>
    <row r="187" spans="1:65" s="2" customFormat="1" ht="24.2" customHeight="1">
      <c r="A187" s="26"/>
      <c r="B187" s="144"/>
      <c r="C187" s="145" t="s">
        <v>328</v>
      </c>
      <c r="D187" s="145" t="s">
        <v>165</v>
      </c>
      <c r="E187" s="146" t="s">
        <v>1068</v>
      </c>
      <c r="F187" s="147" t="s">
        <v>1069</v>
      </c>
      <c r="G187" s="148" t="s">
        <v>971</v>
      </c>
      <c r="H187" s="149">
        <v>39</v>
      </c>
      <c r="I187" s="150"/>
      <c r="J187" s="150">
        <f t="shared" ref="J187:J192" si="20">ROUND(I187*H187,2)</f>
        <v>0</v>
      </c>
      <c r="K187" s="151"/>
      <c r="L187" s="27"/>
      <c r="M187" s="152" t="s">
        <v>1</v>
      </c>
      <c r="N187" s="153" t="s">
        <v>35</v>
      </c>
      <c r="O187" s="154">
        <v>0</v>
      </c>
      <c r="P187" s="154">
        <f t="shared" ref="P187:P192" si="21">O187*H187</f>
        <v>0</v>
      </c>
      <c r="Q187" s="154">
        <v>0</v>
      </c>
      <c r="R187" s="154">
        <f t="shared" ref="R187:R192" si="22">Q187*H187</f>
        <v>0</v>
      </c>
      <c r="S187" s="154">
        <v>0</v>
      </c>
      <c r="T187" s="155">
        <f t="shared" ref="T187:T192" si="23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169</v>
      </c>
      <c r="AT187" s="156" t="s">
        <v>165</v>
      </c>
      <c r="AU187" s="156" t="s">
        <v>77</v>
      </c>
      <c r="AY187" s="14" t="s">
        <v>163</v>
      </c>
      <c r="BE187" s="157">
        <f t="shared" ref="BE187:BE192" si="24">IF(N187="základná",J187,0)</f>
        <v>0</v>
      </c>
      <c r="BF187" s="157">
        <f t="shared" ref="BF187:BF192" si="25">IF(N187="znížená",J187,0)</f>
        <v>0</v>
      </c>
      <c r="BG187" s="157">
        <f t="shared" ref="BG187:BG192" si="26">IF(N187="zákl. prenesená",J187,0)</f>
        <v>0</v>
      </c>
      <c r="BH187" s="157">
        <f t="shared" ref="BH187:BH192" si="27">IF(N187="zníž. prenesená",J187,0)</f>
        <v>0</v>
      </c>
      <c r="BI187" s="157">
        <f t="shared" ref="BI187:BI192" si="28">IF(N187="nulová",J187,0)</f>
        <v>0</v>
      </c>
      <c r="BJ187" s="14" t="s">
        <v>170</v>
      </c>
      <c r="BK187" s="157">
        <f t="shared" ref="BK187:BK192" si="29">ROUND(I187*H187,2)</f>
        <v>0</v>
      </c>
      <c r="BL187" s="14" t="s">
        <v>169</v>
      </c>
      <c r="BM187" s="156" t="s">
        <v>331</v>
      </c>
    </row>
    <row r="188" spans="1:65" s="2" customFormat="1" ht="16.5" customHeight="1">
      <c r="A188" s="26"/>
      <c r="B188" s="144"/>
      <c r="C188" s="158" t="s">
        <v>249</v>
      </c>
      <c r="D188" s="158" t="s">
        <v>188</v>
      </c>
      <c r="E188" s="159" t="s">
        <v>1070</v>
      </c>
      <c r="F188" s="160" t="s">
        <v>1071</v>
      </c>
      <c r="G188" s="161" t="s">
        <v>971</v>
      </c>
      <c r="H188" s="162">
        <v>21</v>
      </c>
      <c r="I188" s="163"/>
      <c r="J188" s="163">
        <f t="shared" si="20"/>
        <v>0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179</v>
      </c>
      <c r="AT188" s="156" t="s">
        <v>188</v>
      </c>
      <c r="AU188" s="156" t="s">
        <v>77</v>
      </c>
      <c r="AY188" s="14" t="s">
        <v>163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170</v>
      </c>
      <c r="BK188" s="157">
        <f t="shared" si="29"/>
        <v>0</v>
      </c>
      <c r="BL188" s="14" t="s">
        <v>169</v>
      </c>
      <c r="BM188" s="156" t="s">
        <v>334</v>
      </c>
    </row>
    <row r="189" spans="1:65" s="2" customFormat="1" ht="16.5" customHeight="1">
      <c r="A189" s="26"/>
      <c r="B189" s="144"/>
      <c r="C189" s="158" t="s">
        <v>335</v>
      </c>
      <c r="D189" s="158" t="s">
        <v>188</v>
      </c>
      <c r="E189" s="159" t="s">
        <v>1072</v>
      </c>
      <c r="F189" s="160" t="s">
        <v>1073</v>
      </c>
      <c r="G189" s="161" t="s">
        <v>971</v>
      </c>
      <c r="H189" s="162">
        <v>9</v>
      </c>
      <c r="I189" s="163"/>
      <c r="J189" s="163">
        <f t="shared" si="20"/>
        <v>0</v>
      </c>
      <c r="K189" s="164"/>
      <c r="L189" s="165"/>
      <c r="M189" s="166" t="s">
        <v>1</v>
      </c>
      <c r="N189" s="167" t="s">
        <v>35</v>
      </c>
      <c r="O189" s="154">
        <v>0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179</v>
      </c>
      <c r="AT189" s="156" t="s">
        <v>188</v>
      </c>
      <c r="AU189" s="156" t="s">
        <v>77</v>
      </c>
      <c r="AY189" s="14" t="s">
        <v>163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170</v>
      </c>
      <c r="BK189" s="157">
        <f t="shared" si="29"/>
        <v>0</v>
      </c>
      <c r="BL189" s="14" t="s">
        <v>169</v>
      </c>
      <c r="BM189" s="156" t="s">
        <v>338</v>
      </c>
    </row>
    <row r="190" spans="1:65" s="2" customFormat="1" ht="16.5" customHeight="1">
      <c r="A190" s="26"/>
      <c r="B190" s="144"/>
      <c r="C190" s="158" t="s">
        <v>253</v>
      </c>
      <c r="D190" s="158" t="s">
        <v>188</v>
      </c>
      <c r="E190" s="159" t="s">
        <v>1074</v>
      </c>
      <c r="F190" s="160" t="s">
        <v>1075</v>
      </c>
      <c r="G190" s="161" t="s">
        <v>971</v>
      </c>
      <c r="H190" s="162">
        <v>9</v>
      </c>
      <c r="I190" s="163"/>
      <c r="J190" s="163">
        <f t="shared" si="20"/>
        <v>0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179</v>
      </c>
      <c r="AT190" s="156" t="s">
        <v>188</v>
      </c>
      <c r="AU190" s="156" t="s">
        <v>77</v>
      </c>
      <c r="AY190" s="14" t="s">
        <v>163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170</v>
      </c>
      <c r="BK190" s="157">
        <f t="shared" si="29"/>
        <v>0</v>
      </c>
      <c r="BL190" s="14" t="s">
        <v>169</v>
      </c>
      <c r="BM190" s="156" t="s">
        <v>341</v>
      </c>
    </row>
    <row r="191" spans="1:65" s="2" customFormat="1" ht="24.2" customHeight="1">
      <c r="A191" s="26"/>
      <c r="B191" s="144"/>
      <c r="C191" s="158" t="s">
        <v>349</v>
      </c>
      <c r="D191" s="158" t="s">
        <v>188</v>
      </c>
      <c r="E191" s="159" t="s">
        <v>1076</v>
      </c>
      <c r="F191" s="160" t="s">
        <v>1077</v>
      </c>
      <c r="G191" s="161" t="s">
        <v>1</v>
      </c>
      <c r="H191" s="162">
        <v>12</v>
      </c>
      <c r="I191" s="163"/>
      <c r="J191" s="163">
        <f t="shared" si="20"/>
        <v>0</v>
      </c>
      <c r="K191" s="164"/>
      <c r="L191" s="165"/>
      <c r="M191" s="166" t="s">
        <v>1</v>
      </c>
      <c r="N191" s="167" t="s">
        <v>35</v>
      </c>
      <c r="O191" s="154">
        <v>0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179</v>
      </c>
      <c r="AT191" s="156" t="s">
        <v>188</v>
      </c>
      <c r="AU191" s="156" t="s">
        <v>77</v>
      </c>
      <c r="AY191" s="14" t="s">
        <v>163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170</v>
      </c>
      <c r="BK191" s="157">
        <f t="shared" si="29"/>
        <v>0</v>
      </c>
      <c r="BL191" s="14" t="s">
        <v>169</v>
      </c>
      <c r="BM191" s="156" t="s">
        <v>345</v>
      </c>
    </row>
    <row r="192" spans="1:65" s="2" customFormat="1" ht="16.5" customHeight="1">
      <c r="A192" s="26"/>
      <c r="B192" s="144"/>
      <c r="C192" s="158" t="s">
        <v>260</v>
      </c>
      <c r="D192" s="158" t="s">
        <v>188</v>
      </c>
      <c r="E192" s="159" t="s">
        <v>1078</v>
      </c>
      <c r="F192" s="160" t="s">
        <v>1079</v>
      </c>
      <c r="G192" s="161" t="s">
        <v>248</v>
      </c>
      <c r="H192" s="162">
        <v>12</v>
      </c>
      <c r="I192" s="163"/>
      <c r="J192" s="163">
        <f t="shared" si="20"/>
        <v>0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179</v>
      </c>
      <c r="AT192" s="156" t="s">
        <v>188</v>
      </c>
      <c r="AU192" s="156" t="s">
        <v>77</v>
      </c>
      <c r="AY192" s="14" t="s">
        <v>163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170</v>
      </c>
      <c r="BK192" s="157">
        <f t="shared" si="29"/>
        <v>0</v>
      </c>
      <c r="BL192" s="14" t="s">
        <v>169</v>
      </c>
      <c r="BM192" s="156" t="s">
        <v>348</v>
      </c>
    </row>
    <row r="193" spans="1:65" s="12" customFormat="1" ht="25.9" customHeight="1">
      <c r="B193" s="132"/>
      <c r="D193" s="133" t="s">
        <v>68</v>
      </c>
      <c r="E193" s="134" t="s">
        <v>1080</v>
      </c>
      <c r="F193" s="134" t="s">
        <v>1081</v>
      </c>
      <c r="J193" s="135">
        <f>BK193</f>
        <v>0</v>
      </c>
      <c r="L193" s="132"/>
      <c r="M193" s="136"/>
      <c r="N193" s="137"/>
      <c r="O193" s="137"/>
      <c r="P193" s="138">
        <f>SUM(P194:P199)</f>
        <v>0</v>
      </c>
      <c r="Q193" s="137"/>
      <c r="R193" s="138">
        <f>SUM(R194:R199)</f>
        <v>0.3</v>
      </c>
      <c r="S193" s="137"/>
      <c r="T193" s="139">
        <f>SUM(T194:T199)</f>
        <v>0</v>
      </c>
      <c r="AR193" s="133" t="s">
        <v>77</v>
      </c>
      <c r="AT193" s="140" t="s">
        <v>68</v>
      </c>
      <c r="AU193" s="140" t="s">
        <v>69</v>
      </c>
      <c r="AY193" s="133" t="s">
        <v>163</v>
      </c>
      <c r="BK193" s="141">
        <f>SUM(BK194:BK199)</f>
        <v>0</v>
      </c>
    </row>
    <row r="194" spans="1:65" s="2" customFormat="1" ht="16.5" customHeight="1">
      <c r="A194" s="26"/>
      <c r="B194" s="144"/>
      <c r="C194" s="145" t="s">
        <v>356</v>
      </c>
      <c r="D194" s="145" t="s">
        <v>165</v>
      </c>
      <c r="E194" s="146" t="s">
        <v>1082</v>
      </c>
      <c r="F194" s="147" t="s">
        <v>1083</v>
      </c>
      <c r="G194" s="148" t="s">
        <v>971</v>
      </c>
      <c r="H194" s="149">
        <v>1</v>
      </c>
      <c r="I194" s="150"/>
      <c r="J194" s="150">
        <f t="shared" ref="J194:J199" si="30">ROUND(I194*H194,2)</f>
        <v>0</v>
      </c>
      <c r="K194" s="151"/>
      <c r="L194" s="27"/>
      <c r="M194" s="152" t="s">
        <v>1</v>
      </c>
      <c r="N194" s="153" t="s">
        <v>35</v>
      </c>
      <c r="O194" s="154">
        <v>0</v>
      </c>
      <c r="P194" s="154">
        <f t="shared" ref="P194:P199" si="31">O194*H194</f>
        <v>0</v>
      </c>
      <c r="Q194" s="154">
        <v>0</v>
      </c>
      <c r="R194" s="154">
        <f t="shared" ref="R194:R199" si="32">Q194*H194</f>
        <v>0</v>
      </c>
      <c r="S194" s="154">
        <v>0</v>
      </c>
      <c r="T194" s="155">
        <f t="shared" ref="T194:T199" si="33"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169</v>
      </c>
      <c r="AT194" s="156" t="s">
        <v>165</v>
      </c>
      <c r="AU194" s="156" t="s">
        <v>77</v>
      </c>
      <c r="AY194" s="14" t="s">
        <v>163</v>
      </c>
      <c r="BE194" s="157">
        <f t="shared" ref="BE194:BE199" si="34">IF(N194="základná",J194,0)</f>
        <v>0</v>
      </c>
      <c r="BF194" s="157">
        <f t="shared" ref="BF194:BF199" si="35">IF(N194="znížená",J194,0)</f>
        <v>0</v>
      </c>
      <c r="BG194" s="157">
        <f t="shared" ref="BG194:BG199" si="36">IF(N194="zákl. prenesená",J194,0)</f>
        <v>0</v>
      </c>
      <c r="BH194" s="157">
        <f t="shared" ref="BH194:BH199" si="37">IF(N194="zníž. prenesená",J194,0)</f>
        <v>0</v>
      </c>
      <c r="BI194" s="157">
        <f t="shared" ref="BI194:BI199" si="38">IF(N194="nulová",J194,0)</f>
        <v>0</v>
      </c>
      <c r="BJ194" s="14" t="s">
        <v>170</v>
      </c>
      <c r="BK194" s="157">
        <f t="shared" ref="BK194:BK199" si="39">ROUND(I194*H194,2)</f>
        <v>0</v>
      </c>
      <c r="BL194" s="14" t="s">
        <v>169</v>
      </c>
      <c r="BM194" s="156" t="s">
        <v>352</v>
      </c>
    </row>
    <row r="195" spans="1:65" s="2" customFormat="1" ht="16.5" customHeight="1">
      <c r="A195" s="26"/>
      <c r="B195" s="144"/>
      <c r="C195" s="145" t="s">
        <v>263</v>
      </c>
      <c r="D195" s="145" t="s">
        <v>165</v>
      </c>
      <c r="E195" s="146" t="s">
        <v>1084</v>
      </c>
      <c r="F195" s="147" t="s">
        <v>1085</v>
      </c>
      <c r="G195" s="148" t="s">
        <v>971</v>
      </c>
      <c r="H195" s="149">
        <v>1</v>
      </c>
      <c r="I195" s="150"/>
      <c r="J195" s="150">
        <f t="shared" si="30"/>
        <v>0</v>
      </c>
      <c r="K195" s="151"/>
      <c r="L195" s="27"/>
      <c r="M195" s="152" t="s">
        <v>1</v>
      </c>
      <c r="N195" s="153" t="s">
        <v>35</v>
      </c>
      <c r="O195" s="154">
        <v>0</v>
      </c>
      <c r="P195" s="154">
        <f t="shared" si="31"/>
        <v>0</v>
      </c>
      <c r="Q195" s="154">
        <v>0</v>
      </c>
      <c r="R195" s="154">
        <f t="shared" si="32"/>
        <v>0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169</v>
      </c>
      <c r="AT195" s="156" t="s">
        <v>165</v>
      </c>
      <c r="AU195" s="156" t="s">
        <v>77</v>
      </c>
      <c r="AY195" s="14" t="s">
        <v>163</v>
      </c>
      <c r="BE195" s="157">
        <f t="shared" si="34"/>
        <v>0</v>
      </c>
      <c r="BF195" s="157">
        <f t="shared" si="35"/>
        <v>0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170</v>
      </c>
      <c r="BK195" s="157">
        <f t="shared" si="39"/>
        <v>0</v>
      </c>
      <c r="BL195" s="14" t="s">
        <v>169</v>
      </c>
      <c r="BM195" s="156" t="s">
        <v>355</v>
      </c>
    </row>
    <row r="196" spans="1:65" s="2" customFormat="1" ht="24.2" customHeight="1">
      <c r="A196" s="26"/>
      <c r="B196" s="144"/>
      <c r="C196" s="158" t="s">
        <v>363</v>
      </c>
      <c r="D196" s="158" t="s">
        <v>188</v>
      </c>
      <c r="E196" s="159" t="s">
        <v>1086</v>
      </c>
      <c r="F196" s="160" t="s">
        <v>1087</v>
      </c>
      <c r="G196" s="161" t="s">
        <v>971</v>
      </c>
      <c r="H196" s="162">
        <v>1</v>
      </c>
      <c r="I196" s="163"/>
      <c r="J196" s="163">
        <f t="shared" si="30"/>
        <v>0</v>
      </c>
      <c r="K196" s="164"/>
      <c r="L196" s="165"/>
      <c r="M196" s="166" t="s">
        <v>1</v>
      </c>
      <c r="N196" s="167" t="s">
        <v>35</v>
      </c>
      <c r="O196" s="154">
        <v>0</v>
      </c>
      <c r="P196" s="154">
        <f t="shared" si="31"/>
        <v>0</v>
      </c>
      <c r="Q196" s="154">
        <v>0</v>
      </c>
      <c r="R196" s="154">
        <f t="shared" si="32"/>
        <v>0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179</v>
      </c>
      <c r="AT196" s="156" t="s">
        <v>188</v>
      </c>
      <c r="AU196" s="156" t="s">
        <v>77</v>
      </c>
      <c r="AY196" s="14" t="s">
        <v>163</v>
      </c>
      <c r="BE196" s="157">
        <f t="shared" si="34"/>
        <v>0</v>
      </c>
      <c r="BF196" s="157">
        <f t="shared" si="35"/>
        <v>0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170</v>
      </c>
      <c r="BK196" s="157">
        <f t="shared" si="39"/>
        <v>0</v>
      </c>
      <c r="BL196" s="14" t="s">
        <v>169</v>
      </c>
      <c r="BM196" s="156" t="s">
        <v>359</v>
      </c>
    </row>
    <row r="197" spans="1:65" s="2" customFormat="1" ht="24.2" customHeight="1">
      <c r="A197" s="26"/>
      <c r="B197" s="144"/>
      <c r="C197" s="145" t="s">
        <v>267</v>
      </c>
      <c r="D197" s="145" t="s">
        <v>165</v>
      </c>
      <c r="E197" s="146" t="s">
        <v>1088</v>
      </c>
      <c r="F197" s="147" t="s">
        <v>1089</v>
      </c>
      <c r="G197" s="148" t="s">
        <v>374</v>
      </c>
      <c r="H197" s="149">
        <v>10</v>
      </c>
      <c r="I197" s="150"/>
      <c r="J197" s="150">
        <f t="shared" si="30"/>
        <v>0</v>
      </c>
      <c r="K197" s="151"/>
      <c r="L197" s="27"/>
      <c r="M197" s="152" t="s">
        <v>1</v>
      </c>
      <c r="N197" s="153" t="s">
        <v>35</v>
      </c>
      <c r="O197" s="154">
        <v>0</v>
      </c>
      <c r="P197" s="154">
        <f t="shared" si="31"/>
        <v>0</v>
      </c>
      <c r="Q197" s="154">
        <v>0</v>
      </c>
      <c r="R197" s="154">
        <f t="shared" si="32"/>
        <v>0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169</v>
      </c>
      <c r="AT197" s="156" t="s">
        <v>165</v>
      </c>
      <c r="AU197" s="156" t="s">
        <v>77</v>
      </c>
      <c r="AY197" s="14" t="s">
        <v>163</v>
      </c>
      <c r="BE197" s="157">
        <f t="shared" si="34"/>
        <v>0</v>
      </c>
      <c r="BF197" s="157">
        <f t="shared" si="35"/>
        <v>0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170</v>
      </c>
      <c r="BK197" s="157">
        <f t="shared" si="39"/>
        <v>0</v>
      </c>
      <c r="BL197" s="14" t="s">
        <v>169</v>
      </c>
      <c r="BM197" s="156" t="s">
        <v>362</v>
      </c>
    </row>
    <row r="198" spans="1:65" s="2" customFormat="1" ht="16.5" customHeight="1">
      <c r="A198" s="26"/>
      <c r="B198" s="144"/>
      <c r="C198" s="158" t="s">
        <v>371</v>
      </c>
      <c r="D198" s="158" t="s">
        <v>188</v>
      </c>
      <c r="E198" s="159" t="s">
        <v>1090</v>
      </c>
      <c r="F198" s="160" t="s">
        <v>1091</v>
      </c>
      <c r="G198" s="161" t="s">
        <v>864</v>
      </c>
      <c r="H198" s="162">
        <v>15</v>
      </c>
      <c r="I198" s="163"/>
      <c r="J198" s="163">
        <f t="shared" si="30"/>
        <v>0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31"/>
        <v>0</v>
      </c>
      <c r="Q198" s="154">
        <v>0.02</v>
      </c>
      <c r="R198" s="154">
        <f t="shared" si="32"/>
        <v>0.3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179</v>
      </c>
      <c r="AT198" s="156" t="s">
        <v>188</v>
      </c>
      <c r="AU198" s="156" t="s">
        <v>77</v>
      </c>
      <c r="AY198" s="14" t="s">
        <v>163</v>
      </c>
      <c r="BE198" s="157">
        <f t="shared" si="34"/>
        <v>0</v>
      </c>
      <c r="BF198" s="157">
        <f t="shared" si="35"/>
        <v>0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170</v>
      </c>
      <c r="BK198" s="157">
        <f t="shared" si="39"/>
        <v>0</v>
      </c>
      <c r="BL198" s="14" t="s">
        <v>169</v>
      </c>
      <c r="BM198" s="156" t="s">
        <v>366</v>
      </c>
    </row>
    <row r="199" spans="1:65" s="2" customFormat="1" ht="16.5" customHeight="1">
      <c r="A199" s="26"/>
      <c r="B199" s="144"/>
      <c r="C199" s="158" t="s">
        <v>270</v>
      </c>
      <c r="D199" s="158" t="s">
        <v>188</v>
      </c>
      <c r="E199" s="159" t="s">
        <v>1092</v>
      </c>
      <c r="F199" s="160" t="s">
        <v>1093</v>
      </c>
      <c r="G199" s="161" t="s">
        <v>971</v>
      </c>
      <c r="H199" s="162">
        <v>3</v>
      </c>
      <c r="I199" s="163"/>
      <c r="J199" s="163">
        <f t="shared" si="30"/>
        <v>0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 t="shared" si="31"/>
        <v>0</v>
      </c>
      <c r="Q199" s="154">
        <v>0</v>
      </c>
      <c r="R199" s="154">
        <f t="shared" si="32"/>
        <v>0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179</v>
      </c>
      <c r="AT199" s="156" t="s">
        <v>188</v>
      </c>
      <c r="AU199" s="156" t="s">
        <v>77</v>
      </c>
      <c r="AY199" s="14" t="s">
        <v>163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170</v>
      </c>
      <c r="BK199" s="157">
        <f t="shared" si="39"/>
        <v>0</v>
      </c>
      <c r="BL199" s="14" t="s">
        <v>169</v>
      </c>
      <c r="BM199" s="156" t="s">
        <v>369</v>
      </c>
    </row>
    <row r="200" spans="1:65" s="12" customFormat="1" ht="25.9" customHeight="1">
      <c r="B200" s="132"/>
      <c r="D200" s="133" t="s">
        <v>68</v>
      </c>
      <c r="E200" s="134" t="s">
        <v>1094</v>
      </c>
      <c r="F200" s="134" t="s">
        <v>1095</v>
      </c>
      <c r="J200" s="135">
        <f>BK200</f>
        <v>0</v>
      </c>
      <c r="L200" s="132"/>
      <c r="M200" s="136"/>
      <c r="N200" s="137"/>
      <c r="O200" s="137"/>
      <c r="P200" s="138">
        <f>P201+P217+P234</f>
        <v>0</v>
      </c>
      <c r="Q200" s="137"/>
      <c r="R200" s="138">
        <f>R201+R217+R234</f>
        <v>0</v>
      </c>
      <c r="S200" s="137"/>
      <c r="T200" s="139">
        <f>T201+T217+T234</f>
        <v>0</v>
      </c>
      <c r="AR200" s="133" t="s">
        <v>77</v>
      </c>
      <c r="AT200" s="140" t="s">
        <v>68</v>
      </c>
      <c r="AU200" s="140" t="s">
        <v>69</v>
      </c>
      <c r="AY200" s="133" t="s">
        <v>163</v>
      </c>
      <c r="BK200" s="141">
        <f>BK201+BK217+BK234</f>
        <v>0</v>
      </c>
    </row>
    <row r="201" spans="1:65" s="12" customFormat="1" ht="22.9" customHeight="1">
      <c r="B201" s="132"/>
      <c r="D201" s="133" t="s">
        <v>68</v>
      </c>
      <c r="E201" s="142" t="s">
        <v>1096</v>
      </c>
      <c r="F201" s="142" t="s">
        <v>1097</v>
      </c>
      <c r="J201" s="143">
        <f>BK201</f>
        <v>0</v>
      </c>
      <c r="L201" s="132"/>
      <c r="M201" s="136"/>
      <c r="N201" s="137"/>
      <c r="O201" s="137"/>
      <c r="P201" s="138">
        <f>SUM(P202:P216)</f>
        <v>0</v>
      </c>
      <c r="Q201" s="137"/>
      <c r="R201" s="138">
        <f>SUM(R202:R216)</f>
        <v>0</v>
      </c>
      <c r="S201" s="137"/>
      <c r="T201" s="139">
        <f>SUM(T202:T216)</f>
        <v>0</v>
      </c>
      <c r="AR201" s="133" t="s">
        <v>77</v>
      </c>
      <c r="AT201" s="140" t="s">
        <v>68</v>
      </c>
      <c r="AU201" s="140" t="s">
        <v>77</v>
      </c>
      <c r="AY201" s="133" t="s">
        <v>163</v>
      </c>
      <c r="BK201" s="141">
        <f>SUM(BK202:BK216)</f>
        <v>0</v>
      </c>
    </row>
    <row r="202" spans="1:65" s="2" customFormat="1" ht="16.5" customHeight="1">
      <c r="A202" s="26"/>
      <c r="B202" s="144"/>
      <c r="C202" s="158" t="s">
        <v>379</v>
      </c>
      <c r="D202" s="158" t="s">
        <v>188</v>
      </c>
      <c r="E202" s="159" t="s">
        <v>1098</v>
      </c>
      <c r="F202" s="160" t="s">
        <v>1099</v>
      </c>
      <c r="G202" s="161" t="s">
        <v>971</v>
      </c>
      <c r="H202" s="162">
        <v>1</v>
      </c>
      <c r="I202" s="163"/>
      <c r="J202" s="163">
        <f t="shared" ref="J202:J216" si="40">ROUND(I202*H202,2)</f>
        <v>0</v>
      </c>
      <c r="K202" s="164"/>
      <c r="L202" s="165"/>
      <c r="M202" s="166" t="s">
        <v>1</v>
      </c>
      <c r="N202" s="167" t="s">
        <v>35</v>
      </c>
      <c r="O202" s="154">
        <v>0</v>
      </c>
      <c r="P202" s="154">
        <f t="shared" ref="P202:P216" si="41">O202*H202</f>
        <v>0</v>
      </c>
      <c r="Q202" s="154">
        <v>0</v>
      </c>
      <c r="R202" s="154">
        <f t="shared" ref="R202:R216" si="42">Q202*H202</f>
        <v>0</v>
      </c>
      <c r="S202" s="154">
        <v>0</v>
      </c>
      <c r="T202" s="155">
        <f t="shared" ref="T202:T216" si="43"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179</v>
      </c>
      <c r="AT202" s="156" t="s">
        <v>188</v>
      </c>
      <c r="AU202" s="156" t="s">
        <v>170</v>
      </c>
      <c r="AY202" s="14" t="s">
        <v>163</v>
      </c>
      <c r="BE202" s="157">
        <f t="shared" ref="BE202:BE216" si="44">IF(N202="základná",J202,0)</f>
        <v>0</v>
      </c>
      <c r="BF202" s="157">
        <f t="shared" ref="BF202:BF216" si="45">IF(N202="znížená",J202,0)</f>
        <v>0</v>
      </c>
      <c r="BG202" s="157">
        <f t="shared" ref="BG202:BG216" si="46">IF(N202="zákl. prenesená",J202,0)</f>
        <v>0</v>
      </c>
      <c r="BH202" s="157">
        <f t="shared" ref="BH202:BH216" si="47">IF(N202="zníž. prenesená",J202,0)</f>
        <v>0</v>
      </c>
      <c r="BI202" s="157">
        <f t="shared" ref="BI202:BI216" si="48">IF(N202="nulová",J202,0)</f>
        <v>0</v>
      </c>
      <c r="BJ202" s="14" t="s">
        <v>170</v>
      </c>
      <c r="BK202" s="157">
        <f t="shared" ref="BK202:BK216" si="49">ROUND(I202*H202,2)</f>
        <v>0</v>
      </c>
      <c r="BL202" s="14" t="s">
        <v>169</v>
      </c>
      <c r="BM202" s="156" t="s">
        <v>375</v>
      </c>
    </row>
    <row r="203" spans="1:65" s="2" customFormat="1" ht="16.5" customHeight="1">
      <c r="A203" s="26"/>
      <c r="B203" s="144"/>
      <c r="C203" s="145" t="s">
        <v>274</v>
      </c>
      <c r="D203" s="145" t="s">
        <v>165</v>
      </c>
      <c r="E203" s="146" t="s">
        <v>1100</v>
      </c>
      <c r="F203" s="147" t="s">
        <v>1101</v>
      </c>
      <c r="G203" s="148" t="s">
        <v>971</v>
      </c>
      <c r="H203" s="149">
        <v>1</v>
      </c>
      <c r="I203" s="150"/>
      <c r="J203" s="150">
        <f t="shared" si="40"/>
        <v>0</v>
      </c>
      <c r="K203" s="151"/>
      <c r="L203" s="27"/>
      <c r="M203" s="152" t="s">
        <v>1</v>
      </c>
      <c r="N203" s="153" t="s">
        <v>35</v>
      </c>
      <c r="O203" s="154">
        <v>0</v>
      </c>
      <c r="P203" s="154">
        <f t="shared" si="41"/>
        <v>0</v>
      </c>
      <c r="Q203" s="154">
        <v>0</v>
      </c>
      <c r="R203" s="154">
        <f t="shared" si="42"/>
        <v>0</v>
      </c>
      <c r="S203" s="154">
        <v>0</v>
      </c>
      <c r="T203" s="155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169</v>
      </c>
      <c r="AT203" s="156" t="s">
        <v>165</v>
      </c>
      <c r="AU203" s="156" t="s">
        <v>170</v>
      </c>
      <c r="AY203" s="14" t="s">
        <v>163</v>
      </c>
      <c r="BE203" s="157">
        <f t="shared" si="44"/>
        <v>0</v>
      </c>
      <c r="BF203" s="157">
        <f t="shared" si="45"/>
        <v>0</v>
      </c>
      <c r="BG203" s="157">
        <f t="shared" si="46"/>
        <v>0</v>
      </c>
      <c r="BH203" s="157">
        <f t="shared" si="47"/>
        <v>0</v>
      </c>
      <c r="BI203" s="157">
        <f t="shared" si="48"/>
        <v>0</v>
      </c>
      <c r="BJ203" s="14" t="s">
        <v>170</v>
      </c>
      <c r="BK203" s="157">
        <f t="shared" si="49"/>
        <v>0</v>
      </c>
      <c r="BL203" s="14" t="s">
        <v>169</v>
      </c>
      <c r="BM203" s="156" t="s">
        <v>378</v>
      </c>
    </row>
    <row r="204" spans="1:65" s="2" customFormat="1" ht="16.5" customHeight="1">
      <c r="A204" s="26"/>
      <c r="B204" s="144"/>
      <c r="C204" s="158" t="s">
        <v>387</v>
      </c>
      <c r="D204" s="158" t="s">
        <v>188</v>
      </c>
      <c r="E204" s="159" t="s">
        <v>1102</v>
      </c>
      <c r="F204" s="160" t="s">
        <v>1103</v>
      </c>
      <c r="G204" s="161" t="s">
        <v>971</v>
      </c>
      <c r="H204" s="162">
        <v>1</v>
      </c>
      <c r="I204" s="163"/>
      <c r="J204" s="163">
        <f t="shared" si="40"/>
        <v>0</v>
      </c>
      <c r="K204" s="164"/>
      <c r="L204" s="165"/>
      <c r="M204" s="166" t="s">
        <v>1</v>
      </c>
      <c r="N204" s="167" t="s">
        <v>35</v>
      </c>
      <c r="O204" s="154">
        <v>0</v>
      </c>
      <c r="P204" s="154">
        <f t="shared" si="41"/>
        <v>0</v>
      </c>
      <c r="Q204" s="154">
        <v>0</v>
      </c>
      <c r="R204" s="154">
        <f t="shared" si="42"/>
        <v>0</v>
      </c>
      <c r="S204" s="154">
        <v>0</v>
      </c>
      <c r="T204" s="155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179</v>
      </c>
      <c r="AT204" s="156" t="s">
        <v>188</v>
      </c>
      <c r="AU204" s="156" t="s">
        <v>170</v>
      </c>
      <c r="AY204" s="14" t="s">
        <v>163</v>
      </c>
      <c r="BE204" s="157">
        <f t="shared" si="44"/>
        <v>0</v>
      </c>
      <c r="BF204" s="157">
        <f t="shared" si="45"/>
        <v>0</v>
      </c>
      <c r="BG204" s="157">
        <f t="shared" si="46"/>
        <v>0</v>
      </c>
      <c r="BH204" s="157">
        <f t="shared" si="47"/>
        <v>0</v>
      </c>
      <c r="BI204" s="157">
        <f t="shared" si="48"/>
        <v>0</v>
      </c>
      <c r="BJ204" s="14" t="s">
        <v>170</v>
      </c>
      <c r="BK204" s="157">
        <f t="shared" si="49"/>
        <v>0</v>
      </c>
      <c r="BL204" s="14" t="s">
        <v>169</v>
      </c>
      <c r="BM204" s="156" t="s">
        <v>382</v>
      </c>
    </row>
    <row r="205" spans="1:65" s="2" customFormat="1" ht="16.5" customHeight="1">
      <c r="A205" s="26"/>
      <c r="B205" s="144"/>
      <c r="C205" s="158" t="s">
        <v>277</v>
      </c>
      <c r="D205" s="158" t="s">
        <v>188</v>
      </c>
      <c r="E205" s="159" t="s">
        <v>1104</v>
      </c>
      <c r="F205" s="160" t="s">
        <v>1105</v>
      </c>
      <c r="G205" s="161" t="s">
        <v>971</v>
      </c>
      <c r="H205" s="162">
        <v>2</v>
      </c>
      <c r="I205" s="163"/>
      <c r="J205" s="163">
        <f t="shared" si="40"/>
        <v>0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41"/>
        <v>0</v>
      </c>
      <c r="Q205" s="154">
        <v>0</v>
      </c>
      <c r="R205" s="154">
        <f t="shared" si="42"/>
        <v>0</v>
      </c>
      <c r="S205" s="154">
        <v>0</v>
      </c>
      <c r="T205" s="155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179</v>
      </c>
      <c r="AT205" s="156" t="s">
        <v>188</v>
      </c>
      <c r="AU205" s="156" t="s">
        <v>170</v>
      </c>
      <c r="AY205" s="14" t="s">
        <v>163</v>
      </c>
      <c r="BE205" s="157">
        <f t="shared" si="44"/>
        <v>0</v>
      </c>
      <c r="BF205" s="157">
        <f t="shared" si="45"/>
        <v>0</v>
      </c>
      <c r="BG205" s="157">
        <f t="shared" si="46"/>
        <v>0</v>
      </c>
      <c r="BH205" s="157">
        <f t="shared" si="47"/>
        <v>0</v>
      </c>
      <c r="BI205" s="157">
        <f t="shared" si="48"/>
        <v>0</v>
      </c>
      <c r="BJ205" s="14" t="s">
        <v>170</v>
      </c>
      <c r="BK205" s="157">
        <f t="shared" si="49"/>
        <v>0</v>
      </c>
      <c r="BL205" s="14" t="s">
        <v>169</v>
      </c>
      <c r="BM205" s="156" t="s">
        <v>385</v>
      </c>
    </row>
    <row r="206" spans="1:65" s="2" customFormat="1" ht="16.5" customHeight="1">
      <c r="A206" s="26"/>
      <c r="B206" s="144"/>
      <c r="C206" s="158" t="s">
        <v>394</v>
      </c>
      <c r="D206" s="158" t="s">
        <v>188</v>
      </c>
      <c r="E206" s="159" t="s">
        <v>1106</v>
      </c>
      <c r="F206" s="160" t="s">
        <v>1107</v>
      </c>
      <c r="G206" s="161" t="s">
        <v>971</v>
      </c>
      <c r="H206" s="162">
        <v>1</v>
      </c>
      <c r="I206" s="163"/>
      <c r="J206" s="163">
        <f t="shared" si="40"/>
        <v>0</v>
      </c>
      <c r="K206" s="164"/>
      <c r="L206" s="165"/>
      <c r="M206" s="166" t="s">
        <v>1</v>
      </c>
      <c r="N206" s="167" t="s">
        <v>35</v>
      </c>
      <c r="O206" s="154">
        <v>0</v>
      </c>
      <c r="P206" s="154">
        <f t="shared" si="41"/>
        <v>0</v>
      </c>
      <c r="Q206" s="154">
        <v>0</v>
      </c>
      <c r="R206" s="154">
        <f t="shared" si="42"/>
        <v>0</v>
      </c>
      <c r="S206" s="154">
        <v>0</v>
      </c>
      <c r="T206" s="155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179</v>
      </c>
      <c r="AT206" s="156" t="s">
        <v>188</v>
      </c>
      <c r="AU206" s="156" t="s">
        <v>170</v>
      </c>
      <c r="AY206" s="14" t="s">
        <v>163</v>
      </c>
      <c r="BE206" s="157">
        <f t="shared" si="44"/>
        <v>0</v>
      </c>
      <c r="BF206" s="157">
        <f t="shared" si="45"/>
        <v>0</v>
      </c>
      <c r="BG206" s="157">
        <f t="shared" si="46"/>
        <v>0</v>
      </c>
      <c r="BH206" s="157">
        <f t="shared" si="47"/>
        <v>0</v>
      </c>
      <c r="BI206" s="157">
        <f t="shared" si="48"/>
        <v>0</v>
      </c>
      <c r="BJ206" s="14" t="s">
        <v>170</v>
      </c>
      <c r="BK206" s="157">
        <f t="shared" si="49"/>
        <v>0</v>
      </c>
      <c r="BL206" s="14" t="s">
        <v>169</v>
      </c>
      <c r="BM206" s="156" t="s">
        <v>390</v>
      </c>
    </row>
    <row r="207" spans="1:65" s="2" customFormat="1" ht="16.5" customHeight="1">
      <c r="A207" s="26"/>
      <c r="B207" s="144"/>
      <c r="C207" s="158" t="s">
        <v>281</v>
      </c>
      <c r="D207" s="158" t="s">
        <v>188</v>
      </c>
      <c r="E207" s="159" t="s">
        <v>1108</v>
      </c>
      <c r="F207" s="160" t="s">
        <v>1109</v>
      </c>
      <c r="G207" s="161" t="s">
        <v>971</v>
      </c>
      <c r="H207" s="162">
        <v>1</v>
      </c>
      <c r="I207" s="163"/>
      <c r="J207" s="163">
        <f t="shared" si="40"/>
        <v>0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41"/>
        <v>0</v>
      </c>
      <c r="Q207" s="154">
        <v>0</v>
      </c>
      <c r="R207" s="154">
        <f t="shared" si="42"/>
        <v>0</v>
      </c>
      <c r="S207" s="154">
        <v>0</v>
      </c>
      <c r="T207" s="155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179</v>
      </c>
      <c r="AT207" s="156" t="s">
        <v>188</v>
      </c>
      <c r="AU207" s="156" t="s">
        <v>170</v>
      </c>
      <c r="AY207" s="14" t="s">
        <v>163</v>
      </c>
      <c r="BE207" s="157">
        <f t="shared" si="44"/>
        <v>0</v>
      </c>
      <c r="BF207" s="157">
        <f t="shared" si="45"/>
        <v>0</v>
      </c>
      <c r="BG207" s="157">
        <f t="shared" si="46"/>
        <v>0</v>
      </c>
      <c r="BH207" s="157">
        <f t="shared" si="47"/>
        <v>0</v>
      </c>
      <c r="BI207" s="157">
        <f t="shared" si="48"/>
        <v>0</v>
      </c>
      <c r="BJ207" s="14" t="s">
        <v>170</v>
      </c>
      <c r="BK207" s="157">
        <f t="shared" si="49"/>
        <v>0</v>
      </c>
      <c r="BL207" s="14" t="s">
        <v>169</v>
      </c>
      <c r="BM207" s="156" t="s">
        <v>393</v>
      </c>
    </row>
    <row r="208" spans="1:65" s="2" customFormat="1" ht="16.5" customHeight="1">
      <c r="A208" s="26"/>
      <c r="B208" s="144"/>
      <c r="C208" s="158" t="s">
        <v>401</v>
      </c>
      <c r="D208" s="158" t="s">
        <v>188</v>
      </c>
      <c r="E208" s="159" t="s">
        <v>1110</v>
      </c>
      <c r="F208" s="160" t="s">
        <v>1111</v>
      </c>
      <c r="G208" s="161" t="s">
        <v>971</v>
      </c>
      <c r="H208" s="162">
        <v>1</v>
      </c>
      <c r="I208" s="163"/>
      <c r="J208" s="163">
        <f t="shared" si="40"/>
        <v>0</v>
      </c>
      <c r="K208" s="164"/>
      <c r="L208" s="165"/>
      <c r="M208" s="166" t="s">
        <v>1</v>
      </c>
      <c r="N208" s="167" t="s">
        <v>35</v>
      </c>
      <c r="O208" s="154">
        <v>0</v>
      </c>
      <c r="P208" s="154">
        <f t="shared" si="41"/>
        <v>0</v>
      </c>
      <c r="Q208" s="154">
        <v>0</v>
      </c>
      <c r="R208" s="154">
        <f t="shared" si="42"/>
        <v>0</v>
      </c>
      <c r="S208" s="154">
        <v>0</v>
      </c>
      <c r="T208" s="155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179</v>
      </c>
      <c r="AT208" s="156" t="s">
        <v>188</v>
      </c>
      <c r="AU208" s="156" t="s">
        <v>170</v>
      </c>
      <c r="AY208" s="14" t="s">
        <v>163</v>
      </c>
      <c r="BE208" s="157">
        <f t="shared" si="44"/>
        <v>0</v>
      </c>
      <c r="BF208" s="157">
        <f t="shared" si="45"/>
        <v>0</v>
      </c>
      <c r="BG208" s="157">
        <f t="shared" si="46"/>
        <v>0</v>
      </c>
      <c r="BH208" s="157">
        <f t="shared" si="47"/>
        <v>0</v>
      </c>
      <c r="BI208" s="157">
        <f t="shared" si="48"/>
        <v>0</v>
      </c>
      <c r="BJ208" s="14" t="s">
        <v>170</v>
      </c>
      <c r="BK208" s="157">
        <f t="shared" si="49"/>
        <v>0</v>
      </c>
      <c r="BL208" s="14" t="s">
        <v>169</v>
      </c>
      <c r="BM208" s="156" t="s">
        <v>397</v>
      </c>
    </row>
    <row r="209" spans="1:65" s="2" customFormat="1" ht="16.5" customHeight="1">
      <c r="A209" s="26"/>
      <c r="B209" s="144"/>
      <c r="C209" s="158" t="s">
        <v>284</v>
      </c>
      <c r="D209" s="158" t="s">
        <v>188</v>
      </c>
      <c r="E209" s="159" t="s">
        <v>1112</v>
      </c>
      <c r="F209" s="160" t="s">
        <v>1113</v>
      </c>
      <c r="G209" s="161" t="s">
        <v>971</v>
      </c>
      <c r="H209" s="162">
        <v>6</v>
      </c>
      <c r="I209" s="163"/>
      <c r="J209" s="163">
        <f t="shared" si="40"/>
        <v>0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41"/>
        <v>0</v>
      </c>
      <c r="Q209" s="154">
        <v>0</v>
      </c>
      <c r="R209" s="154">
        <f t="shared" si="42"/>
        <v>0</v>
      </c>
      <c r="S209" s="154">
        <v>0</v>
      </c>
      <c r="T209" s="155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179</v>
      </c>
      <c r="AT209" s="156" t="s">
        <v>188</v>
      </c>
      <c r="AU209" s="156" t="s">
        <v>170</v>
      </c>
      <c r="AY209" s="14" t="s">
        <v>163</v>
      </c>
      <c r="BE209" s="157">
        <f t="shared" si="44"/>
        <v>0</v>
      </c>
      <c r="BF209" s="157">
        <f t="shared" si="45"/>
        <v>0</v>
      </c>
      <c r="BG209" s="157">
        <f t="shared" si="46"/>
        <v>0</v>
      </c>
      <c r="BH209" s="157">
        <f t="shared" si="47"/>
        <v>0</v>
      </c>
      <c r="BI209" s="157">
        <f t="shared" si="48"/>
        <v>0</v>
      </c>
      <c r="BJ209" s="14" t="s">
        <v>170</v>
      </c>
      <c r="BK209" s="157">
        <f t="shared" si="49"/>
        <v>0</v>
      </c>
      <c r="BL209" s="14" t="s">
        <v>169</v>
      </c>
      <c r="BM209" s="156" t="s">
        <v>400</v>
      </c>
    </row>
    <row r="210" spans="1:65" s="2" customFormat="1" ht="16.5" customHeight="1">
      <c r="A210" s="26"/>
      <c r="B210" s="144"/>
      <c r="C210" s="158" t="s">
        <v>408</v>
      </c>
      <c r="D210" s="158" t="s">
        <v>188</v>
      </c>
      <c r="E210" s="159" t="s">
        <v>1114</v>
      </c>
      <c r="F210" s="160" t="s">
        <v>1115</v>
      </c>
      <c r="G210" s="161" t="s">
        <v>971</v>
      </c>
      <c r="H210" s="162">
        <v>1</v>
      </c>
      <c r="I210" s="163"/>
      <c r="J210" s="163">
        <f t="shared" si="40"/>
        <v>0</v>
      </c>
      <c r="K210" s="164"/>
      <c r="L210" s="165"/>
      <c r="M210" s="166" t="s">
        <v>1</v>
      </c>
      <c r="N210" s="167" t="s">
        <v>35</v>
      </c>
      <c r="O210" s="154">
        <v>0</v>
      </c>
      <c r="P210" s="154">
        <f t="shared" si="41"/>
        <v>0</v>
      </c>
      <c r="Q210" s="154">
        <v>0</v>
      </c>
      <c r="R210" s="154">
        <f t="shared" si="42"/>
        <v>0</v>
      </c>
      <c r="S210" s="154">
        <v>0</v>
      </c>
      <c r="T210" s="155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179</v>
      </c>
      <c r="AT210" s="156" t="s">
        <v>188</v>
      </c>
      <c r="AU210" s="156" t="s">
        <v>170</v>
      </c>
      <c r="AY210" s="14" t="s">
        <v>163</v>
      </c>
      <c r="BE210" s="157">
        <f t="shared" si="44"/>
        <v>0</v>
      </c>
      <c r="BF210" s="157">
        <f t="shared" si="45"/>
        <v>0</v>
      </c>
      <c r="BG210" s="157">
        <f t="shared" si="46"/>
        <v>0</v>
      </c>
      <c r="BH210" s="157">
        <f t="shared" si="47"/>
        <v>0</v>
      </c>
      <c r="BI210" s="157">
        <f t="shared" si="48"/>
        <v>0</v>
      </c>
      <c r="BJ210" s="14" t="s">
        <v>170</v>
      </c>
      <c r="BK210" s="157">
        <f t="shared" si="49"/>
        <v>0</v>
      </c>
      <c r="BL210" s="14" t="s">
        <v>169</v>
      </c>
      <c r="BM210" s="156" t="s">
        <v>404</v>
      </c>
    </row>
    <row r="211" spans="1:65" s="2" customFormat="1" ht="16.5" customHeight="1">
      <c r="A211" s="26"/>
      <c r="B211" s="144"/>
      <c r="C211" s="158" t="s">
        <v>288</v>
      </c>
      <c r="D211" s="158" t="s">
        <v>188</v>
      </c>
      <c r="E211" s="159" t="s">
        <v>1116</v>
      </c>
      <c r="F211" s="160" t="s">
        <v>1117</v>
      </c>
      <c r="G211" s="161" t="s">
        <v>971</v>
      </c>
      <c r="H211" s="162">
        <v>2</v>
      </c>
      <c r="I211" s="163"/>
      <c r="J211" s="163">
        <f t="shared" si="40"/>
        <v>0</v>
      </c>
      <c r="K211" s="164"/>
      <c r="L211" s="165"/>
      <c r="M211" s="166" t="s">
        <v>1</v>
      </c>
      <c r="N211" s="167" t="s">
        <v>35</v>
      </c>
      <c r="O211" s="154">
        <v>0</v>
      </c>
      <c r="P211" s="154">
        <f t="shared" si="41"/>
        <v>0</v>
      </c>
      <c r="Q211" s="154">
        <v>0</v>
      </c>
      <c r="R211" s="154">
        <f t="shared" si="42"/>
        <v>0</v>
      </c>
      <c r="S211" s="154">
        <v>0</v>
      </c>
      <c r="T211" s="155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179</v>
      </c>
      <c r="AT211" s="156" t="s">
        <v>188</v>
      </c>
      <c r="AU211" s="156" t="s">
        <v>170</v>
      </c>
      <c r="AY211" s="14" t="s">
        <v>163</v>
      </c>
      <c r="BE211" s="157">
        <f t="shared" si="44"/>
        <v>0</v>
      </c>
      <c r="BF211" s="157">
        <f t="shared" si="45"/>
        <v>0</v>
      </c>
      <c r="BG211" s="157">
        <f t="shared" si="46"/>
        <v>0</v>
      </c>
      <c r="BH211" s="157">
        <f t="shared" si="47"/>
        <v>0</v>
      </c>
      <c r="BI211" s="157">
        <f t="shared" si="48"/>
        <v>0</v>
      </c>
      <c r="BJ211" s="14" t="s">
        <v>170</v>
      </c>
      <c r="BK211" s="157">
        <f t="shared" si="49"/>
        <v>0</v>
      </c>
      <c r="BL211" s="14" t="s">
        <v>169</v>
      </c>
      <c r="BM211" s="156" t="s">
        <v>407</v>
      </c>
    </row>
    <row r="212" spans="1:65" s="2" customFormat="1" ht="16.5" customHeight="1">
      <c r="A212" s="26"/>
      <c r="B212" s="144"/>
      <c r="C212" s="158" t="s">
        <v>415</v>
      </c>
      <c r="D212" s="158" t="s">
        <v>188</v>
      </c>
      <c r="E212" s="159" t="s">
        <v>1118</v>
      </c>
      <c r="F212" s="160" t="s">
        <v>1119</v>
      </c>
      <c r="G212" s="161" t="s">
        <v>971</v>
      </c>
      <c r="H212" s="162">
        <v>6</v>
      </c>
      <c r="I212" s="163"/>
      <c r="J212" s="163">
        <f t="shared" si="40"/>
        <v>0</v>
      </c>
      <c r="K212" s="164"/>
      <c r="L212" s="165"/>
      <c r="M212" s="166" t="s">
        <v>1</v>
      </c>
      <c r="N212" s="167" t="s">
        <v>35</v>
      </c>
      <c r="O212" s="154">
        <v>0</v>
      </c>
      <c r="P212" s="154">
        <f t="shared" si="41"/>
        <v>0</v>
      </c>
      <c r="Q212" s="154">
        <v>0</v>
      </c>
      <c r="R212" s="154">
        <f t="shared" si="42"/>
        <v>0</v>
      </c>
      <c r="S212" s="154">
        <v>0</v>
      </c>
      <c r="T212" s="155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179</v>
      </c>
      <c r="AT212" s="156" t="s">
        <v>188</v>
      </c>
      <c r="AU212" s="156" t="s">
        <v>170</v>
      </c>
      <c r="AY212" s="14" t="s">
        <v>163</v>
      </c>
      <c r="BE212" s="157">
        <f t="shared" si="44"/>
        <v>0</v>
      </c>
      <c r="BF212" s="157">
        <f t="shared" si="45"/>
        <v>0</v>
      </c>
      <c r="BG212" s="157">
        <f t="shared" si="46"/>
        <v>0</v>
      </c>
      <c r="BH212" s="157">
        <f t="shared" si="47"/>
        <v>0</v>
      </c>
      <c r="BI212" s="157">
        <f t="shared" si="48"/>
        <v>0</v>
      </c>
      <c r="BJ212" s="14" t="s">
        <v>170</v>
      </c>
      <c r="BK212" s="157">
        <f t="shared" si="49"/>
        <v>0</v>
      </c>
      <c r="BL212" s="14" t="s">
        <v>169</v>
      </c>
      <c r="BM212" s="156" t="s">
        <v>411</v>
      </c>
    </row>
    <row r="213" spans="1:65" s="2" customFormat="1" ht="16.5" customHeight="1">
      <c r="A213" s="26"/>
      <c r="B213" s="144"/>
      <c r="C213" s="158" t="s">
        <v>291</v>
      </c>
      <c r="D213" s="158" t="s">
        <v>188</v>
      </c>
      <c r="E213" s="159" t="s">
        <v>1120</v>
      </c>
      <c r="F213" s="160" t="s">
        <v>1121</v>
      </c>
      <c r="G213" s="161" t="s">
        <v>971</v>
      </c>
      <c r="H213" s="162">
        <v>7</v>
      </c>
      <c r="I213" s="163"/>
      <c r="J213" s="163">
        <f t="shared" si="40"/>
        <v>0</v>
      </c>
      <c r="K213" s="164"/>
      <c r="L213" s="165"/>
      <c r="M213" s="166" t="s">
        <v>1</v>
      </c>
      <c r="N213" s="167" t="s">
        <v>35</v>
      </c>
      <c r="O213" s="154">
        <v>0</v>
      </c>
      <c r="P213" s="154">
        <f t="shared" si="41"/>
        <v>0</v>
      </c>
      <c r="Q213" s="154">
        <v>0</v>
      </c>
      <c r="R213" s="154">
        <f t="shared" si="42"/>
        <v>0</v>
      </c>
      <c r="S213" s="154">
        <v>0</v>
      </c>
      <c r="T213" s="155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179</v>
      </c>
      <c r="AT213" s="156" t="s">
        <v>188</v>
      </c>
      <c r="AU213" s="156" t="s">
        <v>170</v>
      </c>
      <c r="AY213" s="14" t="s">
        <v>163</v>
      </c>
      <c r="BE213" s="157">
        <f t="shared" si="44"/>
        <v>0</v>
      </c>
      <c r="BF213" s="157">
        <f t="shared" si="45"/>
        <v>0</v>
      </c>
      <c r="BG213" s="157">
        <f t="shared" si="46"/>
        <v>0</v>
      </c>
      <c r="BH213" s="157">
        <f t="shared" si="47"/>
        <v>0</v>
      </c>
      <c r="BI213" s="157">
        <f t="shared" si="48"/>
        <v>0</v>
      </c>
      <c r="BJ213" s="14" t="s">
        <v>170</v>
      </c>
      <c r="BK213" s="157">
        <f t="shared" si="49"/>
        <v>0</v>
      </c>
      <c r="BL213" s="14" t="s">
        <v>169</v>
      </c>
      <c r="BM213" s="156" t="s">
        <v>414</v>
      </c>
    </row>
    <row r="214" spans="1:65" s="2" customFormat="1" ht="16.5" customHeight="1">
      <c r="A214" s="26"/>
      <c r="B214" s="144"/>
      <c r="C214" s="158" t="s">
        <v>422</v>
      </c>
      <c r="D214" s="158" t="s">
        <v>188</v>
      </c>
      <c r="E214" s="159" t="s">
        <v>1122</v>
      </c>
      <c r="F214" s="160" t="s">
        <v>1123</v>
      </c>
      <c r="G214" s="161" t="s">
        <v>971</v>
      </c>
      <c r="H214" s="162">
        <v>4</v>
      </c>
      <c r="I214" s="163"/>
      <c r="J214" s="163">
        <f t="shared" si="40"/>
        <v>0</v>
      </c>
      <c r="K214" s="164"/>
      <c r="L214" s="165"/>
      <c r="M214" s="166" t="s">
        <v>1</v>
      </c>
      <c r="N214" s="167" t="s">
        <v>35</v>
      </c>
      <c r="O214" s="154">
        <v>0</v>
      </c>
      <c r="P214" s="154">
        <f t="shared" si="41"/>
        <v>0</v>
      </c>
      <c r="Q214" s="154">
        <v>0</v>
      </c>
      <c r="R214" s="154">
        <f t="shared" si="42"/>
        <v>0</v>
      </c>
      <c r="S214" s="154">
        <v>0</v>
      </c>
      <c r="T214" s="155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179</v>
      </c>
      <c r="AT214" s="156" t="s">
        <v>188</v>
      </c>
      <c r="AU214" s="156" t="s">
        <v>170</v>
      </c>
      <c r="AY214" s="14" t="s">
        <v>163</v>
      </c>
      <c r="BE214" s="157">
        <f t="shared" si="44"/>
        <v>0</v>
      </c>
      <c r="BF214" s="157">
        <f t="shared" si="45"/>
        <v>0</v>
      </c>
      <c r="BG214" s="157">
        <f t="shared" si="46"/>
        <v>0</v>
      </c>
      <c r="BH214" s="157">
        <f t="shared" si="47"/>
        <v>0</v>
      </c>
      <c r="BI214" s="157">
        <f t="shared" si="48"/>
        <v>0</v>
      </c>
      <c r="BJ214" s="14" t="s">
        <v>170</v>
      </c>
      <c r="BK214" s="157">
        <f t="shared" si="49"/>
        <v>0</v>
      </c>
      <c r="BL214" s="14" t="s">
        <v>169</v>
      </c>
      <c r="BM214" s="156" t="s">
        <v>418</v>
      </c>
    </row>
    <row r="215" spans="1:65" s="2" customFormat="1" ht="16.5" customHeight="1">
      <c r="A215" s="26"/>
      <c r="B215" s="144"/>
      <c r="C215" s="158" t="s">
        <v>295</v>
      </c>
      <c r="D215" s="158" t="s">
        <v>188</v>
      </c>
      <c r="E215" s="159" t="s">
        <v>1124</v>
      </c>
      <c r="F215" s="160" t="s">
        <v>1125</v>
      </c>
      <c r="G215" s="161" t="s">
        <v>971</v>
      </c>
      <c r="H215" s="162">
        <v>1</v>
      </c>
      <c r="I215" s="163"/>
      <c r="J215" s="163">
        <f t="shared" si="40"/>
        <v>0</v>
      </c>
      <c r="K215" s="164"/>
      <c r="L215" s="165"/>
      <c r="M215" s="166" t="s">
        <v>1</v>
      </c>
      <c r="N215" s="167" t="s">
        <v>35</v>
      </c>
      <c r="O215" s="154">
        <v>0</v>
      </c>
      <c r="P215" s="154">
        <f t="shared" si="41"/>
        <v>0</v>
      </c>
      <c r="Q215" s="154">
        <v>0</v>
      </c>
      <c r="R215" s="154">
        <f t="shared" si="42"/>
        <v>0</v>
      </c>
      <c r="S215" s="154">
        <v>0</v>
      </c>
      <c r="T215" s="155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179</v>
      </c>
      <c r="AT215" s="156" t="s">
        <v>188</v>
      </c>
      <c r="AU215" s="156" t="s">
        <v>170</v>
      </c>
      <c r="AY215" s="14" t="s">
        <v>163</v>
      </c>
      <c r="BE215" s="157">
        <f t="shared" si="44"/>
        <v>0</v>
      </c>
      <c r="BF215" s="157">
        <f t="shared" si="45"/>
        <v>0</v>
      </c>
      <c r="BG215" s="157">
        <f t="shared" si="46"/>
        <v>0</v>
      </c>
      <c r="BH215" s="157">
        <f t="shared" si="47"/>
        <v>0</v>
      </c>
      <c r="BI215" s="157">
        <f t="shared" si="48"/>
        <v>0</v>
      </c>
      <c r="BJ215" s="14" t="s">
        <v>170</v>
      </c>
      <c r="BK215" s="157">
        <f t="shared" si="49"/>
        <v>0</v>
      </c>
      <c r="BL215" s="14" t="s">
        <v>169</v>
      </c>
      <c r="BM215" s="156" t="s">
        <v>421</v>
      </c>
    </row>
    <row r="216" spans="1:65" s="2" customFormat="1" ht="16.5" customHeight="1">
      <c r="A216" s="26"/>
      <c r="B216" s="144"/>
      <c r="C216" s="158" t="s">
        <v>429</v>
      </c>
      <c r="D216" s="158" t="s">
        <v>188</v>
      </c>
      <c r="E216" s="159" t="s">
        <v>1126</v>
      </c>
      <c r="F216" s="160" t="s">
        <v>1127</v>
      </c>
      <c r="G216" s="161" t="s">
        <v>971</v>
      </c>
      <c r="H216" s="162">
        <v>1</v>
      </c>
      <c r="I216" s="163"/>
      <c r="J216" s="163">
        <f t="shared" si="40"/>
        <v>0</v>
      </c>
      <c r="K216" s="164"/>
      <c r="L216" s="165"/>
      <c r="M216" s="166" t="s">
        <v>1</v>
      </c>
      <c r="N216" s="167" t="s">
        <v>35</v>
      </c>
      <c r="O216" s="154">
        <v>0</v>
      </c>
      <c r="P216" s="154">
        <f t="shared" si="41"/>
        <v>0</v>
      </c>
      <c r="Q216" s="154">
        <v>0</v>
      </c>
      <c r="R216" s="154">
        <f t="shared" si="42"/>
        <v>0</v>
      </c>
      <c r="S216" s="154">
        <v>0</v>
      </c>
      <c r="T216" s="155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179</v>
      </c>
      <c r="AT216" s="156" t="s">
        <v>188</v>
      </c>
      <c r="AU216" s="156" t="s">
        <v>170</v>
      </c>
      <c r="AY216" s="14" t="s">
        <v>163</v>
      </c>
      <c r="BE216" s="157">
        <f t="shared" si="44"/>
        <v>0</v>
      </c>
      <c r="BF216" s="157">
        <f t="shared" si="45"/>
        <v>0</v>
      </c>
      <c r="BG216" s="157">
        <f t="shared" si="46"/>
        <v>0</v>
      </c>
      <c r="BH216" s="157">
        <f t="shared" si="47"/>
        <v>0</v>
      </c>
      <c r="BI216" s="157">
        <f t="shared" si="48"/>
        <v>0</v>
      </c>
      <c r="BJ216" s="14" t="s">
        <v>170</v>
      </c>
      <c r="BK216" s="157">
        <f t="shared" si="49"/>
        <v>0</v>
      </c>
      <c r="BL216" s="14" t="s">
        <v>169</v>
      </c>
      <c r="BM216" s="156" t="s">
        <v>425</v>
      </c>
    </row>
    <row r="217" spans="1:65" s="12" customFormat="1" ht="22.9" customHeight="1">
      <c r="B217" s="132"/>
      <c r="D217" s="133" t="s">
        <v>68</v>
      </c>
      <c r="E217" s="142" t="s">
        <v>1128</v>
      </c>
      <c r="F217" s="142" t="s">
        <v>1129</v>
      </c>
      <c r="J217" s="143">
        <f>BK217</f>
        <v>0</v>
      </c>
      <c r="L217" s="132"/>
      <c r="M217" s="136"/>
      <c r="N217" s="137"/>
      <c r="O217" s="137"/>
      <c r="P217" s="138">
        <f>SUM(P218:P233)</f>
        <v>0</v>
      </c>
      <c r="Q217" s="137"/>
      <c r="R217" s="138">
        <f>SUM(R218:R233)</f>
        <v>0</v>
      </c>
      <c r="S217" s="137"/>
      <c r="T217" s="139">
        <f>SUM(T218:T233)</f>
        <v>0</v>
      </c>
      <c r="AR217" s="133" t="s">
        <v>77</v>
      </c>
      <c r="AT217" s="140" t="s">
        <v>68</v>
      </c>
      <c r="AU217" s="140" t="s">
        <v>77</v>
      </c>
      <c r="AY217" s="133" t="s">
        <v>163</v>
      </c>
      <c r="BK217" s="141">
        <f>SUM(BK218:BK233)</f>
        <v>0</v>
      </c>
    </row>
    <row r="218" spans="1:65" s="2" customFormat="1" ht="16.5" customHeight="1">
      <c r="A218" s="26"/>
      <c r="B218" s="144"/>
      <c r="C218" s="158" t="s">
        <v>298</v>
      </c>
      <c r="D218" s="158" t="s">
        <v>188</v>
      </c>
      <c r="E218" s="159" t="s">
        <v>1130</v>
      </c>
      <c r="F218" s="160" t="s">
        <v>1131</v>
      </c>
      <c r="G218" s="161" t="s">
        <v>971</v>
      </c>
      <c r="H218" s="162">
        <v>1</v>
      </c>
      <c r="I218" s="163"/>
      <c r="J218" s="163">
        <f t="shared" ref="J218:J233" si="50">ROUND(I218*H218,2)</f>
        <v>0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ref="P218:P233" si="51">O218*H218</f>
        <v>0</v>
      </c>
      <c r="Q218" s="154">
        <v>0</v>
      </c>
      <c r="R218" s="154">
        <f t="shared" ref="R218:R233" si="52">Q218*H218</f>
        <v>0</v>
      </c>
      <c r="S218" s="154">
        <v>0</v>
      </c>
      <c r="T218" s="155">
        <f t="shared" ref="T218:T233" si="53"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179</v>
      </c>
      <c r="AT218" s="156" t="s">
        <v>188</v>
      </c>
      <c r="AU218" s="156" t="s">
        <v>170</v>
      </c>
      <c r="AY218" s="14" t="s">
        <v>163</v>
      </c>
      <c r="BE218" s="157">
        <f t="shared" ref="BE218:BE233" si="54">IF(N218="základná",J218,0)</f>
        <v>0</v>
      </c>
      <c r="BF218" s="157">
        <f t="shared" ref="BF218:BF233" si="55">IF(N218="znížená",J218,0)</f>
        <v>0</v>
      </c>
      <c r="BG218" s="157">
        <f t="shared" ref="BG218:BG233" si="56">IF(N218="zákl. prenesená",J218,0)</f>
        <v>0</v>
      </c>
      <c r="BH218" s="157">
        <f t="shared" ref="BH218:BH233" si="57">IF(N218="zníž. prenesená",J218,0)</f>
        <v>0</v>
      </c>
      <c r="BI218" s="157">
        <f t="shared" ref="BI218:BI233" si="58">IF(N218="nulová",J218,0)</f>
        <v>0</v>
      </c>
      <c r="BJ218" s="14" t="s">
        <v>170</v>
      </c>
      <c r="BK218" s="157">
        <f t="shared" ref="BK218:BK233" si="59">ROUND(I218*H218,2)</f>
        <v>0</v>
      </c>
      <c r="BL218" s="14" t="s">
        <v>169</v>
      </c>
      <c r="BM218" s="156" t="s">
        <v>428</v>
      </c>
    </row>
    <row r="219" spans="1:65" s="2" customFormat="1" ht="16.5" customHeight="1">
      <c r="A219" s="26"/>
      <c r="B219" s="144"/>
      <c r="C219" s="145" t="s">
        <v>436</v>
      </c>
      <c r="D219" s="145" t="s">
        <v>165</v>
      </c>
      <c r="E219" s="146" t="s">
        <v>1100</v>
      </c>
      <c r="F219" s="147" t="s">
        <v>1101</v>
      </c>
      <c r="G219" s="148" t="s">
        <v>971</v>
      </c>
      <c r="H219" s="149">
        <v>1</v>
      </c>
      <c r="I219" s="150"/>
      <c r="J219" s="150">
        <f t="shared" si="50"/>
        <v>0</v>
      </c>
      <c r="K219" s="151"/>
      <c r="L219" s="27"/>
      <c r="M219" s="152" t="s">
        <v>1</v>
      </c>
      <c r="N219" s="153" t="s">
        <v>35</v>
      </c>
      <c r="O219" s="154">
        <v>0</v>
      </c>
      <c r="P219" s="154">
        <f t="shared" si="51"/>
        <v>0</v>
      </c>
      <c r="Q219" s="154">
        <v>0</v>
      </c>
      <c r="R219" s="154">
        <f t="shared" si="52"/>
        <v>0</v>
      </c>
      <c r="S219" s="154">
        <v>0</v>
      </c>
      <c r="T219" s="155">
        <f t="shared" si="5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169</v>
      </c>
      <c r="AT219" s="156" t="s">
        <v>165</v>
      </c>
      <c r="AU219" s="156" t="s">
        <v>170</v>
      </c>
      <c r="AY219" s="14" t="s">
        <v>163</v>
      </c>
      <c r="BE219" s="157">
        <f t="shared" si="54"/>
        <v>0</v>
      </c>
      <c r="BF219" s="157">
        <f t="shared" si="55"/>
        <v>0</v>
      </c>
      <c r="BG219" s="157">
        <f t="shared" si="56"/>
        <v>0</v>
      </c>
      <c r="BH219" s="157">
        <f t="shared" si="57"/>
        <v>0</v>
      </c>
      <c r="BI219" s="157">
        <f t="shared" si="58"/>
        <v>0</v>
      </c>
      <c r="BJ219" s="14" t="s">
        <v>170</v>
      </c>
      <c r="BK219" s="157">
        <f t="shared" si="59"/>
        <v>0</v>
      </c>
      <c r="BL219" s="14" t="s">
        <v>169</v>
      </c>
      <c r="BM219" s="156" t="s">
        <v>432</v>
      </c>
    </row>
    <row r="220" spans="1:65" s="2" customFormat="1" ht="16.5" customHeight="1">
      <c r="A220" s="26"/>
      <c r="B220" s="144"/>
      <c r="C220" s="158" t="s">
        <v>302</v>
      </c>
      <c r="D220" s="158" t="s">
        <v>188</v>
      </c>
      <c r="E220" s="159" t="s">
        <v>1132</v>
      </c>
      <c r="F220" s="160" t="s">
        <v>1133</v>
      </c>
      <c r="G220" s="161" t="s">
        <v>971</v>
      </c>
      <c r="H220" s="162">
        <v>1</v>
      </c>
      <c r="I220" s="163"/>
      <c r="J220" s="163">
        <f t="shared" si="50"/>
        <v>0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51"/>
        <v>0</v>
      </c>
      <c r="Q220" s="154">
        <v>0</v>
      </c>
      <c r="R220" s="154">
        <f t="shared" si="52"/>
        <v>0</v>
      </c>
      <c r="S220" s="154">
        <v>0</v>
      </c>
      <c r="T220" s="155">
        <f t="shared" si="5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179</v>
      </c>
      <c r="AT220" s="156" t="s">
        <v>188</v>
      </c>
      <c r="AU220" s="156" t="s">
        <v>170</v>
      </c>
      <c r="AY220" s="14" t="s">
        <v>163</v>
      </c>
      <c r="BE220" s="157">
        <f t="shared" si="54"/>
        <v>0</v>
      </c>
      <c r="BF220" s="157">
        <f t="shared" si="55"/>
        <v>0</v>
      </c>
      <c r="BG220" s="157">
        <f t="shared" si="56"/>
        <v>0</v>
      </c>
      <c r="BH220" s="157">
        <f t="shared" si="57"/>
        <v>0</v>
      </c>
      <c r="BI220" s="157">
        <f t="shared" si="58"/>
        <v>0</v>
      </c>
      <c r="BJ220" s="14" t="s">
        <v>170</v>
      </c>
      <c r="BK220" s="157">
        <f t="shared" si="59"/>
        <v>0</v>
      </c>
      <c r="BL220" s="14" t="s">
        <v>169</v>
      </c>
      <c r="BM220" s="156" t="s">
        <v>435</v>
      </c>
    </row>
    <row r="221" spans="1:65" s="2" customFormat="1" ht="16.5" customHeight="1">
      <c r="A221" s="26"/>
      <c r="B221" s="144"/>
      <c r="C221" s="158" t="s">
        <v>443</v>
      </c>
      <c r="D221" s="158" t="s">
        <v>188</v>
      </c>
      <c r="E221" s="159" t="s">
        <v>1102</v>
      </c>
      <c r="F221" s="160" t="s">
        <v>1103</v>
      </c>
      <c r="G221" s="161" t="s">
        <v>971</v>
      </c>
      <c r="H221" s="162">
        <v>1</v>
      </c>
      <c r="I221" s="163"/>
      <c r="J221" s="163">
        <f t="shared" si="50"/>
        <v>0</v>
      </c>
      <c r="K221" s="164"/>
      <c r="L221" s="165"/>
      <c r="M221" s="166" t="s">
        <v>1</v>
      </c>
      <c r="N221" s="167" t="s">
        <v>35</v>
      </c>
      <c r="O221" s="154">
        <v>0</v>
      </c>
      <c r="P221" s="154">
        <f t="shared" si="51"/>
        <v>0</v>
      </c>
      <c r="Q221" s="154">
        <v>0</v>
      </c>
      <c r="R221" s="154">
        <f t="shared" si="52"/>
        <v>0</v>
      </c>
      <c r="S221" s="154">
        <v>0</v>
      </c>
      <c r="T221" s="155">
        <f t="shared" si="5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179</v>
      </c>
      <c r="AT221" s="156" t="s">
        <v>188</v>
      </c>
      <c r="AU221" s="156" t="s">
        <v>170</v>
      </c>
      <c r="AY221" s="14" t="s">
        <v>163</v>
      </c>
      <c r="BE221" s="157">
        <f t="shared" si="54"/>
        <v>0</v>
      </c>
      <c r="BF221" s="157">
        <f t="shared" si="55"/>
        <v>0</v>
      </c>
      <c r="BG221" s="157">
        <f t="shared" si="56"/>
        <v>0</v>
      </c>
      <c r="BH221" s="157">
        <f t="shared" si="57"/>
        <v>0</v>
      </c>
      <c r="BI221" s="157">
        <f t="shared" si="58"/>
        <v>0</v>
      </c>
      <c r="BJ221" s="14" t="s">
        <v>170</v>
      </c>
      <c r="BK221" s="157">
        <f t="shared" si="59"/>
        <v>0</v>
      </c>
      <c r="BL221" s="14" t="s">
        <v>169</v>
      </c>
      <c r="BM221" s="156" t="s">
        <v>439</v>
      </c>
    </row>
    <row r="222" spans="1:65" s="2" customFormat="1" ht="16.5" customHeight="1">
      <c r="A222" s="26"/>
      <c r="B222" s="144"/>
      <c r="C222" s="158" t="s">
        <v>305</v>
      </c>
      <c r="D222" s="158" t="s">
        <v>188</v>
      </c>
      <c r="E222" s="159" t="s">
        <v>1104</v>
      </c>
      <c r="F222" s="160" t="s">
        <v>1105</v>
      </c>
      <c r="G222" s="161" t="s">
        <v>971</v>
      </c>
      <c r="H222" s="162">
        <v>3</v>
      </c>
      <c r="I222" s="163"/>
      <c r="J222" s="163">
        <f t="shared" si="50"/>
        <v>0</v>
      </c>
      <c r="K222" s="164"/>
      <c r="L222" s="165"/>
      <c r="M222" s="166" t="s">
        <v>1</v>
      </c>
      <c r="N222" s="167" t="s">
        <v>35</v>
      </c>
      <c r="O222" s="154">
        <v>0</v>
      </c>
      <c r="P222" s="154">
        <f t="shared" si="51"/>
        <v>0</v>
      </c>
      <c r="Q222" s="154">
        <v>0</v>
      </c>
      <c r="R222" s="154">
        <f t="shared" si="52"/>
        <v>0</v>
      </c>
      <c r="S222" s="154">
        <v>0</v>
      </c>
      <c r="T222" s="155">
        <f t="shared" si="5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179</v>
      </c>
      <c r="AT222" s="156" t="s">
        <v>188</v>
      </c>
      <c r="AU222" s="156" t="s">
        <v>170</v>
      </c>
      <c r="AY222" s="14" t="s">
        <v>163</v>
      </c>
      <c r="BE222" s="157">
        <f t="shared" si="54"/>
        <v>0</v>
      </c>
      <c r="BF222" s="157">
        <f t="shared" si="55"/>
        <v>0</v>
      </c>
      <c r="BG222" s="157">
        <f t="shared" si="56"/>
        <v>0</v>
      </c>
      <c r="BH222" s="157">
        <f t="shared" si="57"/>
        <v>0</v>
      </c>
      <c r="BI222" s="157">
        <f t="shared" si="58"/>
        <v>0</v>
      </c>
      <c r="BJ222" s="14" t="s">
        <v>170</v>
      </c>
      <c r="BK222" s="157">
        <f t="shared" si="59"/>
        <v>0</v>
      </c>
      <c r="BL222" s="14" t="s">
        <v>169</v>
      </c>
      <c r="BM222" s="156" t="s">
        <v>442</v>
      </c>
    </row>
    <row r="223" spans="1:65" s="2" customFormat="1" ht="16.5" customHeight="1">
      <c r="A223" s="26"/>
      <c r="B223" s="144"/>
      <c r="C223" s="158" t="s">
        <v>450</v>
      </c>
      <c r="D223" s="158" t="s">
        <v>188</v>
      </c>
      <c r="E223" s="159" t="s">
        <v>1134</v>
      </c>
      <c r="F223" s="160" t="s">
        <v>1135</v>
      </c>
      <c r="G223" s="161" t="s">
        <v>971</v>
      </c>
      <c r="H223" s="162">
        <v>2</v>
      </c>
      <c r="I223" s="163"/>
      <c r="J223" s="163">
        <f t="shared" si="50"/>
        <v>0</v>
      </c>
      <c r="K223" s="164"/>
      <c r="L223" s="165"/>
      <c r="M223" s="166" t="s">
        <v>1</v>
      </c>
      <c r="N223" s="167" t="s">
        <v>35</v>
      </c>
      <c r="O223" s="154">
        <v>0</v>
      </c>
      <c r="P223" s="154">
        <f t="shared" si="51"/>
        <v>0</v>
      </c>
      <c r="Q223" s="154">
        <v>0</v>
      </c>
      <c r="R223" s="154">
        <f t="shared" si="52"/>
        <v>0</v>
      </c>
      <c r="S223" s="154">
        <v>0</v>
      </c>
      <c r="T223" s="155">
        <f t="shared" si="5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179</v>
      </c>
      <c r="AT223" s="156" t="s">
        <v>188</v>
      </c>
      <c r="AU223" s="156" t="s">
        <v>170</v>
      </c>
      <c r="AY223" s="14" t="s">
        <v>163</v>
      </c>
      <c r="BE223" s="157">
        <f t="shared" si="54"/>
        <v>0</v>
      </c>
      <c r="BF223" s="157">
        <f t="shared" si="55"/>
        <v>0</v>
      </c>
      <c r="BG223" s="157">
        <f t="shared" si="56"/>
        <v>0</v>
      </c>
      <c r="BH223" s="157">
        <f t="shared" si="57"/>
        <v>0</v>
      </c>
      <c r="BI223" s="157">
        <f t="shared" si="58"/>
        <v>0</v>
      </c>
      <c r="BJ223" s="14" t="s">
        <v>170</v>
      </c>
      <c r="BK223" s="157">
        <f t="shared" si="59"/>
        <v>0</v>
      </c>
      <c r="BL223" s="14" t="s">
        <v>169</v>
      </c>
      <c r="BM223" s="156" t="s">
        <v>446</v>
      </c>
    </row>
    <row r="224" spans="1:65" s="2" customFormat="1" ht="16.5" customHeight="1">
      <c r="A224" s="26"/>
      <c r="B224" s="144"/>
      <c r="C224" s="158" t="s">
        <v>309</v>
      </c>
      <c r="D224" s="158" t="s">
        <v>188</v>
      </c>
      <c r="E224" s="159" t="s">
        <v>1112</v>
      </c>
      <c r="F224" s="160" t="s">
        <v>1113</v>
      </c>
      <c r="G224" s="161" t="s">
        <v>971</v>
      </c>
      <c r="H224" s="162">
        <v>6</v>
      </c>
      <c r="I224" s="163"/>
      <c r="J224" s="163">
        <f t="shared" si="50"/>
        <v>0</v>
      </c>
      <c r="K224" s="164"/>
      <c r="L224" s="165"/>
      <c r="M224" s="166" t="s">
        <v>1</v>
      </c>
      <c r="N224" s="167" t="s">
        <v>35</v>
      </c>
      <c r="O224" s="154">
        <v>0</v>
      </c>
      <c r="P224" s="154">
        <f t="shared" si="51"/>
        <v>0</v>
      </c>
      <c r="Q224" s="154">
        <v>0</v>
      </c>
      <c r="R224" s="154">
        <f t="shared" si="52"/>
        <v>0</v>
      </c>
      <c r="S224" s="154">
        <v>0</v>
      </c>
      <c r="T224" s="155">
        <f t="shared" si="5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179</v>
      </c>
      <c r="AT224" s="156" t="s">
        <v>188</v>
      </c>
      <c r="AU224" s="156" t="s">
        <v>170</v>
      </c>
      <c r="AY224" s="14" t="s">
        <v>163</v>
      </c>
      <c r="BE224" s="157">
        <f t="shared" si="54"/>
        <v>0</v>
      </c>
      <c r="BF224" s="157">
        <f t="shared" si="55"/>
        <v>0</v>
      </c>
      <c r="BG224" s="157">
        <f t="shared" si="56"/>
        <v>0</v>
      </c>
      <c r="BH224" s="157">
        <f t="shared" si="57"/>
        <v>0</v>
      </c>
      <c r="BI224" s="157">
        <f t="shared" si="58"/>
        <v>0</v>
      </c>
      <c r="BJ224" s="14" t="s">
        <v>170</v>
      </c>
      <c r="BK224" s="157">
        <f t="shared" si="59"/>
        <v>0</v>
      </c>
      <c r="BL224" s="14" t="s">
        <v>169</v>
      </c>
      <c r="BM224" s="156" t="s">
        <v>449</v>
      </c>
    </row>
    <row r="225" spans="1:65" s="2" customFormat="1" ht="16.5" customHeight="1">
      <c r="A225" s="26"/>
      <c r="B225" s="144"/>
      <c r="C225" s="158" t="s">
        <v>457</v>
      </c>
      <c r="D225" s="158" t="s">
        <v>188</v>
      </c>
      <c r="E225" s="159" t="s">
        <v>1136</v>
      </c>
      <c r="F225" s="160" t="s">
        <v>1137</v>
      </c>
      <c r="G225" s="161" t="s">
        <v>971</v>
      </c>
      <c r="H225" s="162">
        <v>2</v>
      </c>
      <c r="I225" s="163"/>
      <c r="J225" s="163">
        <f t="shared" si="50"/>
        <v>0</v>
      </c>
      <c r="K225" s="164"/>
      <c r="L225" s="165"/>
      <c r="M225" s="166" t="s">
        <v>1</v>
      </c>
      <c r="N225" s="167" t="s">
        <v>35</v>
      </c>
      <c r="O225" s="154">
        <v>0</v>
      </c>
      <c r="P225" s="154">
        <f t="shared" si="51"/>
        <v>0</v>
      </c>
      <c r="Q225" s="154">
        <v>0</v>
      </c>
      <c r="R225" s="154">
        <f t="shared" si="52"/>
        <v>0</v>
      </c>
      <c r="S225" s="154">
        <v>0</v>
      </c>
      <c r="T225" s="155">
        <f t="shared" si="5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179</v>
      </c>
      <c r="AT225" s="156" t="s">
        <v>188</v>
      </c>
      <c r="AU225" s="156" t="s">
        <v>170</v>
      </c>
      <c r="AY225" s="14" t="s">
        <v>163</v>
      </c>
      <c r="BE225" s="157">
        <f t="shared" si="54"/>
        <v>0</v>
      </c>
      <c r="BF225" s="157">
        <f t="shared" si="55"/>
        <v>0</v>
      </c>
      <c r="BG225" s="157">
        <f t="shared" si="56"/>
        <v>0</v>
      </c>
      <c r="BH225" s="157">
        <f t="shared" si="57"/>
        <v>0</v>
      </c>
      <c r="BI225" s="157">
        <f t="shared" si="58"/>
        <v>0</v>
      </c>
      <c r="BJ225" s="14" t="s">
        <v>170</v>
      </c>
      <c r="BK225" s="157">
        <f t="shared" si="59"/>
        <v>0</v>
      </c>
      <c r="BL225" s="14" t="s">
        <v>169</v>
      </c>
      <c r="BM225" s="156" t="s">
        <v>453</v>
      </c>
    </row>
    <row r="226" spans="1:65" s="2" customFormat="1" ht="16.5" customHeight="1">
      <c r="A226" s="26"/>
      <c r="B226" s="144"/>
      <c r="C226" s="158" t="s">
        <v>312</v>
      </c>
      <c r="D226" s="158" t="s">
        <v>188</v>
      </c>
      <c r="E226" s="159" t="s">
        <v>1138</v>
      </c>
      <c r="F226" s="160" t="s">
        <v>1139</v>
      </c>
      <c r="G226" s="161" t="s">
        <v>971</v>
      </c>
      <c r="H226" s="162">
        <v>1</v>
      </c>
      <c r="I226" s="163"/>
      <c r="J226" s="163">
        <f t="shared" si="50"/>
        <v>0</v>
      </c>
      <c r="K226" s="164"/>
      <c r="L226" s="165"/>
      <c r="M226" s="166" t="s">
        <v>1</v>
      </c>
      <c r="N226" s="167" t="s">
        <v>35</v>
      </c>
      <c r="O226" s="154">
        <v>0</v>
      </c>
      <c r="P226" s="154">
        <f t="shared" si="51"/>
        <v>0</v>
      </c>
      <c r="Q226" s="154">
        <v>0</v>
      </c>
      <c r="R226" s="154">
        <f t="shared" si="52"/>
        <v>0</v>
      </c>
      <c r="S226" s="154">
        <v>0</v>
      </c>
      <c r="T226" s="155">
        <f t="shared" si="5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179</v>
      </c>
      <c r="AT226" s="156" t="s">
        <v>188</v>
      </c>
      <c r="AU226" s="156" t="s">
        <v>170</v>
      </c>
      <c r="AY226" s="14" t="s">
        <v>163</v>
      </c>
      <c r="BE226" s="157">
        <f t="shared" si="54"/>
        <v>0</v>
      </c>
      <c r="BF226" s="157">
        <f t="shared" si="55"/>
        <v>0</v>
      </c>
      <c r="BG226" s="157">
        <f t="shared" si="56"/>
        <v>0</v>
      </c>
      <c r="BH226" s="157">
        <f t="shared" si="57"/>
        <v>0</v>
      </c>
      <c r="BI226" s="157">
        <f t="shared" si="58"/>
        <v>0</v>
      </c>
      <c r="BJ226" s="14" t="s">
        <v>170</v>
      </c>
      <c r="BK226" s="157">
        <f t="shared" si="59"/>
        <v>0</v>
      </c>
      <c r="BL226" s="14" t="s">
        <v>169</v>
      </c>
      <c r="BM226" s="156" t="s">
        <v>456</v>
      </c>
    </row>
    <row r="227" spans="1:65" s="2" customFormat="1" ht="16.5" customHeight="1">
      <c r="A227" s="26"/>
      <c r="B227" s="144"/>
      <c r="C227" s="158" t="s">
        <v>464</v>
      </c>
      <c r="D227" s="158" t="s">
        <v>188</v>
      </c>
      <c r="E227" s="159" t="s">
        <v>1140</v>
      </c>
      <c r="F227" s="160" t="s">
        <v>1141</v>
      </c>
      <c r="G227" s="161" t="s">
        <v>971</v>
      </c>
      <c r="H227" s="162">
        <v>1</v>
      </c>
      <c r="I227" s="163"/>
      <c r="J227" s="163">
        <f t="shared" si="50"/>
        <v>0</v>
      </c>
      <c r="K227" s="164"/>
      <c r="L227" s="165"/>
      <c r="M227" s="166" t="s">
        <v>1</v>
      </c>
      <c r="N227" s="167" t="s">
        <v>35</v>
      </c>
      <c r="O227" s="154">
        <v>0</v>
      </c>
      <c r="P227" s="154">
        <f t="shared" si="51"/>
        <v>0</v>
      </c>
      <c r="Q227" s="154">
        <v>0</v>
      </c>
      <c r="R227" s="154">
        <f t="shared" si="52"/>
        <v>0</v>
      </c>
      <c r="S227" s="154">
        <v>0</v>
      </c>
      <c r="T227" s="155">
        <f t="shared" si="5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179</v>
      </c>
      <c r="AT227" s="156" t="s">
        <v>188</v>
      </c>
      <c r="AU227" s="156" t="s">
        <v>170</v>
      </c>
      <c r="AY227" s="14" t="s">
        <v>163</v>
      </c>
      <c r="BE227" s="157">
        <f t="shared" si="54"/>
        <v>0</v>
      </c>
      <c r="BF227" s="157">
        <f t="shared" si="55"/>
        <v>0</v>
      </c>
      <c r="BG227" s="157">
        <f t="shared" si="56"/>
        <v>0</v>
      </c>
      <c r="BH227" s="157">
        <f t="shared" si="57"/>
        <v>0</v>
      </c>
      <c r="BI227" s="157">
        <f t="shared" si="58"/>
        <v>0</v>
      </c>
      <c r="BJ227" s="14" t="s">
        <v>170</v>
      </c>
      <c r="BK227" s="157">
        <f t="shared" si="59"/>
        <v>0</v>
      </c>
      <c r="BL227" s="14" t="s">
        <v>169</v>
      </c>
      <c r="BM227" s="156" t="s">
        <v>460</v>
      </c>
    </row>
    <row r="228" spans="1:65" s="2" customFormat="1" ht="16.5" customHeight="1">
      <c r="A228" s="26"/>
      <c r="B228" s="144"/>
      <c r="C228" s="158" t="s">
        <v>317</v>
      </c>
      <c r="D228" s="158" t="s">
        <v>188</v>
      </c>
      <c r="E228" s="159" t="s">
        <v>1142</v>
      </c>
      <c r="F228" s="160" t="s">
        <v>1143</v>
      </c>
      <c r="G228" s="161" t="s">
        <v>971</v>
      </c>
      <c r="H228" s="162">
        <v>1</v>
      </c>
      <c r="I228" s="163"/>
      <c r="J228" s="163">
        <f t="shared" si="50"/>
        <v>0</v>
      </c>
      <c r="K228" s="164"/>
      <c r="L228" s="165"/>
      <c r="M228" s="166" t="s">
        <v>1</v>
      </c>
      <c r="N228" s="167" t="s">
        <v>35</v>
      </c>
      <c r="O228" s="154">
        <v>0</v>
      </c>
      <c r="P228" s="154">
        <f t="shared" si="51"/>
        <v>0</v>
      </c>
      <c r="Q228" s="154">
        <v>0</v>
      </c>
      <c r="R228" s="154">
        <f t="shared" si="52"/>
        <v>0</v>
      </c>
      <c r="S228" s="154">
        <v>0</v>
      </c>
      <c r="T228" s="155">
        <f t="shared" si="5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6" t="s">
        <v>179</v>
      </c>
      <c r="AT228" s="156" t="s">
        <v>188</v>
      </c>
      <c r="AU228" s="156" t="s">
        <v>170</v>
      </c>
      <c r="AY228" s="14" t="s">
        <v>163</v>
      </c>
      <c r="BE228" s="157">
        <f t="shared" si="54"/>
        <v>0</v>
      </c>
      <c r="BF228" s="157">
        <f t="shared" si="55"/>
        <v>0</v>
      </c>
      <c r="BG228" s="157">
        <f t="shared" si="56"/>
        <v>0</v>
      </c>
      <c r="BH228" s="157">
        <f t="shared" si="57"/>
        <v>0</v>
      </c>
      <c r="BI228" s="157">
        <f t="shared" si="58"/>
        <v>0</v>
      </c>
      <c r="BJ228" s="14" t="s">
        <v>170</v>
      </c>
      <c r="BK228" s="157">
        <f t="shared" si="59"/>
        <v>0</v>
      </c>
      <c r="BL228" s="14" t="s">
        <v>169</v>
      </c>
      <c r="BM228" s="156" t="s">
        <v>463</v>
      </c>
    </row>
    <row r="229" spans="1:65" s="2" customFormat="1" ht="16.5" customHeight="1">
      <c r="A229" s="26"/>
      <c r="B229" s="144"/>
      <c r="C229" s="158" t="s">
        <v>471</v>
      </c>
      <c r="D229" s="158" t="s">
        <v>188</v>
      </c>
      <c r="E229" s="159" t="s">
        <v>1144</v>
      </c>
      <c r="F229" s="160" t="s">
        <v>1145</v>
      </c>
      <c r="G229" s="161" t="s">
        <v>971</v>
      </c>
      <c r="H229" s="162">
        <v>2</v>
      </c>
      <c r="I229" s="163"/>
      <c r="J229" s="163">
        <f t="shared" si="50"/>
        <v>0</v>
      </c>
      <c r="K229" s="164"/>
      <c r="L229" s="165"/>
      <c r="M229" s="166" t="s">
        <v>1</v>
      </c>
      <c r="N229" s="167" t="s">
        <v>35</v>
      </c>
      <c r="O229" s="154">
        <v>0</v>
      </c>
      <c r="P229" s="154">
        <f t="shared" si="51"/>
        <v>0</v>
      </c>
      <c r="Q229" s="154">
        <v>0</v>
      </c>
      <c r="R229" s="154">
        <f t="shared" si="52"/>
        <v>0</v>
      </c>
      <c r="S229" s="154">
        <v>0</v>
      </c>
      <c r="T229" s="155">
        <f t="shared" si="5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179</v>
      </c>
      <c r="AT229" s="156" t="s">
        <v>188</v>
      </c>
      <c r="AU229" s="156" t="s">
        <v>170</v>
      </c>
      <c r="AY229" s="14" t="s">
        <v>163</v>
      </c>
      <c r="BE229" s="157">
        <f t="shared" si="54"/>
        <v>0</v>
      </c>
      <c r="BF229" s="157">
        <f t="shared" si="55"/>
        <v>0</v>
      </c>
      <c r="BG229" s="157">
        <f t="shared" si="56"/>
        <v>0</v>
      </c>
      <c r="BH229" s="157">
        <f t="shared" si="57"/>
        <v>0</v>
      </c>
      <c r="BI229" s="157">
        <f t="shared" si="58"/>
        <v>0</v>
      </c>
      <c r="BJ229" s="14" t="s">
        <v>170</v>
      </c>
      <c r="BK229" s="157">
        <f t="shared" si="59"/>
        <v>0</v>
      </c>
      <c r="BL229" s="14" t="s">
        <v>169</v>
      </c>
      <c r="BM229" s="156" t="s">
        <v>467</v>
      </c>
    </row>
    <row r="230" spans="1:65" s="2" customFormat="1" ht="16.5" customHeight="1">
      <c r="A230" s="26"/>
      <c r="B230" s="144"/>
      <c r="C230" s="158" t="s">
        <v>320</v>
      </c>
      <c r="D230" s="158" t="s">
        <v>188</v>
      </c>
      <c r="E230" s="159" t="s">
        <v>1146</v>
      </c>
      <c r="F230" s="160" t="s">
        <v>1147</v>
      </c>
      <c r="G230" s="161" t="s">
        <v>971</v>
      </c>
      <c r="H230" s="162">
        <v>1</v>
      </c>
      <c r="I230" s="163"/>
      <c r="J230" s="163">
        <f t="shared" si="50"/>
        <v>0</v>
      </c>
      <c r="K230" s="164"/>
      <c r="L230" s="165"/>
      <c r="M230" s="166" t="s">
        <v>1</v>
      </c>
      <c r="N230" s="167" t="s">
        <v>35</v>
      </c>
      <c r="O230" s="154">
        <v>0</v>
      </c>
      <c r="P230" s="154">
        <f t="shared" si="51"/>
        <v>0</v>
      </c>
      <c r="Q230" s="154">
        <v>0</v>
      </c>
      <c r="R230" s="154">
        <f t="shared" si="52"/>
        <v>0</v>
      </c>
      <c r="S230" s="154">
        <v>0</v>
      </c>
      <c r="T230" s="155">
        <f t="shared" si="5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179</v>
      </c>
      <c r="AT230" s="156" t="s">
        <v>188</v>
      </c>
      <c r="AU230" s="156" t="s">
        <v>170</v>
      </c>
      <c r="AY230" s="14" t="s">
        <v>163</v>
      </c>
      <c r="BE230" s="157">
        <f t="shared" si="54"/>
        <v>0</v>
      </c>
      <c r="BF230" s="157">
        <f t="shared" si="55"/>
        <v>0</v>
      </c>
      <c r="BG230" s="157">
        <f t="shared" si="56"/>
        <v>0</v>
      </c>
      <c r="BH230" s="157">
        <f t="shared" si="57"/>
        <v>0</v>
      </c>
      <c r="BI230" s="157">
        <f t="shared" si="58"/>
        <v>0</v>
      </c>
      <c r="BJ230" s="14" t="s">
        <v>170</v>
      </c>
      <c r="BK230" s="157">
        <f t="shared" si="59"/>
        <v>0</v>
      </c>
      <c r="BL230" s="14" t="s">
        <v>169</v>
      </c>
      <c r="BM230" s="156" t="s">
        <v>470</v>
      </c>
    </row>
    <row r="231" spans="1:65" s="2" customFormat="1" ht="16.5" customHeight="1">
      <c r="A231" s="26"/>
      <c r="B231" s="144"/>
      <c r="C231" s="158" t="s">
        <v>478</v>
      </c>
      <c r="D231" s="158" t="s">
        <v>188</v>
      </c>
      <c r="E231" s="159" t="s">
        <v>1148</v>
      </c>
      <c r="F231" s="160" t="s">
        <v>1149</v>
      </c>
      <c r="G231" s="161" t="s">
        <v>971</v>
      </c>
      <c r="H231" s="162">
        <v>8</v>
      </c>
      <c r="I231" s="163"/>
      <c r="J231" s="163">
        <f t="shared" si="50"/>
        <v>0</v>
      </c>
      <c r="K231" s="164"/>
      <c r="L231" s="165"/>
      <c r="M231" s="166" t="s">
        <v>1</v>
      </c>
      <c r="N231" s="167" t="s">
        <v>35</v>
      </c>
      <c r="O231" s="154">
        <v>0</v>
      </c>
      <c r="P231" s="154">
        <f t="shared" si="51"/>
        <v>0</v>
      </c>
      <c r="Q231" s="154">
        <v>0</v>
      </c>
      <c r="R231" s="154">
        <f t="shared" si="52"/>
        <v>0</v>
      </c>
      <c r="S231" s="154">
        <v>0</v>
      </c>
      <c r="T231" s="155">
        <f t="shared" si="5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6" t="s">
        <v>179</v>
      </c>
      <c r="AT231" s="156" t="s">
        <v>188</v>
      </c>
      <c r="AU231" s="156" t="s">
        <v>170</v>
      </c>
      <c r="AY231" s="14" t="s">
        <v>163</v>
      </c>
      <c r="BE231" s="157">
        <f t="shared" si="54"/>
        <v>0</v>
      </c>
      <c r="BF231" s="157">
        <f t="shared" si="55"/>
        <v>0</v>
      </c>
      <c r="BG231" s="157">
        <f t="shared" si="56"/>
        <v>0</v>
      </c>
      <c r="BH231" s="157">
        <f t="shared" si="57"/>
        <v>0</v>
      </c>
      <c r="BI231" s="157">
        <f t="shared" si="58"/>
        <v>0</v>
      </c>
      <c r="BJ231" s="14" t="s">
        <v>170</v>
      </c>
      <c r="BK231" s="157">
        <f t="shared" si="59"/>
        <v>0</v>
      </c>
      <c r="BL231" s="14" t="s">
        <v>169</v>
      </c>
      <c r="BM231" s="156" t="s">
        <v>474</v>
      </c>
    </row>
    <row r="232" spans="1:65" s="2" customFormat="1" ht="16.5" customHeight="1">
      <c r="A232" s="26"/>
      <c r="B232" s="144"/>
      <c r="C232" s="158" t="s">
        <v>324</v>
      </c>
      <c r="D232" s="158" t="s">
        <v>188</v>
      </c>
      <c r="E232" s="159" t="s">
        <v>1150</v>
      </c>
      <c r="F232" s="160" t="s">
        <v>1151</v>
      </c>
      <c r="G232" s="161" t="s">
        <v>971</v>
      </c>
      <c r="H232" s="162">
        <v>7</v>
      </c>
      <c r="I232" s="163"/>
      <c r="J232" s="163">
        <f t="shared" si="50"/>
        <v>0</v>
      </c>
      <c r="K232" s="164"/>
      <c r="L232" s="165"/>
      <c r="M232" s="166" t="s">
        <v>1</v>
      </c>
      <c r="N232" s="167" t="s">
        <v>35</v>
      </c>
      <c r="O232" s="154">
        <v>0</v>
      </c>
      <c r="P232" s="154">
        <f t="shared" si="51"/>
        <v>0</v>
      </c>
      <c r="Q232" s="154">
        <v>0</v>
      </c>
      <c r="R232" s="154">
        <f t="shared" si="52"/>
        <v>0</v>
      </c>
      <c r="S232" s="154">
        <v>0</v>
      </c>
      <c r="T232" s="155">
        <f t="shared" si="5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179</v>
      </c>
      <c r="AT232" s="156" t="s">
        <v>188</v>
      </c>
      <c r="AU232" s="156" t="s">
        <v>170</v>
      </c>
      <c r="AY232" s="14" t="s">
        <v>163</v>
      </c>
      <c r="BE232" s="157">
        <f t="shared" si="54"/>
        <v>0</v>
      </c>
      <c r="BF232" s="157">
        <f t="shared" si="55"/>
        <v>0</v>
      </c>
      <c r="BG232" s="157">
        <f t="shared" si="56"/>
        <v>0</v>
      </c>
      <c r="BH232" s="157">
        <f t="shared" si="57"/>
        <v>0</v>
      </c>
      <c r="BI232" s="157">
        <f t="shared" si="58"/>
        <v>0</v>
      </c>
      <c r="BJ232" s="14" t="s">
        <v>170</v>
      </c>
      <c r="BK232" s="157">
        <f t="shared" si="59"/>
        <v>0</v>
      </c>
      <c r="BL232" s="14" t="s">
        <v>169</v>
      </c>
      <c r="BM232" s="156" t="s">
        <v>477</v>
      </c>
    </row>
    <row r="233" spans="1:65" s="2" customFormat="1" ht="16.5" customHeight="1">
      <c r="A233" s="26"/>
      <c r="B233" s="144"/>
      <c r="C233" s="158" t="s">
        <v>486</v>
      </c>
      <c r="D233" s="158" t="s">
        <v>188</v>
      </c>
      <c r="E233" s="159" t="s">
        <v>1152</v>
      </c>
      <c r="F233" s="160" t="s">
        <v>1153</v>
      </c>
      <c r="G233" s="161" t="s">
        <v>971</v>
      </c>
      <c r="H233" s="162">
        <v>1</v>
      </c>
      <c r="I233" s="163"/>
      <c r="J233" s="163">
        <f t="shared" si="50"/>
        <v>0</v>
      </c>
      <c r="K233" s="164"/>
      <c r="L233" s="165"/>
      <c r="M233" s="166" t="s">
        <v>1</v>
      </c>
      <c r="N233" s="167" t="s">
        <v>35</v>
      </c>
      <c r="O233" s="154">
        <v>0</v>
      </c>
      <c r="P233" s="154">
        <f t="shared" si="51"/>
        <v>0</v>
      </c>
      <c r="Q233" s="154">
        <v>0</v>
      </c>
      <c r="R233" s="154">
        <f t="shared" si="52"/>
        <v>0</v>
      </c>
      <c r="S233" s="154">
        <v>0</v>
      </c>
      <c r="T233" s="155">
        <f t="shared" si="5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179</v>
      </c>
      <c r="AT233" s="156" t="s">
        <v>188</v>
      </c>
      <c r="AU233" s="156" t="s">
        <v>170</v>
      </c>
      <c r="AY233" s="14" t="s">
        <v>163</v>
      </c>
      <c r="BE233" s="157">
        <f t="shared" si="54"/>
        <v>0</v>
      </c>
      <c r="BF233" s="157">
        <f t="shared" si="55"/>
        <v>0</v>
      </c>
      <c r="BG233" s="157">
        <f t="shared" si="56"/>
        <v>0</v>
      </c>
      <c r="BH233" s="157">
        <f t="shared" si="57"/>
        <v>0</v>
      </c>
      <c r="BI233" s="157">
        <f t="shared" si="58"/>
        <v>0</v>
      </c>
      <c r="BJ233" s="14" t="s">
        <v>170</v>
      </c>
      <c r="BK233" s="157">
        <f t="shared" si="59"/>
        <v>0</v>
      </c>
      <c r="BL233" s="14" t="s">
        <v>169</v>
      </c>
      <c r="BM233" s="156" t="s">
        <v>481</v>
      </c>
    </row>
    <row r="234" spans="1:65" s="12" customFormat="1" ht="22.9" customHeight="1">
      <c r="B234" s="132"/>
      <c r="D234" s="133" t="s">
        <v>68</v>
      </c>
      <c r="E234" s="142" t="s">
        <v>1154</v>
      </c>
      <c r="F234" s="142" t="s">
        <v>1155</v>
      </c>
      <c r="J234" s="143">
        <f>BK234</f>
        <v>0</v>
      </c>
      <c r="L234" s="132"/>
      <c r="M234" s="136"/>
      <c r="N234" s="137"/>
      <c r="O234" s="137"/>
      <c r="P234" s="138">
        <f>SUM(P235:P243)</f>
        <v>0</v>
      </c>
      <c r="Q234" s="137"/>
      <c r="R234" s="138">
        <f>SUM(R235:R243)</f>
        <v>0</v>
      </c>
      <c r="S234" s="137"/>
      <c r="T234" s="139">
        <f>SUM(T235:T243)</f>
        <v>0</v>
      </c>
      <c r="AR234" s="133" t="s">
        <v>77</v>
      </c>
      <c r="AT234" s="140" t="s">
        <v>68</v>
      </c>
      <c r="AU234" s="140" t="s">
        <v>77</v>
      </c>
      <c r="AY234" s="133" t="s">
        <v>163</v>
      </c>
      <c r="BK234" s="141">
        <f>SUM(BK235:BK243)</f>
        <v>0</v>
      </c>
    </row>
    <row r="235" spans="1:65" s="2" customFormat="1" ht="16.5" customHeight="1">
      <c r="A235" s="26"/>
      <c r="B235" s="144"/>
      <c r="C235" s="158" t="s">
        <v>327</v>
      </c>
      <c r="D235" s="158" t="s">
        <v>188</v>
      </c>
      <c r="E235" s="159" t="s">
        <v>1130</v>
      </c>
      <c r="F235" s="160" t="s">
        <v>1131</v>
      </c>
      <c r="G235" s="161" t="s">
        <v>971</v>
      </c>
      <c r="H235" s="162">
        <v>1</v>
      </c>
      <c r="I235" s="163"/>
      <c r="J235" s="163">
        <f t="shared" ref="J235:J243" si="60">ROUND(I235*H235,2)</f>
        <v>0</v>
      </c>
      <c r="K235" s="164"/>
      <c r="L235" s="165"/>
      <c r="M235" s="166" t="s">
        <v>1</v>
      </c>
      <c r="N235" s="167" t="s">
        <v>35</v>
      </c>
      <c r="O235" s="154">
        <v>0</v>
      </c>
      <c r="P235" s="154">
        <f t="shared" ref="P235:P243" si="61">O235*H235</f>
        <v>0</v>
      </c>
      <c r="Q235" s="154">
        <v>0</v>
      </c>
      <c r="R235" s="154">
        <f t="shared" ref="R235:R243" si="62">Q235*H235</f>
        <v>0</v>
      </c>
      <c r="S235" s="154">
        <v>0</v>
      </c>
      <c r="T235" s="155">
        <f t="shared" ref="T235:T243" si="63"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179</v>
      </c>
      <c r="AT235" s="156" t="s">
        <v>188</v>
      </c>
      <c r="AU235" s="156" t="s">
        <v>170</v>
      </c>
      <c r="AY235" s="14" t="s">
        <v>163</v>
      </c>
      <c r="BE235" s="157">
        <f t="shared" ref="BE235:BE243" si="64">IF(N235="základná",J235,0)</f>
        <v>0</v>
      </c>
      <c r="BF235" s="157">
        <f t="shared" ref="BF235:BF243" si="65">IF(N235="znížená",J235,0)</f>
        <v>0</v>
      </c>
      <c r="BG235" s="157">
        <f t="shared" ref="BG235:BG243" si="66">IF(N235="zákl. prenesená",J235,0)</f>
        <v>0</v>
      </c>
      <c r="BH235" s="157">
        <f t="shared" ref="BH235:BH243" si="67">IF(N235="zníž. prenesená",J235,0)</f>
        <v>0</v>
      </c>
      <c r="BI235" s="157">
        <f t="shared" ref="BI235:BI243" si="68">IF(N235="nulová",J235,0)</f>
        <v>0</v>
      </c>
      <c r="BJ235" s="14" t="s">
        <v>170</v>
      </c>
      <c r="BK235" s="157">
        <f t="shared" ref="BK235:BK243" si="69">ROUND(I235*H235,2)</f>
        <v>0</v>
      </c>
      <c r="BL235" s="14" t="s">
        <v>169</v>
      </c>
      <c r="BM235" s="156" t="s">
        <v>484</v>
      </c>
    </row>
    <row r="236" spans="1:65" s="2" customFormat="1" ht="16.5" customHeight="1">
      <c r="A236" s="26"/>
      <c r="B236" s="144"/>
      <c r="C236" s="145" t="s">
        <v>493</v>
      </c>
      <c r="D236" s="145" t="s">
        <v>165</v>
      </c>
      <c r="E236" s="146" t="s">
        <v>1100</v>
      </c>
      <c r="F236" s="147" t="s">
        <v>1101</v>
      </c>
      <c r="G236" s="148" t="s">
        <v>971</v>
      </c>
      <c r="H236" s="149">
        <v>1</v>
      </c>
      <c r="I236" s="150"/>
      <c r="J236" s="150">
        <f t="shared" si="60"/>
        <v>0</v>
      </c>
      <c r="K236" s="151"/>
      <c r="L236" s="27"/>
      <c r="M236" s="152" t="s">
        <v>1</v>
      </c>
      <c r="N236" s="153" t="s">
        <v>35</v>
      </c>
      <c r="O236" s="154">
        <v>0</v>
      </c>
      <c r="P236" s="154">
        <f t="shared" si="61"/>
        <v>0</v>
      </c>
      <c r="Q236" s="154">
        <v>0</v>
      </c>
      <c r="R236" s="154">
        <f t="shared" si="62"/>
        <v>0</v>
      </c>
      <c r="S236" s="154">
        <v>0</v>
      </c>
      <c r="T236" s="155">
        <f t="shared" si="6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169</v>
      </c>
      <c r="AT236" s="156" t="s">
        <v>165</v>
      </c>
      <c r="AU236" s="156" t="s">
        <v>170</v>
      </c>
      <c r="AY236" s="14" t="s">
        <v>163</v>
      </c>
      <c r="BE236" s="157">
        <f t="shared" si="64"/>
        <v>0</v>
      </c>
      <c r="BF236" s="157">
        <f t="shared" si="65"/>
        <v>0</v>
      </c>
      <c r="BG236" s="157">
        <f t="shared" si="66"/>
        <v>0</v>
      </c>
      <c r="BH236" s="157">
        <f t="shared" si="67"/>
        <v>0</v>
      </c>
      <c r="BI236" s="157">
        <f t="shared" si="68"/>
        <v>0</v>
      </c>
      <c r="BJ236" s="14" t="s">
        <v>170</v>
      </c>
      <c r="BK236" s="157">
        <f t="shared" si="69"/>
        <v>0</v>
      </c>
      <c r="BL236" s="14" t="s">
        <v>169</v>
      </c>
      <c r="BM236" s="156" t="s">
        <v>489</v>
      </c>
    </row>
    <row r="237" spans="1:65" s="2" customFormat="1" ht="16.5" customHeight="1">
      <c r="A237" s="26"/>
      <c r="B237" s="144"/>
      <c r="C237" s="158" t="s">
        <v>331</v>
      </c>
      <c r="D237" s="158" t="s">
        <v>188</v>
      </c>
      <c r="E237" s="159" t="s">
        <v>1156</v>
      </c>
      <c r="F237" s="160" t="s">
        <v>1157</v>
      </c>
      <c r="G237" s="161" t="s">
        <v>971</v>
      </c>
      <c r="H237" s="162">
        <v>1</v>
      </c>
      <c r="I237" s="163"/>
      <c r="J237" s="163">
        <f t="shared" si="60"/>
        <v>0</v>
      </c>
      <c r="K237" s="164"/>
      <c r="L237" s="165"/>
      <c r="M237" s="166" t="s">
        <v>1</v>
      </c>
      <c r="N237" s="167" t="s">
        <v>35</v>
      </c>
      <c r="O237" s="154">
        <v>0</v>
      </c>
      <c r="P237" s="154">
        <f t="shared" si="61"/>
        <v>0</v>
      </c>
      <c r="Q237" s="154">
        <v>0</v>
      </c>
      <c r="R237" s="154">
        <f t="shared" si="62"/>
        <v>0</v>
      </c>
      <c r="S237" s="154">
        <v>0</v>
      </c>
      <c r="T237" s="155">
        <f t="shared" si="6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6" t="s">
        <v>179</v>
      </c>
      <c r="AT237" s="156" t="s">
        <v>188</v>
      </c>
      <c r="AU237" s="156" t="s">
        <v>170</v>
      </c>
      <c r="AY237" s="14" t="s">
        <v>163</v>
      </c>
      <c r="BE237" s="157">
        <f t="shared" si="64"/>
        <v>0</v>
      </c>
      <c r="BF237" s="157">
        <f t="shared" si="65"/>
        <v>0</v>
      </c>
      <c r="BG237" s="157">
        <f t="shared" si="66"/>
        <v>0</v>
      </c>
      <c r="BH237" s="157">
        <f t="shared" si="67"/>
        <v>0</v>
      </c>
      <c r="BI237" s="157">
        <f t="shared" si="68"/>
        <v>0</v>
      </c>
      <c r="BJ237" s="14" t="s">
        <v>170</v>
      </c>
      <c r="BK237" s="157">
        <f t="shared" si="69"/>
        <v>0</v>
      </c>
      <c r="BL237" s="14" t="s">
        <v>169</v>
      </c>
      <c r="BM237" s="156" t="s">
        <v>492</v>
      </c>
    </row>
    <row r="238" spans="1:65" s="2" customFormat="1" ht="16.5" customHeight="1">
      <c r="A238" s="26"/>
      <c r="B238" s="144"/>
      <c r="C238" s="158" t="s">
        <v>500</v>
      </c>
      <c r="D238" s="158" t="s">
        <v>188</v>
      </c>
      <c r="E238" s="159" t="s">
        <v>1102</v>
      </c>
      <c r="F238" s="160" t="s">
        <v>1103</v>
      </c>
      <c r="G238" s="161" t="s">
        <v>971</v>
      </c>
      <c r="H238" s="162">
        <v>1</v>
      </c>
      <c r="I238" s="163"/>
      <c r="J238" s="163">
        <f t="shared" si="60"/>
        <v>0</v>
      </c>
      <c r="K238" s="164"/>
      <c r="L238" s="165"/>
      <c r="M238" s="166" t="s">
        <v>1</v>
      </c>
      <c r="N238" s="167" t="s">
        <v>35</v>
      </c>
      <c r="O238" s="154">
        <v>0</v>
      </c>
      <c r="P238" s="154">
        <f t="shared" si="61"/>
        <v>0</v>
      </c>
      <c r="Q238" s="154">
        <v>0</v>
      </c>
      <c r="R238" s="154">
        <f t="shared" si="62"/>
        <v>0</v>
      </c>
      <c r="S238" s="154">
        <v>0</v>
      </c>
      <c r="T238" s="155">
        <f t="shared" si="6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6" t="s">
        <v>179</v>
      </c>
      <c r="AT238" s="156" t="s">
        <v>188</v>
      </c>
      <c r="AU238" s="156" t="s">
        <v>170</v>
      </c>
      <c r="AY238" s="14" t="s">
        <v>163</v>
      </c>
      <c r="BE238" s="157">
        <f t="shared" si="64"/>
        <v>0</v>
      </c>
      <c r="BF238" s="157">
        <f t="shared" si="65"/>
        <v>0</v>
      </c>
      <c r="BG238" s="157">
        <f t="shared" si="66"/>
        <v>0</v>
      </c>
      <c r="BH238" s="157">
        <f t="shared" si="67"/>
        <v>0</v>
      </c>
      <c r="BI238" s="157">
        <f t="shared" si="68"/>
        <v>0</v>
      </c>
      <c r="BJ238" s="14" t="s">
        <v>170</v>
      </c>
      <c r="BK238" s="157">
        <f t="shared" si="69"/>
        <v>0</v>
      </c>
      <c r="BL238" s="14" t="s">
        <v>169</v>
      </c>
      <c r="BM238" s="156" t="s">
        <v>496</v>
      </c>
    </row>
    <row r="239" spans="1:65" s="2" customFormat="1" ht="16.5" customHeight="1">
      <c r="A239" s="26"/>
      <c r="B239" s="144"/>
      <c r="C239" s="158" t="s">
        <v>334</v>
      </c>
      <c r="D239" s="158" t="s">
        <v>188</v>
      </c>
      <c r="E239" s="159" t="s">
        <v>1158</v>
      </c>
      <c r="F239" s="160" t="s">
        <v>1159</v>
      </c>
      <c r="G239" s="161" t="s">
        <v>971</v>
      </c>
      <c r="H239" s="162">
        <v>1</v>
      </c>
      <c r="I239" s="163"/>
      <c r="J239" s="163">
        <f t="shared" si="60"/>
        <v>0</v>
      </c>
      <c r="K239" s="164"/>
      <c r="L239" s="165"/>
      <c r="M239" s="166" t="s">
        <v>1</v>
      </c>
      <c r="N239" s="167" t="s">
        <v>35</v>
      </c>
      <c r="O239" s="154">
        <v>0</v>
      </c>
      <c r="P239" s="154">
        <f t="shared" si="61"/>
        <v>0</v>
      </c>
      <c r="Q239" s="154">
        <v>0</v>
      </c>
      <c r="R239" s="154">
        <f t="shared" si="62"/>
        <v>0</v>
      </c>
      <c r="S239" s="154">
        <v>0</v>
      </c>
      <c r="T239" s="155">
        <f t="shared" si="6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179</v>
      </c>
      <c r="AT239" s="156" t="s">
        <v>188</v>
      </c>
      <c r="AU239" s="156" t="s">
        <v>170</v>
      </c>
      <c r="AY239" s="14" t="s">
        <v>163</v>
      </c>
      <c r="BE239" s="157">
        <f t="shared" si="64"/>
        <v>0</v>
      </c>
      <c r="BF239" s="157">
        <f t="shared" si="65"/>
        <v>0</v>
      </c>
      <c r="BG239" s="157">
        <f t="shared" si="66"/>
        <v>0</v>
      </c>
      <c r="BH239" s="157">
        <f t="shared" si="67"/>
        <v>0</v>
      </c>
      <c r="BI239" s="157">
        <f t="shared" si="68"/>
        <v>0</v>
      </c>
      <c r="BJ239" s="14" t="s">
        <v>170</v>
      </c>
      <c r="BK239" s="157">
        <f t="shared" si="69"/>
        <v>0</v>
      </c>
      <c r="BL239" s="14" t="s">
        <v>169</v>
      </c>
      <c r="BM239" s="156" t="s">
        <v>499</v>
      </c>
    </row>
    <row r="240" spans="1:65" s="2" customFormat="1" ht="16.5" customHeight="1">
      <c r="A240" s="26"/>
      <c r="B240" s="144"/>
      <c r="C240" s="158" t="s">
        <v>513</v>
      </c>
      <c r="D240" s="158" t="s">
        <v>188</v>
      </c>
      <c r="E240" s="159" t="s">
        <v>1160</v>
      </c>
      <c r="F240" s="160" t="s">
        <v>1161</v>
      </c>
      <c r="G240" s="161" t="s">
        <v>971</v>
      </c>
      <c r="H240" s="162">
        <v>1</v>
      </c>
      <c r="I240" s="163"/>
      <c r="J240" s="163">
        <f t="shared" si="60"/>
        <v>0</v>
      </c>
      <c r="K240" s="164"/>
      <c r="L240" s="165"/>
      <c r="M240" s="166" t="s">
        <v>1</v>
      </c>
      <c r="N240" s="167" t="s">
        <v>35</v>
      </c>
      <c r="O240" s="154">
        <v>0</v>
      </c>
      <c r="P240" s="154">
        <f t="shared" si="61"/>
        <v>0</v>
      </c>
      <c r="Q240" s="154">
        <v>0</v>
      </c>
      <c r="R240" s="154">
        <f t="shared" si="62"/>
        <v>0</v>
      </c>
      <c r="S240" s="154">
        <v>0</v>
      </c>
      <c r="T240" s="155">
        <f t="shared" si="6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179</v>
      </c>
      <c r="AT240" s="156" t="s">
        <v>188</v>
      </c>
      <c r="AU240" s="156" t="s">
        <v>170</v>
      </c>
      <c r="AY240" s="14" t="s">
        <v>163</v>
      </c>
      <c r="BE240" s="157">
        <f t="shared" si="64"/>
        <v>0</v>
      </c>
      <c r="BF240" s="157">
        <f t="shared" si="65"/>
        <v>0</v>
      </c>
      <c r="BG240" s="157">
        <f t="shared" si="66"/>
        <v>0</v>
      </c>
      <c r="BH240" s="157">
        <f t="shared" si="67"/>
        <v>0</v>
      </c>
      <c r="BI240" s="157">
        <f t="shared" si="68"/>
        <v>0</v>
      </c>
      <c r="BJ240" s="14" t="s">
        <v>170</v>
      </c>
      <c r="BK240" s="157">
        <f t="shared" si="69"/>
        <v>0</v>
      </c>
      <c r="BL240" s="14" t="s">
        <v>169</v>
      </c>
      <c r="BM240" s="156" t="s">
        <v>503</v>
      </c>
    </row>
    <row r="241" spans="1:65" s="2" customFormat="1" ht="16.5" customHeight="1">
      <c r="A241" s="26"/>
      <c r="B241" s="144"/>
      <c r="C241" s="158" t="s">
        <v>338</v>
      </c>
      <c r="D241" s="158" t="s">
        <v>188</v>
      </c>
      <c r="E241" s="159" t="s">
        <v>1162</v>
      </c>
      <c r="F241" s="160" t="s">
        <v>1163</v>
      </c>
      <c r="G241" s="161" t="s">
        <v>971</v>
      </c>
      <c r="H241" s="162">
        <v>1</v>
      </c>
      <c r="I241" s="163"/>
      <c r="J241" s="163">
        <f t="shared" si="60"/>
        <v>0</v>
      </c>
      <c r="K241" s="164"/>
      <c r="L241" s="165"/>
      <c r="M241" s="166" t="s">
        <v>1</v>
      </c>
      <c r="N241" s="167" t="s">
        <v>35</v>
      </c>
      <c r="O241" s="154">
        <v>0</v>
      </c>
      <c r="P241" s="154">
        <f t="shared" si="61"/>
        <v>0</v>
      </c>
      <c r="Q241" s="154">
        <v>0</v>
      </c>
      <c r="R241" s="154">
        <f t="shared" si="62"/>
        <v>0</v>
      </c>
      <c r="S241" s="154">
        <v>0</v>
      </c>
      <c r="T241" s="155">
        <f t="shared" si="6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179</v>
      </c>
      <c r="AT241" s="156" t="s">
        <v>188</v>
      </c>
      <c r="AU241" s="156" t="s">
        <v>170</v>
      </c>
      <c r="AY241" s="14" t="s">
        <v>163</v>
      </c>
      <c r="BE241" s="157">
        <f t="shared" si="64"/>
        <v>0</v>
      </c>
      <c r="BF241" s="157">
        <f t="shared" si="65"/>
        <v>0</v>
      </c>
      <c r="BG241" s="157">
        <f t="shared" si="66"/>
        <v>0</v>
      </c>
      <c r="BH241" s="157">
        <f t="shared" si="67"/>
        <v>0</v>
      </c>
      <c r="BI241" s="157">
        <f t="shared" si="68"/>
        <v>0</v>
      </c>
      <c r="BJ241" s="14" t="s">
        <v>170</v>
      </c>
      <c r="BK241" s="157">
        <f t="shared" si="69"/>
        <v>0</v>
      </c>
      <c r="BL241" s="14" t="s">
        <v>169</v>
      </c>
      <c r="BM241" s="156" t="s">
        <v>508</v>
      </c>
    </row>
    <row r="242" spans="1:65" s="2" customFormat="1" ht="16.5" customHeight="1">
      <c r="A242" s="26"/>
      <c r="B242" s="144"/>
      <c r="C242" s="158" t="s">
        <v>504</v>
      </c>
      <c r="D242" s="158" t="s">
        <v>188</v>
      </c>
      <c r="E242" s="159" t="s">
        <v>1164</v>
      </c>
      <c r="F242" s="160" t="s">
        <v>1165</v>
      </c>
      <c r="G242" s="161" t="s">
        <v>971</v>
      </c>
      <c r="H242" s="162">
        <v>2</v>
      </c>
      <c r="I242" s="163"/>
      <c r="J242" s="163">
        <f t="shared" si="60"/>
        <v>0</v>
      </c>
      <c r="K242" s="164"/>
      <c r="L242" s="165"/>
      <c r="M242" s="166" t="s">
        <v>1</v>
      </c>
      <c r="N242" s="167" t="s">
        <v>35</v>
      </c>
      <c r="O242" s="154">
        <v>0</v>
      </c>
      <c r="P242" s="154">
        <f t="shared" si="61"/>
        <v>0</v>
      </c>
      <c r="Q242" s="154">
        <v>0</v>
      </c>
      <c r="R242" s="154">
        <f t="shared" si="62"/>
        <v>0</v>
      </c>
      <c r="S242" s="154">
        <v>0</v>
      </c>
      <c r="T242" s="155">
        <f t="shared" si="6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179</v>
      </c>
      <c r="AT242" s="156" t="s">
        <v>188</v>
      </c>
      <c r="AU242" s="156" t="s">
        <v>170</v>
      </c>
      <c r="AY242" s="14" t="s">
        <v>163</v>
      </c>
      <c r="BE242" s="157">
        <f t="shared" si="64"/>
        <v>0</v>
      </c>
      <c r="BF242" s="157">
        <f t="shared" si="65"/>
        <v>0</v>
      </c>
      <c r="BG242" s="157">
        <f t="shared" si="66"/>
        <v>0</v>
      </c>
      <c r="BH242" s="157">
        <f t="shared" si="67"/>
        <v>0</v>
      </c>
      <c r="BI242" s="157">
        <f t="shared" si="68"/>
        <v>0</v>
      </c>
      <c r="BJ242" s="14" t="s">
        <v>170</v>
      </c>
      <c r="BK242" s="157">
        <f t="shared" si="69"/>
        <v>0</v>
      </c>
      <c r="BL242" s="14" t="s">
        <v>169</v>
      </c>
      <c r="BM242" s="156" t="s">
        <v>516</v>
      </c>
    </row>
    <row r="243" spans="1:65" s="2" customFormat="1" ht="16.5" customHeight="1">
      <c r="A243" s="26"/>
      <c r="B243" s="144"/>
      <c r="C243" s="158" t="s">
        <v>341</v>
      </c>
      <c r="D243" s="158" t="s">
        <v>188</v>
      </c>
      <c r="E243" s="159" t="s">
        <v>1148</v>
      </c>
      <c r="F243" s="160" t="s">
        <v>1149</v>
      </c>
      <c r="G243" s="161" t="s">
        <v>971</v>
      </c>
      <c r="H243" s="162">
        <v>3</v>
      </c>
      <c r="I243" s="163"/>
      <c r="J243" s="163">
        <f t="shared" si="60"/>
        <v>0</v>
      </c>
      <c r="K243" s="164"/>
      <c r="L243" s="165"/>
      <c r="M243" s="166" t="s">
        <v>1</v>
      </c>
      <c r="N243" s="167" t="s">
        <v>35</v>
      </c>
      <c r="O243" s="154">
        <v>0</v>
      </c>
      <c r="P243" s="154">
        <f t="shared" si="61"/>
        <v>0</v>
      </c>
      <c r="Q243" s="154">
        <v>0</v>
      </c>
      <c r="R243" s="154">
        <f t="shared" si="62"/>
        <v>0</v>
      </c>
      <c r="S243" s="154">
        <v>0</v>
      </c>
      <c r="T243" s="155">
        <f t="shared" si="6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179</v>
      </c>
      <c r="AT243" s="156" t="s">
        <v>188</v>
      </c>
      <c r="AU243" s="156" t="s">
        <v>170</v>
      </c>
      <c r="AY243" s="14" t="s">
        <v>163</v>
      </c>
      <c r="BE243" s="157">
        <f t="shared" si="64"/>
        <v>0</v>
      </c>
      <c r="BF243" s="157">
        <f t="shared" si="65"/>
        <v>0</v>
      </c>
      <c r="BG243" s="157">
        <f t="shared" si="66"/>
        <v>0</v>
      </c>
      <c r="BH243" s="157">
        <f t="shared" si="67"/>
        <v>0</v>
      </c>
      <c r="BI243" s="157">
        <f t="shared" si="68"/>
        <v>0</v>
      </c>
      <c r="BJ243" s="14" t="s">
        <v>170</v>
      </c>
      <c r="BK243" s="157">
        <f t="shared" si="69"/>
        <v>0</v>
      </c>
      <c r="BL243" s="14" t="s">
        <v>169</v>
      </c>
      <c r="BM243" s="156" t="s">
        <v>519</v>
      </c>
    </row>
    <row r="244" spans="1:65" s="12" customFormat="1" ht="25.9" customHeight="1">
      <c r="B244" s="132"/>
      <c r="D244" s="133" t="s">
        <v>68</v>
      </c>
      <c r="E244" s="134" t="s">
        <v>1166</v>
      </c>
      <c r="F244" s="134" t="s">
        <v>1167</v>
      </c>
      <c r="J244" s="135">
        <f>BK244</f>
        <v>0</v>
      </c>
      <c r="L244" s="132"/>
      <c r="M244" s="136"/>
      <c r="N244" s="137"/>
      <c r="O244" s="137"/>
      <c r="P244" s="138">
        <f>SUM(P245:P264)</f>
        <v>0</v>
      </c>
      <c r="Q244" s="137"/>
      <c r="R244" s="138">
        <f>SUM(R245:R264)</f>
        <v>6.0289999999999996E-2</v>
      </c>
      <c r="S244" s="137"/>
      <c r="T244" s="139">
        <f>SUM(T245:T264)</f>
        <v>0</v>
      </c>
      <c r="AR244" s="133" t="s">
        <v>77</v>
      </c>
      <c r="AT244" s="140" t="s">
        <v>68</v>
      </c>
      <c r="AU244" s="140" t="s">
        <v>69</v>
      </c>
      <c r="AY244" s="133" t="s">
        <v>163</v>
      </c>
      <c r="BK244" s="141">
        <f>SUM(BK245:BK264)</f>
        <v>0</v>
      </c>
    </row>
    <row r="245" spans="1:65" s="2" customFormat="1" ht="16.5" customHeight="1">
      <c r="A245" s="26"/>
      <c r="B245" s="144"/>
      <c r="C245" s="145" t="s">
        <v>526</v>
      </c>
      <c r="D245" s="145" t="s">
        <v>165</v>
      </c>
      <c r="E245" s="146" t="s">
        <v>1168</v>
      </c>
      <c r="F245" s="147" t="s">
        <v>1169</v>
      </c>
      <c r="G245" s="148" t="s">
        <v>374</v>
      </c>
      <c r="H245" s="149">
        <v>150</v>
      </c>
      <c r="I245" s="150"/>
      <c r="J245" s="150">
        <f t="shared" ref="J245:J264" si="70">ROUND(I245*H245,2)</f>
        <v>0</v>
      </c>
      <c r="K245" s="151"/>
      <c r="L245" s="27"/>
      <c r="M245" s="152" t="s">
        <v>1</v>
      </c>
      <c r="N245" s="153" t="s">
        <v>35</v>
      </c>
      <c r="O245" s="154">
        <v>0</v>
      </c>
      <c r="P245" s="154">
        <f t="shared" ref="P245:P264" si="71">O245*H245</f>
        <v>0</v>
      </c>
      <c r="Q245" s="154">
        <v>0</v>
      </c>
      <c r="R245" s="154">
        <f t="shared" ref="R245:R264" si="72">Q245*H245</f>
        <v>0</v>
      </c>
      <c r="S245" s="154">
        <v>0</v>
      </c>
      <c r="T245" s="155">
        <f t="shared" ref="T245:T264" si="73"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6" t="s">
        <v>169</v>
      </c>
      <c r="AT245" s="156" t="s">
        <v>165</v>
      </c>
      <c r="AU245" s="156" t="s">
        <v>77</v>
      </c>
      <c r="AY245" s="14" t="s">
        <v>163</v>
      </c>
      <c r="BE245" s="157">
        <f t="shared" ref="BE245:BE264" si="74">IF(N245="základná",J245,0)</f>
        <v>0</v>
      </c>
      <c r="BF245" s="157">
        <f t="shared" ref="BF245:BF264" si="75">IF(N245="znížená",J245,0)</f>
        <v>0</v>
      </c>
      <c r="BG245" s="157">
        <f t="shared" ref="BG245:BG264" si="76">IF(N245="zákl. prenesená",J245,0)</f>
        <v>0</v>
      </c>
      <c r="BH245" s="157">
        <f t="shared" ref="BH245:BH264" si="77">IF(N245="zníž. prenesená",J245,0)</f>
        <v>0</v>
      </c>
      <c r="BI245" s="157">
        <f t="shared" ref="BI245:BI264" si="78">IF(N245="nulová",J245,0)</f>
        <v>0</v>
      </c>
      <c r="BJ245" s="14" t="s">
        <v>170</v>
      </c>
      <c r="BK245" s="157">
        <f t="shared" ref="BK245:BK264" si="79">ROUND(I245*H245,2)</f>
        <v>0</v>
      </c>
      <c r="BL245" s="14" t="s">
        <v>169</v>
      </c>
      <c r="BM245" s="156" t="s">
        <v>522</v>
      </c>
    </row>
    <row r="246" spans="1:65" s="2" customFormat="1" ht="16.5" customHeight="1">
      <c r="A246" s="26"/>
      <c r="B246" s="144"/>
      <c r="C246" s="158" t="s">
        <v>345</v>
      </c>
      <c r="D246" s="158" t="s">
        <v>188</v>
      </c>
      <c r="E246" s="159" t="s">
        <v>1170</v>
      </c>
      <c r="F246" s="160" t="s">
        <v>1171</v>
      </c>
      <c r="G246" s="161" t="s">
        <v>864</v>
      </c>
      <c r="H246" s="162">
        <v>65</v>
      </c>
      <c r="I246" s="163"/>
      <c r="J246" s="163">
        <f t="shared" si="70"/>
        <v>0</v>
      </c>
      <c r="K246" s="164"/>
      <c r="L246" s="165"/>
      <c r="M246" s="166" t="s">
        <v>1</v>
      </c>
      <c r="N246" s="167" t="s">
        <v>35</v>
      </c>
      <c r="O246" s="154">
        <v>0</v>
      </c>
      <c r="P246" s="154">
        <f t="shared" si="71"/>
        <v>0</v>
      </c>
      <c r="Q246" s="154">
        <v>0</v>
      </c>
      <c r="R246" s="154">
        <f t="shared" si="72"/>
        <v>0</v>
      </c>
      <c r="S246" s="154">
        <v>0</v>
      </c>
      <c r="T246" s="155">
        <f t="shared" si="7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6" t="s">
        <v>179</v>
      </c>
      <c r="AT246" s="156" t="s">
        <v>188</v>
      </c>
      <c r="AU246" s="156" t="s">
        <v>77</v>
      </c>
      <c r="AY246" s="14" t="s">
        <v>163</v>
      </c>
      <c r="BE246" s="157">
        <f t="shared" si="74"/>
        <v>0</v>
      </c>
      <c r="BF246" s="157">
        <f t="shared" si="75"/>
        <v>0</v>
      </c>
      <c r="BG246" s="157">
        <f t="shared" si="76"/>
        <v>0</v>
      </c>
      <c r="BH246" s="157">
        <f t="shared" si="77"/>
        <v>0</v>
      </c>
      <c r="BI246" s="157">
        <f t="shared" si="78"/>
        <v>0</v>
      </c>
      <c r="BJ246" s="14" t="s">
        <v>170</v>
      </c>
      <c r="BK246" s="157">
        <f t="shared" si="79"/>
        <v>0</v>
      </c>
      <c r="BL246" s="14" t="s">
        <v>169</v>
      </c>
      <c r="BM246" s="156" t="s">
        <v>525</v>
      </c>
    </row>
    <row r="247" spans="1:65" s="2" customFormat="1" ht="16.5" customHeight="1">
      <c r="A247" s="26"/>
      <c r="B247" s="144"/>
      <c r="C247" s="158" t="s">
        <v>533</v>
      </c>
      <c r="D247" s="158" t="s">
        <v>188</v>
      </c>
      <c r="E247" s="159" t="s">
        <v>1172</v>
      </c>
      <c r="F247" s="160" t="s">
        <v>1173</v>
      </c>
      <c r="G247" s="161" t="s">
        <v>971</v>
      </c>
      <c r="H247" s="162">
        <v>3</v>
      </c>
      <c r="I247" s="163"/>
      <c r="J247" s="163">
        <f t="shared" si="70"/>
        <v>0</v>
      </c>
      <c r="K247" s="164"/>
      <c r="L247" s="165"/>
      <c r="M247" s="166" t="s">
        <v>1</v>
      </c>
      <c r="N247" s="167" t="s">
        <v>35</v>
      </c>
      <c r="O247" s="154">
        <v>0</v>
      </c>
      <c r="P247" s="154">
        <f t="shared" si="71"/>
        <v>0</v>
      </c>
      <c r="Q247" s="154">
        <v>0</v>
      </c>
      <c r="R247" s="154">
        <f t="shared" si="72"/>
        <v>0</v>
      </c>
      <c r="S247" s="154">
        <v>0</v>
      </c>
      <c r="T247" s="155">
        <f t="shared" si="7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179</v>
      </c>
      <c r="AT247" s="156" t="s">
        <v>188</v>
      </c>
      <c r="AU247" s="156" t="s">
        <v>77</v>
      </c>
      <c r="AY247" s="14" t="s">
        <v>163</v>
      </c>
      <c r="BE247" s="157">
        <f t="shared" si="74"/>
        <v>0</v>
      </c>
      <c r="BF247" s="157">
        <f t="shared" si="75"/>
        <v>0</v>
      </c>
      <c r="BG247" s="157">
        <f t="shared" si="76"/>
        <v>0</v>
      </c>
      <c r="BH247" s="157">
        <f t="shared" si="77"/>
        <v>0</v>
      </c>
      <c r="BI247" s="157">
        <f t="shared" si="78"/>
        <v>0</v>
      </c>
      <c r="BJ247" s="14" t="s">
        <v>170</v>
      </c>
      <c r="BK247" s="157">
        <f t="shared" si="79"/>
        <v>0</v>
      </c>
      <c r="BL247" s="14" t="s">
        <v>169</v>
      </c>
      <c r="BM247" s="156" t="s">
        <v>529</v>
      </c>
    </row>
    <row r="248" spans="1:65" s="2" customFormat="1" ht="16.5" customHeight="1">
      <c r="A248" s="26"/>
      <c r="B248" s="144"/>
      <c r="C248" s="158" t="s">
        <v>348</v>
      </c>
      <c r="D248" s="158" t="s">
        <v>188</v>
      </c>
      <c r="E248" s="159" t="s">
        <v>1174</v>
      </c>
      <c r="F248" s="160" t="s">
        <v>1175</v>
      </c>
      <c r="G248" s="161" t="s">
        <v>971</v>
      </c>
      <c r="H248" s="162">
        <v>6</v>
      </c>
      <c r="I248" s="163"/>
      <c r="J248" s="163">
        <f t="shared" si="70"/>
        <v>0</v>
      </c>
      <c r="K248" s="164"/>
      <c r="L248" s="165"/>
      <c r="M248" s="166" t="s">
        <v>1</v>
      </c>
      <c r="N248" s="167" t="s">
        <v>35</v>
      </c>
      <c r="O248" s="154">
        <v>0</v>
      </c>
      <c r="P248" s="154">
        <f t="shared" si="71"/>
        <v>0</v>
      </c>
      <c r="Q248" s="154">
        <v>1.7000000000000001E-4</v>
      </c>
      <c r="R248" s="154">
        <f t="shared" si="72"/>
        <v>1.0200000000000001E-3</v>
      </c>
      <c r="S248" s="154">
        <v>0</v>
      </c>
      <c r="T248" s="155">
        <f t="shared" si="7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179</v>
      </c>
      <c r="AT248" s="156" t="s">
        <v>188</v>
      </c>
      <c r="AU248" s="156" t="s">
        <v>77</v>
      </c>
      <c r="AY248" s="14" t="s">
        <v>163</v>
      </c>
      <c r="BE248" s="157">
        <f t="shared" si="74"/>
        <v>0</v>
      </c>
      <c r="BF248" s="157">
        <f t="shared" si="75"/>
        <v>0</v>
      </c>
      <c r="BG248" s="157">
        <f t="shared" si="76"/>
        <v>0</v>
      </c>
      <c r="BH248" s="157">
        <f t="shared" si="77"/>
        <v>0</v>
      </c>
      <c r="BI248" s="157">
        <f t="shared" si="78"/>
        <v>0</v>
      </c>
      <c r="BJ248" s="14" t="s">
        <v>170</v>
      </c>
      <c r="BK248" s="157">
        <f t="shared" si="79"/>
        <v>0</v>
      </c>
      <c r="BL248" s="14" t="s">
        <v>169</v>
      </c>
      <c r="BM248" s="156" t="s">
        <v>532</v>
      </c>
    </row>
    <row r="249" spans="1:65" s="2" customFormat="1" ht="16.5" customHeight="1">
      <c r="A249" s="26"/>
      <c r="B249" s="144"/>
      <c r="C249" s="158" t="s">
        <v>543</v>
      </c>
      <c r="D249" s="158" t="s">
        <v>188</v>
      </c>
      <c r="E249" s="159" t="s">
        <v>1176</v>
      </c>
      <c r="F249" s="160" t="s">
        <v>1177</v>
      </c>
      <c r="G249" s="161" t="s">
        <v>971</v>
      </c>
      <c r="H249" s="162">
        <v>40</v>
      </c>
      <c r="I249" s="163"/>
      <c r="J249" s="163">
        <f t="shared" si="70"/>
        <v>0</v>
      </c>
      <c r="K249" s="164"/>
      <c r="L249" s="165"/>
      <c r="M249" s="166" t="s">
        <v>1</v>
      </c>
      <c r="N249" s="167" t="s">
        <v>35</v>
      </c>
      <c r="O249" s="154">
        <v>0</v>
      </c>
      <c r="P249" s="154">
        <f t="shared" si="71"/>
        <v>0</v>
      </c>
      <c r="Q249" s="154">
        <v>5.1000000000000004E-4</v>
      </c>
      <c r="R249" s="154">
        <f t="shared" si="72"/>
        <v>2.0400000000000001E-2</v>
      </c>
      <c r="S249" s="154">
        <v>0</v>
      </c>
      <c r="T249" s="155">
        <f t="shared" si="7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179</v>
      </c>
      <c r="AT249" s="156" t="s">
        <v>188</v>
      </c>
      <c r="AU249" s="156" t="s">
        <v>77</v>
      </c>
      <c r="AY249" s="14" t="s">
        <v>163</v>
      </c>
      <c r="BE249" s="157">
        <f t="shared" si="74"/>
        <v>0</v>
      </c>
      <c r="BF249" s="157">
        <f t="shared" si="75"/>
        <v>0</v>
      </c>
      <c r="BG249" s="157">
        <f t="shared" si="76"/>
        <v>0</v>
      </c>
      <c r="BH249" s="157">
        <f t="shared" si="77"/>
        <v>0</v>
      </c>
      <c r="BI249" s="157">
        <f t="shared" si="78"/>
        <v>0</v>
      </c>
      <c r="BJ249" s="14" t="s">
        <v>170</v>
      </c>
      <c r="BK249" s="157">
        <f t="shared" si="79"/>
        <v>0</v>
      </c>
      <c r="BL249" s="14" t="s">
        <v>169</v>
      </c>
      <c r="BM249" s="156" t="s">
        <v>536</v>
      </c>
    </row>
    <row r="250" spans="1:65" s="2" customFormat="1" ht="16.5" customHeight="1">
      <c r="A250" s="26"/>
      <c r="B250" s="144"/>
      <c r="C250" s="158" t="s">
        <v>352</v>
      </c>
      <c r="D250" s="158" t="s">
        <v>188</v>
      </c>
      <c r="E250" s="159" t="s">
        <v>1178</v>
      </c>
      <c r="F250" s="160" t="s">
        <v>1179</v>
      </c>
      <c r="G250" s="161" t="s">
        <v>971</v>
      </c>
      <c r="H250" s="162">
        <v>50</v>
      </c>
      <c r="I250" s="163"/>
      <c r="J250" s="163">
        <f t="shared" si="70"/>
        <v>0</v>
      </c>
      <c r="K250" s="164"/>
      <c r="L250" s="165"/>
      <c r="M250" s="166" t="s">
        <v>1</v>
      </c>
      <c r="N250" s="167" t="s">
        <v>35</v>
      </c>
      <c r="O250" s="154">
        <v>0</v>
      </c>
      <c r="P250" s="154">
        <f t="shared" si="71"/>
        <v>0</v>
      </c>
      <c r="Q250" s="154">
        <v>5.1000000000000004E-4</v>
      </c>
      <c r="R250" s="154">
        <f t="shared" si="72"/>
        <v>2.5500000000000002E-2</v>
      </c>
      <c r="S250" s="154">
        <v>0</v>
      </c>
      <c r="T250" s="155">
        <f t="shared" si="7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179</v>
      </c>
      <c r="AT250" s="156" t="s">
        <v>188</v>
      </c>
      <c r="AU250" s="156" t="s">
        <v>77</v>
      </c>
      <c r="AY250" s="14" t="s">
        <v>163</v>
      </c>
      <c r="BE250" s="157">
        <f t="shared" si="74"/>
        <v>0</v>
      </c>
      <c r="BF250" s="157">
        <f t="shared" si="75"/>
        <v>0</v>
      </c>
      <c r="BG250" s="157">
        <f t="shared" si="76"/>
        <v>0</v>
      </c>
      <c r="BH250" s="157">
        <f t="shared" si="77"/>
        <v>0</v>
      </c>
      <c r="BI250" s="157">
        <f t="shared" si="78"/>
        <v>0</v>
      </c>
      <c r="BJ250" s="14" t="s">
        <v>170</v>
      </c>
      <c r="BK250" s="157">
        <f t="shared" si="79"/>
        <v>0</v>
      </c>
      <c r="BL250" s="14" t="s">
        <v>169</v>
      </c>
      <c r="BM250" s="156" t="s">
        <v>540</v>
      </c>
    </row>
    <row r="251" spans="1:65" s="2" customFormat="1" ht="24.2" customHeight="1">
      <c r="A251" s="26"/>
      <c r="B251" s="144"/>
      <c r="C251" s="145" t="s">
        <v>550</v>
      </c>
      <c r="D251" s="145" t="s">
        <v>165</v>
      </c>
      <c r="E251" s="146" t="s">
        <v>1180</v>
      </c>
      <c r="F251" s="147" t="s">
        <v>1181</v>
      </c>
      <c r="G251" s="148" t="s">
        <v>971</v>
      </c>
      <c r="H251" s="149">
        <v>132</v>
      </c>
      <c r="I251" s="150"/>
      <c r="J251" s="150">
        <f t="shared" si="70"/>
        <v>0</v>
      </c>
      <c r="K251" s="151"/>
      <c r="L251" s="27"/>
      <c r="M251" s="152" t="s">
        <v>1</v>
      </c>
      <c r="N251" s="153" t="s">
        <v>35</v>
      </c>
      <c r="O251" s="154">
        <v>0</v>
      </c>
      <c r="P251" s="154">
        <f t="shared" si="71"/>
        <v>0</v>
      </c>
      <c r="Q251" s="154">
        <v>0</v>
      </c>
      <c r="R251" s="154">
        <f t="shared" si="72"/>
        <v>0</v>
      </c>
      <c r="S251" s="154">
        <v>0</v>
      </c>
      <c r="T251" s="155">
        <f t="shared" si="7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6" t="s">
        <v>169</v>
      </c>
      <c r="AT251" s="156" t="s">
        <v>165</v>
      </c>
      <c r="AU251" s="156" t="s">
        <v>77</v>
      </c>
      <c r="AY251" s="14" t="s">
        <v>163</v>
      </c>
      <c r="BE251" s="157">
        <f t="shared" si="74"/>
        <v>0</v>
      </c>
      <c r="BF251" s="157">
        <f t="shared" si="75"/>
        <v>0</v>
      </c>
      <c r="BG251" s="157">
        <f t="shared" si="76"/>
        <v>0</v>
      </c>
      <c r="BH251" s="157">
        <f t="shared" si="77"/>
        <v>0</v>
      </c>
      <c r="BI251" s="157">
        <f t="shared" si="78"/>
        <v>0</v>
      </c>
      <c r="BJ251" s="14" t="s">
        <v>170</v>
      </c>
      <c r="BK251" s="157">
        <f t="shared" si="79"/>
        <v>0</v>
      </c>
      <c r="BL251" s="14" t="s">
        <v>169</v>
      </c>
      <c r="BM251" s="156" t="s">
        <v>546</v>
      </c>
    </row>
    <row r="252" spans="1:65" s="2" customFormat="1" ht="16.5" customHeight="1">
      <c r="A252" s="26"/>
      <c r="B252" s="144"/>
      <c r="C252" s="158" t="s">
        <v>355</v>
      </c>
      <c r="D252" s="158" t="s">
        <v>188</v>
      </c>
      <c r="E252" s="159" t="s">
        <v>1182</v>
      </c>
      <c r="F252" s="160" t="s">
        <v>1183</v>
      </c>
      <c r="G252" s="161" t="s">
        <v>971</v>
      </c>
      <c r="H252" s="162">
        <v>12</v>
      </c>
      <c r="I252" s="163"/>
      <c r="J252" s="163">
        <f t="shared" si="70"/>
        <v>0</v>
      </c>
      <c r="K252" s="164"/>
      <c r="L252" s="165"/>
      <c r="M252" s="166" t="s">
        <v>1</v>
      </c>
      <c r="N252" s="167" t="s">
        <v>35</v>
      </c>
      <c r="O252" s="154">
        <v>0</v>
      </c>
      <c r="P252" s="154">
        <f t="shared" si="71"/>
        <v>0</v>
      </c>
      <c r="Q252" s="154">
        <v>5.1000000000000004E-4</v>
      </c>
      <c r="R252" s="154">
        <f t="shared" si="72"/>
        <v>6.1200000000000004E-3</v>
      </c>
      <c r="S252" s="154">
        <v>0</v>
      </c>
      <c r="T252" s="155">
        <f t="shared" si="7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179</v>
      </c>
      <c r="AT252" s="156" t="s">
        <v>188</v>
      </c>
      <c r="AU252" s="156" t="s">
        <v>77</v>
      </c>
      <c r="AY252" s="14" t="s">
        <v>163</v>
      </c>
      <c r="BE252" s="157">
        <f t="shared" si="74"/>
        <v>0</v>
      </c>
      <c r="BF252" s="157">
        <f t="shared" si="75"/>
        <v>0</v>
      </c>
      <c r="BG252" s="157">
        <f t="shared" si="76"/>
        <v>0</v>
      </c>
      <c r="BH252" s="157">
        <f t="shared" si="77"/>
        <v>0</v>
      </c>
      <c r="BI252" s="157">
        <f t="shared" si="78"/>
        <v>0</v>
      </c>
      <c r="BJ252" s="14" t="s">
        <v>170</v>
      </c>
      <c r="BK252" s="157">
        <f t="shared" si="79"/>
        <v>0</v>
      </c>
      <c r="BL252" s="14" t="s">
        <v>169</v>
      </c>
      <c r="BM252" s="156" t="s">
        <v>549</v>
      </c>
    </row>
    <row r="253" spans="1:65" s="2" customFormat="1" ht="16.5" customHeight="1">
      <c r="A253" s="26"/>
      <c r="B253" s="144"/>
      <c r="C253" s="158" t="s">
        <v>557</v>
      </c>
      <c r="D253" s="158" t="s">
        <v>188</v>
      </c>
      <c r="E253" s="159" t="s">
        <v>1184</v>
      </c>
      <c r="F253" s="160" t="s">
        <v>1185</v>
      </c>
      <c r="G253" s="161" t="s">
        <v>971</v>
      </c>
      <c r="H253" s="162">
        <v>1</v>
      </c>
      <c r="I253" s="163"/>
      <c r="J253" s="163">
        <f t="shared" si="70"/>
        <v>0</v>
      </c>
      <c r="K253" s="164"/>
      <c r="L253" s="165"/>
      <c r="M253" s="166" t="s">
        <v>1</v>
      </c>
      <c r="N253" s="167" t="s">
        <v>35</v>
      </c>
      <c r="O253" s="154">
        <v>0</v>
      </c>
      <c r="P253" s="154">
        <f t="shared" si="71"/>
        <v>0</v>
      </c>
      <c r="Q253" s="154">
        <v>5.1000000000000004E-4</v>
      </c>
      <c r="R253" s="154">
        <f t="shared" si="72"/>
        <v>5.1000000000000004E-4</v>
      </c>
      <c r="S253" s="154">
        <v>0</v>
      </c>
      <c r="T253" s="155">
        <f t="shared" si="7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6" t="s">
        <v>179</v>
      </c>
      <c r="AT253" s="156" t="s">
        <v>188</v>
      </c>
      <c r="AU253" s="156" t="s">
        <v>77</v>
      </c>
      <c r="AY253" s="14" t="s">
        <v>163</v>
      </c>
      <c r="BE253" s="157">
        <f t="shared" si="74"/>
        <v>0</v>
      </c>
      <c r="BF253" s="157">
        <f t="shared" si="75"/>
        <v>0</v>
      </c>
      <c r="BG253" s="157">
        <f t="shared" si="76"/>
        <v>0</v>
      </c>
      <c r="BH253" s="157">
        <f t="shared" si="77"/>
        <v>0</v>
      </c>
      <c r="BI253" s="157">
        <f t="shared" si="78"/>
        <v>0</v>
      </c>
      <c r="BJ253" s="14" t="s">
        <v>170</v>
      </c>
      <c r="BK253" s="157">
        <f t="shared" si="79"/>
        <v>0</v>
      </c>
      <c r="BL253" s="14" t="s">
        <v>169</v>
      </c>
      <c r="BM253" s="156" t="s">
        <v>553</v>
      </c>
    </row>
    <row r="254" spans="1:65" s="2" customFormat="1" ht="16.5" customHeight="1">
      <c r="A254" s="26"/>
      <c r="B254" s="144"/>
      <c r="C254" s="158" t="s">
        <v>359</v>
      </c>
      <c r="D254" s="158" t="s">
        <v>188</v>
      </c>
      <c r="E254" s="159" t="s">
        <v>1186</v>
      </c>
      <c r="F254" s="160" t="s">
        <v>1187</v>
      </c>
      <c r="G254" s="161" t="s">
        <v>971</v>
      </c>
      <c r="H254" s="162">
        <v>6</v>
      </c>
      <c r="I254" s="163"/>
      <c r="J254" s="163">
        <f t="shared" si="70"/>
        <v>0</v>
      </c>
      <c r="K254" s="164"/>
      <c r="L254" s="165"/>
      <c r="M254" s="166" t="s">
        <v>1</v>
      </c>
      <c r="N254" s="167" t="s">
        <v>35</v>
      </c>
      <c r="O254" s="154">
        <v>0</v>
      </c>
      <c r="P254" s="154">
        <f t="shared" si="71"/>
        <v>0</v>
      </c>
      <c r="Q254" s="154">
        <v>4.4999999999999999E-4</v>
      </c>
      <c r="R254" s="154">
        <f t="shared" si="72"/>
        <v>2.7000000000000001E-3</v>
      </c>
      <c r="S254" s="154">
        <v>0</v>
      </c>
      <c r="T254" s="155">
        <f t="shared" si="7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179</v>
      </c>
      <c r="AT254" s="156" t="s">
        <v>188</v>
      </c>
      <c r="AU254" s="156" t="s">
        <v>77</v>
      </c>
      <c r="AY254" s="14" t="s">
        <v>163</v>
      </c>
      <c r="BE254" s="157">
        <f t="shared" si="74"/>
        <v>0</v>
      </c>
      <c r="BF254" s="157">
        <f t="shared" si="75"/>
        <v>0</v>
      </c>
      <c r="BG254" s="157">
        <f t="shared" si="76"/>
        <v>0</v>
      </c>
      <c r="BH254" s="157">
        <f t="shared" si="77"/>
        <v>0</v>
      </c>
      <c r="BI254" s="157">
        <f t="shared" si="78"/>
        <v>0</v>
      </c>
      <c r="BJ254" s="14" t="s">
        <v>170</v>
      </c>
      <c r="BK254" s="157">
        <f t="shared" si="79"/>
        <v>0</v>
      </c>
      <c r="BL254" s="14" t="s">
        <v>169</v>
      </c>
      <c r="BM254" s="156" t="s">
        <v>556</v>
      </c>
    </row>
    <row r="255" spans="1:65" s="2" customFormat="1" ht="16.5" customHeight="1">
      <c r="A255" s="26"/>
      <c r="B255" s="144"/>
      <c r="C255" s="158" t="s">
        <v>564</v>
      </c>
      <c r="D255" s="158" t="s">
        <v>188</v>
      </c>
      <c r="E255" s="159" t="s">
        <v>1188</v>
      </c>
      <c r="F255" s="160" t="s">
        <v>1189</v>
      </c>
      <c r="G255" s="161" t="s">
        <v>971</v>
      </c>
      <c r="H255" s="162">
        <v>5</v>
      </c>
      <c r="I255" s="163"/>
      <c r="J255" s="163">
        <f t="shared" si="70"/>
        <v>0</v>
      </c>
      <c r="K255" s="164"/>
      <c r="L255" s="165"/>
      <c r="M255" s="166" t="s">
        <v>1</v>
      </c>
      <c r="N255" s="167" t="s">
        <v>35</v>
      </c>
      <c r="O255" s="154">
        <v>0</v>
      </c>
      <c r="P255" s="154">
        <f t="shared" si="71"/>
        <v>0</v>
      </c>
      <c r="Q255" s="154">
        <v>2.2000000000000001E-4</v>
      </c>
      <c r="R255" s="154">
        <f t="shared" si="72"/>
        <v>1.1000000000000001E-3</v>
      </c>
      <c r="S255" s="154">
        <v>0</v>
      </c>
      <c r="T255" s="155">
        <f t="shared" si="7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6" t="s">
        <v>179</v>
      </c>
      <c r="AT255" s="156" t="s">
        <v>188</v>
      </c>
      <c r="AU255" s="156" t="s">
        <v>77</v>
      </c>
      <c r="AY255" s="14" t="s">
        <v>163</v>
      </c>
      <c r="BE255" s="157">
        <f t="shared" si="74"/>
        <v>0</v>
      </c>
      <c r="BF255" s="157">
        <f t="shared" si="75"/>
        <v>0</v>
      </c>
      <c r="BG255" s="157">
        <f t="shared" si="76"/>
        <v>0</v>
      </c>
      <c r="BH255" s="157">
        <f t="shared" si="77"/>
        <v>0</v>
      </c>
      <c r="BI255" s="157">
        <f t="shared" si="78"/>
        <v>0</v>
      </c>
      <c r="BJ255" s="14" t="s">
        <v>170</v>
      </c>
      <c r="BK255" s="157">
        <f t="shared" si="79"/>
        <v>0</v>
      </c>
      <c r="BL255" s="14" t="s">
        <v>169</v>
      </c>
      <c r="BM255" s="156" t="s">
        <v>560</v>
      </c>
    </row>
    <row r="256" spans="1:65" s="2" customFormat="1" ht="21.75" customHeight="1">
      <c r="A256" s="26"/>
      <c r="B256" s="144"/>
      <c r="C256" s="158" t="s">
        <v>362</v>
      </c>
      <c r="D256" s="158" t="s">
        <v>188</v>
      </c>
      <c r="E256" s="159" t="s">
        <v>1190</v>
      </c>
      <c r="F256" s="160" t="s">
        <v>1191</v>
      </c>
      <c r="G256" s="161" t="s">
        <v>971</v>
      </c>
      <c r="H256" s="162">
        <v>6</v>
      </c>
      <c r="I256" s="163"/>
      <c r="J256" s="163">
        <f t="shared" si="70"/>
        <v>0</v>
      </c>
      <c r="K256" s="164"/>
      <c r="L256" s="165"/>
      <c r="M256" s="166" t="s">
        <v>1</v>
      </c>
      <c r="N256" s="167" t="s">
        <v>35</v>
      </c>
      <c r="O256" s="154">
        <v>0</v>
      </c>
      <c r="P256" s="154">
        <f t="shared" si="71"/>
        <v>0</v>
      </c>
      <c r="Q256" s="154">
        <v>3.1E-4</v>
      </c>
      <c r="R256" s="154">
        <f t="shared" si="72"/>
        <v>1.8600000000000001E-3</v>
      </c>
      <c r="S256" s="154">
        <v>0</v>
      </c>
      <c r="T256" s="155">
        <f t="shared" si="7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179</v>
      </c>
      <c r="AT256" s="156" t="s">
        <v>188</v>
      </c>
      <c r="AU256" s="156" t="s">
        <v>77</v>
      </c>
      <c r="AY256" s="14" t="s">
        <v>163</v>
      </c>
      <c r="BE256" s="157">
        <f t="shared" si="74"/>
        <v>0</v>
      </c>
      <c r="BF256" s="157">
        <f t="shared" si="75"/>
        <v>0</v>
      </c>
      <c r="BG256" s="157">
        <f t="shared" si="76"/>
        <v>0</v>
      </c>
      <c r="BH256" s="157">
        <f t="shared" si="77"/>
        <v>0</v>
      </c>
      <c r="BI256" s="157">
        <f t="shared" si="78"/>
        <v>0</v>
      </c>
      <c r="BJ256" s="14" t="s">
        <v>170</v>
      </c>
      <c r="BK256" s="157">
        <f t="shared" si="79"/>
        <v>0</v>
      </c>
      <c r="BL256" s="14" t="s">
        <v>169</v>
      </c>
      <c r="BM256" s="156" t="s">
        <v>563</v>
      </c>
    </row>
    <row r="257" spans="1:65" s="2" customFormat="1" ht="16.5" customHeight="1">
      <c r="A257" s="26"/>
      <c r="B257" s="144"/>
      <c r="C257" s="158" t="s">
        <v>571</v>
      </c>
      <c r="D257" s="158" t="s">
        <v>188</v>
      </c>
      <c r="E257" s="159" t="s">
        <v>1192</v>
      </c>
      <c r="F257" s="160" t="s">
        <v>1193</v>
      </c>
      <c r="G257" s="161" t="s">
        <v>971</v>
      </c>
      <c r="H257" s="162">
        <v>6</v>
      </c>
      <c r="I257" s="163"/>
      <c r="J257" s="163">
        <f t="shared" si="70"/>
        <v>0</v>
      </c>
      <c r="K257" s="164"/>
      <c r="L257" s="165"/>
      <c r="M257" s="166" t="s">
        <v>1</v>
      </c>
      <c r="N257" s="167" t="s">
        <v>35</v>
      </c>
      <c r="O257" s="154">
        <v>0</v>
      </c>
      <c r="P257" s="154">
        <f t="shared" si="71"/>
        <v>0</v>
      </c>
      <c r="Q257" s="154">
        <v>1.8000000000000001E-4</v>
      </c>
      <c r="R257" s="154">
        <f t="shared" si="72"/>
        <v>1.08E-3</v>
      </c>
      <c r="S257" s="154">
        <v>0</v>
      </c>
      <c r="T257" s="155">
        <f t="shared" si="7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179</v>
      </c>
      <c r="AT257" s="156" t="s">
        <v>188</v>
      </c>
      <c r="AU257" s="156" t="s">
        <v>77</v>
      </c>
      <c r="AY257" s="14" t="s">
        <v>163</v>
      </c>
      <c r="BE257" s="157">
        <f t="shared" si="74"/>
        <v>0</v>
      </c>
      <c r="BF257" s="157">
        <f t="shared" si="75"/>
        <v>0</v>
      </c>
      <c r="BG257" s="157">
        <f t="shared" si="76"/>
        <v>0</v>
      </c>
      <c r="BH257" s="157">
        <f t="shared" si="77"/>
        <v>0</v>
      </c>
      <c r="BI257" s="157">
        <f t="shared" si="78"/>
        <v>0</v>
      </c>
      <c r="BJ257" s="14" t="s">
        <v>170</v>
      </c>
      <c r="BK257" s="157">
        <f t="shared" si="79"/>
        <v>0</v>
      </c>
      <c r="BL257" s="14" t="s">
        <v>169</v>
      </c>
      <c r="BM257" s="156" t="s">
        <v>567</v>
      </c>
    </row>
    <row r="258" spans="1:65" s="2" customFormat="1" ht="21.75" customHeight="1">
      <c r="A258" s="26"/>
      <c r="B258" s="144"/>
      <c r="C258" s="145" t="s">
        <v>366</v>
      </c>
      <c r="D258" s="145" t="s">
        <v>165</v>
      </c>
      <c r="E258" s="146" t="s">
        <v>1194</v>
      </c>
      <c r="F258" s="147" t="s">
        <v>1195</v>
      </c>
      <c r="G258" s="148" t="s">
        <v>971</v>
      </c>
      <c r="H258" s="149">
        <v>6</v>
      </c>
      <c r="I258" s="150"/>
      <c r="J258" s="150">
        <f t="shared" si="70"/>
        <v>0</v>
      </c>
      <c r="K258" s="151"/>
      <c r="L258" s="27"/>
      <c r="M258" s="152" t="s">
        <v>1</v>
      </c>
      <c r="N258" s="153" t="s">
        <v>35</v>
      </c>
      <c r="O258" s="154">
        <v>0</v>
      </c>
      <c r="P258" s="154">
        <f t="shared" si="71"/>
        <v>0</v>
      </c>
      <c r="Q258" s="154">
        <v>0</v>
      </c>
      <c r="R258" s="154">
        <f t="shared" si="72"/>
        <v>0</v>
      </c>
      <c r="S258" s="154">
        <v>0</v>
      </c>
      <c r="T258" s="155">
        <f t="shared" si="7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169</v>
      </c>
      <c r="AT258" s="156" t="s">
        <v>165</v>
      </c>
      <c r="AU258" s="156" t="s">
        <v>77</v>
      </c>
      <c r="AY258" s="14" t="s">
        <v>163</v>
      </c>
      <c r="BE258" s="157">
        <f t="shared" si="74"/>
        <v>0</v>
      </c>
      <c r="BF258" s="157">
        <f t="shared" si="75"/>
        <v>0</v>
      </c>
      <c r="BG258" s="157">
        <f t="shared" si="76"/>
        <v>0</v>
      </c>
      <c r="BH258" s="157">
        <f t="shared" si="77"/>
        <v>0</v>
      </c>
      <c r="BI258" s="157">
        <f t="shared" si="78"/>
        <v>0</v>
      </c>
      <c r="BJ258" s="14" t="s">
        <v>170</v>
      </c>
      <c r="BK258" s="157">
        <f t="shared" si="79"/>
        <v>0</v>
      </c>
      <c r="BL258" s="14" t="s">
        <v>169</v>
      </c>
      <c r="BM258" s="156" t="s">
        <v>570</v>
      </c>
    </row>
    <row r="259" spans="1:65" s="2" customFormat="1" ht="21.75" customHeight="1">
      <c r="A259" s="26"/>
      <c r="B259" s="144"/>
      <c r="C259" s="158" t="s">
        <v>578</v>
      </c>
      <c r="D259" s="158" t="s">
        <v>188</v>
      </c>
      <c r="E259" s="159" t="s">
        <v>1196</v>
      </c>
      <c r="F259" s="160" t="s">
        <v>1197</v>
      </c>
      <c r="G259" s="161" t="s">
        <v>971</v>
      </c>
      <c r="H259" s="162">
        <v>6</v>
      </c>
      <c r="I259" s="163"/>
      <c r="J259" s="163">
        <f t="shared" si="70"/>
        <v>0</v>
      </c>
      <c r="K259" s="164"/>
      <c r="L259" s="165"/>
      <c r="M259" s="166" t="s">
        <v>1</v>
      </c>
      <c r="N259" s="167" t="s">
        <v>35</v>
      </c>
      <c r="O259" s="154">
        <v>0</v>
      </c>
      <c r="P259" s="154">
        <f t="shared" si="71"/>
        <v>0</v>
      </c>
      <c r="Q259" s="154">
        <v>0</v>
      </c>
      <c r="R259" s="154">
        <f t="shared" si="72"/>
        <v>0</v>
      </c>
      <c r="S259" s="154">
        <v>0</v>
      </c>
      <c r="T259" s="155">
        <f t="shared" si="7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179</v>
      </c>
      <c r="AT259" s="156" t="s">
        <v>188</v>
      </c>
      <c r="AU259" s="156" t="s">
        <v>77</v>
      </c>
      <c r="AY259" s="14" t="s">
        <v>163</v>
      </c>
      <c r="BE259" s="157">
        <f t="shared" si="74"/>
        <v>0</v>
      </c>
      <c r="BF259" s="157">
        <f t="shared" si="75"/>
        <v>0</v>
      </c>
      <c r="BG259" s="157">
        <f t="shared" si="76"/>
        <v>0</v>
      </c>
      <c r="BH259" s="157">
        <f t="shared" si="77"/>
        <v>0</v>
      </c>
      <c r="BI259" s="157">
        <f t="shared" si="78"/>
        <v>0</v>
      </c>
      <c r="BJ259" s="14" t="s">
        <v>170</v>
      </c>
      <c r="BK259" s="157">
        <f t="shared" si="79"/>
        <v>0</v>
      </c>
      <c r="BL259" s="14" t="s">
        <v>169</v>
      </c>
      <c r="BM259" s="156" t="s">
        <v>574</v>
      </c>
    </row>
    <row r="260" spans="1:65" s="2" customFormat="1" ht="21.75" customHeight="1">
      <c r="A260" s="26"/>
      <c r="B260" s="144"/>
      <c r="C260" s="158" t="s">
        <v>369</v>
      </c>
      <c r="D260" s="158" t="s">
        <v>188</v>
      </c>
      <c r="E260" s="159" t="s">
        <v>1198</v>
      </c>
      <c r="F260" s="160" t="s">
        <v>1199</v>
      </c>
      <c r="G260" s="161" t="s">
        <v>971</v>
      </c>
      <c r="H260" s="162">
        <v>6</v>
      </c>
      <c r="I260" s="163"/>
      <c r="J260" s="163">
        <f t="shared" si="70"/>
        <v>0</v>
      </c>
      <c r="K260" s="164"/>
      <c r="L260" s="165"/>
      <c r="M260" s="166" t="s">
        <v>1</v>
      </c>
      <c r="N260" s="167" t="s">
        <v>35</v>
      </c>
      <c r="O260" s="154">
        <v>0</v>
      </c>
      <c r="P260" s="154">
        <f t="shared" si="71"/>
        <v>0</v>
      </c>
      <c r="Q260" s="154">
        <v>0</v>
      </c>
      <c r="R260" s="154">
        <f t="shared" si="72"/>
        <v>0</v>
      </c>
      <c r="S260" s="154">
        <v>0</v>
      </c>
      <c r="T260" s="155">
        <f t="shared" si="7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179</v>
      </c>
      <c r="AT260" s="156" t="s">
        <v>188</v>
      </c>
      <c r="AU260" s="156" t="s">
        <v>77</v>
      </c>
      <c r="AY260" s="14" t="s">
        <v>163</v>
      </c>
      <c r="BE260" s="157">
        <f t="shared" si="74"/>
        <v>0</v>
      </c>
      <c r="BF260" s="157">
        <f t="shared" si="75"/>
        <v>0</v>
      </c>
      <c r="BG260" s="157">
        <f t="shared" si="76"/>
        <v>0</v>
      </c>
      <c r="BH260" s="157">
        <f t="shared" si="77"/>
        <v>0</v>
      </c>
      <c r="BI260" s="157">
        <f t="shared" si="78"/>
        <v>0</v>
      </c>
      <c r="BJ260" s="14" t="s">
        <v>170</v>
      </c>
      <c r="BK260" s="157">
        <f t="shared" si="79"/>
        <v>0</v>
      </c>
      <c r="BL260" s="14" t="s">
        <v>169</v>
      </c>
      <c r="BM260" s="156" t="s">
        <v>577</v>
      </c>
    </row>
    <row r="261" spans="1:65" s="2" customFormat="1" ht="16.5" customHeight="1">
      <c r="A261" s="26"/>
      <c r="B261" s="144"/>
      <c r="C261" s="145" t="s">
        <v>585</v>
      </c>
      <c r="D261" s="145" t="s">
        <v>165</v>
      </c>
      <c r="E261" s="146" t="s">
        <v>1200</v>
      </c>
      <c r="F261" s="147" t="s">
        <v>1201</v>
      </c>
      <c r="G261" s="148" t="s">
        <v>374</v>
      </c>
      <c r="H261" s="149">
        <v>50</v>
      </c>
      <c r="I261" s="150"/>
      <c r="J261" s="150">
        <f t="shared" si="70"/>
        <v>0</v>
      </c>
      <c r="K261" s="151"/>
      <c r="L261" s="27"/>
      <c r="M261" s="152" t="s">
        <v>1</v>
      </c>
      <c r="N261" s="153" t="s">
        <v>35</v>
      </c>
      <c r="O261" s="154">
        <v>0</v>
      </c>
      <c r="P261" s="154">
        <f t="shared" si="71"/>
        <v>0</v>
      </c>
      <c r="Q261" s="154">
        <v>0</v>
      </c>
      <c r="R261" s="154">
        <f t="shared" si="72"/>
        <v>0</v>
      </c>
      <c r="S261" s="154">
        <v>0</v>
      </c>
      <c r="T261" s="155">
        <f t="shared" si="7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169</v>
      </c>
      <c r="AT261" s="156" t="s">
        <v>165</v>
      </c>
      <c r="AU261" s="156" t="s">
        <v>77</v>
      </c>
      <c r="AY261" s="14" t="s">
        <v>163</v>
      </c>
      <c r="BE261" s="157">
        <f t="shared" si="74"/>
        <v>0</v>
      </c>
      <c r="BF261" s="157">
        <f t="shared" si="75"/>
        <v>0</v>
      </c>
      <c r="BG261" s="157">
        <f t="shared" si="76"/>
        <v>0</v>
      </c>
      <c r="BH261" s="157">
        <f t="shared" si="77"/>
        <v>0</v>
      </c>
      <c r="BI261" s="157">
        <f t="shared" si="78"/>
        <v>0</v>
      </c>
      <c r="BJ261" s="14" t="s">
        <v>170</v>
      </c>
      <c r="BK261" s="157">
        <f t="shared" si="79"/>
        <v>0</v>
      </c>
      <c r="BL261" s="14" t="s">
        <v>169</v>
      </c>
      <c r="BM261" s="156" t="s">
        <v>581</v>
      </c>
    </row>
    <row r="262" spans="1:65" s="2" customFormat="1" ht="21.75" customHeight="1">
      <c r="A262" s="26"/>
      <c r="B262" s="144"/>
      <c r="C262" s="158" t="s">
        <v>375</v>
      </c>
      <c r="D262" s="158" t="s">
        <v>188</v>
      </c>
      <c r="E262" s="159" t="s">
        <v>1202</v>
      </c>
      <c r="F262" s="160" t="s">
        <v>1203</v>
      </c>
      <c r="G262" s="161" t="s">
        <v>374</v>
      </c>
      <c r="H262" s="162">
        <v>50</v>
      </c>
      <c r="I262" s="163"/>
      <c r="J262" s="163">
        <f t="shared" si="70"/>
        <v>0</v>
      </c>
      <c r="K262" s="164"/>
      <c r="L262" s="165"/>
      <c r="M262" s="166" t="s">
        <v>1</v>
      </c>
      <c r="N262" s="167" t="s">
        <v>35</v>
      </c>
      <c r="O262" s="154">
        <v>0</v>
      </c>
      <c r="P262" s="154">
        <f t="shared" si="71"/>
        <v>0</v>
      </c>
      <c r="Q262" s="154">
        <v>0</v>
      </c>
      <c r="R262" s="154">
        <f t="shared" si="72"/>
        <v>0</v>
      </c>
      <c r="S262" s="154">
        <v>0</v>
      </c>
      <c r="T262" s="155">
        <f t="shared" si="7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179</v>
      </c>
      <c r="AT262" s="156" t="s">
        <v>188</v>
      </c>
      <c r="AU262" s="156" t="s">
        <v>77</v>
      </c>
      <c r="AY262" s="14" t="s">
        <v>163</v>
      </c>
      <c r="BE262" s="157">
        <f t="shared" si="74"/>
        <v>0</v>
      </c>
      <c r="BF262" s="157">
        <f t="shared" si="75"/>
        <v>0</v>
      </c>
      <c r="BG262" s="157">
        <f t="shared" si="76"/>
        <v>0</v>
      </c>
      <c r="BH262" s="157">
        <f t="shared" si="77"/>
        <v>0</v>
      </c>
      <c r="BI262" s="157">
        <f t="shared" si="78"/>
        <v>0</v>
      </c>
      <c r="BJ262" s="14" t="s">
        <v>170</v>
      </c>
      <c r="BK262" s="157">
        <f t="shared" si="79"/>
        <v>0</v>
      </c>
      <c r="BL262" s="14" t="s">
        <v>169</v>
      </c>
      <c r="BM262" s="156" t="s">
        <v>584</v>
      </c>
    </row>
    <row r="263" spans="1:65" s="2" customFormat="1" ht="16.5" customHeight="1">
      <c r="A263" s="26"/>
      <c r="B263" s="144"/>
      <c r="C263" s="145" t="s">
        <v>592</v>
      </c>
      <c r="D263" s="145" t="s">
        <v>165</v>
      </c>
      <c r="E263" s="146" t="s">
        <v>1204</v>
      </c>
      <c r="F263" s="147" t="s">
        <v>1205</v>
      </c>
      <c r="G263" s="148" t="s">
        <v>374</v>
      </c>
      <c r="H263" s="149">
        <v>150</v>
      </c>
      <c r="I263" s="150"/>
      <c r="J263" s="150">
        <f t="shared" si="70"/>
        <v>0</v>
      </c>
      <c r="K263" s="151"/>
      <c r="L263" s="27"/>
      <c r="M263" s="152" t="s">
        <v>1</v>
      </c>
      <c r="N263" s="153" t="s">
        <v>35</v>
      </c>
      <c r="O263" s="154">
        <v>0</v>
      </c>
      <c r="P263" s="154">
        <f t="shared" si="71"/>
        <v>0</v>
      </c>
      <c r="Q263" s="154">
        <v>0</v>
      </c>
      <c r="R263" s="154">
        <f t="shared" si="72"/>
        <v>0</v>
      </c>
      <c r="S263" s="154">
        <v>0</v>
      </c>
      <c r="T263" s="155">
        <f t="shared" si="7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169</v>
      </c>
      <c r="AT263" s="156" t="s">
        <v>165</v>
      </c>
      <c r="AU263" s="156" t="s">
        <v>77</v>
      </c>
      <c r="AY263" s="14" t="s">
        <v>163</v>
      </c>
      <c r="BE263" s="157">
        <f t="shared" si="74"/>
        <v>0</v>
      </c>
      <c r="BF263" s="157">
        <f t="shared" si="75"/>
        <v>0</v>
      </c>
      <c r="BG263" s="157">
        <f t="shared" si="76"/>
        <v>0</v>
      </c>
      <c r="BH263" s="157">
        <f t="shared" si="77"/>
        <v>0</v>
      </c>
      <c r="BI263" s="157">
        <f t="shared" si="78"/>
        <v>0</v>
      </c>
      <c r="BJ263" s="14" t="s">
        <v>170</v>
      </c>
      <c r="BK263" s="157">
        <f t="shared" si="79"/>
        <v>0</v>
      </c>
      <c r="BL263" s="14" t="s">
        <v>169</v>
      </c>
      <c r="BM263" s="156" t="s">
        <v>588</v>
      </c>
    </row>
    <row r="264" spans="1:65" s="2" customFormat="1" ht="16.5" customHeight="1">
      <c r="A264" s="26"/>
      <c r="B264" s="144"/>
      <c r="C264" s="158" t="s">
        <v>378</v>
      </c>
      <c r="D264" s="158" t="s">
        <v>188</v>
      </c>
      <c r="E264" s="159" t="s">
        <v>1206</v>
      </c>
      <c r="F264" s="160" t="s">
        <v>1207</v>
      </c>
      <c r="G264" s="161" t="s">
        <v>864</v>
      </c>
      <c r="H264" s="162">
        <v>140</v>
      </c>
      <c r="I264" s="163"/>
      <c r="J264" s="163">
        <f t="shared" si="70"/>
        <v>0</v>
      </c>
      <c r="K264" s="164"/>
      <c r="L264" s="165"/>
      <c r="M264" s="166" t="s">
        <v>1</v>
      </c>
      <c r="N264" s="167" t="s">
        <v>35</v>
      </c>
      <c r="O264" s="154">
        <v>0</v>
      </c>
      <c r="P264" s="154">
        <f t="shared" si="71"/>
        <v>0</v>
      </c>
      <c r="Q264" s="154">
        <v>0</v>
      </c>
      <c r="R264" s="154">
        <f t="shared" si="72"/>
        <v>0</v>
      </c>
      <c r="S264" s="154">
        <v>0</v>
      </c>
      <c r="T264" s="155">
        <f t="shared" si="7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6" t="s">
        <v>179</v>
      </c>
      <c r="AT264" s="156" t="s">
        <v>188</v>
      </c>
      <c r="AU264" s="156" t="s">
        <v>77</v>
      </c>
      <c r="AY264" s="14" t="s">
        <v>163</v>
      </c>
      <c r="BE264" s="157">
        <f t="shared" si="74"/>
        <v>0</v>
      </c>
      <c r="BF264" s="157">
        <f t="shared" si="75"/>
        <v>0</v>
      </c>
      <c r="BG264" s="157">
        <f t="shared" si="76"/>
        <v>0</v>
      </c>
      <c r="BH264" s="157">
        <f t="shared" si="77"/>
        <v>0</v>
      </c>
      <c r="BI264" s="157">
        <f t="shared" si="78"/>
        <v>0</v>
      </c>
      <c r="BJ264" s="14" t="s">
        <v>170</v>
      </c>
      <c r="BK264" s="157">
        <f t="shared" si="79"/>
        <v>0</v>
      </c>
      <c r="BL264" s="14" t="s">
        <v>169</v>
      </c>
      <c r="BM264" s="156" t="s">
        <v>591</v>
      </c>
    </row>
    <row r="265" spans="1:65" s="12" customFormat="1" ht="25.9" customHeight="1">
      <c r="B265" s="132"/>
      <c r="D265" s="133" t="s">
        <v>68</v>
      </c>
      <c r="E265" s="134" t="s">
        <v>1208</v>
      </c>
      <c r="F265" s="134" t="s">
        <v>1209</v>
      </c>
      <c r="J265" s="135">
        <f>BK265</f>
        <v>0</v>
      </c>
      <c r="L265" s="132"/>
      <c r="M265" s="136"/>
      <c r="N265" s="137"/>
      <c r="O265" s="137"/>
      <c r="P265" s="138">
        <f>SUM(P266:P277)</f>
        <v>0</v>
      </c>
      <c r="Q265" s="137"/>
      <c r="R265" s="138">
        <f>SUM(R266:R277)</f>
        <v>1.1099999999999999E-2</v>
      </c>
      <c r="S265" s="137"/>
      <c r="T265" s="139">
        <f>SUM(T266:T277)</f>
        <v>0</v>
      </c>
      <c r="AR265" s="133" t="s">
        <v>77</v>
      </c>
      <c r="AT265" s="140" t="s">
        <v>68</v>
      </c>
      <c r="AU265" s="140" t="s">
        <v>69</v>
      </c>
      <c r="AY265" s="133" t="s">
        <v>163</v>
      </c>
      <c r="BK265" s="141">
        <f>SUM(BK266:BK277)</f>
        <v>0</v>
      </c>
    </row>
    <row r="266" spans="1:65" s="2" customFormat="1" ht="21.75" customHeight="1">
      <c r="A266" s="26"/>
      <c r="B266" s="144"/>
      <c r="C266" s="145" t="s">
        <v>601</v>
      </c>
      <c r="D266" s="145" t="s">
        <v>165</v>
      </c>
      <c r="E266" s="146" t="s">
        <v>1194</v>
      </c>
      <c r="F266" s="147" t="s">
        <v>1195</v>
      </c>
      <c r="G266" s="148" t="s">
        <v>971</v>
      </c>
      <c r="H266" s="149">
        <v>2</v>
      </c>
      <c r="I266" s="150"/>
      <c r="J266" s="150">
        <f t="shared" ref="J266:J277" si="80">ROUND(I266*H266,2)</f>
        <v>0</v>
      </c>
      <c r="K266" s="151"/>
      <c r="L266" s="27"/>
      <c r="M266" s="152" t="s">
        <v>1</v>
      </c>
      <c r="N266" s="153" t="s">
        <v>35</v>
      </c>
      <c r="O266" s="154">
        <v>0</v>
      </c>
      <c r="P266" s="154">
        <f t="shared" ref="P266:P277" si="81">O266*H266</f>
        <v>0</v>
      </c>
      <c r="Q266" s="154">
        <v>0</v>
      </c>
      <c r="R266" s="154">
        <f t="shared" ref="R266:R277" si="82">Q266*H266</f>
        <v>0</v>
      </c>
      <c r="S266" s="154">
        <v>0</v>
      </c>
      <c r="T266" s="155">
        <f t="shared" ref="T266:T277" si="83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169</v>
      </c>
      <c r="AT266" s="156" t="s">
        <v>165</v>
      </c>
      <c r="AU266" s="156" t="s">
        <v>77</v>
      </c>
      <c r="AY266" s="14" t="s">
        <v>163</v>
      </c>
      <c r="BE266" s="157">
        <f t="shared" ref="BE266:BE277" si="84">IF(N266="základná",J266,0)</f>
        <v>0</v>
      </c>
      <c r="BF266" s="157">
        <f t="shared" ref="BF266:BF277" si="85">IF(N266="znížená",J266,0)</f>
        <v>0</v>
      </c>
      <c r="BG266" s="157">
        <f t="shared" ref="BG266:BG277" si="86">IF(N266="zákl. prenesená",J266,0)</f>
        <v>0</v>
      </c>
      <c r="BH266" s="157">
        <f t="shared" ref="BH266:BH277" si="87">IF(N266="zníž. prenesená",J266,0)</f>
        <v>0</v>
      </c>
      <c r="BI266" s="157">
        <f t="shared" ref="BI266:BI277" si="88">IF(N266="nulová",J266,0)</f>
        <v>0</v>
      </c>
      <c r="BJ266" s="14" t="s">
        <v>170</v>
      </c>
      <c r="BK266" s="157">
        <f t="shared" ref="BK266:BK277" si="89">ROUND(I266*H266,2)</f>
        <v>0</v>
      </c>
      <c r="BL266" s="14" t="s">
        <v>169</v>
      </c>
      <c r="BM266" s="156" t="s">
        <v>595</v>
      </c>
    </row>
    <row r="267" spans="1:65" s="2" customFormat="1" ht="21.75" customHeight="1">
      <c r="A267" s="26"/>
      <c r="B267" s="144"/>
      <c r="C267" s="158" t="s">
        <v>382</v>
      </c>
      <c r="D267" s="158" t="s">
        <v>188</v>
      </c>
      <c r="E267" s="159" t="s">
        <v>1196</v>
      </c>
      <c r="F267" s="160" t="s">
        <v>1197</v>
      </c>
      <c r="G267" s="161" t="s">
        <v>971</v>
      </c>
      <c r="H267" s="162">
        <v>2</v>
      </c>
      <c r="I267" s="163"/>
      <c r="J267" s="163">
        <f t="shared" si="80"/>
        <v>0</v>
      </c>
      <c r="K267" s="164"/>
      <c r="L267" s="165"/>
      <c r="M267" s="166" t="s">
        <v>1</v>
      </c>
      <c r="N267" s="167" t="s">
        <v>35</v>
      </c>
      <c r="O267" s="154">
        <v>0</v>
      </c>
      <c r="P267" s="154">
        <f t="shared" si="81"/>
        <v>0</v>
      </c>
      <c r="Q267" s="154">
        <v>0</v>
      </c>
      <c r="R267" s="154">
        <f t="shared" si="82"/>
        <v>0</v>
      </c>
      <c r="S267" s="154">
        <v>0</v>
      </c>
      <c r="T267" s="155">
        <f t="shared" si="8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179</v>
      </c>
      <c r="AT267" s="156" t="s">
        <v>188</v>
      </c>
      <c r="AU267" s="156" t="s">
        <v>77</v>
      </c>
      <c r="AY267" s="14" t="s">
        <v>163</v>
      </c>
      <c r="BE267" s="157">
        <f t="shared" si="84"/>
        <v>0</v>
      </c>
      <c r="BF267" s="157">
        <f t="shared" si="85"/>
        <v>0</v>
      </c>
      <c r="BG267" s="157">
        <f t="shared" si="86"/>
        <v>0</v>
      </c>
      <c r="BH267" s="157">
        <f t="shared" si="87"/>
        <v>0</v>
      </c>
      <c r="BI267" s="157">
        <f t="shared" si="88"/>
        <v>0</v>
      </c>
      <c r="BJ267" s="14" t="s">
        <v>170</v>
      </c>
      <c r="BK267" s="157">
        <f t="shared" si="89"/>
        <v>0</v>
      </c>
      <c r="BL267" s="14" t="s">
        <v>169</v>
      </c>
      <c r="BM267" s="156" t="s">
        <v>600</v>
      </c>
    </row>
    <row r="268" spans="1:65" s="2" customFormat="1" ht="21.75" customHeight="1">
      <c r="A268" s="26"/>
      <c r="B268" s="144"/>
      <c r="C268" s="158" t="s">
        <v>608</v>
      </c>
      <c r="D268" s="158" t="s">
        <v>188</v>
      </c>
      <c r="E268" s="159" t="s">
        <v>1198</v>
      </c>
      <c r="F268" s="160" t="s">
        <v>1199</v>
      </c>
      <c r="G268" s="161" t="s">
        <v>971</v>
      </c>
      <c r="H268" s="162">
        <v>2</v>
      </c>
      <c r="I268" s="163"/>
      <c r="J268" s="163">
        <f t="shared" si="80"/>
        <v>0</v>
      </c>
      <c r="K268" s="164"/>
      <c r="L268" s="165"/>
      <c r="M268" s="166" t="s">
        <v>1</v>
      </c>
      <c r="N268" s="167" t="s">
        <v>35</v>
      </c>
      <c r="O268" s="154">
        <v>0</v>
      </c>
      <c r="P268" s="154">
        <f t="shared" si="81"/>
        <v>0</v>
      </c>
      <c r="Q268" s="154">
        <v>0</v>
      </c>
      <c r="R268" s="154">
        <f t="shared" si="82"/>
        <v>0</v>
      </c>
      <c r="S268" s="154">
        <v>0</v>
      </c>
      <c r="T268" s="155">
        <f t="shared" si="8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6" t="s">
        <v>179</v>
      </c>
      <c r="AT268" s="156" t="s">
        <v>188</v>
      </c>
      <c r="AU268" s="156" t="s">
        <v>77</v>
      </c>
      <c r="AY268" s="14" t="s">
        <v>163</v>
      </c>
      <c r="BE268" s="157">
        <f t="shared" si="84"/>
        <v>0</v>
      </c>
      <c r="BF268" s="157">
        <f t="shared" si="85"/>
        <v>0</v>
      </c>
      <c r="BG268" s="157">
        <f t="shared" si="86"/>
        <v>0</v>
      </c>
      <c r="BH268" s="157">
        <f t="shared" si="87"/>
        <v>0</v>
      </c>
      <c r="BI268" s="157">
        <f t="shared" si="88"/>
        <v>0</v>
      </c>
      <c r="BJ268" s="14" t="s">
        <v>170</v>
      </c>
      <c r="BK268" s="157">
        <f t="shared" si="89"/>
        <v>0</v>
      </c>
      <c r="BL268" s="14" t="s">
        <v>169</v>
      </c>
      <c r="BM268" s="156" t="s">
        <v>604</v>
      </c>
    </row>
    <row r="269" spans="1:65" s="2" customFormat="1" ht="16.5" customHeight="1">
      <c r="A269" s="26"/>
      <c r="B269" s="144"/>
      <c r="C269" s="145" t="s">
        <v>385</v>
      </c>
      <c r="D269" s="145" t="s">
        <v>165</v>
      </c>
      <c r="E269" s="146" t="s">
        <v>1210</v>
      </c>
      <c r="F269" s="147" t="s">
        <v>1211</v>
      </c>
      <c r="G269" s="148" t="s">
        <v>971</v>
      </c>
      <c r="H269" s="149">
        <v>4</v>
      </c>
      <c r="I269" s="150"/>
      <c r="J269" s="150">
        <f t="shared" si="80"/>
        <v>0</v>
      </c>
      <c r="K269" s="151"/>
      <c r="L269" s="27"/>
      <c r="M269" s="152" t="s">
        <v>1</v>
      </c>
      <c r="N269" s="153" t="s">
        <v>35</v>
      </c>
      <c r="O269" s="154">
        <v>0</v>
      </c>
      <c r="P269" s="154">
        <f t="shared" si="81"/>
        <v>0</v>
      </c>
      <c r="Q269" s="154">
        <v>0</v>
      </c>
      <c r="R269" s="154">
        <f t="shared" si="82"/>
        <v>0</v>
      </c>
      <c r="S269" s="154">
        <v>0</v>
      </c>
      <c r="T269" s="155">
        <f t="shared" si="8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169</v>
      </c>
      <c r="AT269" s="156" t="s">
        <v>165</v>
      </c>
      <c r="AU269" s="156" t="s">
        <v>77</v>
      </c>
      <c r="AY269" s="14" t="s">
        <v>163</v>
      </c>
      <c r="BE269" s="157">
        <f t="shared" si="84"/>
        <v>0</v>
      </c>
      <c r="BF269" s="157">
        <f t="shared" si="85"/>
        <v>0</v>
      </c>
      <c r="BG269" s="157">
        <f t="shared" si="86"/>
        <v>0</v>
      </c>
      <c r="BH269" s="157">
        <f t="shared" si="87"/>
        <v>0</v>
      </c>
      <c r="BI269" s="157">
        <f t="shared" si="88"/>
        <v>0</v>
      </c>
      <c r="BJ269" s="14" t="s">
        <v>170</v>
      </c>
      <c r="BK269" s="157">
        <f t="shared" si="89"/>
        <v>0</v>
      </c>
      <c r="BL269" s="14" t="s">
        <v>169</v>
      </c>
      <c r="BM269" s="156" t="s">
        <v>607</v>
      </c>
    </row>
    <row r="270" spans="1:65" s="2" customFormat="1" ht="24.2" customHeight="1">
      <c r="A270" s="26"/>
      <c r="B270" s="144"/>
      <c r="C270" s="158" t="s">
        <v>615</v>
      </c>
      <c r="D270" s="158" t="s">
        <v>188</v>
      </c>
      <c r="E270" s="159" t="s">
        <v>1212</v>
      </c>
      <c r="F270" s="160" t="s">
        <v>1213</v>
      </c>
      <c r="G270" s="161" t="s">
        <v>971</v>
      </c>
      <c r="H270" s="162">
        <v>4</v>
      </c>
      <c r="I270" s="163"/>
      <c r="J270" s="163">
        <f t="shared" si="80"/>
        <v>0</v>
      </c>
      <c r="K270" s="164"/>
      <c r="L270" s="165"/>
      <c r="M270" s="166" t="s">
        <v>1</v>
      </c>
      <c r="N270" s="167" t="s">
        <v>35</v>
      </c>
      <c r="O270" s="154">
        <v>0</v>
      </c>
      <c r="P270" s="154">
        <f t="shared" si="81"/>
        <v>0</v>
      </c>
      <c r="Q270" s="154">
        <v>0</v>
      </c>
      <c r="R270" s="154">
        <f t="shared" si="82"/>
        <v>0</v>
      </c>
      <c r="S270" s="154">
        <v>0</v>
      </c>
      <c r="T270" s="155">
        <f t="shared" si="8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179</v>
      </c>
      <c r="AT270" s="156" t="s">
        <v>188</v>
      </c>
      <c r="AU270" s="156" t="s">
        <v>77</v>
      </c>
      <c r="AY270" s="14" t="s">
        <v>163</v>
      </c>
      <c r="BE270" s="157">
        <f t="shared" si="84"/>
        <v>0</v>
      </c>
      <c r="BF270" s="157">
        <f t="shared" si="85"/>
        <v>0</v>
      </c>
      <c r="BG270" s="157">
        <f t="shared" si="86"/>
        <v>0</v>
      </c>
      <c r="BH270" s="157">
        <f t="shared" si="87"/>
        <v>0</v>
      </c>
      <c r="BI270" s="157">
        <f t="shared" si="88"/>
        <v>0</v>
      </c>
      <c r="BJ270" s="14" t="s">
        <v>170</v>
      </c>
      <c r="BK270" s="157">
        <f t="shared" si="89"/>
        <v>0</v>
      </c>
      <c r="BL270" s="14" t="s">
        <v>169</v>
      </c>
      <c r="BM270" s="156" t="s">
        <v>611</v>
      </c>
    </row>
    <row r="271" spans="1:65" s="2" customFormat="1" ht="16.5" customHeight="1">
      <c r="A271" s="26"/>
      <c r="B271" s="144"/>
      <c r="C271" s="158" t="s">
        <v>390</v>
      </c>
      <c r="D271" s="158" t="s">
        <v>188</v>
      </c>
      <c r="E271" s="159" t="s">
        <v>1214</v>
      </c>
      <c r="F271" s="160" t="s">
        <v>1215</v>
      </c>
      <c r="G271" s="161" t="s">
        <v>971</v>
      </c>
      <c r="H271" s="162">
        <v>2</v>
      </c>
      <c r="I271" s="163"/>
      <c r="J271" s="163">
        <f t="shared" si="80"/>
        <v>0</v>
      </c>
      <c r="K271" s="164"/>
      <c r="L271" s="165"/>
      <c r="M271" s="166" t="s">
        <v>1</v>
      </c>
      <c r="N271" s="167" t="s">
        <v>35</v>
      </c>
      <c r="O271" s="154">
        <v>0</v>
      </c>
      <c r="P271" s="154">
        <f t="shared" si="81"/>
        <v>0</v>
      </c>
      <c r="Q271" s="154">
        <v>0</v>
      </c>
      <c r="R271" s="154">
        <f t="shared" si="82"/>
        <v>0</v>
      </c>
      <c r="S271" s="154">
        <v>0</v>
      </c>
      <c r="T271" s="155">
        <f t="shared" si="8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6" t="s">
        <v>179</v>
      </c>
      <c r="AT271" s="156" t="s">
        <v>188</v>
      </c>
      <c r="AU271" s="156" t="s">
        <v>77</v>
      </c>
      <c r="AY271" s="14" t="s">
        <v>163</v>
      </c>
      <c r="BE271" s="157">
        <f t="shared" si="84"/>
        <v>0</v>
      </c>
      <c r="BF271" s="157">
        <f t="shared" si="85"/>
        <v>0</v>
      </c>
      <c r="BG271" s="157">
        <f t="shared" si="86"/>
        <v>0</v>
      </c>
      <c r="BH271" s="157">
        <f t="shared" si="87"/>
        <v>0</v>
      </c>
      <c r="BI271" s="157">
        <f t="shared" si="88"/>
        <v>0</v>
      </c>
      <c r="BJ271" s="14" t="s">
        <v>170</v>
      </c>
      <c r="BK271" s="157">
        <f t="shared" si="89"/>
        <v>0</v>
      </c>
      <c r="BL271" s="14" t="s">
        <v>169</v>
      </c>
      <c r="BM271" s="156" t="s">
        <v>614</v>
      </c>
    </row>
    <row r="272" spans="1:65" s="2" customFormat="1" ht="24.2" customHeight="1">
      <c r="A272" s="26"/>
      <c r="B272" s="144"/>
      <c r="C272" s="145" t="s">
        <v>622</v>
      </c>
      <c r="D272" s="145" t="s">
        <v>165</v>
      </c>
      <c r="E272" s="146" t="s">
        <v>1216</v>
      </c>
      <c r="F272" s="147" t="s">
        <v>1217</v>
      </c>
      <c r="G272" s="148" t="s">
        <v>374</v>
      </c>
      <c r="H272" s="149">
        <v>35</v>
      </c>
      <c r="I272" s="150"/>
      <c r="J272" s="150">
        <f t="shared" si="80"/>
        <v>0</v>
      </c>
      <c r="K272" s="151"/>
      <c r="L272" s="27"/>
      <c r="M272" s="152" t="s">
        <v>1</v>
      </c>
      <c r="N272" s="153" t="s">
        <v>35</v>
      </c>
      <c r="O272" s="154">
        <v>0</v>
      </c>
      <c r="P272" s="154">
        <f t="shared" si="81"/>
        <v>0</v>
      </c>
      <c r="Q272" s="154">
        <v>0</v>
      </c>
      <c r="R272" s="154">
        <f t="shared" si="82"/>
        <v>0</v>
      </c>
      <c r="S272" s="154">
        <v>0</v>
      </c>
      <c r="T272" s="155">
        <f t="shared" si="8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6" t="s">
        <v>169</v>
      </c>
      <c r="AT272" s="156" t="s">
        <v>165</v>
      </c>
      <c r="AU272" s="156" t="s">
        <v>77</v>
      </c>
      <c r="AY272" s="14" t="s">
        <v>163</v>
      </c>
      <c r="BE272" s="157">
        <f t="shared" si="84"/>
        <v>0</v>
      </c>
      <c r="BF272" s="157">
        <f t="shared" si="85"/>
        <v>0</v>
      </c>
      <c r="BG272" s="157">
        <f t="shared" si="86"/>
        <v>0</v>
      </c>
      <c r="BH272" s="157">
        <f t="shared" si="87"/>
        <v>0</v>
      </c>
      <c r="BI272" s="157">
        <f t="shared" si="88"/>
        <v>0</v>
      </c>
      <c r="BJ272" s="14" t="s">
        <v>170</v>
      </c>
      <c r="BK272" s="157">
        <f t="shared" si="89"/>
        <v>0</v>
      </c>
      <c r="BL272" s="14" t="s">
        <v>169</v>
      </c>
      <c r="BM272" s="156" t="s">
        <v>618</v>
      </c>
    </row>
    <row r="273" spans="1:65" s="2" customFormat="1" ht="16.5" customHeight="1">
      <c r="A273" s="26"/>
      <c r="B273" s="144"/>
      <c r="C273" s="158" t="s">
        <v>393</v>
      </c>
      <c r="D273" s="158" t="s">
        <v>188</v>
      </c>
      <c r="E273" s="159" t="s">
        <v>1218</v>
      </c>
      <c r="F273" s="160" t="s">
        <v>1219</v>
      </c>
      <c r="G273" s="161" t="s">
        <v>374</v>
      </c>
      <c r="H273" s="162">
        <v>35</v>
      </c>
      <c r="I273" s="163"/>
      <c r="J273" s="163">
        <f t="shared" si="80"/>
        <v>0</v>
      </c>
      <c r="K273" s="164"/>
      <c r="L273" s="165"/>
      <c r="M273" s="166" t="s">
        <v>1</v>
      </c>
      <c r="N273" s="167" t="s">
        <v>35</v>
      </c>
      <c r="O273" s="154">
        <v>0</v>
      </c>
      <c r="P273" s="154">
        <f t="shared" si="81"/>
        <v>0</v>
      </c>
      <c r="Q273" s="154">
        <v>2.7999999999999998E-4</v>
      </c>
      <c r="R273" s="154">
        <f t="shared" si="82"/>
        <v>9.7999999999999997E-3</v>
      </c>
      <c r="S273" s="154">
        <v>0</v>
      </c>
      <c r="T273" s="155">
        <f t="shared" si="8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179</v>
      </c>
      <c r="AT273" s="156" t="s">
        <v>188</v>
      </c>
      <c r="AU273" s="156" t="s">
        <v>77</v>
      </c>
      <c r="AY273" s="14" t="s">
        <v>163</v>
      </c>
      <c r="BE273" s="157">
        <f t="shared" si="84"/>
        <v>0</v>
      </c>
      <c r="BF273" s="157">
        <f t="shared" si="85"/>
        <v>0</v>
      </c>
      <c r="BG273" s="157">
        <f t="shared" si="86"/>
        <v>0</v>
      </c>
      <c r="BH273" s="157">
        <f t="shared" si="87"/>
        <v>0</v>
      </c>
      <c r="BI273" s="157">
        <f t="shared" si="88"/>
        <v>0</v>
      </c>
      <c r="BJ273" s="14" t="s">
        <v>170</v>
      </c>
      <c r="BK273" s="157">
        <f t="shared" si="89"/>
        <v>0</v>
      </c>
      <c r="BL273" s="14" t="s">
        <v>169</v>
      </c>
      <c r="BM273" s="156" t="s">
        <v>621</v>
      </c>
    </row>
    <row r="274" spans="1:65" s="2" customFormat="1" ht="16.5" customHeight="1">
      <c r="A274" s="26"/>
      <c r="B274" s="144"/>
      <c r="C274" s="145" t="s">
        <v>629</v>
      </c>
      <c r="D274" s="145" t="s">
        <v>165</v>
      </c>
      <c r="E274" s="146" t="s">
        <v>1200</v>
      </c>
      <c r="F274" s="147" t="s">
        <v>1201</v>
      </c>
      <c r="G274" s="148" t="s">
        <v>374</v>
      </c>
      <c r="H274" s="149">
        <v>35</v>
      </c>
      <c r="I274" s="150"/>
      <c r="J274" s="150">
        <f t="shared" si="80"/>
        <v>0</v>
      </c>
      <c r="K274" s="151"/>
      <c r="L274" s="27"/>
      <c r="M274" s="152" t="s">
        <v>1</v>
      </c>
      <c r="N274" s="153" t="s">
        <v>35</v>
      </c>
      <c r="O274" s="154">
        <v>0</v>
      </c>
      <c r="P274" s="154">
        <f t="shared" si="81"/>
        <v>0</v>
      </c>
      <c r="Q274" s="154">
        <v>0</v>
      </c>
      <c r="R274" s="154">
        <f t="shared" si="82"/>
        <v>0</v>
      </c>
      <c r="S274" s="154">
        <v>0</v>
      </c>
      <c r="T274" s="155">
        <f t="shared" si="8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169</v>
      </c>
      <c r="AT274" s="156" t="s">
        <v>165</v>
      </c>
      <c r="AU274" s="156" t="s">
        <v>77</v>
      </c>
      <c r="AY274" s="14" t="s">
        <v>163</v>
      </c>
      <c r="BE274" s="157">
        <f t="shared" si="84"/>
        <v>0</v>
      </c>
      <c r="BF274" s="157">
        <f t="shared" si="85"/>
        <v>0</v>
      </c>
      <c r="BG274" s="157">
        <f t="shared" si="86"/>
        <v>0</v>
      </c>
      <c r="BH274" s="157">
        <f t="shared" si="87"/>
        <v>0</v>
      </c>
      <c r="BI274" s="157">
        <f t="shared" si="88"/>
        <v>0</v>
      </c>
      <c r="BJ274" s="14" t="s">
        <v>170</v>
      </c>
      <c r="BK274" s="157">
        <f t="shared" si="89"/>
        <v>0</v>
      </c>
      <c r="BL274" s="14" t="s">
        <v>169</v>
      </c>
      <c r="BM274" s="156" t="s">
        <v>625</v>
      </c>
    </row>
    <row r="275" spans="1:65" s="2" customFormat="1" ht="21.75" customHeight="1">
      <c r="A275" s="26"/>
      <c r="B275" s="144"/>
      <c r="C275" s="158" t="s">
        <v>397</v>
      </c>
      <c r="D275" s="158" t="s">
        <v>188</v>
      </c>
      <c r="E275" s="159" t="s">
        <v>1202</v>
      </c>
      <c r="F275" s="160" t="s">
        <v>1203</v>
      </c>
      <c r="G275" s="161" t="s">
        <v>374</v>
      </c>
      <c r="H275" s="162">
        <v>35</v>
      </c>
      <c r="I275" s="163"/>
      <c r="J275" s="163">
        <f t="shared" si="80"/>
        <v>0</v>
      </c>
      <c r="K275" s="164"/>
      <c r="L275" s="165"/>
      <c r="M275" s="166" t="s">
        <v>1</v>
      </c>
      <c r="N275" s="167" t="s">
        <v>35</v>
      </c>
      <c r="O275" s="154">
        <v>0</v>
      </c>
      <c r="P275" s="154">
        <f t="shared" si="81"/>
        <v>0</v>
      </c>
      <c r="Q275" s="154">
        <v>0</v>
      </c>
      <c r="R275" s="154">
        <f t="shared" si="82"/>
        <v>0</v>
      </c>
      <c r="S275" s="154">
        <v>0</v>
      </c>
      <c r="T275" s="155">
        <f t="shared" si="8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179</v>
      </c>
      <c r="AT275" s="156" t="s">
        <v>188</v>
      </c>
      <c r="AU275" s="156" t="s">
        <v>77</v>
      </c>
      <c r="AY275" s="14" t="s">
        <v>163</v>
      </c>
      <c r="BE275" s="157">
        <f t="shared" si="84"/>
        <v>0</v>
      </c>
      <c r="BF275" s="157">
        <f t="shared" si="85"/>
        <v>0</v>
      </c>
      <c r="BG275" s="157">
        <f t="shared" si="86"/>
        <v>0</v>
      </c>
      <c r="BH275" s="157">
        <f t="shared" si="87"/>
        <v>0</v>
      </c>
      <c r="BI275" s="157">
        <f t="shared" si="88"/>
        <v>0</v>
      </c>
      <c r="BJ275" s="14" t="s">
        <v>170</v>
      </c>
      <c r="BK275" s="157">
        <f t="shared" si="89"/>
        <v>0</v>
      </c>
      <c r="BL275" s="14" t="s">
        <v>169</v>
      </c>
      <c r="BM275" s="156" t="s">
        <v>628</v>
      </c>
    </row>
    <row r="276" spans="1:65" s="2" customFormat="1" ht="24.2" customHeight="1">
      <c r="A276" s="26"/>
      <c r="B276" s="144"/>
      <c r="C276" s="145" t="s">
        <v>635</v>
      </c>
      <c r="D276" s="145" t="s">
        <v>165</v>
      </c>
      <c r="E276" s="146" t="s">
        <v>1180</v>
      </c>
      <c r="F276" s="147" t="s">
        <v>1181</v>
      </c>
      <c r="G276" s="148" t="s">
        <v>971</v>
      </c>
      <c r="H276" s="149">
        <v>5</v>
      </c>
      <c r="I276" s="150"/>
      <c r="J276" s="150">
        <f t="shared" si="80"/>
        <v>0</v>
      </c>
      <c r="K276" s="151"/>
      <c r="L276" s="27"/>
      <c r="M276" s="152" t="s">
        <v>1</v>
      </c>
      <c r="N276" s="153" t="s">
        <v>35</v>
      </c>
      <c r="O276" s="154">
        <v>0</v>
      </c>
      <c r="P276" s="154">
        <f t="shared" si="81"/>
        <v>0</v>
      </c>
      <c r="Q276" s="154">
        <v>0</v>
      </c>
      <c r="R276" s="154">
        <f t="shared" si="82"/>
        <v>0</v>
      </c>
      <c r="S276" s="154">
        <v>0</v>
      </c>
      <c r="T276" s="155">
        <f t="shared" si="8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6" t="s">
        <v>169</v>
      </c>
      <c r="AT276" s="156" t="s">
        <v>165</v>
      </c>
      <c r="AU276" s="156" t="s">
        <v>77</v>
      </c>
      <c r="AY276" s="14" t="s">
        <v>163</v>
      </c>
      <c r="BE276" s="157">
        <f t="shared" si="84"/>
        <v>0</v>
      </c>
      <c r="BF276" s="157">
        <f t="shared" si="85"/>
        <v>0</v>
      </c>
      <c r="BG276" s="157">
        <f t="shared" si="86"/>
        <v>0</v>
      </c>
      <c r="BH276" s="157">
        <f t="shared" si="87"/>
        <v>0</v>
      </c>
      <c r="BI276" s="157">
        <f t="shared" si="88"/>
        <v>0</v>
      </c>
      <c r="BJ276" s="14" t="s">
        <v>170</v>
      </c>
      <c r="BK276" s="157">
        <f t="shared" si="89"/>
        <v>0</v>
      </c>
      <c r="BL276" s="14" t="s">
        <v>169</v>
      </c>
      <c r="BM276" s="156" t="s">
        <v>632</v>
      </c>
    </row>
    <row r="277" spans="1:65" s="2" customFormat="1" ht="16.5" customHeight="1">
      <c r="A277" s="26"/>
      <c r="B277" s="144"/>
      <c r="C277" s="158" t="s">
        <v>400</v>
      </c>
      <c r="D277" s="158" t="s">
        <v>188</v>
      </c>
      <c r="E277" s="159" t="s">
        <v>1220</v>
      </c>
      <c r="F277" s="160" t="s">
        <v>1221</v>
      </c>
      <c r="G277" s="161" t="s">
        <v>971</v>
      </c>
      <c r="H277" s="162">
        <v>5</v>
      </c>
      <c r="I277" s="163"/>
      <c r="J277" s="163">
        <f t="shared" si="80"/>
        <v>0</v>
      </c>
      <c r="K277" s="164"/>
      <c r="L277" s="165"/>
      <c r="M277" s="166" t="s">
        <v>1</v>
      </c>
      <c r="N277" s="167" t="s">
        <v>35</v>
      </c>
      <c r="O277" s="154">
        <v>0</v>
      </c>
      <c r="P277" s="154">
        <f t="shared" si="81"/>
        <v>0</v>
      </c>
      <c r="Q277" s="154">
        <v>2.5999999999999998E-4</v>
      </c>
      <c r="R277" s="154">
        <f t="shared" si="82"/>
        <v>1.2999999999999999E-3</v>
      </c>
      <c r="S277" s="154">
        <v>0</v>
      </c>
      <c r="T277" s="155">
        <f t="shared" si="8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179</v>
      </c>
      <c r="AT277" s="156" t="s">
        <v>188</v>
      </c>
      <c r="AU277" s="156" t="s">
        <v>77</v>
      </c>
      <c r="AY277" s="14" t="s">
        <v>163</v>
      </c>
      <c r="BE277" s="157">
        <f t="shared" si="84"/>
        <v>0</v>
      </c>
      <c r="BF277" s="157">
        <f t="shared" si="85"/>
        <v>0</v>
      </c>
      <c r="BG277" s="157">
        <f t="shared" si="86"/>
        <v>0</v>
      </c>
      <c r="BH277" s="157">
        <f t="shared" si="87"/>
        <v>0</v>
      </c>
      <c r="BI277" s="157">
        <f t="shared" si="88"/>
        <v>0</v>
      </c>
      <c r="BJ277" s="14" t="s">
        <v>170</v>
      </c>
      <c r="BK277" s="157">
        <f t="shared" si="89"/>
        <v>0</v>
      </c>
      <c r="BL277" s="14" t="s">
        <v>169</v>
      </c>
      <c r="BM277" s="156" t="s">
        <v>634</v>
      </c>
    </row>
    <row r="278" spans="1:65" s="12" customFormat="1" ht="25.9" customHeight="1">
      <c r="B278" s="132"/>
      <c r="D278" s="133" t="s">
        <v>68</v>
      </c>
      <c r="E278" s="134" t="s">
        <v>1222</v>
      </c>
      <c r="F278" s="134" t="s">
        <v>1223</v>
      </c>
      <c r="J278" s="135">
        <f>BK278</f>
        <v>0</v>
      </c>
      <c r="L278" s="132"/>
      <c r="M278" s="136"/>
      <c r="N278" s="137"/>
      <c r="O278" s="137"/>
      <c r="P278" s="138">
        <f>P279+P283+P292+P298</f>
        <v>0</v>
      </c>
      <c r="Q278" s="137"/>
      <c r="R278" s="138">
        <f>R279+R283+R292+R298</f>
        <v>2.48E-3</v>
      </c>
      <c r="S278" s="137"/>
      <c r="T278" s="139">
        <f>T279+T283+T292+T298</f>
        <v>0</v>
      </c>
      <c r="AR278" s="133" t="s">
        <v>77</v>
      </c>
      <c r="AT278" s="140" t="s">
        <v>68</v>
      </c>
      <c r="AU278" s="140" t="s">
        <v>69</v>
      </c>
      <c r="AY278" s="133" t="s">
        <v>163</v>
      </c>
      <c r="BK278" s="141">
        <f>BK279+BK283+BK292+BK298</f>
        <v>0</v>
      </c>
    </row>
    <row r="279" spans="1:65" s="12" customFormat="1" ht="22.9" customHeight="1">
      <c r="B279" s="132"/>
      <c r="D279" s="133" t="s">
        <v>68</v>
      </c>
      <c r="E279" s="142" t="s">
        <v>1224</v>
      </c>
      <c r="F279" s="142" t="s">
        <v>1081</v>
      </c>
      <c r="J279" s="143">
        <f>BK279</f>
        <v>0</v>
      </c>
      <c r="L279" s="132"/>
      <c r="M279" s="136"/>
      <c r="N279" s="137"/>
      <c r="O279" s="137"/>
      <c r="P279" s="138">
        <f>SUM(P280:P282)</f>
        <v>0</v>
      </c>
      <c r="Q279" s="137"/>
      <c r="R279" s="138">
        <f>SUM(R280:R282)</f>
        <v>0</v>
      </c>
      <c r="S279" s="137"/>
      <c r="T279" s="139">
        <f>SUM(T280:T282)</f>
        <v>0</v>
      </c>
      <c r="AR279" s="133" t="s">
        <v>77</v>
      </c>
      <c r="AT279" s="140" t="s">
        <v>68</v>
      </c>
      <c r="AU279" s="140" t="s">
        <v>77</v>
      </c>
      <c r="AY279" s="133" t="s">
        <v>163</v>
      </c>
      <c r="BK279" s="141">
        <f>SUM(BK280:BK282)</f>
        <v>0</v>
      </c>
    </row>
    <row r="280" spans="1:65" s="2" customFormat="1" ht="16.5" customHeight="1">
      <c r="A280" s="26"/>
      <c r="B280" s="144"/>
      <c r="C280" s="158" t="s">
        <v>642</v>
      </c>
      <c r="D280" s="158" t="s">
        <v>188</v>
      </c>
      <c r="E280" s="159" t="s">
        <v>1225</v>
      </c>
      <c r="F280" s="160" t="s">
        <v>1226</v>
      </c>
      <c r="G280" s="161" t="s">
        <v>971</v>
      </c>
      <c r="H280" s="162">
        <v>1</v>
      </c>
      <c r="I280" s="163"/>
      <c r="J280" s="163">
        <f>ROUND(I280*H280,2)</f>
        <v>0</v>
      </c>
      <c r="K280" s="164"/>
      <c r="L280" s="165"/>
      <c r="M280" s="166" t="s">
        <v>1</v>
      </c>
      <c r="N280" s="167" t="s">
        <v>35</v>
      </c>
      <c r="O280" s="154">
        <v>0</v>
      </c>
      <c r="P280" s="154">
        <f>O280*H280</f>
        <v>0</v>
      </c>
      <c r="Q280" s="154">
        <v>0</v>
      </c>
      <c r="R280" s="154">
        <f>Q280*H280</f>
        <v>0</v>
      </c>
      <c r="S280" s="154">
        <v>0</v>
      </c>
      <c r="T280" s="155">
        <f>S280*H280</f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6" t="s">
        <v>179</v>
      </c>
      <c r="AT280" s="156" t="s">
        <v>188</v>
      </c>
      <c r="AU280" s="156" t="s">
        <v>170</v>
      </c>
      <c r="AY280" s="14" t="s">
        <v>163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4" t="s">
        <v>170</v>
      </c>
      <c r="BK280" s="157">
        <f>ROUND(I280*H280,2)</f>
        <v>0</v>
      </c>
      <c r="BL280" s="14" t="s">
        <v>169</v>
      </c>
      <c r="BM280" s="156" t="s">
        <v>638</v>
      </c>
    </row>
    <row r="281" spans="1:65" s="2" customFormat="1" ht="16.5" customHeight="1">
      <c r="A281" s="26"/>
      <c r="B281" s="144"/>
      <c r="C281" s="145" t="s">
        <v>404</v>
      </c>
      <c r="D281" s="145" t="s">
        <v>165</v>
      </c>
      <c r="E281" s="146" t="s">
        <v>1227</v>
      </c>
      <c r="F281" s="147" t="s">
        <v>1228</v>
      </c>
      <c r="G281" s="148" t="s">
        <v>971</v>
      </c>
      <c r="H281" s="149">
        <v>1</v>
      </c>
      <c r="I281" s="150"/>
      <c r="J281" s="150">
        <f>ROUND(I281*H281,2)</f>
        <v>0</v>
      </c>
      <c r="K281" s="151"/>
      <c r="L281" s="27"/>
      <c r="M281" s="152" t="s">
        <v>1</v>
      </c>
      <c r="N281" s="153" t="s">
        <v>35</v>
      </c>
      <c r="O281" s="154">
        <v>0</v>
      </c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6" t="s">
        <v>169</v>
      </c>
      <c r="AT281" s="156" t="s">
        <v>165</v>
      </c>
      <c r="AU281" s="156" t="s">
        <v>170</v>
      </c>
      <c r="AY281" s="14" t="s">
        <v>163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4" t="s">
        <v>170</v>
      </c>
      <c r="BK281" s="157">
        <f>ROUND(I281*H281,2)</f>
        <v>0</v>
      </c>
      <c r="BL281" s="14" t="s">
        <v>169</v>
      </c>
      <c r="BM281" s="156" t="s">
        <v>641</v>
      </c>
    </row>
    <row r="282" spans="1:65" s="2" customFormat="1" ht="16.5" customHeight="1">
      <c r="A282" s="26"/>
      <c r="B282" s="144"/>
      <c r="C282" s="145" t="s">
        <v>649</v>
      </c>
      <c r="D282" s="145" t="s">
        <v>165</v>
      </c>
      <c r="E282" s="146" t="s">
        <v>1084</v>
      </c>
      <c r="F282" s="147" t="s">
        <v>1085</v>
      </c>
      <c r="G282" s="148" t="s">
        <v>971</v>
      </c>
      <c r="H282" s="149">
        <v>1</v>
      </c>
      <c r="I282" s="150"/>
      <c r="J282" s="150">
        <f>ROUND(I282*H282,2)</f>
        <v>0</v>
      </c>
      <c r="K282" s="151"/>
      <c r="L282" s="27"/>
      <c r="M282" s="152" t="s">
        <v>1</v>
      </c>
      <c r="N282" s="153" t="s">
        <v>35</v>
      </c>
      <c r="O282" s="154">
        <v>0</v>
      </c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6" t="s">
        <v>169</v>
      </c>
      <c r="AT282" s="156" t="s">
        <v>165</v>
      </c>
      <c r="AU282" s="156" t="s">
        <v>170</v>
      </c>
      <c r="AY282" s="14" t="s">
        <v>163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4" t="s">
        <v>170</v>
      </c>
      <c r="BK282" s="157">
        <f>ROUND(I282*H282,2)</f>
        <v>0</v>
      </c>
      <c r="BL282" s="14" t="s">
        <v>169</v>
      </c>
      <c r="BM282" s="156" t="s">
        <v>645</v>
      </c>
    </row>
    <row r="283" spans="1:65" s="12" customFormat="1" ht="22.9" customHeight="1">
      <c r="B283" s="132"/>
      <c r="D283" s="133" t="s">
        <v>68</v>
      </c>
      <c r="E283" s="142" t="s">
        <v>1229</v>
      </c>
      <c r="F283" s="142" t="s">
        <v>1230</v>
      </c>
      <c r="J283" s="143">
        <f>BK283</f>
        <v>0</v>
      </c>
      <c r="L283" s="132"/>
      <c r="M283" s="136"/>
      <c r="N283" s="137"/>
      <c r="O283" s="137"/>
      <c r="P283" s="138">
        <f>SUM(P284:P291)</f>
        <v>0</v>
      </c>
      <c r="Q283" s="137"/>
      <c r="R283" s="138">
        <f>SUM(R284:R291)</f>
        <v>0</v>
      </c>
      <c r="S283" s="137"/>
      <c r="T283" s="139">
        <f>SUM(T284:T291)</f>
        <v>0</v>
      </c>
      <c r="AR283" s="133" t="s">
        <v>77</v>
      </c>
      <c r="AT283" s="140" t="s">
        <v>68</v>
      </c>
      <c r="AU283" s="140" t="s">
        <v>77</v>
      </c>
      <c r="AY283" s="133" t="s">
        <v>163</v>
      </c>
      <c r="BK283" s="141">
        <f>SUM(BK284:BK291)</f>
        <v>0</v>
      </c>
    </row>
    <row r="284" spans="1:65" s="2" customFormat="1" ht="16.5" customHeight="1">
      <c r="A284" s="26"/>
      <c r="B284" s="144"/>
      <c r="C284" s="145" t="s">
        <v>407</v>
      </c>
      <c r="D284" s="145" t="s">
        <v>165</v>
      </c>
      <c r="E284" s="146" t="s">
        <v>1231</v>
      </c>
      <c r="F284" s="147" t="s">
        <v>1232</v>
      </c>
      <c r="G284" s="148" t="s">
        <v>374</v>
      </c>
      <c r="H284" s="149">
        <v>250</v>
      </c>
      <c r="I284" s="150"/>
      <c r="J284" s="150">
        <f t="shared" ref="J284:J291" si="90">ROUND(I284*H284,2)</f>
        <v>0</v>
      </c>
      <c r="K284" s="151"/>
      <c r="L284" s="27"/>
      <c r="M284" s="152" t="s">
        <v>1</v>
      </c>
      <c r="N284" s="153" t="s">
        <v>35</v>
      </c>
      <c r="O284" s="154">
        <v>0</v>
      </c>
      <c r="P284" s="154">
        <f t="shared" ref="P284:P291" si="91">O284*H284</f>
        <v>0</v>
      </c>
      <c r="Q284" s="154">
        <v>0</v>
      </c>
      <c r="R284" s="154">
        <f t="shared" ref="R284:R291" si="92">Q284*H284</f>
        <v>0</v>
      </c>
      <c r="S284" s="154">
        <v>0</v>
      </c>
      <c r="T284" s="155">
        <f t="shared" ref="T284:T291" si="93">S284*H284</f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6" t="s">
        <v>169</v>
      </c>
      <c r="AT284" s="156" t="s">
        <v>165</v>
      </c>
      <c r="AU284" s="156" t="s">
        <v>170</v>
      </c>
      <c r="AY284" s="14" t="s">
        <v>163</v>
      </c>
      <c r="BE284" s="157">
        <f t="shared" ref="BE284:BE291" si="94">IF(N284="základná",J284,0)</f>
        <v>0</v>
      </c>
      <c r="BF284" s="157">
        <f t="shared" ref="BF284:BF291" si="95">IF(N284="znížená",J284,0)</f>
        <v>0</v>
      </c>
      <c r="BG284" s="157">
        <f t="shared" ref="BG284:BG291" si="96">IF(N284="zákl. prenesená",J284,0)</f>
        <v>0</v>
      </c>
      <c r="BH284" s="157">
        <f t="shared" ref="BH284:BH291" si="97">IF(N284="zníž. prenesená",J284,0)</f>
        <v>0</v>
      </c>
      <c r="BI284" s="157">
        <f t="shared" ref="BI284:BI291" si="98">IF(N284="nulová",J284,0)</f>
        <v>0</v>
      </c>
      <c r="BJ284" s="14" t="s">
        <v>170</v>
      </c>
      <c r="BK284" s="157">
        <f t="shared" ref="BK284:BK291" si="99">ROUND(I284*H284,2)</f>
        <v>0</v>
      </c>
      <c r="BL284" s="14" t="s">
        <v>169</v>
      </c>
      <c r="BM284" s="156" t="s">
        <v>648</v>
      </c>
    </row>
    <row r="285" spans="1:65" s="2" customFormat="1" ht="16.5" customHeight="1">
      <c r="A285" s="26"/>
      <c r="B285" s="144"/>
      <c r="C285" s="158" t="s">
        <v>656</v>
      </c>
      <c r="D285" s="158" t="s">
        <v>188</v>
      </c>
      <c r="E285" s="159" t="s">
        <v>1233</v>
      </c>
      <c r="F285" s="160" t="s">
        <v>1234</v>
      </c>
      <c r="G285" s="161" t="s">
        <v>374</v>
      </c>
      <c r="H285" s="162">
        <v>250</v>
      </c>
      <c r="I285" s="163"/>
      <c r="J285" s="163">
        <f t="shared" si="90"/>
        <v>0</v>
      </c>
      <c r="K285" s="164"/>
      <c r="L285" s="165"/>
      <c r="M285" s="166" t="s">
        <v>1</v>
      </c>
      <c r="N285" s="167" t="s">
        <v>35</v>
      </c>
      <c r="O285" s="154">
        <v>0</v>
      </c>
      <c r="P285" s="154">
        <f t="shared" si="91"/>
        <v>0</v>
      </c>
      <c r="Q285" s="154">
        <v>0</v>
      </c>
      <c r="R285" s="154">
        <f t="shared" si="92"/>
        <v>0</v>
      </c>
      <c r="S285" s="154">
        <v>0</v>
      </c>
      <c r="T285" s="155">
        <f t="shared" si="9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6" t="s">
        <v>179</v>
      </c>
      <c r="AT285" s="156" t="s">
        <v>188</v>
      </c>
      <c r="AU285" s="156" t="s">
        <v>170</v>
      </c>
      <c r="AY285" s="14" t="s">
        <v>163</v>
      </c>
      <c r="BE285" s="157">
        <f t="shared" si="94"/>
        <v>0</v>
      </c>
      <c r="BF285" s="157">
        <f t="shared" si="95"/>
        <v>0</v>
      </c>
      <c r="BG285" s="157">
        <f t="shared" si="96"/>
        <v>0</v>
      </c>
      <c r="BH285" s="157">
        <f t="shared" si="97"/>
        <v>0</v>
      </c>
      <c r="BI285" s="157">
        <f t="shared" si="98"/>
        <v>0</v>
      </c>
      <c r="BJ285" s="14" t="s">
        <v>170</v>
      </c>
      <c r="BK285" s="157">
        <f t="shared" si="99"/>
        <v>0</v>
      </c>
      <c r="BL285" s="14" t="s">
        <v>169</v>
      </c>
      <c r="BM285" s="156" t="s">
        <v>650</v>
      </c>
    </row>
    <row r="286" spans="1:65" s="2" customFormat="1" ht="16.5" customHeight="1">
      <c r="A286" s="26"/>
      <c r="B286" s="144"/>
      <c r="C286" s="145" t="s">
        <v>411</v>
      </c>
      <c r="D286" s="145" t="s">
        <v>165</v>
      </c>
      <c r="E286" s="146" t="s">
        <v>1235</v>
      </c>
      <c r="F286" s="147" t="s">
        <v>1236</v>
      </c>
      <c r="G286" s="148" t="s">
        <v>374</v>
      </c>
      <c r="H286" s="149">
        <v>75</v>
      </c>
      <c r="I286" s="150"/>
      <c r="J286" s="150">
        <f t="shared" si="90"/>
        <v>0</v>
      </c>
      <c r="K286" s="151"/>
      <c r="L286" s="27"/>
      <c r="M286" s="152" t="s">
        <v>1</v>
      </c>
      <c r="N286" s="153" t="s">
        <v>35</v>
      </c>
      <c r="O286" s="154">
        <v>0</v>
      </c>
      <c r="P286" s="154">
        <f t="shared" si="91"/>
        <v>0</v>
      </c>
      <c r="Q286" s="154">
        <v>0</v>
      </c>
      <c r="R286" s="154">
        <f t="shared" si="92"/>
        <v>0</v>
      </c>
      <c r="S286" s="154">
        <v>0</v>
      </c>
      <c r="T286" s="155">
        <f t="shared" si="9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6" t="s">
        <v>169</v>
      </c>
      <c r="AT286" s="156" t="s">
        <v>165</v>
      </c>
      <c r="AU286" s="156" t="s">
        <v>170</v>
      </c>
      <c r="AY286" s="14" t="s">
        <v>163</v>
      </c>
      <c r="BE286" s="157">
        <f t="shared" si="94"/>
        <v>0</v>
      </c>
      <c r="BF286" s="157">
        <f t="shared" si="95"/>
        <v>0</v>
      </c>
      <c r="BG286" s="157">
        <f t="shared" si="96"/>
        <v>0</v>
      </c>
      <c r="BH286" s="157">
        <f t="shared" si="97"/>
        <v>0</v>
      </c>
      <c r="BI286" s="157">
        <f t="shared" si="98"/>
        <v>0</v>
      </c>
      <c r="BJ286" s="14" t="s">
        <v>170</v>
      </c>
      <c r="BK286" s="157">
        <f t="shared" si="99"/>
        <v>0</v>
      </c>
      <c r="BL286" s="14" t="s">
        <v>169</v>
      </c>
      <c r="BM286" s="156" t="s">
        <v>653</v>
      </c>
    </row>
    <row r="287" spans="1:65" s="2" customFormat="1" ht="16.5" customHeight="1">
      <c r="A287" s="26"/>
      <c r="B287" s="144"/>
      <c r="C287" s="158" t="s">
        <v>663</v>
      </c>
      <c r="D287" s="158" t="s">
        <v>188</v>
      </c>
      <c r="E287" s="159" t="s">
        <v>1237</v>
      </c>
      <c r="F287" s="160" t="s">
        <v>1238</v>
      </c>
      <c r="G287" s="161" t="s">
        <v>374</v>
      </c>
      <c r="H287" s="162">
        <v>75</v>
      </c>
      <c r="I287" s="163"/>
      <c r="J287" s="163">
        <f t="shared" si="90"/>
        <v>0</v>
      </c>
      <c r="K287" s="164"/>
      <c r="L287" s="165"/>
      <c r="M287" s="166" t="s">
        <v>1</v>
      </c>
      <c r="N287" s="167" t="s">
        <v>35</v>
      </c>
      <c r="O287" s="154">
        <v>0</v>
      </c>
      <c r="P287" s="154">
        <f t="shared" si="91"/>
        <v>0</v>
      </c>
      <c r="Q287" s="154">
        <v>0</v>
      </c>
      <c r="R287" s="154">
        <f t="shared" si="92"/>
        <v>0</v>
      </c>
      <c r="S287" s="154">
        <v>0</v>
      </c>
      <c r="T287" s="155">
        <f t="shared" si="9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6" t="s">
        <v>179</v>
      </c>
      <c r="AT287" s="156" t="s">
        <v>188</v>
      </c>
      <c r="AU287" s="156" t="s">
        <v>170</v>
      </c>
      <c r="AY287" s="14" t="s">
        <v>163</v>
      </c>
      <c r="BE287" s="157">
        <f t="shared" si="94"/>
        <v>0</v>
      </c>
      <c r="BF287" s="157">
        <f t="shared" si="95"/>
        <v>0</v>
      </c>
      <c r="BG287" s="157">
        <f t="shared" si="96"/>
        <v>0</v>
      </c>
      <c r="BH287" s="157">
        <f t="shared" si="97"/>
        <v>0</v>
      </c>
      <c r="BI287" s="157">
        <f t="shared" si="98"/>
        <v>0</v>
      </c>
      <c r="BJ287" s="14" t="s">
        <v>170</v>
      </c>
      <c r="BK287" s="157">
        <f t="shared" si="99"/>
        <v>0</v>
      </c>
      <c r="BL287" s="14" t="s">
        <v>169</v>
      </c>
      <c r="BM287" s="156" t="s">
        <v>659</v>
      </c>
    </row>
    <row r="288" spans="1:65" s="2" customFormat="1" ht="16.5" customHeight="1">
      <c r="A288" s="26"/>
      <c r="B288" s="144"/>
      <c r="C288" s="145" t="s">
        <v>414</v>
      </c>
      <c r="D288" s="145" t="s">
        <v>165</v>
      </c>
      <c r="E288" s="146" t="s">
        <v>1239</v>
      </c>
      <c r="F288" s="147" t="s">
        <v>1240</v>
      </c>
      <c r="G288" s="148" t="s">
        <v>374</v>
      </c>
      <c r="H288" s="149">
        <v>100</v>
      </c>
      <c r="I288" s="150"/>
      <c r="J288" s="150">
        <f t="shared" si="90"/>
        <v>0</v>
      </c>
      <c r="K288" s="151"/>
      <c r="L288" s="27"/>
      <c r="M288" s="152" t="s">
        <v>1</v>
      </c>
      <c r="N288" s="153" t="s">
        <v>35</v>
      </c>
      <c r="O288" s="154">
        <v>0</v>
      </c>
      <c r="P288" s="154">
        <f t="shared" si="91"/>
        <v>0</v>
      </c>
      <c r="Q288" s="154">
        <v>0</v>
      </c>
      <c r="R288" s="154">
        <f t="shared" si="92"/>
        <v>0</v>
      </c>
      <c r="S288" s="154">
        <v>0</v>
      </c>
      <c r="T288" s="155">
        <f t="shared" si="9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6" t="s">
        <v>169</v>
      </c>
      <c r="AT288" s="156" t="s">
        <v>165</v>
      </c>
      <c r="AU288" s="156" t="s">
        <v>170</v>
      </c>
      <c r="AY288" s="14" t="s">
        <v>163</v>
      </c>
      <c r="BE288" s="157">
        <f t="shared" si="94"/>
        <v>0</v>
      </c>
      <c r="BF288" s="157">
        <f t="shared" si="95"/>
        <v>0</v>
      </c>
      <c r="BG288" s="157">
        <f t="shared" si="96"/>
        <v>0</v>
      </c>
      <c r="BH288" s="157">
        <f t="shared" si="97"/>
        <v>0</v>
      </c>
      <c r="BI288" s="157">
        <f t="shared" si="98"/>
        <v>0</v>
      </c>
      <c r="BJ288" s="14" t="s">
        <v>170</v>
      </c>
      <c r="BK288" s="157">
        <f t="shared" si="99"/>
        <v>0</v>
      </c>
      <c r="BL288" s="14" t="s">
        <v>169</v>
      </c>
      <c r="BM288" s="156" t="s">
        <v>662</v>
      </c>
    </row>
    <row r="289" spans="1:65" s="2" customFormat="1" ht="16.5" customHeight="1">
      <c r="A289" s="26"/>
      <c r="B289" s="144"/>
      <c r="C289" s="158" t="s">
        <v>672</v>
      </c>
      <c r="D289" s="158" t="s">
        <v>188</v>
      </c>
      <c r="E289" s="159" t="s">
        <v>1241</v>
      </c>
      <c r="F289" s="160" t="s">
        <v>1242</v>
      </c>
      <c r="G289" s="161" t="s">
        <v>374</v>
      </c>
      <c r="H289" s="162">
        <v>100</v>
      </c>
      <c r="I289" s="163"/>
      <c r="J289" s="163">
        <f t="shared" si="90"/>
        <v>0</v>
      </c>
      <c r="K289" s="164"/>
      <c r="L289" s="165"/>
      <c r="M289" s="166" t="s">
        <v>1</v>
      </c>
      <c r="N289" s="167" t="s">
        <v>35</v>
      </c>
      <c r="O289" s="154">
        <v>0</v>
      </c>
      <c r="P289" s="154">
        <f t="shared" si="91"/>
        <v>0</v>
      </c>
      <c r="Q289" s="154">
        <v>0</v>
      </c>
      <c r="R289" s="154">
        <f t="shared" si="92"/>
        <v>0</v>
      </c>
      <c r="S289" s="154">
        <v>0</v>
      </c>
      <c r="T289" s="155">
        <f t="shared" si="9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6" t="s">
        <v>179</v>
      </c>
      <c r="AT289" s="156" t="s">
        <v>188</v>
      </c>
      <c r="AU289" s="156" t="s">
        <v>170</v>
      </c>
      <c r="AY289" s="14" t="s">
        <v>163</v>
      </c>
      <c r="BE289" s="157">
        <f t="shared" si="94"/>
        <v>0</v>
      </c>
      <c r="BF289" s="157">
        <f t="shared" si="95"/>
        <v>0</v>
      </c>
      <c r="BG289" s="157">
        <f t="shared" si="96"/>
        <v>0</v>
      </c>
      <c r="BH289" s="157">
        <f t="shared" si="97"/>
        <v>0</v>
      </c>
      <c r="BI289" s="157">
        <f t="shared" si="98"/>
        <v>0</v>
      </c>
      <c r="BJ289" s="14" t="s">
        <v>170</v>
      </c>
      <c r="BK289" s="157">
        <f t="shared" si="99"/>
        <v>0</v>
      </c>
      <c r="BL289" s="14" t="s">
        <v>169</v>
      </c>
      <c r="BM289" s="156" t="s">
        <v>666</v>
      </c>
    </row>
    <row r="290" spans="1:65" s="2" customFormat="1" ht="16.5" customHeight="1">
      <c r="A290" s="26"/>
      <c r="B290" s="144"/>
      <c r="C290" s="145" t="s">
        <v>418</v>
      </c>
      <c r="D290" s="145" t="s">
        <v>165</v>
      </c>
      <c r="E290" s="146" t="s">
        <v>1243</v>
      </c>
      <c r="F290" s="147" t="s">
        <v>1244</v>
      </c>
      <c r="G290" s="148" t="s">
        <v>971</v>
      </c>
      <c r="H290" s="149">
        <v>4</v>
      </c>
      <c r="I290" s="150"/>
      <c r="J290" s="150">
        <f t="shared" si="90"/>
        <v>0</v>
      </c>
      <c r="K290" s="151"/>
      <c r="L290" s="27"/>
      <c r="M290" s="152" t="s">
        <v>1</v>
      </c>
      <c r="N290" s="153" t="s">
        <v>35</v>
      </c>
      <c r="O290" s="154">
        <v>0</v>
      </c>
      <c r="P290" s="154">
        <f t="shared" si="91"/>
        <v>0</v>
      </c>
      <c r="Q290" s="154">
        <v>0</v>
      </c>
      <c r="R290" s="154">
        <f t="shared" si="92"/>
        <v>0</v>
      </c>
      <c r="S290" s="154">
        <v>0</v>
      </c>
      <c r="T290" s="155">
        <f t="shared" si="9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6" t="s">
        <v>169</v>
      </c>
      <c r="AT290" s="156" t="s">
        <v>165</v>
      </c>
      <c r="AU290" s="156" t="s">
        <v>170</v>
      </c>
      <c r="AY290" s="14" t="s">
        <v>163</v>
      </c>
      <c r="BE290" s="157">
        <f t="shared" si="94"/>
        <v>0</v>
      </c>
      <c r="BF290" s="157">
        <f t="shared" si="95"/>
        <v>0</v>
      </c>
      <c r="BG290" s="157">
        <f t="shared" si="96"/>
        <v>0</v>
      </c>
      <c r="BH290" s="157">
        <f t="shared" si="97"/>
        <v>0</v>
      </c>
      <c r="BI290" s="157">
        <f t="shared" si="98"/>
        <v>0</v>
      </c>
      <c r="BJ290" s="14" t="s">
        <v>170</v>
      </c>
      <c r="BK290" s="157">
        <f t="shared" si="99"/>
        <v>0</v>
      </c>
      <c r="BL290" s="14" t="s">
        <v>169</v>
      </c>
      <c r="BM290" s="156" t="s">
        <v>671</v>
      </c>
    </row>
    <row r="291" spans="1:65" s="2" customFormat="1" ht="21.75" customHeight="1">
      <c r="A291" s="26"/>
      <c r="B291" s="144"/>
      <c r="C291" s="158" t="s">
        <v>679</v>
      </c>
      <c r="D291" s="158" t="s">
        <v>188</v>
      </c>
      <c r="E291" s="159" t="s">
        <v>1245</v>
      </c>
      <c r="F291" s="160" t="s">
        <v>1246</v>
      </c>
      <c r="G291" s="161" t="s">
        <v>971</v>
      </c>
      <c r="H291" s="162">
        <v>4</v>
      </c>
      <c r="I291" s="163"/>
      <c r="J291" s="163">
        <f t="shared" si="90"/>
        <v>0</v>
      </c>
      <c r="K291" s="164"/>
      <c r="L291" s="165"/>
      <c r="M291" s="166" t="s">
        <v>1</v>
      </c>
      <c r="N291" s="167" t="s">
        <v>35</v>
      </c>
      <c r="O291" s="154">
        <v>0</v>
      </c>
      <c r="P291" s="154">
        <f t="shared" si="91"/>
        <v>0</v>
      </c>
      <c r="Q291" s="154">
        <v>0</v>
      </c>
      <c r="R291" s="154">
        <f t="shared" si="92"/>
        <v>0</v>
      </c>
      <c r="S291" s="154">
        <v>0</v>
      </c>
      <c r="T291" s="155">
        <f t="shared" si="9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6" t="s">
        <v>179</v>
      </c>
      <c r="AT291" s="156" t="s">
        <v>188</v>
      </c>
      <c r="AU291" s="156" t="s">
        <v>170</v>
      </c>
      <c r="AY291" s="14" t="s">
        <v>163</v>
      </c>
      <c r="BE291" s="157">
        <f t="shared" si="94"/>
        <v>0</v>
      </c>
      <c r="BF291" s="157">
        <f t="shared" si="95"/>
        <v>0</v>
      </c>
      <c r="BG291" s="157">
        <f t="shared" si="96"/>
        <v>0</v>
      </c>
      <c r="BH291" s="157">
        <f t="shared" si="97"/>
        <v>0</v>
      </c>
      <c r="BI291" s="157">
        <f t="shared" si="98"/>
        <v>0</v>
      </c>
      <c r="BJ291" s="14" t="s">
        <v>170</v>
      </c>
      <c r="BK291" s="157">
        <f t="shared" si="99"/>
        <v>0</v>
      </c>
      <c r="BL291" s="14" t="s">
        <v>169</v>
      </c>
      <c r="BM291" s="156" t="s">
        <v>675</v>
      </c>
    </row>
    <row r="292" spans="1:65" s="12" customFormat="1" ht="22.9" customHeight="1">
      <c r="B292" s="132"/>
      <c r="D292" s="133" t="s">
        <v>68</v>
      </c>
      <c r="E292" s="142" t="s">
        <v>1247</v>
      </c>
      <c r="F292" s="142" t="s">
        <v>1248</v>
      </c>
      <c r="J292" s="143">
        <f>BK292</f>
        <v>0</v>
      </c>
      <c r="L292" s="132"/>
      <c r="M292" s="136"/>
      <c r="N292" s="137"/>
      <c r="O292" s="137"/>
      <c r="P292" s="138">
        <f>SUM(P293:P297)</f>
        <v>0</v>
      </c>
      <c r="Q292" s="137"/>
      <c r="R292" s="138">
        <f>SUM(R293:R297)</f>
        <v>0</v>
      </c>
      <c r="S292" s="137"/>
      <c r="T292" s="139">
        <f>SUM(T293:T297)</f>
        <v>0</v>
      </c>
      <c r="AR292" s="133" t="s">
        <v>77</v>
      </c>
      <c r="AT292" s="140" t="s">
        <v>68</v>
      </c>
      <c r="AU292" s="140" t="s">
        <v>77</v>
      </c>
      <c r="AY292" s="133" t="s">
        <v>163</v>
      </c>
      <c r="BK292" s="141">
        <f>SUM(BK293:BK297)</f>
        <v>0</v>
      </c>
    </row>
    <row r="293" spans="1:65" s="2" customFormat="1" ht="16.5" customHeight="1">
      <c r="A293" s="26"/>
      <c r="B293" s="144"/>
      <c r="C293" s="145" t="s">
        <v>421</v>
      </c>
      <c r="D293" s="145" t="s">
        <v>165</v>
      </c>
      <c r="E293" s="146" t="s">
        <v>1249</v>
      </c>
      <c r="F293" s="147" t="s">
        <v>1250</v>
      </c>
      <c r="G293" s="148" t="s">
        <v>374</v>
      </c>
      <c r="H293" s="149">
        <v>50</v>
      </c>
      <c r="I293" s="150"/>
      <c r="J293" s="150">
        <f>ROUND(I293*H293,2)</f>
        <v>0</v>
      </c>
      <c r="K293" s="151"/>
      <c r="L293" s="27"/>
      <c r="M293" s="152" t="s">
        <v>1</v>
      </c>
      <c r="N293" s="153" t="s">
        <v>35</v>
      </c>
      <c r="O293" s="154">
        <v>0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6" t="s">
        <v>169</v>
      </c>
      <c r="AT293" s="156" t="s">
        <v>165</v>
      </c>
      <c r="AU293" s="156" t="s">
        <v>170</v>
      </c>
      <c r="AY293" s="14" t="s">
        <v>163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4" t="s">
        <v>170</v>
      </c>
      <c r="BK293" s="157">
        <f>ROUND(I293*H293,2)</f>
        <v>0</v>
      </c>
      <c r="BL293" s="14" t="s">
        <v>169</v>
      </c>
      <c r="BM293" s="156" t="s">
        <v>678</v>
      </c>
    </row>
    <row r="294" spans="1:65" s="2" customFormat="1" ht="16.5" customHeight="1">
      <c r="A294" s="26"/>
      <c r="B294" s="144"/>
      <c r="C294" s="158" t="s">
        <v>686</v>
      </c>
      <c r="D294" s="158" t="s">
        <v>188</v>
      </c>
      <c r="E294" s="159" t="s">
        <v>1251</v>
      </c>
      <c r="F294" s="160" t="s">
        <v>1252</v>
      </c>
      <c r="G294" s="161" t="s">
        <v>374</v>
      </c>
      <c r="H294" s="162">
        <v>50</v>
      </c>
      <c r="I294" s="163"/>
      <c r="J294" s="163">
        <f>ROUND(I294*H294,2)</f>
        <v>0</v>
      </c>
      <c r="K294" s="164"/>
      <c r="L294" s="165"/>
      <c r="M294" s="166" t="s">
        <v>1</v>
      </c>
      <c r="N294" s="167" t="s">
        <v>35</v>
      </c>
      <c r="O294" s="154">
        <v>0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6" t="s">
        <v>179</v>
      </c>
      <c r="AT294" s="156" t="s">
        <v>188</v>
      </c>
      <c r="AU294" s="156" t="s">
        <v>170</v>
      </c>
      <c r="AY294" s="14" t="s">
        <v>163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4" t="s">
        <v>170</v>
      </c>
      <c r="BK294" s="157">
        <f>ROUND(I294*H294,2)</f>
        <v>0</v>
      </c>
      <c r="BL294" s="14" t="s">
        <v>169</v>
      </c>
      <c r="BM294" s="156" t="s">
        <v>682</v>
      </c>
    </row>
    <row r="295" spans="1:65" s="2" customFormat="1" ht="16.5" customHeight="1">
      <c r="A295" s="26"/>
      <c r="B295" s="144"/>
      <c r="C295" s="145" t="s">
        <v>425</v>
      </c>
      <c r="D295" s="145" t="s">
        <v>165</v>
      </c>
      <c r="E295" s="146" t="s">
        <v>1253</v>
      </c>
      <c r="F295" s="147" t="s">
        <v>1254</v>
      </c>
      <c r="G295" s="148" t="s">
        <v>971</v>
      </c>
      <c r="H295" s="149">
        <v>2</v>
      </c>
      <c r="I295" s="150"/>
      <c r="J295" s="150">
        <f>ROUND(I295*H295,2)</f>
        <v>0</v>
      </c>
      <c r="K295" s="151"/>
      <c r="L295" s="27"/>
      <c r="M295" s="152" t="s">
        <v>1</v>
      </c>
      <c r="N295" s="153" t="s">
        <v>35</v>
      </c>
      <c r="O295" s="154">
        <v>0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6" t="s">
        <v>169</v>
      </c>
      <c r="AT295" s="156" t="s">
        <v>165</v>
      </c>
      <c r="AU295" s="156" t="s">
        <v>170</v>
      </c>
      <c r="AY295" s="14" t="s">
        <v>163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4" t="s">
        <v>170</v>
      </c>
      <c r="BK295" s="157">
        <f>ROUND(I295*H295,2)</f>
        <v>0</v>
      </c>
      <c r="BL295" s="14" t="s">
        <v>169</v>
      </c>
      <c r="BM295" s="156" t="s">
        <v>685</v>
      </c>
    </row>
    <row r="296" spans="1:65" s="2" customFormat="1" ht="21.75" customHeight="1">
      <c r="A296" s="26"/>
      <c r="B296" s="144"/>
      <c r="C296" s="158" t="s">
        <v>693</v>
      </c>
      <c r="D296" s="158" t="s">
        <v>188</v>
      </c>
      <c r="E296" s="159" t="s">
        <v>1255</v>
      </c>
      <c r="F296" s="160" t="s">
        <v>1256</v>
      </c>
      <c r="G296" s="161" t="s">
        <v>971</v>
      </c>
      <c r="H296" s="162">
        <v>1</v>
      </c>
      <c r="I296" s="163"/>
      <c r="J296" s="163">
        <f>ROUND(I296*H296,2)</f>
        <v>0</v>
      </c>
      <c r="K296" s="164"/>
      <c r="L296" s="165"/>
      <c r="M296" s="166" t="s">
        <v>1</v>
      </c>
      <c r="N296" s="167" t="s">
        <v>35</v>
      </c>
      <c r="O296" s="154">
        <v>0</v>
      </c>
      <c r="P296" s="154">
        <f>O296*H296</f>
        <v>0</v>
      </c>
      <c r="Q296" s="154">
        <v>0</v>
      </c>
      <c r="R296" s="154">
        <f>Q296*H296</f>
        <v>0</v>
      </c>
      <c r="S296" s="154">
        <v>0</v>
      </c>
      <c r="T296" s="155">
        <f>S296*H296</f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6" t="s">
        <v>179</v>
      </c>
      <c r="AT296" s="156" t="s">
        <v>188</v>
      </c>
      <c r="AU296" s="156" t="s">
        <v>170</v>
      </c>
      <c r="AY296" s="14" t="s">
        <v>163</v>
      </c>
      <c r="BE296" s="157">
        <f>IF(N296="základná",J296,0)</f>
        <v>0</v>
      </c>
      <c r="BF296" s="157">
        <f>IF(N296="znížená",J296,0)</f>
        <v>0</v>
      </c>
      <c r="BG296" s="157">
        <f>IF(N296="zákl. prenesená",J296,0)</f>
        <v>0</v>
      </c>
      <c r="BH296" s="157">
        <f>IF(N296="zníž. prenesená",J296,0)</f>
        <v>0</v>
      </c>
      <c r="BI296" s="157">
        <f>IF(N296="nulová",J296,0)</f>
        <v>0</v>
      </c>
      <c r="BJ296" s="14" t="s">
        <v>170</v>
      </c>
      <c r="BK296" s="157">
        <f>ROUND(I296*H296,2)</f>
        <v>0</v>
      </c>
      <c r="BL296" s="14" t="s">
        <v>169</v>
      </c>
      <c r="BM296" s="156" t="s">
        <v>689</v>
      </c>
    </row>
    <row r="297" spans="1:65" s="2" customFormat="1" ht="24.2" customHeight="1">
      <c r="A297" s="26"/>
      <c r="B297" s="144"/>
      <c r="C297" s="158" t="s">
        <v>428</v>
      </c>
      <c r="D297" s="158" t="s">
        <v>188</v>
      </c>
      <c r="E297" s="159" t="s">
        <v>1257</v>
      </c>
      <c r="F297" s="160" t="s">
        <v>1258</v>
      </c>
      <c r="G297" s="161" t="s">
        <v>971</v>
      </c>
      <c r="H297" s="162">
        <v>1</v>
      </c>
      <c r="I297" s="163"/>
      <c r="J297" s="163">
        <f>ROUND(I297*H297,2)</f>
        <v>0</v>
      </c>
      <c r="K297" s="164"/>
      <c r="L297" s="165"/>
      <c r="M297" s="166" t="s">
        <v>1</v>
      </c>
      <c r="N297" s="167" t="s">
        <v>35</v>
      </c>
      <c r="O297" s="154">
        <v>0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6" t="s">
        <v>179</v>
      </c>
      <c r="AT297" s="156" t="s">
        <v>188</v>
      </c>
      <c r="AU297" s="156" t="s">
        <v>170</v>
      </c>
      <c r="AY297" s="14" t="s">
        <v>163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4" t="s">
        <v>170</v>
      </c>
      <c r="BK297" s="157">
        <f>ROUND(I297*H297,2)</f>
        <v>0</v>
      </c>
      <c r="BL297" s="14" t="s">
        <v>169</v>
      </c>
      <c r="BM297" s="156" t="s">
        <v>692</v>
      </c>
    </row>
    <row r="298" spans="1:65" s="12" customFormat="1" ht="22.9" customHeight="1">
      <c r="B298" s="132"/>
      <c r="D298" s="133" t="s">
        <v>68</v>
      </c>
      <c r="E298" s="142" t="s">
        <v>1259</v>
      </c>
      <c r="F298" s="142" t="s">
        <v>1260</v>
      </c>
      <c r="J298" s="143">
        <f>BK298</f>
        <v>0</v>
      </c>
      <c r="L298" s="132"/>
      <c r="M298" s="136"/>
      <c r="N298" s="137"/>
      <c r="O298" s="137"/>
      <c r="P298" s="138">
        <f>SUM(P299:P308)</f>
        <v>0</v>
      </c>
      <c r="Q298" s="137"/>
      <c r="R298" s="138">
        <f>SUM(R299:R308)</f>
        <v>2.48E-3</v>
      </c>
      <c r="S298" s="137"/>
      <c r="T298" s="139">
        <f>SUM(T299:T308)</f>
        <v>0</v>
      </c>
      <c r="AR298" s="133" t="s">
        <v>77</v>
      </c>
      <c r="AT298" s="140" t="s">
        <v>68</v>
      </c>
      <c r="AU298" s="140" t="s">
        <v>77</v>
      </c>
      <c r="AY298" s="133" t="s">
        <v>163</v>
      </c>
      <c r="BK298" s="141">
        <f>SUM(BK299:BK308)</f>
        <v>0</v>
      </c>
    </row>
    <row r="299" spans="1:65" s="2" customFormat="1" ht="16.5" customHeight="1">
      <c r="A299" s="26"/>
      <c r="B299" s="144"/>
      <c r="C299" s="145" t="s">
        <v>700</v>
      </c>
      <c r="D299" s="145" t="s">
        <v>165</v>
      </c>
      <c r="E299" s="146" t="s">
        <v>1261</v>
      </c>
      <c r="F299" s="147" t="s">
        <v>1262</v>
      </c>
      <c r="G299" s="148" t="s">
        <v>374</v>
      </c>
      <c r="H299" s="149">
        <v>25</v>
      </c>
      <c r="I299" s="150"/>
      <c r="J299" s="150">
        <f t="shared" ref="J299:J308" si="100">ROUND(I299*H299,2)</f>
        <v>0</v>
      </c>
      <c r="K299" s="151"/>
      <c r="L299" s="27"/>
      <c r="M299" s="152" t="s">
        <v>1</v>
      </c>
      <c r="N299" s="153" t="s">
        <v>35</v>
      </c>
      <c r="O299" s="154">
        <v>0</v>
      </c>
      <c r="P299" s="154">
        <f t="shared" ref="P299:P308" si="101">O299*H299</f>
        <v>0</v>
      </c>
      <c r="Q299" s="154">
        <v>0</v>
      </c>
      <c r="R299" s="154">
        <f t="shared" ref="R299:R308" si="102">Q299*H299</f>
        <v>0</v>
      </c>
      <c r="S299" s="154">
        <v>0</v>
      </c>
      <c r="T299" s="155">
        <f t="shared" ref="T299:T308" si="103">S299*H299</f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6" t="s">
        <v>169</v>
      </c>
      <c r="AT299" s="156" t="s">
        <v>165</v>
      </c>
      <c r="AU299" s="156" t="s">
        <v>170</v>
      </c>
      <c r="AY299" s="14" t="s">
        <v>163</v>
      </c>
      <c r="BE299" s="157">
        <f t="shared" ref="BE299:BE308" si="104">IF(N299="základná",J299,0)</f>
        <v>0</v>
      </c>
      <c r="BF299" s="157">
        <f t="shared" ref="BF299:BF308" si="105">IF(N299="znížená",J299,0)</f>
        <v>0</v>
      </c>
      <c r="BG299" s="157">
        <f t="shared" ref="BG299:BG308" si="106">IF(N299="zákl. prenesená",J299,0)</f>
        <v>0</v>
      </c>
      <c r="BH299" s="157">
        <f t="shared" ref="BH299:BH308" si="107">IF(N299="zníž. prenesená",J299,0)</f>
        <v>0</v>
      </c>
      <c r="BI299" s="157">
        <f t="shared" ref="BI299:BI308" si="108">IF(N299="nulová",J299,0)</f>
        <v>0</v>
      </c>
      <c r="BJ299" s="14" t="s">
        <v>170</v>
      </c>
      <c r="BK299" s="157">
        <f t="shared" ref="BK299:BK308" si="109">ROUND(I299*H299,2)</f>
        <v>0</v>
      </c>
      <c r="BL299" s="14" t="s">
        <v>169</v>
      </c>
      <c r="BM299" s="156" t="s">
        <v>696</v>
      </c>
    </row>
    <row r="300" spans="1:65" s="2" customFormat="1" ht="16.5" customHeight="1">
      <c r="A300" s="26"/>
      <c r="B300" s="144"/>
      <c r="C300" s="158" t="s">
        <v>432</v>
      </c>
      <c r="D300" s="158" t="s">
        <v>188</v>
      </c>
      <c r="E300" s="159" t="s">
        <v>1263</v>
      </c>
      <c r="F300" s="160" t="s">
        <v>1264</v>
      </c>
      <c r="G300" s="161" t="s">
        <v>374</v>
      </c>
      <c r="H300" s="162">
        <v>25</v>
      </c>
      <c r="I300" s="163"/>
      <c r="J300" s="163">
        <f t="shared" si="100"/>
        <v>0</v>
      </c>
      <c r="K300" s="164"/>
      <c r="L300" s="165"/>
      <c r="M300" s="166" t="s">
        <v>1</v>
      </c>
      <c r="N300" s="167" t="s">
        <v>35</v>
      </c>
      <c r="O300" s="154">
        <v>0</v>
      </c>
      <c r="P300" s="154">
        <f t="shared" si="101"/>
        <v>0</v>
      </c>
      <c r="Q300" s="154">
        <v>0</v>
      </c>
      <c r="R300" s="154">
        <f t="shared" si="102"/>
        <v>0</v>
      </c>
      <c r="S300" s="154">
        <v>0</v>
      </c>
      <c r="T300" s="155">
        <f t="shared" si="10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6" t="s">
        <v>179</v>
      </c>
      <c r="AT300" s="156" t="s">
        <v>188</v>
      </c>
      <c r="AU300" s="156" t="s">
        <v>170</v>
      </c>
      <c r="AY300" s="14" t="s">
        <v>163</v>
      </c>
      <c r="BE300" s="157">
        <f t="shared" si="104"/>
        <v>0</v>
      </c>
      <c r="BF300" s="157">
        <f t="shared" si="105"/>
        <v>0</v>
      </c>
      <c r="BG300" s="157">
        <f t="shared" si="106"/>
        <v>0</v>
      </c>
      <c r="BH300" s="157">
        <f t="shared" si="107"/>
        <v>0</v>
      </c>
      <c r="BI300" s="157">
        <f t="shared" si="108"/>
        <v>0</v>
      </c>
      <c r="BJ300" s="14" t="s">
        <v>170</v>
      </c>
      <c r="BK300" s="157">
        <f t="shared" si="109"/>
        <v>0</v>
      </c>
      <c r="BL300" s="14" t="s">
        <v>169</v>
      </c>
      <c r="BM300" s="156" t="s">
        <v>699</v>
      </c>
    </row>
    <row r="301" spans="1:65" s="2" customFormat="1" ht="16.5" customHeight="1">
      <c r="A301" s="26"/>
      <c r="B301" s="144"/>
      <c r="C301" s="145" t="s">
        <v>709</v>
      </c>
      <c r="D301" s="145" t="s">
        <v>165</v>
      </c>
      <c r="E301" s="146" t="s">
        <v>1265</v>
      </c>
      <c r="F301" s="147" t="s">
        <v>1266</v>
      </c>
      <c r="G301" s="148" t="s">
        <v>971</v>
      </c>
      <c r="H301" s="149">
        <v>1</v>
      </c>
      <c r="I301" s="150"/>
      <c r="J301" s="150">
        <f t="shared" si="100"/>
        <v>0</v>
      </c>
      <c r="K301" s="151"/>
      <c r="L301" s="27"/>
      <c r="M301" s="152" t="s">
        <v>1</v>
      </c>
      <c r="N301" s="153" t="s">
        <v>35</v>
      </c>
      <c r="O301" s="154">
        <v>0</v>
      </c>
      <c r="P301" s="154">
        <f t="shared" si="101"/>
        <v>0</v>
      </c>
      <c r="Q301" s="154">
        <v>0</v>
      </c>
      <c r="R301" s="154">
        <f t="shared" si="102"/>
        <v>0</v>
      </c>
      <c r="S301" s="154">
        <v>0</v>
      </c>
      <c r="T301" s="155">
        <f t="shared" si="10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6" t="s">
        <v>169</v>
      </c>
      <c r="AT301" s="156" t="s">
        <v>165</v>
      </c>
      <c r="AU301" s="156" t="s">
        <v>170</v>
      </c>
      <c r="AY301" s="14" t="s">
        <v>163</v>
      </c>
      <c r="BE301" s="157">
        <f t="shared" si="104"/>
        <v>0</v>
      </c>
      <c r="BF301" s="157">
        <f t="shared" si="105"/>
        <v>0</v>
      </c>
      <c r="BG301" s="157">
        <f t="shared" si="106"/>
        <v>0</v>
      </c>
      <c r="BH301" s="157">
        <f t="shared" si="107"/>
        <v>0</v>
      </c>
      <c r="BI301" s="157">
        <f t="shared" si="108"/>
        <v>0</v>
      </c>
      <c r="BJ301" s="14" t="s">
        <v>170</v>
      </c>
      <c r="BK301" s="157">
        <f t="shared" si="109"/>
        <v>0</v>
      </c>
      <c r="BL301" s="14" t="s">
        <v>169</v>
      </c>
      <c r="BM301" s="156" t="s">
        <v>703</v>
      </c>
    </row>
    <row r="302" spans="1:65" s="2" customFormat="1" ht="16.5" customHeight="1">
      <c r="A302" s="26"/>
      <c r="B302" s="144"/>
      <c r="C302" s="158" t="s">
        <v>435</v>
      </c>
      <c r="D302" s="158" t="s">
        <v>188</v>
      </c>
      <c r="E302" s="159" t="s">
        <v>1267</v>
      </c>
      <c r="F302" s="160" t="s">
        <v>1268</v>
      </c>
      <c r="G302" s="161" t="s">
        <v>971</v>
      </c>
      <c r="H302" s="162">
        <v>1</v>
      </c>
      <c r="I302" s="163"/>
      <c r="J302" s="163">
        <f t="shared" si="100"/>
        <v>0</v>
      </c>
      <c r="K302" s="164"/>
      <c r="L302" s="165"/>
      <c r="M302" s="166" t="s">
        <v>1</v>
      </c>
      <c r="N302" s="167" t="s">
        <v>35</v>
      </c>
      <c r="O302" s="154">
        <v>0</v>
      </c>
      <c r="P302" s="154">
        <f t="shared" si="101"/>
        <v>0</v>
      </c>
      <c r="Q302" s="154">
        <v>4.4999999999999999E-4</v>
      </c>
      <c r="R302" s="154">
        <f t="shared" si="102"/>
        <v>4.4999999999999999E-4</v>
      </c>
      <c r="S302" s="154">
        <v>0</v>
      </c>
      <c r="T302" s="155">
        <f t="shared" si="10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6" t="s">
        <v>179</v>
      </c>
      <c r="AT302" s="156" t="s">
        <v>188</v>
      </c>
      <c r="AU302" s="156" t="s">
        <v>170</v>
      </c>
      <c r="AY302" s="14" t="s">
        <v>163</v>
      </c>
      <c r="BE302" s="157">
        <f t="shared" si="104"/>
        <v>0</v>
      </c>
      <c r="BF302" s="157">
        <f t="shared" si="105"/>
        <v>0</v>
      </c>
      <c r="BG302" s="157">
        <f t="shared" si="106"/>
        <v>0</v>
      </c>
      <c r="BH302" s="157">
        <f t="shared" si="107"/>
        <v>0</v>
      </c>
      <c r="BI302" s="157">
        <f t="shared" si="108"/>
        <v>0</v>
      </c>
      <c r="BJ302" s="14" t="s">
        <v>170</v>
      </c>
      <c r="BK302" s="157">
        <f t="shared" si="109"/>
        <v>0</v>
      </c>
      <c r="BL302" s="14" t="s">
        <v>169</v>
      </c>
      <c r="BM302" s="156" t="s">
        <v>708</v>
      </c>
    </row>
    <row r="303" spans="1:65" s="2" customFormat="1" ht="16.5" customHeight="1">
      <c r="A303" s="26"/>
      <c r="B303" s="144"/>
      <c r="C303" s="145" t="s">
        <v>716</v>
      </c>
      <c r="D303" s="145" t="s">
        <v>165</v>
      </c>
      <c r="E303" s="146" t="s">
        <v>1269</v>
      </c>
      <c r="F303" s="147" t="s">
        <v>1270</v>
      </c>
      <c r="G303" s="148" t="s">
        <v>971</v>
      </c>
      <c r="H303" s="149">
        <v>1</v>
      </c>
      <c r="I303" s="150"/>
      <c r="J303" s="150">
        <f t="shared" si="100"/>
        <v>0</v>
      </c>
      <c r="K303" s="151"/>
      <c r="L303" s="27"/>
      <c r="M303" s="152" t="s">
        <v>1</v>
      </c>
      <c r="N303" s="153" t="s">
        <v>35</v>
      </c>
      <c r="O303" s="154">
        <v>0</v>
      </c>
      <c r="P303" s="154">
        <f t="shared" si="101"/>
        <v>0</v>
      </c>
      <c r="Q303" s="154">
        <v>0</v>
      </c>
      <c r="R303" s="154">
        <f t="shared" si="102"/>
        <v>0</v>
      </c>
      <c r="S303" s="154">
        <v>0</v>
      </c>
      <c r="T303" s="155">
        <f t="shared" si="10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6" t="s">
        <v>169</v>
      </c>
      <c r="AT303" s="156" t="s">
        <v>165</v>
      </c>
      <c r="AU303" s="156" t="s">
        <v>170</v>
      </c>
      <c r="AY303" s="14" t="s">
        <v>163</v>
      </c>
      <c r="BE303" s="157">
        <f t="shared" si="104"/>
        <v>0</v>
      </c>
      <c r="BF303" s="157">
        <f t="shared" si="105"/>
        <v>0</v>
      </c>
      <c r="BG303" s="157">
        <f t="shared" si="106"/>
        <v>0</v>
      </c>
      <c r="BH303" s="157">
        <f t="shared" si="107"/>
        <v>0</v>
      </c>
      <c r="BI303" s="157">
        <f t="shared" si="108"/>
        <v>0</v>
      </c>
      <c r="BJ303" s="14" t="s">
        <v>170</v>
      </c>
      <c r="BK303" s="157">
        <f t="shared" si="109"/>
        <v>0</v>
      </c>
      <c r="BL303" s="14" t="s">
        <v>169</v>
      </c>
      <c r="BM303" s="156" t="s">
        <v>712</v>
      </c>
    </row>
    <row r="304" spans="1:65" s="2" customFormat="1" ht="21.75" customHeight="1">
      <c r="A304" s="26"/>
      <c r="B304" s="144"/>
      <c r="C304" s="158" t="s">
        <v>439</v>
      </c>
      <c r="D304" s="158" t="s">
        <v>188</v>
      </c>
      <c r="E304" s="159" t="s">
        <v>1271</v>
      </c>
      <c r="F304" s="160" t="s">
        <v>1272</v>
      </c>
      <c r="G304" s="161" t="s">
        <v>971</v>
      </c>
      <c r="H304" s="162">
        <v>1</v>
      </c>
      <c r="I304" s="163"/>
      <c r="J304" s="163">
        <f t="shared" si="100"/>
        <v>0</v>
      </c>
      <c r="K304" s="164"/>
      <c r="L304" s="165"/>
      <c r="M304" s="166" t="s">
        <v>1</v>
      </c>
      <c r="N304" s="167" t="s">
        <v>35</v>
      </c>
      <c r="O304" s="154">
        <v>0</v>
      </c>
      <c r="P304" s="154">
        <f t="shared" si="101"/>
        <v>0</v>
      </c>
      <c r="Q304" s="154">
        <v>2.3000000000000001E-4</v>
      </c>
      <c r="R304" s="154">
        <f t="shared" si="102"/>
        <v>2.3000000000000001E-4</v>
      </c>
      <c r="S304" s="154">
        <v>0</v>
      </c>
      <c r="T304" s="155">
        <f t="shared" si="10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6" t="s">
        <v>179</v>
      </c>
      <c r="AT304" s="156" t="s">
        <v>188</v>
      </c>
      <c r="AU304" s="156" t="s">
        <v>170</v>
      </c>
      <c r="AY304" s="14" t="s">
        <v>163</v>
      </c>
      <c r="BE304" s="157">
        <f t="shared" si="104"/>
        <v>0</v>
      </c>
      <c r="BF304" s="157">
        <f t="shared" si="105"/>
        <v>0</v>
      </c>
      <c r="BG304" s="157">
        <f t="shared" si="106"/>
        <v>0</v>
      </c>
      <c r="BH304" s="157">
        <f t="shared" si="107"/>
        <v>0</v>
      </c>
      <c r="BI304" s="157">
        <f t="shared" si="108"/>
        <v>0</v>
      </c>
      <c r="BJ304" s="14" t="s">
        <v>170</v>
      </c>
      <c r="BK304" s="157">
        <f t="shared" si="109"/>
        <v>0</v>
      </c>
      <c r="BL304" s="14" t="s">
        <v>169</v>
      </c>
      <c r="BM304" s="156" t="s">
        <v>715</v>
      </c>
    </row>
    <row r="305" spans="1:65" s="2" customFormat="1" ht="24.2" customHeight="1">
      <c r="A305" s="26"/>
      <c r="B305" s="144"/>
      <c r="C305" s="145" t="s">
        <v>723</v>
      </c>
      <c r="D305" s="145" t="s">
        <v>165</v>
      </c>
      <c r="E305" s="146" t="s">
        <v>1273</v>
      </c>
      <c r="F305" s="147" t="s">
        <v>1274</v>
      </c>
      <c r="G305" s="148" t="s">
        <v>971</v>
      </c>
      <c r="H305" s="149">
        <v>2</v>
      </c>
      <c r="I305" s="150"/>
      <c r="J305" s="150">
        <f t="shared" si="100"/>
        <v>0</v>
      </c>
      <c r="K305" s="151"/>
      <c r="L305" s="27"/>
      <c r="M305" s="152" t="s">
        <v>1</v>
      </c>
      <c r="N305" s="153" t="s">
        <v>35</v>
      </c>
      <c r="O305" s="154">
        <v>0</v>
      </c>
      <c r="P305" s="154">
        <f t="shared" si="101"/>
        <v>0</v>
      </c>
      <c r="Q305" s="154">
        <v>0</v>
      </c>
      <c r="R305" s="154">
        <f t="shared" si="102"/>
        <v>0</v>
      </c>
      <c r="S305" s="154">
        <v>0</v>
      </c>
      <c r="T305" s="155">
        <f t="shared" si="10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6" t="s">
        <v>169</v>
      </c>
      <c r="AT305" s="156" t="s">
        <v>165</v>
      </c>
      <c r="AU305" s="156" t="s">
        <v>170</v>
      </c>
      <c r="AY305" s="14" t="s">
        <v>163</v>
      </c>
      <c r="BE305" s="157">
        <f t="shared" si="104"/>
        <v>0</v>
      </c>
      <c r="BF305" s="157">
        <f t="shared" si="105"/>
        <v>0</v>
      </c>
      <c r="BG305" s="157">
        <f t="shared" si="106"/>
        <v>0</v>
      </c>
      <c r="BH305" s="157">
        <f t="shared" si="107"/>
        <v>0</v>
      </c>
      <c r="BI305" s="157">
        <f t="shared" si="108"/>
        <v>0</v>
      </c>
      <c r="BJ305" s="14" t="s">
        <v>170</v>
      </c>
      <c r="BK305" s="157">
        <f t="shared" si="109"/>
        <v>0</v>
      </c>
      <c r="BL305" s="14" t="s">
        <v>169</v>
      </c>
      <c r="BM305" s="156" t="s">
        <v>719</v>
      </c>
    </row>
    <row r="306" spans="1:65" s="2" customFormat="1" ht="21.75" customHeight="1">
      <c r="A306" s="26"/>
      <c r="B306" s="144"/>
      <c r="C306" s="158" t="s">
        <v>442</v>
      </c>
      <c r="D306" s="158" t="s">
        <v>188</v>
      </c>
      <c r="E306" s="159" t="s">
        <v>1275</v>
      </c>
      <c r="F306" s="160" t="s">
        <v>1276</v>
      </c>
      <c r="G306" s="161" t="s">
        <v>971</v>
      </c>
      <c r="H306" s="162">
        <v>2</v>
      </c>
      <c r="I306" s="163"/>
      <c r="J306" s="163">
        <f t="shared" si="100"/>
        <v>0</v>
      </c>
      <c r="K306" s="164"/>
      <c r="L306" s="165"/>
      <c r="M306" s="166" t="s">
        <v>1</v>
      </c>
      <c r="N306" s="167" t="s">
        <v>35</v>
      </c>
      <c r="O306" s="154">
        <v>0</v>
      </c>
      <c r="P306" s="154">
        <f t="shared" si="101"/>
        <v>0</v>
      </c>
      <c r="Q306" s="154">
        <v>4.0000000000000002E-4</v>
      </c>
      <c r="R306" s="154">
        <f t="shared" si="102"/>
        <v>8.0000000000000004E-4</v>
      </c>
      <c r="S306" s="154">
        <v>0</v>
      </c>
      <c r="T306" s="155">
        <f t="shared" si="10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6" t="s">
        <v>179</v>
      </c>
      <c r="AT306" s="156" t="s">
        <v>188</v>
      </c>
      <c r="AU306" s="156" t="s">
        <v>170</v>
      </c>
      <c r="AY306" s="14" t="s">
        <v>163</v>
      </c>
      <c r="BE306" s="157">
        <f t="shared" si="104"/>
        <v>0</v>
      </c>
      <c r="BF306" s="157">
        <f t="shared" si="105"/>
        <v>0</v>
      </c>
      <c r="BG306" s="157">
        <f t="shared" si="106"/>
        <v>0</v>
      </c>
      <c r="BH306" s="157">
        <f t="shared" si="107"/>
        <v>0</v>
      </c>
      <c r="BI306" s="157">
        <f t="shared" si="108"/>
        <v>0</v>
      </c>
      <c r="BJ306" s="14" t="s">
        <v>170</v>
      </c>
      <c r="BK306" s="157">
        <f t="shared" si="109"/>
        <v>0</v>
      </c>
      <c r="BL306" s="14" t="s">
        <v>169</v>
      </c>
      <c r="BM306" s="156" t="s">
        <v>722</v>
      </c>
    </row>
    <row r="307" spans="1:65" s="2" customFormat="1" ht="16.5" customHeight="1">
      <c r="A307" s="26"/>
      <c r="B307" s="144"/>
      <c r="C307" s="145" t="s">
        <v>730</v>
      </c>
      <c r="D307" s="145" t="s">
        <v>165</v>
      </c>
      <c r="E307" s="146" t="s">
        <v>1277</v>
      </c>
      <c r="F307" s="147" t="s">
        <v>1278</v>
      </c>
      <c r="G307" s="148" t="s">
        <v>971</v>
      </c>
      <c r="H307" s="149">
        <v>1</v>
      </c>
      <c r="I307" s="150"/>
      <c r="J307" s="150">
        <f t="shared" si="100"/>
        <v>0</v>
      </c>
      <c r="K307" s="151"/>
      <c r="L307" s="27"/>
      <c r="M307" s="152" t="s">
        <v>1</v>
      </c>
      <c r="N307" s="153" t="s">
        <v>35</v>
      </c>
      <c r="O307" s="154">
        <v>0</v>
      </c>
      <c r="P307" s="154">
        <f t="shared" si="101"/>
        <v>0</v>
      </c>
      <c r="Q307" s="154">
        <v>0</v>
      </c>
      <c r="R307" s="154">
        <f t="shared" si="102"/>
        <v>0</v>
      </c>
      <c r="S307" s="154">
        <v>0</v>
      </c>
      <c r="T307" s="155">
        <f t="shared" si="10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6" t="s">
        <v>169</v>
      </c>
      <c r="AT307" s="156" t="s">
        <v>165</v>
      </c>
      <c r="AU307" s="156" t="s">
        <v>170</v>
      </c>
      <c r="AY307" s="14" t="s">
        <v>163</v>
      </c>
      <c r="BE307" s="157">
        <f t="shared" si="104"/>
        <v>0</v>
      </c>
      <c r="BF307" s="157">
        <f t="shared" si="105"/>
        <v>0</v>
      </c>
      <c r="BG307" s="157">
        <f t="shared" si="106"/>
        <v>0</v>
      </c>
      <c r="BH307" s="157">
        <f t="shared" si="107"/>
        <v>0</v>
      </c>
      <c r="BI307" s="157">
        <f t="shared" si="108"/>
        <v>0</v>
      </c>
      <c r="BJ307" s="14" t="s">
        <v>170</v>
      </c>
      <c r="BK307" s="157">
        <f t="shared" si="109"/>
        <v>0</v>
      </c>
      <c r="BL307" s="14" t="s">
        <v>169</v>
      </c>
      <c r="BM307" s="156" t="s">
        <v>726</v>
      </c>
    </row>
    <row r="308" spans="1:65" s="2" customFormat="1" ht="16.5" customHeight="1">
      <c r="A308" s="26"/>
      <c r="B308" s="144"/>
      <c r="C308" s="158" t="s">
        <v>446</v>
      </c>
      <c r="D308" s="158" t="s">
        <v>188</v>
      </c>
      <c r="E308" s="159" t="s">
        <v>1279</v>
      </c>
      <c r="F308" s="160" t="s">
        <v>1280</v>
      </c>
      <c r="G308" s="161" t="s">
        <v>971</v>
      </c>
      <c r="H308" s="162">
        <v>1</v>
      </c>
      <c r="I308" s="163"/>
      <c r="J308" s="163">
        <f t="shared" si="100"/>
        <v>0</v>
      </c>
      <c r="K308" s="164"/>
      <c r="L308" s="165"/>
      <c r="M308" s="166" t="s">
        <v>1</v>
      </c>
      <c r="N308" s="167" t="s">
        <v>35</v>
      </c>
      <c r="O308" s="154">
        <v>0</v>
      </c>
      <c r="P308" s="154">
        <f t="shared" si="101"/>
        <v>0</v>
      </c>
      <c r="Q308" s="154">
        <v>1E-3</v>
      </c>
      <c r="R308" s="154">
        <f t="shared" si="102"/>
        <v>1E-3</v>
      </c>
      <c r="S308" s="154">
        <v>0</v>
      </c>
      <c r="T308" s="155">
        <f t="shared" si="10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6" t="s">
        <v>179</v>
      </c>
      <c r="AT308" s="156" t="s">
        <v>188</v>
      </c>
      <c r="AU308" s="156" t="s">
        <v>170</v>
      </c>
      <c r="AY308" s="14" t="s">
        <v>163</v>
      </c>
      <c r="BE308" s="157">
        <f t="shared" si="104"/>
        <v>0</v>
      </c>
      <c r="BF308" s="157">
        <f t="shared" si="105"/>
        <v>0</v>
      </c>
      <c r="BG308" s="157">
        <f t="shared" si="106"/>
        <v>0</v>
      </c>
      <c r="BH308" s="157">
        <f t="shared" si="107"/>
        <v>0</v>
      </c>
      <c r="BI308" s="157">
        <f t="shared" si="108"/>
        <v>0</v>
      </c>
      <c r="BJ308" s="14" t="s">
        <v>170</v>
      </c>
      <c r="BK308" s="157">
        <f t="shared" si="109"/>
        <v>0</v>
      </c>
      <c r="BL308" s="14" t="s">
        <v>169</v>
      </c>
      <c r="BM308" s="156" t="s">
        <v>729</v>
      </c>
    </row>
    <row r="309" spans="1:65" s="12" customFormat="1" ht="25.9" customHeight="1">
      <c r="B309" s="132"/>
      <c r="D309" s="133" t="s">
        <v>68</v>
      </c>
      <c r="E309" s="134" t="s">
        <v>1281</v>
      </c>
      <c r="F309" s="134" t="s">
        <v>1282</v>
      </c>
      <c r="J309" s="135">
        <f>BK309</f>
        <v>0</v>
      </c>
      <c r="L309" s="132"/>
      <c r="M309" s="136"/>
      <c r="N309" s="137"/>
      <c r="O309" s="137"/>
      <c r="P309" s="138">
        <f>SUM(P310:P335)</f>
        <v>0</v>
      </c>
      <c r="Q309" s="137"/>
      <c r="R309" s="138">
        <f>SUM(R310:R335)</f>
        <v>4.7500000000000001E-2</v>
      </c>
      <c r="S309" s="137"/>
      <c r="T309" s="139">
        <f>SUM(T310:T335)</f>
        <v>0</v>
      </c>
      <c r="AR309" s="133" t="s">
        <v>77</v>
      </c>
      <c r="AT309" s="140" t="s">
        <v>68</v>
      </c>
      <c r="AU309" s="140" t="s">
        <v>69</v>
      </c>
      <c r="AY309" s="133" t="s">
        <v>163</v>
      </c>
      <c r="BK309" s="141">
        <f>SUM(BK310:BK335)</f>
        <v>0</v>
      </c>
    </row>
    <row r="310" spans="1:65" s="2" customFormat="1" ht="16.5" customHeight="1">
      <c r="A310" s="26"/>
      <c r="B310" s="144"/>
      <c r="C310" s="158" t="s">
        <v>739</v>
      </c>
      <c r="D310" s="158" t="s">
        <v>188</v>
      </c>
      <c r="E310" s="159" t="s">
        <v>1283</v>
      </c>
      <c r="F310" s="160" t="s">
        <v>1284</v>
      </c>
      <c r="G310" s="161" t="s">
        <v>971</v>
      </c>
      <c r="H310" s="162">
        <v>4</v>
      </c>
      <c r="I310" s="163"/>
      <c r="J310" s="163">
        <f t="shared" ref="J310:J335" si="110">ROUND(I310*H310,2)</f>
        <v>0</v>
      </c>
      <c r="K310" s="164"/>
      <c r="L310" s="165"/>
      <c r="M310" s="166" t="s">
        <v>1</v>
      </c>
      <c r="N310" s="167" t="s">
        <v>35</v>
      </c>
      <c r="O310" s="154">
        <v>0</v>
      </c>
      <c r="P310" s="154">
        <f t="shared" ref="P310:P335" si="111">O310*H310</f>
        <v>0</v>
      </c>
      <c r="Q310" s="154">
        <v>1.9E-3</v>
      </c>
      <c r="R310" s="154">
        <f t="shared" ref="R310:R335" si="112">Q310*H310</f>
        <v>7.6E-3</v>
      </c>
      <c r="S310" s="154">
        <v>0</v>
      </c>
      <c r="T310" s="155">
        <f t="shared" ref="T310:T335" si="113">S310*H310</f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6" t="s">
        <v>179</v>
      </c>
      <c r="AT310" s="156" t="s">
        <v>188</v>
      </c>
      <c r="AU310" s="156" t="s">
        <v>77</v>
      </c>
      <c r="AY310" s="14" t="s">
        <v>163</v>
      </c>
      <c r="BE310" s="157">
        <f t="shared" ref="BE310:BE335" si="114">IF(N310="základná",J310,0)</f>
        <v>0</v>
      </c>
      <c r="BF310" s="157">
        <f t="shared" ref="BF310:BF335" si="115">IF(N310="znížená",J310,0)</f>
        <v>0</v>
      </c>
      <c r="BG310" s="157">
        <f t="shared" ref="BG310:BG335" si="116">IF(N310="zákl. prenesená",J310,0)</f>
        <v>0</v>
      </c>
      <c r="BH310" s="157">
        <f t="shared" ref="BH310:BH335" si="117">IF(N310="zníž. prenesená",J310,0)</f>
        <v>0</v>
      </c>
      <c r="BI310" s="157">
        <f t="shared" ref="BI310:BI335" si="118">IF(N310="nulová",J310,0)</f>
        <v>0</v>
      </c>
      <c r="BJ310" s="14" t="s">
        <v>170</v>
      </c>
      <c r="BK310" s="157">
        <f t="shared" ref="BK310:BK335" si="119">ROUND(I310*H310,2)</f>
        <v>0</v>
      </c>
      <c r="BL310" s="14" t="s">
        <v>169</v>
      </c>
      <c r="BM310" s="156" t="s">
        <v>733</v>
      </c>
    </row>
    <row r="311" spans="1:65" s="2" customFormat="1" ht="16.5" customHeight="1">
      <c r="A311" s="26"/>
      <c r="B311" s="144"/>
      <c r="C311" s="158" t="s">
        <v>449</v>
      </c>
      <c r="D311" s="158" t="s">
        <v>188</v>
      </c>
      <c r="E311" s="159" t="s">
        <v>1285</v>
      </c>
      <c r="F311" s="160" t="s">
        <v>1286</v>
      </c>
      <c r="G311" s="161" t="s">
        <v>971</v>
      </c>
      <c r="H311" s="162">
        <v>8</v>
      </c>
      <c r="I311" s="163"/>
      <c r="J311" s="163">
        <f t="shared" si="110"/>
        <v>0</v>
      </c>
      <c r="K311" s="164"/>
      <c r="L311" s="165"/>
      <c r="M311" s="166" t="s">
        <v>1</v>
      </c>
      <c r="N311" s="167" t="s">
        <v>35</v>
      </c>
      <c r="O311" s="154">
        <v>0</v>
      </c>
      <c r="P311" s="154">
        <f t="shared" si="111"/>
        <v>0</v>
      </c>
      <c r="Q311" s="154">
        <v>0</v>
      </c>
      <c r="R311" s="154">
        <f t="shared" si="112"/>
        <v>0</v>
      </c>
      <c r="S311" s="154">
        <v>0</v>
      </c>
      <c r="T311" s="155">
        <f t="shared" si="11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6" t="s">
        <v>179</v>
      </c>
      <c r="AT311" s="156" t="s">
        <v>188</v>
      </c>
      <c r="AU311" s="156" t="s">
        <v>77</v>
      </c>
      <c r="AY311" s="14" t="s">
        <v>163</v>
      </c>
      <c r="BE311" s="157">
        <f t="shared" si="114"/>
        <v>0</v>
      </c>
      <c r="BF311" s="157">
        <f t="shared" si="115"/>
        <v>0</v>
      </c>
      <c r="BG311" s="157">
        <f t="shared" si="116"/>
        <v>0</v>
      </c>
      <c r="BH311" s="157">
        <f t="shared" si="117"/>
        <v>0</v>
      </c>
      <c r="BI311" s="157">
        <f t="shared" si="118"/>
        <v>0</v>
      </c>
      <c r="BJ311" s="14" t="s">
        <v>170</v>
      </c>
      <c r="BK311" s="157">
        <f t="shared" si="119"/>
        <v>0</v>
      </c>
      <c r="BL311" s="14" t="s">
        <v>169</v>
      </c>
      <c r="BM311" s="156" t="s">
        <v>736</v>
      </c>
    </row>
    <row r="312" spans="1:65" s="2" customFormat="1" ht="16.5" customHeight="1">
      <c r="A312" s="26"/>
      <c r="B312" s="144"/>
      <c r="C312" s="158" t="s">
        <v>746</v>
      </c>
      <c r="D312" s="158" t="s">
        <v>188</v>
      </c>
      <c r="E312" s="159" t="s">
        <v>1287</v>
      </c>
      <c r="F312" s="160" t="s">
        <v>1288</v>
      </c>
      <c r="G312" s="161" t="s">
        <v>971</v>
      </c>
      <c r="H312" s="162">
        <v>4</v>
      </c>
      <c r="I312" s="163"/>
      <c r="J312" s="163">
        <f t="shared" si="110"/>
        <v>0</v>
      </c>
      <c r="K312" s="164"/>
      <c r="L312" s="165"/>
      <c r="M312" s="166" t="s">
        <v>1</v>
      </c>
      <c r="N312" s="167" t="s">
        <v>35</v>
      </c>
      <c r="O312" s="154">
        <v>0</v>
      </c>
      <c r="P312" s="154">
        <f t="shared" si="111"/>
        <v>0</v>
      </c>
      <c r="Q312" s="154">
        <v>0</v>
      </c>
      <c r="R312" s="154">
        <f t="shared" si="112"/>
        <v>0</v>
      </c>
      <c r="S312" s="154">
        <v>0</v>
      </c>
      <c r="T312" s="155">
        <f t="shared" si="11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6" t="s">
        <v>179</v>
      </c>
      <c r="AT312" s="156" t="s">
        <v>188</v>
      </c>
      <c r="AU312" s="156" t="s">
        <v>77</v>
      </c>
      <c r="AY312" s="14" t="s">
        <v>163</v>
      </c>
      <c r="BE312" s="157">
        <f t="shared" si="114"/>
        <v>0</v>
      </c>
      <c r="BF312" s="157">
        <f t="shared" si="115"/>
        <v>0</v>
      </c>
      <c r="BG312" s="157">
        <f t="shared" si="116"/>
        <v>0</v>
      </c>
      <c r="BH312" s="157">
        <f t="shared" si="117"/>
        <v>0</v>
      </c>
      <c r="BI312" s="157">
        <f t="shared" si="118"/>
        <v>0</v>
      </c>
      <c r="BJ312" s="14" t="s">
        <v>170</v>
      </c>
      <c r="BK312" s="157">
        <f t="shared" si="119"/>
        <v>0</v>
      </c>
      <c r="BL312" s="14" t="s">
        <v>169</v>
      </c>
      <c r="BM312" s="156" t="s">
        <v>742</v>
      </c>
    </row>
    <row r="313" spans="1:65" s="2" customFormat="1" ht="16.5" customHeight="1">
      <c r="A313" s="26"/>
      <c r="B313" s="144"/>
      <c r="C313" s="158" t="s">
        <v>453</v>
      </c>
      <c r="D313" s="158" t="s">
        <v>188</v>
      </c>
      <c r="E313" s="159" t="s">
        <v>1289</v>
      </c>
      <c r="F313" s="160" t="s">
        <v>1290</v>
      </c>
      <c r="G313" s="161" t="s">
        <v>971</v>
      </c>
      <c r="H313" s="162">
        <v>8</v>
      </c>
      <c r="I313" s="163"/>
      <c r="J313" s="163">
        <f t="shared" si="110"/>
        <v>0</v>
      </c>
      <c r="K313" s="164"/>
      <c r="L313" s="165"/>
      <c r="M313" s="166" t="s">
        <v>1</v>
      </c>
      <c r="N313" s="167" t="s">
        <v>35</v>
      </c>
      <c r="O313" s="154">
        <v>0</v>
      </c>
      <c r="P313" s="154">
        <f t="shared" si="111"/>
        <v>0</v>
      </c>
      <c r="Q313" s="154">
        <v>0</v>
      </c>
      <c r="R313" s="154">
        <f t="shared" si="112"/>
        <v>0</v>
      </c>
      <c r="S313" s="154">
        <v>0</v>
      </c>
      <c r="T313" s="155">
        <f t="shared" si="11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6" t="s">
        <v>179</v>
      </c>
      <c r="AT313" s="156" t="s">
        <v>188</v>
      </c>
      <c r="AU313" s="156" t="s">
        <v>77</v>
      </c>
      <c r="AY313" s="14" t="s">
        <v>163</v>
      </c>
      <c r="BE313" s="157">
        <f t="shared" si="114"/>
        <v>0</v>
      </c>
      <c r="BF313" s="157">
        <f t="shared" si="115"/>
        <v>0</v>
      </c>
      <c r="BG313" s="157">
        <f t="shared" si="116"/>
        <v>0</v>
      </c>
      <c r="BH313" s="157">
        <f t="shared" si="117"/>
        <v>0</v>
      </c>
      <c r="BI313" s="157">
        <f t="shared" si="118"/>
        <v>0</v>
      </c>
      <c r="BJ313" s="14" t="s">
        <v>170</v>
      </c>
      <c r="BK313" s="157">
        <f t="shared" si="119"/>
        <v>0</v>
      </c>
      <c r="BL313" s="14" t="s">
        <v>169</v>
      </c>
      <c r="BM313" s="156" t="s">
        <v>745</v>
      </c>
    </row>
    <row r="314" spans="1:65" s="2" customFormat="1" ht="16.5" customHeight="1">
      <c r="A314" s="26"/>
      <c r="B314" s="144"/>
      <c r="C314" s="158" t="s">
        <v>751</v>
      </c>
      <c r="D314" s="158" t="s">
        <v>188</v>
      </c>
      <c r="E314" s="159" t="s">
        <v>1291</v>
      </c>
      <c r="F314" s="160" t="s">
        <v>1292</v>
      </c>
      <c r="G314" s="161" t="s">
        <v>971</v>
      </c>
      <c r="H314" s="162">
        <v>21</v>
      </c>
      <c r="I314" s="163"/>
      <c r="J314" s="163">
        <f t="shared" si="110"/>
        <v>0</v>
      </c>
      <c r="K314" s="164"/>
      <c r="L314" s="165"/>
      <c r="M314" s="166" t="s">
        <v>1</v>
      </c>
      <c r="N314" s="167" t="s">
        <v>35</v>
      </c>
      <c r="O314" s="154">
        <v>0</v>
      </c>
      <c r="P314" s="154">
        <f t="shared" si="111"/>
        <v>0</v>
      </c>
      <c r="Q314" s="154">
        <v>1.9E-3</v>
      </c>
      <c r="R314" s="154">
        <f t="shared" si="112"/>
        <v>3.9899999999999998E-2</v>
      </c>
      <c r="S314" s="154">
        <v>0</v>
      </c>
      <c r="T314" s="155">
        <f t="shared" si="11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6" t="s">
        <v>179</v>
      </c>
      <c r="AT314" s="156" t="s">
        <v>188</v>
      </c>
      <c r="AU314" s="156" t="s">
        <v>77</v>
      </c>
      <c r="AY314" s="14" t="s">
        <v>163</v>
      </c>
      <c r="BE314" s="157">
        <f t="shared" si="114"/>
        <v>0</v>
      </c>
      <c r="BF314" s="157">
        <f t="shared" si="115"/>
        <v>0</v>
      </c>
      <c r="BG314" s="157">
        <f t="shared" si="116"/>
        <v>0</v>
      </c>
      <c r="BH314" s="157">
        <f t="shared" si="117"/>
        <v>0</v>
      </c>
      <c r="BI314" s="157">
        <f t="shared" si="118"/>
        <v>0</v>
      </c>
      <c r="BJ314" s="14" t="s">
        <v>170</v>
      </c>
      <c r="BK314" s="157">
        <f t="shared" si="119"/>
        <v>0</v>
      </c>
      <c r="BL314" s="14" t="s">
        <v>169</v>
      </c>
      <c r="BM314" s="156" t="s">
        <v>749</v>
      </c>
    </row>
    <row r="315" spans="1:65" s="2" customFormat="1" ht="16.5" customHeight="1">
      <c r="A315" s="26"/>
      <c r="B315" s="144"/>
      <c r="C315" s="158" t="s">
        <v>456</v>
      </c>
      <c r="D315" s="158" t="s">
        <v>188</v>
      </c>
      <c r="E315" s="159" t="s">
        <v>1293</v>
      </c>
      <c r="F315" s="160" t="s">
        <v>1294</v>
      </c>
      <c r="G315" s="161" t="s">
        <v>971</v>
      </c>
      <c r="H315" s="162">
        <v>42</v>
      </c>
      <c r="I315" s="163"/>
      <c r="J315" s="163">
        <f t="shared" si="110"/>
        <v>0</v>
      </c>
      <c r="K315" s="164"/>
      <c r="L315" s="165"/>
      <c r="M315" s="166" t="s">
        <v>1</v>
      </c>
      <c r="N315" s="167" t="s">
        <v>35</v>
      </c>
      <c r="O315" s="154">
        <v>0</v>
      </c>
      <c r="P315" s="154">
        <f t="shared" si="111"/>
        <v>0</v>
      </c>
      <c r="Q315" s="154">
        <v>0</v>
      </c>
      <c r="R315" s="154">
        <f t="shared" si="112"/>
        <v>0</v>
      </c>
      <c r="S315" s="154">
        <v>0</v>
      </c>
      <c r="T315" s="155">
        <f t="shared" si="11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6" t="s">
        <v>179</v>
      </c>
      <c r="AT315" s="156" t="s">
        <v>188</v>
      </c>
      <c r="AU315" s="156" t="s">
        <v>77</v>
      </c>
      <c r="AY315" s="14" t="s">
        <v>163</v>
      </c>
      <c r="BE315" s="157">
        <f t="shared" si="114"/>
        <v>0</v>
      </c>
      <c r="BF315" s="157">
        <f t="shared" si="115"/>
        <v>0</v>
      </c>
      <c r="BG315" s="157">
        <f t="shared" si="116"/>
        <v>0</v>
      </c>
      <c r="BH315" s="157">
        <f t="shared" si="117"/>
        <v>0</v>
      </c>
      <c r="BI315" s="157">
        <f t="shared" si="118"/>
        <v>0</v>
      </c>
      <c r="BJ315" s="14" t="s">
        <v>170</v>
      </c>
      <c r="BK315" s="157">
        <f t="shared" si="119"/>
        <v>0</v>
      </c>
      <c r="BL315" s="14" t="s">
        <v>169</v>
      </c>
      <c r="BM315" s="156" t="s">
        <v>750</v>
      </c>
    </row>
    <row r="316" spans="1:65" s="2" customFormat="1" ht="16.5" customHeight="1">
      <c r="A316" s="26"/>
      <c r="B316" s="144"/>
      <c r="C316" s="158" t="s">
        <v>758</v>
      </c>
      <c r="D316" s="158" t="s">
        <v>188</v>
      </c>
      <c r="E316" s="159" t="s">
        <v>1295</v>
      </c>
      <c r="F316" s="160" t="s">
        <v>1288</v>
      </c>
      <c r="G316" s="161" t="s">
        <v>971</v>
      </c>
      <c r="H316" s="162">
        <v>21</v>
      </c>
      <c r="I316" s="163"/>
      <c r="J316" s="163">
        <f t="shared" si="110"/>
        <v>0</v>
      </c>
      <c r="K316" s="164"/>
      <c r="L316" s="165"/>
      <c r="M316" s="166" t="s">
        <v>1</v>
      </c>
      <c r="N316" s="167" t="s">
        <v>35</v>
      </c>
      <c r="O316" s="154">
        <v>0</v>
      </c>
      <c r="P316" s="154">
        <f t="shared" si="111"/>
        <v>0</v>
      </c>
      <c r="Q316" s="154">
        <v>0</v>
      </c>
      <c r="R316" s="154">
        <f t="shared" si="112"/>
        <v>0</v>
      </c>
      <c r="S316" s="154">
        <v>0</v>
      </c>
      <c r="T316" s="155">
        <f t="shared" si="11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6" t="s">
        <v>179</v>
      </c>
      <c r="AT316" s="156" t="s">
        <v>188</v>
      </c>
      <c r="AU316" s="156" t="s">
        <v>77</v>
      </c>
      <c r="AY316" s="14" t="s">
        <v>163</v>
      </c>
      <c r="BE316" s="157">
        <f t="shared" si="114"/>
        <v>0</v>
      </c>
      <c r="BF316" s="157">
        <f t="shared" si="115"/>
        <v>0</v>
      </c>
      <c r="BG316" s="157">
        <f t="shared" si="116"/>
        <v>0</v>
      </c>
      <c r="BH316" s="157">
        <f t="shared" si="117"/>
        <v>0</v>
      </c>
      <c r="BI316" s="157">
        <f t="shared" si="118"/>
        <v>0</v>
      </c>
      <c r="BJ316" s="14" t="s">
        <v>170</v>
      </c>
      <c r="BK316" s="157">
        <f t="shared" si="119"/>
        <v>0</v>
      </c>
      <c r="BL316" s="14" t="s">
        <v>169</v>
      </c>
      <c r="BM316" s="156" t="s">
        <v>754</v>
      </c>
    </row>
    <row r="317" spans="1:65" s="2" customFormat="1" ht="16.5" customHeight="1">
      <c r="A317" s="26"/>
      <c r="B317" s="144"/>
      <c r="C317" s="158" t="s">
        <v>460</v>
      </c>
      <c r="D317" s="158" t="s">
        <v>188</v>
      </c>
      <c r="E317" s="159" t="s">
        <v>1296</v>
      </c>
      <c r="F317" s="160" t="s">
        <v>1290</v>
      </c>
      <c r="G317" s="161" t="s">
        <v>971</v>
      </c>
      <c r="H317" s="162">
        <v>42</v>
      </c>
      <c r="I317" s="163"/>
      <c r="J317" s="163">
        <f t="shared" si="110"/>
        <v>0</v>
      </c>
      <c r="K317" s="164"/>
      <c r="L317" s="165"/>
      <c r="M317" s="166" t="s">
        <v>1</v>
      </c>
      <c r="N317" s="167" t="s">
        <v>35</v>
      </c>
      <c r="O317" s="154">
        <v>0</v>
      </c>
      <c r="P317" s="154">
        <f t="shared" si="111"/>
        <v>0</v>
      </c>
      <c r="Q317" s="154">
        <v>0</v>
      </c>
      <c r="R317" s="154">
        <f t="shared" si="112"/>
        <v>0</v>
      </c>
      <c r="S317" s="154">
        <v>0</v>
      </c>
      <c r="T317" s="155">
        <f t="shared" si="11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6" t="s">
        <v>179</v>
      </c>
      <c r="AT317" s="156" t="s">
        <v>188</v>
      </c>
      <c r="AU317" s="156" t="s">
        <v>77</v>
      </c>
      <c r="AY317" s="14" t="s">
        <v>163</v>
      </c>
      <c r="BE317" s="157">
        <f t="shared" si="114"/>
        <v>0</v>
      </c>
      <c r="BF317" s="157">
        <f t="shared" si="115"/>
        <v>0</v>
      </c>
      <c r="BG317" s="157">
        <f t="shared" si="116"/>
        <v>0</v>
      </c>
      <c r="BH317" s="157">
        <f t="shared" si="117"/>
        <v>0</v>
      </c>
      <c r="BI317" s="157">
        <f t="shared" si="118"/>
        <v>0</v>
      </c>
      <c r="BJ317" s="14" t="s">
        <v>170</v>
      </c>
      <c r="BK317" s="157">
        <f t="shared" si="119"/>
        <v>0</v>
      </c>
      <c r="BL317" s="14" t="s">
        <v>169</v>
      </c>
      <c r="BM317" s="156" t="s">
        <v>757</v>
      </c>
    </row>
    <row r="318" spans="1:65" s="2" customFormat="1" ht="21.75" customHeight="1">
      <c r="A318" s="26"/>
      <c r="B318" s="144"/>
      <c r="C318" s="158" t="s">
        <v>765</v>
      </c>
      <c r="D318" s="158" t="s">
        <v>188</v>
      </c>
      <c r="E318" s="159" t="s">
        <v>1297</v>
      </c>
      <c r="F318" s="160" t="s">
        <v>1298</v>
      </c>
      <c r="G318" s="161" t="s">
        <v>971</v>
      </c>
      <c r="H318" s="162">
        <v>20</v>
      </c>
      <c r="I318" s="163"/>
      <c r="J318" s="163">
        <f t="shared" si="110"/>
        <v>0</v>
      </c>
      <c r="K318" s="164"/>
      <c r="L318" s="165"/>
      <c r="M318" s="166" t="s">
        <v>1</v>
      </c>
      <c r="N318" s="167" t="s">
        <v>35</v>
      </c>
      <c r="O318" s="154">
        <v>0</v>
      </c>
      <c r="P318" s="154">
        <f t="shared" si="111"/>
        <v>0</v>
      </c>
      <c r="Q318" s="154">
        <v>0</v>
      </c>
      <c r="R318" s="154">
        <f t="shared" si="112"/>
        <v>0</v>
      </c>
      <c r="S318" s="154">
        <v>0</v>
      </c>
      <c r="T318" s="155">
        <f t="shared" si="11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6" t="s">
        <v>179</v>
      </c>
      <c r="AT318" s="156" t="s">
        <v>188</v>
      </c>
      <c r="AU318" s="156" t="s">
        <v>77</v>
      </c>
      <c r="AY318" s="14" t="s">
        <v>163</v>
      </c>
      <c r="BE318" s="157">
        <f t="shared" si="114"/>
        <v>0</v>
      </c>
      <c r="BF318" s="157">
        <f t="shared" si="115"/>
        <v>0</v>
      </c>
      <c r="BG318" s="157">
        <f t="shared" si="116"/>
        <v>0</v>
      </c>
      <c r="BH318" s="157">
        <f t="shared" si="117"/>
        <v>0</v>
      </c>
      <c r="BI318" s="157">
        <f t="shared" si="118"/>
        <v>0</v>
      </c>
      <c r="BJ318" s="14" t="s">
        <v>170</v>
      </c>
      <c r="BK318" s="157">
        <f t="shared" si="119"/>
        <v>0</v>
      </c>
      <c r="BL318" s="14" t="s">
        <v>169</v>
      </c>
      <c r="BM318" s="156" t="s">
        <v>761</v>
      </c>
    </row>
    <row r="319" spans="1:65" s="2" customFormat="1" ht="16.5" customHeight="1">
      <c r="A319" s="26"/>
      <c r="B319" s="144"/>
      <c r="C319" s="158" t="s">
        <v>463</v>
      </c>
      <c r="D319" s="158" t="s">
        <v>188</v>
      </c>
      <c r="E319" s="159" t="s">
        <v>1299</v>
      </c>
      <c r="F319" s="160" t="s">
        <v>1300</v>
      </c>
      <c r="G319" s="161" t="s">
        <v>971</v>
      </c>
      <c r="H319" s="162">
        <v>20</v>
      </c>
      <c r="I319" s="163"/>
      <c r="J319" s="163">
        <f t="shared" si="110"/>
        <v>0</v>
      </c>
      <c r="K319" s="164"/>
      <c r="L319" s="165"/>
      <c r="M319" s="166" t="s">
        <v>1</v>
      </c>
      <c r="N319" s="167" t="s">
        <v>35</v>
      </c>
      <c r="O319" s="154">
        <v>0</v>
      </c>
      <c r="P319" s="154">
        <f t="shared" si="111"/>
        <v>0</v>
      </c>
      <c r="Q319" s="154">
        <v>0</v>
      </c>
      <c r="R319" s="154">
        <f t="shared" si="112"/>
        <v>0</v>
      </c>
      <c r="S319" s="154">
        <v>0</v>
      </c>
      <c r="T319" s="155">
        <f t="shared" si="11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6" t="s">
        <v>179</v>
      </c>
      <c r="AT319" s="156" t="s">
        <v>188</v>
      </c>
      <c r="AU319" s="156" t="s">
        <v>77</v>
      </c>
      <c r="AY319" s="14" t="s">
        <v>163</v>
      </c>
      <c r="BE319" s="157">
        <f t="shared" si="114"/>
        <v>0</v>
      </c>
      <c r="BF319" s="157">
        <f t="shared" si="115"/>
        <v>0</v>
      </c>
      <c r="BG319" s="157">
        <f t="shared" si="116"/>
        <v>0</v>
      </c>
      <c r="BH319" s="157">
        <f t="shared" si="117"/>
        <v>0</v>
      </c>
      <c r="BI319" s="157">
        <f t="shared" si="118"/>
        <v>0</v>
      </c>
      <c r="BJ319" s="14" t="s">
        <v>170</v>
      </c>
      <c r="BK319" s="157">
        <f t="shared" si="119"/>
        <v>0</v>
      </c>
      <c r="BL319" s="14" t="s">
        <v>169</v>
      </c>
      <c r="BM319" s="156" t="s">
        <v>764</v>
      </c>
    </row>
    <row r="320" spans="1:65" s="2" customFormat="1" ht="16.5" customHeight="1">
      <c r="A320" s="26"/>
      <c r="B320" s="144"/>
      <c r="C320" s="158" t="s">
        <v>772</v>
      </c>
      <c r="D320" s="158" t="s">
        <v>188</v>
      </c>
      <c r="E320" s="159" t="s">
        <v>1301</v>
      </c>
      <c r="F320" s="160" t="s">
        <v>1288</v>
      </c>
      <c r="G320" s="161" t="s">
        <v>971</v>
      </c>
      <c r="H320" s="162">
        <v>20</v>
      </c>
      <c r="I320" s="163"/>
      <c r="J320" s="163">
        <f t="shared" si="110"/>
        <v>0</v>
      </c>
      <c r="K320" s="164"/>
      <c r="L320" s="165"/>
      <c r="M320" s="166" t="s">
        <v>1</v>
      </c>
      <c r="N320" s="167" t="s">
        <v>35</v>
      </c>
      <c r="O320" s="154">
        <v>0</v>
      </c>
      <c r="P320" s="154">
        <f t="shared" si="111"/>
        <v>0</v>
      </c>
      <c r="Q320" s="154">
        <v>0</v>
      </c>
      <c r="R320" s="154">
        <f t="shared" si="112"/>
        <v>0</v>
      </c>
      <c r="S320" s="154">
        <v>0</v>
      </c>
      <c r="T320" s="155">
        <f t="shared" si="11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6" t="s">
        <v>179</v>
      </c>
      <c r="AT320" s="156" t="s">
        <v>188</v>
      </c>
      <c r="AU320" s="156" t="s">
        <v>77</v>
      </c>
      <c r="AY320" s="14" t="s">
        <v>163</v>
      </c>
      <c r="BE320" s="157">
        <f t="shared" si="114"/>
        <v>0</v>
      </c>
      <c r="BF320" s="157">
        <f t="shared" si="115"/>
        <v>0</v>
      </c>
      <c r="BG320" s="157">
        <f t="shared" si="116"/>
        <v>0</v>
      </c>
      <c r="BH320" s="157">
        <f t="shared" si="117"/>
        <v>0</v>
      </c>
      <c r="BI320" s="157">
        <f t="shared" si="118"/>
        <v>0</v>
      </c>
      <c r="BJ320" s="14" t="s">
        <v>170</v>
      </c>
      <c r="BK320" s="157">
        <f t="shared" si="119"/>
        <v>0</v>
      </c>
      <c r="BL320" s="14" t="s">
        <v>169</v>
      </c>
      <c r="BM320" s="156" t="s">
        <v>768</v>
      </c>
    </row>
    <row r="321" spans="1:65" s="2" customFormat="1" ht="16.5" customHeight="1">
      <c r="A321" s="26"/>
      <c r="B321" s="144"/>
      <c r="C321" s="158" t="s">
        <v>467</v>
      </c>
      <c r="D321" s="158" t="s">
        <v>188</v>
      </c>
      <c r="E321" s="159" t="s">
        <v>1302</v>
      </c>
      <c r="F321" s="160" t="s">
        <v>1290</v>
      </c>
      <c r="G321" s="161" t="s">
        <v>971</v>
      </c>
      <c r="H321" s="162">
        <v>20</v>
      </c>
      <c r="I321" s="163"/>
      <c r="J321" s="163">
        <f t="shared" si="110"/>
        <v>0</v>
      </c>
      <c r="K321" s="164"/>
      <c r="L321" s="165"/>
      <c r="M321" s="166" t="s">
        <v>1</v>
      </c>
      <c r="N321" s="167" t="s">
        <v>35</v>
      </c>
      <c r="O321" s="154">
        <v>0</v>
      </c>
      <c r="P321" s="154">
        <f t="shared" si="111"/>
        <v>0</v>
      </c>
      <c r="Q321" s="154">
        <v>0</v>
      </c>
      <c r="R321" s="154">
        <f t="shared" si="112"/>
        <v>0</v>
      </c>
      <c r="S321" s="154">
        <v>0</v>
      </c>
      <c r="T321" s="155">
        <f t="shared" si="11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6" t="s">
        <v>179</v>
      </c>
      <c r="AT321" s="156" t="s">
        <v>188</v>
      </c>
      <c r="AU321" s="156" t="s">
        <v>77</v>
      </c>
      <c r="AY321" s="14" t="s">
        <v>163</v>
      </c>
      <c r="BE321" s="157">
        <f t="shared" si="114"/>
        <v>0</v>
      </c>
      <c r="BF321" s="157">
        <f t="shared" si="115"/>
        <v>0</v>
      </c>
      <c r="BG321" s="157">
        <f t="shared" si="116"/>
        <v>0</v>
      </c>
      <c r="BH321" s="157">
        <f t="shared" si="117"/>
        <v>0</v>
      </c>
      <c r="BI321" s="157">
        <f t="shared" si="118"/>
        <v>0</v>
      </c>
      <c r="BJ321" s="14" t="s">
        <v>170</v>
      </c>
      <c r="BK321" s="157">
        <f t="shared" si="119"/>
        <v>0</v>
      </c>
      <c r="BL321" s="14" t="s">
        <v>169</v>
      </c>
      <c r="BM321" s="156" t="s">
        <v>771</v>
      </c>
    </row>
    <row r="322" spans="1:65" s="2" customFormat="1" ht="16.5" customHeight="1">
      <c r="A322" s="26"/>
      <c r="B322" s="144"/>
      <c r="C322" s="158" t="s">
        <v>779</v>
      </c>
      <c r="D322" s="158" t="s">
        <v>188</v>
      </c>
      <c r="E322" s="159" t="s">
        <v>1303</v>
      </c>
      <c r="F322" s="160" t="s">
        <v>1304</v>
      </c>
      <c r="G322" s="161" t="s">
        <v>971</v>
      </c>
      <c r="H322" s="162">
        <v>10</v>
      </c>
      <c r="I322" s="163"/>
      <c r="J322" s="163">
        <f t="shared" si="110"/>
        <v>0</v>
      </c>
      <c r="K322" s="164"/>
      <c r="L322" s="165"/>
      <c r="M322" s="166" t="s">
        <v>1</v>
      </c>
      <c r="N322" s="167" t="s">
        <v>35</v>
      </c>
      <c r="O322" s="154">
        <v>0</v>
      </c>
      <c r="P322" s="154">
        <f t="shared" si="111"/>
        <v>0</v>
      </c>
      <c r="Q322" s="154">
        <v>0</v>
      </c>
      <c r="R322" s="154">
        <f t="shared" si="112"/>
        <v>0</v>
      </c>
      <c r="S322" s="154">
        <v>0</v>
      </c>
      <c r="T322" s="155">
        <f t="shared" si="11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6" t="s">
        <v>179</v>
      </c>
      <c r="AT322" s="156" t="s">
        <v>188</v>
      </c>
      <c r="AU322" s="156" t="s">
        <v>77</v>
      </c>
      <c r="AY322" s="14" t="s">
        <v>163</v>
      </c>
      <c r="BE322" s="157">
        <f t="shared" si="114"/>
        <v>0</v>
      </c>
      <c r="BF322" s="157">
        <f t="shared" si="115"/>
        <v>0</v>
      </c>
      <c r="BG322" s="157">
        <f t="shared" si="116"/>
        <v>0</v>
      </c>
      <c r="BH322" s="157">
        <f t="shared" si="117"/>
        <v>0</v>
      </c>
      <c r="BI322" s="157">
        <f t="shared" si="118"/>
        <v>0</v>
      </c>
      <c r="BJ322" s="14" t="s">
        <v>170</v>
      </c>
      <c r="BK322" s="157">
        <f t="shared" si="119"/>
        <v>0</v>
      </c>
      <c r="BL322" s="14" t="s">
        <v>169</v>
      </c>
      <c r="BM322" s="156" t="s">
        <v>775</v>
      </c>
    </row>
    <row r="323" spans="1:65" s="2" customFormat="1" ht="16.5" customHeight="1">
      <c r="A323" s="26"/>
      <c r="B323" s="144"/>
      <c r="C323" s="158" t="s">
        <v>470</v>
      </c>
      <c r="D323" s="158" t="s">
        <v>188</v>
      </c>
      <c r="E323" s="159" t="s">
        <v>1305</v>
      </c>
      <c r="F323" s="160" t="s">
        <v>1300</v>
      </c>
      <c r="G323" s="161" t="s">
        <v>971</v>
      </c>
      <c r="H323" s="162">
        <v>20</v>
      </c>
      <c r="I323" s="163"/>
      <c r="J323" s="163">
        <f t="shared" si="110"/>
        <v>0</v>
      </c>
      <c r="K323" s="164"/>
      <c r="L323" s="165"/>
      <c r="M323" s="166" t="s">
        <v>1</v>
      </c>
      <c r="N323" s="167" t="s">
        <v>35</v>
      </c>
      <c r="O323" s="154">
        <v>0</v>
      </c>
      <c r="P323" s="154">
        <f t="shared" si="111"/>
        <v>0</v>
      </c>
      <c r="Q323" s="154">
        <v>0</v>
      </c>
      <c r="R323" s="154">
        <f t="shared" si="112"/>
        <v>0</v>
      </c>
      <c r="S323" s="154">
        <v>0</v>
      </c>
      <c r="T323" s="155">
        <f t="shared" si="11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6" t="s">
        <v>179</v>
      </c>
      <c r="AT323" s="156" t="s">
        <v>188</v>
      </c>
      <c r="AU323" s="156" t="s">
        <v>77</v>
      </c>
      <c r="AY323" s="14" t="s">
        <v>163</v>
      </c>
      <c r="BE323" s="157">
        <f t="shared" si="114"/>
        <v>0</v>
      </c>
      <c r="BF323" s="157">
        <f t="shared" si="115"/>
        <v>0</v>
      </c>
      <c r="BG323" s="157">
        <f t="shared" si="116"/>
        <v>0</v>
      </c>
      <c r="BH323" s="157">
        <f t="shared" si="117"/>
        <v>0</v>
      </c>
      <c r="BI323" s="157">
        <f t="shared" si="118"/>
        <v>0</v>
      </c>
      <c r="BJ323" s="14" t="s">
        <v>170</v>
      </c>
      <c r="BK323" s="157">
        <f t="shared" si="119"/>
        <v>0</v>
      </c>
      <c r="BL323" s="14" t="s">
        <v>169</v>
      </c>
      <c r="BM323" s="156" t="s">
        <v>778</v>
      </c>
    </row>
    <row r="324" spans="1:65" s="2" customFormat="1" ht="16.5" customHeight="1">
      <c r="A324" s="26"/>
      <c r="B324" s="144"/>
      <c r="C324" s="158" t="s">
        <v>786</v>
      </c>
      <c r="D324" s="158" t="s">
        <v>188</v>
      </c>
      <c r="E324" s="159" t="s">
        <v>1306</v>
      </c>
      <c r="F324" s="160" t="s">
        <v>1288</v>
      </c>
      <c r="G324" s="161" t="s">
        <v>971</v>
      </c>
      <c r="H324" s="162">
        <v>10</v>
      </c>
      <c r="I324" s="163"/>
      <c r="J324" s="163">
        <f t="shared" si="110"/>
        <v>0</v>
      </c>
      <c r="K324" s="164"/>
      <c r="L324" s="165"/>
      <c r="M324" s="166" t="s">
        <v>1</v>
      </c>
      <c r="N324" s="167" t="s">
        <v>35</v>
      </c>
      <c r="O324" s="154">
        <v>0</v>
      </c>
      <c r="P324" s="154">
        <f t="shared" si="111"/>
        <v>0</v>
      </c>
      <c r="Q324" s="154">
        <v>0</v>
      </c>
      <c r="R324" s="154">
        <f t="shared" si="112"/>
        <v>0</v>
      </c>
      <c r="S324" s="154">
        <v>0</v>
      </c>
      <c r="T324" s="155">
        <f t="shared" si="11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6" t="s">
        <v>179</v>
      </c>
      <c r="AT324" s="156" t="s">
        <v>188</v>
      </c>
      <c r="AU324" s="156" t="s">
        <v>77</v>
      </c>
      <c r="AY324" s="14" t="s">
        <v>163</v>
      </c>
      <c r="BE324" s="157">
        <f t="shared" si="114"/>
        <v>0</v>
      </c>
      <c r="BF324" s="157">
        <f t="shared" si="115"/>
        <v>0</v>
      </c>
      <c r="BG324" s="157">
        <f t="shared" si="116"/>
        <v>0</v>
      </c>
      <c r="BH324" s="157">
        <f t="shared" si="117"/>
        <v>0</v>
      </c>
      <c r="BI324" s="157">
        <f t="shared" si="118"/>
        <v>0</v>
      </c>
      <c r="BJ324" s="14" t="s">
        <v>170</v>
      </c>
      <c r="BK324" s="157">
        <f t="shared" si="119"/>
        <v>0</v>
      </c>
      <c r="BL324" s="14" t="s">
        <v>169</v>
      </c>
      <c r="BM324" s="156" t="s">
        <v>782</v>
      </c>
    </row>
    <row r="325" spans="1:65" s="2" customFormat="1" ht="16.5" customHeight="1">
      <c r="A325" s="26"/>
      <c r="B325" s="144"/>
      <c r="C325" s="158" t="s">
        <v>474</v>
      </c>
      <c r="D325" s="158" t="s">
        <v>188</v>
      </c>
      <c r="E325" s="159" t="s">
        <v>1307</v>
      </c>
      <c r="F325" s="160" t="s">
        <v>1290</v>
      </c>
      <c r="G325" s="161" t="s">
        <v>971</v>
      </c>
      <c r="H325" s="162">
        <v>20</v>
      </c>
      <c r="I325" s="163"/>
      <c r="J325" s="163">
        <f t="shared" si="110"/>
        <v>0</v>
      </c>
      <c r="K325" s="164"/>
      <c r="L325" s="165"/>
      <c r="M325" s="166" t="s">
        <v>1</v>
      </c>
      <c r="N325" s="167" t="s">
        <v>35</v>
      </c>
      <c r="O325" s="154">
        <v>0</v>
      </c>
      <c r="P325" s="154">
        <f t="shared" si="111"/>
        <v>0</v>
      </c>
      <c r="Q325" s="154">
        <v>0</v>
      </c>
      <c r="R325" s="154">
        <f t="shared" si="112"/>
        <v>0</v>
      </c>
      <c r="S325" s="154">
        <v>0</v>
      </c>
      <c r="T325" s="155">
        <f t="shared" si="11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6" t="s">
        <v>179</v>
      </c>
      <c r="AT325" s="156" t="s">
        <v>188</v>
      </c>
      <c r="AU325" s="156" t="s">
        <v>77</v>
      </c>
      <c r="AY325" s="14" t="s">
        <v>163</v>
      </c>
      <c r="BE325" s="157">
        <f t="shared" si="114"/>
        <v>0</v>
      </c>
      <c r="BF325" s="157">
        <f t="shared" si="115"/>
        <v>0</v>
      </c>
      <c r="BG325" s="157">
        <f t="shared" si="116"/>
        <v>0</v>
      </c>
      <c r="BH325" s="157">
        <f t="shared" si="117"/>
        <v>0</v>
      </c>
      <c r="BI325" s="157">
        <f t="shared" si="118"/>
        <v>0</v>
      </c>
      <c r="BJ325" s="14" t="s">
        <v>170</v>
      </c>
      <c r="BK325" s="157">
        <f t="shared" si="119"/>
        <v>0</v>
      </c>
      <c r="BL325" s="14" t="s">
        <v>169</v>
      </c>
      <c r="BM325" s="156" t="s">
        <v>785</v>
      </c>
    </row>
    <row r="326" spans="1:65" s="2" customFormat="1" ht="16.5" customHeight="1">
      <c r="A326" s="26"/>
      <c r="B326" s="144"/>
      <c r="C326" s="158" t="s">
        <v>793</v>
      </c>
      <c r="D326" s="158" t="s">
        <v>188</v>
      </c>
      <c r="E326" s="159" t="s">
        <v>1308</v>
      </c>
      <c r="F326" s="160" t="s">
        <v>1309</v>
      </c>
      <c r="G326" s="161" t="s">
        <v>971</v>
      </c>
      <c r="H326" s="162">
        <v>5</v>
      </c>
      <c r="I326" s="163"/>
      <c r="J326" s="163">
        <f t="shared" si="110"/>
        <v>0</v>
      </c>
      <c r="K326" s="164"/>
      <c r="L326" s="165"/>
      <c r="M326" s="166" t="s">
        <v>1</v>
      </c>
      <c r="N326" s="167" t="s">
        <v>35</v>
      </c>
      <c r="O326" s="154">
        <v>0</v>
      </c>
      <c r="P326" s="154">
        <f t="shared" si="111"/>
        <v>0</v>
      </c>
      <c r="Q326" s="154">
        <v>0</v>
      </c>
      <c r="R326" s="154">
        <f t="shared" si="112"/>
        <v>0</v>
      </c>
      <c r="S326" s="154">
        <v>0</v>
      </c>
      <c r="T326" s="155">
        <f t="shared" si="11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6" t="s">
        <v>179</v>
      </c>
      <c r="AT326" s="156" t="s">
        <v>188</v>
      </c>
      <c r="AU326" s="156" t="s">
        <v>77</v>
      </c>
      <c r="AY326" s="14" t="s">
        <v>163</v>
      </c>
      <c r="BE326" s="157">
        <f t="shared" si="114"/>
        <v>0</v>
      </c>
      <c r="BF326" s="157">
        <f t="shared" si="115"/>
        <v>0</v>
      </c>
      <c r="BG326" s="157">
        <f t="shared" si="116"/>
        <v>0</v>
      </c>
      <c r="BH326" s="157">
        <f t="shared" si="117"/>
        <v>0</v>
      </c>
      <c r="BI326" s="157">
        <f t="shared" si="118"/>
        <v>0</v>
      </c>
      <c r="BJ326" s="14" t="s">
        <v>170</v>
      </c>
      <c r="BK326" s="157">
        <f t="shared" si="119"/>
        <v>0</v>
      </c>
      <c r="BL326" s="14" t="s">
        <v>169</v>
      </c>
      <c r="BM326" s="156" t="s">
        <v>789</v>
      </c>
    </row>
    <row r="327" spans="1:65" s="2" customFormat="1" ht="16.5" customHeight="1">
      <c r="A327" s="26"/>
      <c r="B327" s="144"/>
      <c r="C327" s="158" t="s">
        <v>477</v>
      </c>
      <c r="D327" s="158" t="s">
        <v>188</v>
      </c>
      <c r="E327" s="159" t="s">
        <v>1310</v>
      </c>
      <c r="F327" s="160" t="s">
        <v>1311</v>
      </c>
      <c r="G327" s="161" t="s">
        <v>971</v>
      </c>
      <c r="H327" s="162">
        <v>5</v>
      </c>
      <c r="I327" s="163"/>
      <c r="J327" s="163">
        <f t="shared" si="110"/>
        <v>0</v>
      </c>
      <c r="K327" s="164"/>
      <c r="L327" s="165"/>
      <c r="M327" s="166" t="s">
        <v>1</v>
      </c>
      <c r="N327" s="167" t="s">
        <v>35</v>
      </c>
      <c r="O327" s="154">
        <v>0</v>
      </c>
      <c r="P327" s="154">
        <f t="shared" si="111"/>
        <v>0</v>
      </c>
      <c r="Q327" s="154">
        <v>0</v>
      </c>
      <c r="R327" s="154">
        <f t="shared" si="112"/>
        <v>0</v>
      </c>
      <c r="S327" s="154">
        <v>0</v>
      </c>
      <c r="T327" s="155">
        <f t="shared" si="11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6" t="s">
        <v>179</v>
      </c>
      <c r="AT327" s="156" t="s">
        <v>188</v>
      </c>
      <c r="AU327" s="156" t="s">
        <v>77</v>
      </c>
      <c r="AY327" s="14" t="s">
        <v>163</v>
      </c>
      <c r="BE327" s="157">
        <f t="shared" si="114"/>
        <v>0</v>
      </c>
      <c r="BF327" s="157">
        <f t="shared" si="115"/>
        <v>0</v>
      </c>
      <c r="BG327" s="157">
        <f t="shared" si="116"/>
        <v>0</v>
      </c>
      <c r="BH327" s="157">
        <f t="shared" si="117"/>
        <v>0</v>
      </c>
      <c r="BI327" s="157">
        <f t="shared" si="118"/>
        <v>0</v>
      </c>
      <c r="BJ327" s="14" t="s">
        <v>170</v>
      </c>
      <c r="BK327" s="157">
        <f t="shared" si="119"/>
        <v>0</v>
      </c>
      <c r="BL327" s="14" t="s">
        <v>169</v>
      </c>
      <c r="BM327" s="156" t="s">
        <v>792</v>
      </c>
    </row>
    <row r="328" spans="1:65" s="2" customFormat="1" ht="16.5" customHeight="1">
      <c r="A328" s="26"/>
      <c r="B328" s="144"/>
      <c r="C328" s="158" t="s">
        <v>800</v>
      </c>
      <c r="D328" s="158" t="s">
        <v>188</v>
      </c>
      <c r="E328" s="159" t="s">
        <v>1312</v>
      </c>
      <c r="F328" s="160" t="s">
        <v>1288</v>
      </c>
      <c r="G328" s="161" t="s">
        <v>971</v>
      </c>
      <c r="H328" s="162">
        <v>5</v>
      </c>
      <c r="I328" s="163"/>
      <c r="J328" s="163">
        <f t="shared" si="110"/>
        <v>0</v>
      </c>
      <c r="K328" s="164"/>
      <c r="L328" s="165"/>
      <c r="M328" s="166" t="s">
        <v>1</v>
      </c>
      <c r="N328" s="167" t="s">
        <v>35</v>
      </c>
      <c r="O328" s="154">
        <v>0</v>
      </c>
      <c r="P328" s="154">
        <f t="shared" si="111"/>
        <v>0</v>
      </c>
      <c r="Q328" s="154">
        <v>0</v>
      </c>
      <c r="R328" s="154">
        <f t="shared" si="112"/>
        <v>0</v>
      </c>
      <c r="S328" s="154">
        <v>0</v>
      </c>
      <c r="T328" s="155">
        <f t="shared" si="11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6" t="s">
        <v>179</v>
      </c>
      <c r="AT328" s="156" t="s">
        <v>188</v>
      </c>
      <c r="AU328" s="156" t="s">
        <v>77</v>
      </c>
      <c r="AY328" s="14" t="s">
        <v>163</v>
      </c>
      <c r="BE328" s="157">
        <f t="shared" si="114"/>
        <v>0</v>
      </c>
      <c r="BF328" s="157">
        <f t="shared" si="115"/>
        <v>0</v>
      </c>
      <c r="BG328" s="157">
        <f t="shared" si="116"/>
        <v>0</v>
      </c>
      <c r="BH328" s="157">
        <f t="shared" si="117"/>
        <v>0</v>
      </c>
      <c r="BI328" s="157">
        <f t="shared" si="118"/>
        <v>0</v>
      </c>
      <c r="BJ328" s="14" t="s">
        <v>170</v>
      </c>
      <c r="BK328" s="157">
        <f t="shared" si="119"/>
        <v>0</v>
      </c>
      <c r="BL328" s="14" t="s">
        <v>169</v>
      </c>
      <c r="BM328" s="156" t="s">
        <v>796</v>
      </c>
    </row>
    <row r="329" spans="1:65" s="2" customFormat="1" ht="16.5" customHeight="1">
      <c r="A329" s="26"/>
      <c r="B329" s="144"/>
      <c r="C329" s="158" t="s">
        <v>481</v>
      </c>
      <c r="D329" s="158" t="s">
        <v>188</v>
      </c>
      <c r="E329" s="159" t="s">
        <v>1313</v>
      </c>
      <c r="F329" s="160" t="s">
        <v>1290</v>
      </c>
      <c r="G329" s="161" t="s">
        <v>971</v>
      </c>
      <c r="H329" s="162">
        <v>5</v>
      </c>
      <c r="I329" s="163"/>
      <c r="J329" s="163">
        <f t="shared" si="110"/>
        <v>0</v>
      </c>
      <c r="K329" s="164"/>
      <c r="L329" s="165"/>
      <c r="M329" s="166" t="s">
        <v>1</v>
      </c>
      <c r="N329" s="167" t="s">
        <v>35</v>
      </c>
      <c r="O329" s="154">
        <v>0</v>
      </c>
      <c r="P329" s="154">
        <f t="shared" si="111"/>
        <v>0</v>
      </c>
      <c r="Q329" s="154">
        <v>0</v>
      </c>
      <c r="R329" s="154">
        <f t="shared" si="112"/>
        <v>0</v>
      </c>
      <c r="S329" s="154">
        <v>0</v>
      </c>
      <c r="T329" s="155">
        <f t="shared" si="11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6" t="s">
        <v>179</v>
      </c>
      <c r="AT329" s="156" t="s">
        <v>188</v>
      </c>
      <c r="AU329" s="156" t="s">
        <v>77</v>
      </c>
      <c r="AY329" s="14" t="s">
        <v>163</v>
      </c>
      <c r="BE329" s="157">
        <f t="shared" si="114"/>
        <v>0</v>
      </c>
      <c r="BF329" s="157">
        <f t="shared" si="115"/>
        <v>0</v>
      </c>
      <c r="BG329" s="157">
        <f t="shared" si="116"/>
        <v>0</v>
      </c>
      <c r="BH329" s="157">
        <f t="shared" si="117"/>
        <v>0</v>
      </c>
      <c r="BI329" s="157">
        <f t="shared" si="118"/>
        <v>0</v>
      </c>
      <c r="BJ329" s="14" t="s">
        <v>170</v>
      </c>
      <c r="BK329" s="157">
        <f t="shared" si="119"/>
        <v>0</v>
      </c>
      <c r="BL329" s="14" t="s">
        <v>169</v>
      </c>
      <c r="BM329" s="156" t="s">
        <v>799</v>
      </c>
    </row>
    <row r="330" spans="1:65" s="2" customFormat="1" ht="16.5" customHeight="1">
      <c r="A330" s="26"/>
      <c r="B330" s="144"/>
      <c r="C330" s="158" t="s">
        <v>807</v>
      </c>
      <c r="D330" s="158" t="s">
        <v>188</v>
      </c>
      <c r="E330" s="159" t="s">
        <v>1314</v>
      </c>
      <c r="F330" s="160" t="s">
        <v>1315</v>
      </c>
      <c r="G330" s="161" t="s">
        <v>971</v>
      </c>
      <c r="H330" s="162">
        <v>11</v>
      </c>
      <c r="I330" s="163"/>
      <c r="J330" s="163">
        <f t="shared" si="110"/>
        <v>0</v>
      </c>
      <c r="K330" s="164"/>
      <c r="L330" s="165"/>
      <c r="M330" s="166" t="s">
        <v>1</v>
      </c>
      <c r="N330" s="167" t="s">
        <v>35</v>
      </c>
      <c r="O330" s="154">
        <v>0</v>
      </c>
      <c r="P330" s="154">
        <f t="shared" si="111"/>
        <v>0</v>
      </c>
      <c r="Q330" s="154">
        <v>0</v>
      </c>
      <c r="R330" s="154">
        <f t="shared" si="112"/>
        <v>0</v>
      </c>
      <c r="S330" s="154">
        <v>0</v>
      </c>
      <c r="T330" s="155">
        <f t="shared" si="11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6" t="s">
        <v>179</v>
      </c>
      <c r="AT330" s="156" t="s">
        <v>188</v>
      </c>
      <c r="AU330" s="156" t="s">
        <v>77</v>
      </c>
      <c r="AY330" s="14" t="s">
        <v>163</v>
      </c>
      <c r="BE330" s="157">
        <f t="shared" si="114"/>
        <v>0</v>
      </c>
      <c r="BF330" s="157">
        <f t="shared" si="115"/>
        <v>0</v>
      </c>
      <c r="BG330" s="157">
        <f t="shared" si="116"/>
        <v>0</v>
      </c>
      <c r="BH330" s="157">
        <f t="shared" si="117"/>
        <v>0</v>
      </c>
      <c r="BI330" s="157">
        <f t="shared" si="118"/>
        <v>0</v>
      </c>
      <c r="BJ330" s="14" t="s">
        <v>170</v>
      </c>
      <c r="BK330" s="157">
        <f t="shared" si="119"/>
        <v>0</v>
      </c>
      <c r="BL330" s="14" t="s">
        <v>169</v>
      </c>
      <c r="BM330" s="156" t="s">
        <v>803</v>
      </c>
    </row>
    <row r="331" spans="1:65" s="2" customFormat="1" ht="16.5" customHeight="1">
      <c r="A331" s="26"/>
      <c r="B331" s="144"/>
      <c r="C331" s="158" t="s">
        <v>484</v>
      </c>
      <c r="D331" s="158" t="s">
        <v>188</v>
      </c>
      <c r="E331" s="159" t="s">
        <v>1316</v>
      </c>
      <c r="F331" s="160" t="s">
        <v>1317</v>
      </c>
      <c r="G331" s="161" t="s">
        <v>971</v>
      </c>
      <c r="H331" s="162">
        <v>11</v>
      </c>
      <c r="I331" s="163"/>
      <c r="J331" s="163">
        <f t="shared" si="110"/>
        <v>0</v>
      </c>
      <c r="K331" s="164"/>
      <c r="L331" s="165"/>
      <c r="M331" s="166" t="s">
        <v>1</v>
      </c>
      <c r="N331" s="167" t="s">
        <v>35</v>
      </c>
      <c r="O331" s="154">
        <v>0</v>
      </c>
      <c r="P331" s="154">
        <f t="shared" si="111"/>
        <v>0</v>
      </c>
      <c r="Q331" s="154">
        <v>0</v>
      </c>
      <c r="R331" s="154">
        <f t="shared" si="112"/>
        <v>0</v>
      </c>
      <c r="S331" s="154">
        <v>0</v>
      </c>
      <c r="T331" s="155">
        <f t="shared" si="11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6" t="s">
        <v>179</v>
      </c>
      <c r="AT331" s="156" t="s">
        <v>188</v>
      </c>
      <c r="AU331" s="156" t="s">
        <v>77</v>
      </c>
      <c r="AY331" s="14" t="s">
        <v>163</v>
      </c>
      <c r="BE331" s="157">
        <f t="shared" si="114"/>
        <v>0</v>
      </c>
      <c r="BF331" s="157">
        <f t="shared" si="115"/>
        <v>0</v>
      </c>
      <c r="BG331" s="157">
        <f t="shared" si="116"/>
        <v>0</v>
      </c>
      <c r="BH331" s="157">
        <f t="shared" si="117"/>
        <v>0</v>
      </c>
      <c r="BI331" s="157">
        <f t="shared" si="118"/>
        <v>0</v>
      </c>
      <c r="BJ331" s="14" t="s">
        <v>170</v>
      </c>
      <c r="BK331" s="157">
        <f t="shared" si="119"/>
        <v>0</v>
      </c>
      <c r="BL331" s="14" t="s">
        <v>169</v>
      </c>
      <c r="BM331" s="156" t="s">
        <v>806</v>
      </c>
    </row>
    <row r="332" spans="1:65" s="2" customFormat="1" ht="16.5" customHeight="1">
      <c r="A332" s="26"/>
      <c r="B332" s="144"/>
      <c r="C332" s="158" t="s">
        <v>814</v>
      </c>
      <c r="D332" s="158" t="s">
        <v>188</v>
      </c>
      <c r="E332" s="159" t="s">
        <v>1318</v>
      </c>
      <c r="F332" s="160" t="s">
        <v>1288</v>
      </c>
      <c r="G332" s="161" t="s">
        <v>971</v>
      </c>
      <c r="H332" s="162">
        <v>11</v>
      </c>
      <c r="I332" s="163"/>
      <c r="J332" s="163">
        <f t="shared" si="110"/>
        <v>0</v>
      </c>
      <c r="K332" s="164"/>
      <c r="L332" s="165"/>
      <c r="M332" s="166" t="s">
        <v>1</v>
      </c>
      <c r="N332" s="167" t="s">
        <v>35</v>
      </c>
      <c r="O332" s="154">
        <v>0</v>
      </c>
      <c r="P332" s="154">
        <f t="shared" si="111"/>
        <v>0</v>
      </c>
      <c r="Q332" s="154">
        <v>0</v>
      </c>
      <c r="R332" s="154">
        <f t="shared" si="112"/>
        <v>0</v>
      </c>
      <c r="S332" s="154">
        <v>0</v>
      </c>
      <c r="T332" s="155">
        <f t="shared" si="11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6" t="s">
        <v>179</v>
      </c>
      <c r="AT332" s="156" t="s">
        <v>188</v>
      </c>
      <c r="AU332" s="156" t="s">
        <v>77</v>
      </c>
      <c r="AY332" s="14" t="s">
        <v>163</v>
      </c>
      <c r="BE332" s="157">
        <f t="shared" si="114"/>
        <v>0</v>
      </c>
      <c r="BF332" s="157">
        <f t="shared" si="115"/>
        <v>0</v>
      </c>
      <c r="BG332" s="157">
        <f t="shared" si="116"/>
        <v>0</v>
      </c>
      <c r="BH332" s="157">
        <f t="shared" si="117"/>
        <v>0</v>
      </c>
      <c r="BI332" s="157">
        <f t="shared" si="118"/>
        <v>0</v>
      </c>
      <c r="BJ332" s="14" t="s">
        <v>170</v>
      </c>
      <c r="BK332" s="157">
        <f t="shared" si="119"/>
        <v>0</v>
      </c>
      <c r="BL332" s="14" t="s">
        <v>169</v>
      </c>
      <c r="BM332" s="156" t="s">
        <v>810</v>
      </c>
    </row>
    <row r="333" spans="1:65" s="2" customFormat="1" ht="16.5" customHeight="1">
      <c r="A333" s="26"/>
      <c r="B333" s="144"/>
      <c r="C333" s="158" t="s">
        <v>489</v>
      </c>
      <c r="D333" s="158" t="s">
        <v>188</v>
      </c>
      <c r="E333" s="159" t="s">
        <v>1319</v>
      </c>
      <c r="F333" s="160" t="s">
        <v>1290</v>
      </c>
      <c r="G333" s="161" t="s">
        <v>971</v>
      </c>
      <c r="H333" s="162">
        <v>11</v>
      </c>
      <c r="I333" s="163"/>
      <c r="J333" s="163">
        <f t="shared" si="110"/>
        <v>0</v>
      </c>
      <c r="K333" s="164"/>
      <c r="L333" s="165"/>
      <c r="M333" s="166" t="s">
        <v>1</v>
      </c>
      <c r="N333" s="167" t="s">
        <v>35</v>
      </c>
      <c r="O333" s="154">
        <v>0</v>
      </c>
      <c r="P333" s="154">
        <f t="shared" si="111"/>
        <v>0</v>
      </c>
      <c r="Q333" s="154">
        <v>0</v>
      </c>
      <c r="R333" s="154">
        <f t="shared" si="112"/>
        <v>0</v>
      </c>
      <c r="S333" s="154">
        <v>0</v>
      </c>
      <c r="T333" s="155">
        <f t="shared" si="11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6" t="s">
        <v>179</v>
      </c>
      <c r="AT333" s="156" t="s">
        <v>188</v>
      </c>
      <c r="AU333" s="156" t="s">
        <v>77</v>
      </c>
      <c r="AY333" s="14" t="s">
        <v>163</v>
      </c>
      <c r="BE333" s="157">
        <f t="shared" si="114"/>
        <v>0</v>
      </c>
      <c r="BF333" s="157">
        <f t="shared" si="115"/>
        <v>0</v>
      </c>
      <c r="BG333" s="157">
        <f t="shared" si="116"/>
        <v>0</v>
      </c>
      <c r="BH333" s="157">
        <f t="shared" si="117"/>
        <v>0</v>
      </c>
      <c r="BI333" s="157">
        <f t="shared" si="118"/>
        <v>0</v>
      </c>
      <c r="BJ333" s="14" t="s">
        <v>170</v>
      </c>
      <c r="BK333" s="157">
        <f t="shared" si="119"/>
        <v>0</v>
      </c>
      <c r="BL333" s="14" t="s">
        <v>169</v>
      </c>
      <c r="BM333" s="156" t="s">
        <v>813</v>
      </c>
    </row>
    <row r="334" spans="1:65" s="2" customFormat="1" ht="16.5" customHeight="1">
      <c r="A334" s="26"/>
      <c r="B334" s="144"/>
      <c r="C334" s="145" t="s">
        <v>823</v>
      </c>
      <c r="D334" s="145" t="s">
        <v>165</v>
      </c>
      <c r="E334" s="146" t="s">
        <v>1320</v>
      </c>
      <c r="F334" s="147" t="s">
        <v>1321</v>
      </c>
      <c r="G334" s="148" t="s">
        <v>971</v>
      </c>
      <c r="H334" s="149">
        <v>71</v>
      </c>
      <c r="I334" s="150"/>
      <c r="J334" s="150">
        <f t="shared" si="110"/>
        <v>0</v>
      </c>
      <c r="K334" s="151"/>
      <c r="L334" s="27"/>
      <c r="M334" s="152" t="s">
        <v>1</v>
      </c>
      <c r="N334" s="153" t="s">
        <v>35</v>
      </c>
      <c r="O334" s="154">
        <v>0</v>
      </c>
      <c r="P334" s="154">
        <f t="shared" si="111"/>
        <v>0</v>
      </c>
      <c r="Q334" s="154">
        <v>0</v>
      </c>
      <c r="R334" s="154">
        <f t="shared" si="112"/>
        <v>0</v>
      </c>
      <c r="S334" s="154">
        <v>0</v>
      </c>
      <c r="T334" s="155">
        <f t="shared" si="11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6" t="s">
        <v>169</v>
      </c>
      <c r="AT334" s="156" t="s">
        <v>165</v>
      </c>
      <c r="AU334" s="156" t="s">
        <v>77</v>
      </c>
      <c r="AY334" s="14" t="s">
        <v>163</v>
      </c>
      <c r="BE334" s="157">
        <f t="shared" si="114"/>
        <v>0</v>
      </c>
      <c r="BF334" s="157">
        <f t="shared" si="115"/>
        <v>0</v>
      </c>
      <c r="BG334" s="157">
        <f t="shared" si="116"/>
        <v>0</v>
      </c>
      <c r="BH334" s="157">
        <f t="shared" si="117"/>
        <v>0</v>
      </c>
      <c r="BI334" s="157">
        <f t="shared" si="118"/>
        <v>0</v>
      </c>
      <c r="BJ334" s="14" t="s">
        <v>170</v>
      </c>
      <c r="BK334" s="157">
        <f t="shared" si="119"/>
        <v>0</v>
      </c>
      <c r="BL334" s="14" t="s">
        <v>169</v>
      </c>
      <c r="BM334" s="156" t="s">
        <v>817</v>
      </c>
    </row>
    <row r="335" spans="1:65" s="2" customFormat="1" ht="16.5" customHeight="1">
      <c r="A335" s="26"/>
      <c r="B335" s="144"/>
      <c r="C335" s="145" t="s">
        <v>492</v>
      </c>
      <c r="D335" s="145" t="s">
        <v>165</v>
      </c>
      <c r="E335" s="146" t="s">
        <v>1322</v>
      </c>
      <c r="F335" s="147" t="s">
        <v>1323</v>
      </c>
      <c r="G335" s="148" t="s">
        <v>1324</v>
      </c>
      <c r="H335" s="149">
        <v>200</v>
      </c>
      <c r="I335" s="150"/>
      <c r="J335" s="150">
        <f t="shared" si="110"/>
        <v>0</v>
      </c>
      <c r="K335" s="151"/>
      <c r="L335" s="27"/>
      <c r="M335" s="152" t="s">
        <v>1</v>
      </c>
      <c r="N335" s="153" t="s">
        <v>35</v>
      </c>
      <c r="O335" s="154">
        <v>0</v>
      </c>
      <c r="P335" s="154">
        <f t="shared" si="111"/>
        <v>0</v>
      </c>
      <c r="Q335" s="154">
        <v>0</v>
      </c>
      <c r="R335" s="154">
        <f t="shared" si="112"/>
        <v>0</v>
      </c>
      <c r="S335" s="154">
        <v>0</v>
      </c>
      <c r="T335" s="155">
        <f t="shared" si="11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6" t="s">
        <v>169</v>
      </c>
      <c r="AT335" s="156" t="s">
        <v>165</v>
      </c>
      <c r="AU335" s="156" t="s">
        <v>77</v>
      </c>
      <c r="AY335" s="14" t="s">
        <v>163</v>
      </c>
      <c r="BE335" s="157">
        <f t="shared" si="114"/>
        <v>0</v>
      </c>
      <c r="BF335" s="157">
        <f t="shared" si="115"/>
        <v>0</v>
      </c>
      <c r="BG335" s="157">
        <f t="shared" si="116"/>
        <v>0</v>
      </c>
      <c r="BH335" s="157">
        <f t="shared" si="117"/>
        <v>0</v>
      </c>
      <c r="BI335" s="157">
        <f t="shared" si="118"/>
        <v>0</v>
      </c>
      <c r="BJ335" s="14" t="s">
        <v>170</v>
      </c>
      <c r="BK335" s="157">
        <f t="shared" si="119"/>
        <v>0</v>
      </c>
      <c r="BL335" s="14" t="s">
        <v>169</v>
      </c>
      <c r="BM335" s="156" t="s">
        <v>820</v>
      </c>
    </row>
    <row r="336" spans="1:65" s="12" customFormat="1" ht="25.9" customHeight="1">
      <c r="B336" s="132"/>
      <c r="D336" s="133" t="s">
        <v>68</v>
      </c>
      <c r="E336" s="134" t="s">
        <v>1325</v>
      </c>
      <c r="F336" s="134" t="s">
        <v>1326</v>
      </c>
      <c r="J336" s="135">
        <f>BK336</f>
        <v>0</v>
      </c>
      <c r="L336" s="132"/>
      <c r="M336" s="136"/>
      <c r="N336" s="137"/>
      <c r="O336" s="137"/>
      <c r="P336" s="138">
        <f>P337</f>
        <v>0</v>
      </c>
      <c r="Q336" s="137"/>
      <c r="R336" s="138">
        <f>R337</f>
        <v>0</v>
      </c>
      <c r="S336" s="137"/>
      <c r="T336" s="139">
        <f>T337</f>
        <v>0</v>
      </c>
      <c r="AR336" s="133" t="s">
        <v>77</v>
      </c>
      <c r="AT336" s="140" t="s">
        <v>68</v>
      </c>
      <c r="AU336" s="140" t="s">
        <v>69</v>
      </c>
      <c r="AY336" s="133" t="s">
        <v>163</v>
      </c>
      <c r="BK336" s="141">
        <f>BK337</f>
        <v>0</v>
      </c>
    </row>
    <row r="337" spans="1:65" s="2" customFormat="1" ht="16.5" customHeight="1">
      <c r="A337" s="26"/>
      <c r="B337" s="144"/>
      <c r="C337" s="145" t="s">
        <v>519</v>
      </c>
      <c r="D337" s="145" t="s">
        <v>165</v>
      </c>
      <c r="E337" s="146" t="s">
        <v>1327</v>
      </c>
      <c r="F337" s="147" t="s">
        <v>1328</v>
      </c>
      <c r="G337" s="148" t="s">
        <v>1324</v>
      </c>
      <c r="H337" s="149">
        <v>100</v>
      </c>
      <c r="I337" s="150"/>
      <c r="J337" s="150">
        <f>ROUND(I337*H337,2)</f>
        <v>0</v>
      </c>
      <c r="K337" s="151"/>
      <c r="L337" s="27"/>
      <c r="M337" s="168" t="s">
        <v>1</v>
      </c>
      <c r="N337" s="169" t="s">
        <v>35</v>
      </c>
      <c r="O337" s="170">
        <v>0</v>
      </c>
      <c r="P337" s="170">
        <f>O337*H337</f>
        <v>0</v>
      </c>
      <c r="Q337" s="170">
        <v>0</v>
      </c>
      <c r="R337" s="170">
        <f>Q337*H337</f>
        <v>0</v>
      </c>
      <c r="S337" s="170">
        <v>0</v>
      </c>
      <c r="T337" s="171">
        <f>S337*H337</f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6" t="s">
        <v>169</v>
      </c>
      <c r="AT337" s="156" t="s">
        <v>165</v>
      </c>
      <c r="AU337" s="156" t="s">
        <v>77</v>
      </c>
      <c r="AY337" s="14" t="s">
        <v>163</v>
      </c>
      <c r="BE337" s="157">
        <f>IF(N337="základná",J337,0)</f>
        <v>0</v>
      </c>
      <c r="BF337" s="157">
        <f>IF(N337="znížená",J337,0)</f>
        <v>0</v>
      </c>
      <c r="BG337" s="157">
        <f>IF(N337="zákl. prenesená",J337,0)</f>
        <v>0</v>
      </c>
      <c r="BH337" s="157">
        <f>IF(N337="zníž. prenesená",J337,0)</f>
        <v>0</v>
      </c>
      <c r="BI337" s="157">
        <f>IF(N337="nulová",J337,0)</f>
        <v>0</v>
      </c>
      <c r="BJ337" s="14" t="s">
        <v>170</v>
      </c>
      <c r="BK337" s="157">
        <f>ROUND(I337*H337,2)</f>
        <v>0</v>
      </c>
      <c r="BL337" s="14" t="s">
        <v>169</v>
      </c>
      <c r="BM337" s="156" t="s">
        <v>827</v>
      </c>
    </row>
    <row r="338" spans="1:65" s="2" customFormat="1" ht="6.95" customHeight="1">
      <c r="A338" s="26"/>
      <c r="B338" s="44"/>
      <c r="C338" s="45"/>
      <c r="D338" s="45"/>
      <c r="E338" s="45"/>
      <c r="F338" s="45"/>
      <c r="G338" s="45"/>
      <c r="H338" s="45"/>
      <c r="I338" s="45"/>
      <c r="J338" s="45"/>
      <c r="K338" s="45"/>
      <c r="L338" s="27"/>
      <c r="M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</row>
  </sheetData>
  <autoFilter ref="C134:K337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8"/>
  <sheetViews>
    <sheetView showGridLines="0" topLeftCell="A126" workbookViewId="0">
      <selection activeCell="V65" sqref="V65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1329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ROUND((SUM(BE126:BE197)),  2)</f>
        <v>0</v>
      </c>
      <c r="G33" s="98"/>
      <c r="H33" s="98"/>
      <c r="I33" s="99">
        <v>0.2</v>
      </c>
      <c r="J33" s="97">
        <f>ROUND(((SUM(BE126:BE197))*I33),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ROUND((SUM(BF126:BF197)),  2)</f>
        <v>0</v>
      </c>
      <c r="G34" s="26"/>
      <c r="H34" s="26"/>
      <c r="I34" s="101">
        <v>0.2</v>
      </c>
      <c r="J34" s="100">
        <f>ROUND(((SUM(BF126:BF197))*I34),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ROUND((SUM(BG126:BG197)),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ROUND((SUM(BH126:BH197)),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ROUND((SUM(BI126:BI197)),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03 - SO 01.2  Stavebná časť - vzduchotechnika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1330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>
      <c r="B98" s="117"/>
      <c r="D98" s="118" t="s">
        <v>1331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>
      <c r="B99" s="117"/>
      <c r="D99" s="118" t="s">
        <v>1332</v>
      </c>
      <c r="E99" s="119"/>
      <c r="F99" s="119"/>
      <c r="G99" s="119"/>
      <c r="H99" s="119"/>
      <c r="I99" s="119"/>
      <c r="J99" s="120">
        <f>J131</f>
        <v>0</v>
      </c>
      <c r="L99" s="117"/>
    </row>
    <row r="100" spans="1:31" s="10" customFormat="1" ht="19.899999999999999" customHeight="1">
      <c r="B100" s="117"/>
      <c r="D100" s="118" t="s">
        <v>1333</v>
      </c>
      <c r="E100" s="119"/>
      <c r="F100" s="119"/>
      <c r="G100" s="119"/>
      <c r="H100" s="119"/>
      <c r="I100" s="119"/>
      <c r="J100" s="120">
        <f>J140</f>
        <v>0</v>
      </c>
      <c r="L100" s="117"/>
    </row>
    <row r="101" spans="1:31" s="10" customFormat="1" ht="19.899999999999999" customHeight="1">
      <c r="B101" s="117"/>
      <c r="D101" s="118" t="s">
        <v>1332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31" s="9" customFormat="1" ht="24.95" customHeight="1">
      <c r="B102" s="113"/>
      <c r="D102" s="114" t="s">
        <v>1334</v>
      </c>
      <c r="E102" s="115"/>
      <c r="F102" s="115"/>
      <c r="G102" s="115"/>
      <c r="H102" s="115"/>
      <c r="I102" s="115"/>
      <c r="J102" s="116">
        <f>J167</f>
        <v>0</v>
      </c>
      <c r="L102" s="113"/>
    </row>
    <row r="103" spans="1:31" s="10" customFormat="1" ht="19.899999999999999" customHeight="1">
      <c r="B103" s="117"/>
      <c r="D103" s="118" t="s">
        <v>1335</v>
      </c>
      <c r="E103" s="119"/>
      <c r="F103" s="119"/>
      <c r="G103" s="119"/>
      <c r="H103" s="119"/>
      <c r="I103" s="119"/>
      <c r="J103" s="120">
        <f>J168</f>
        <v>0</v>
      </c>
      <c r="L103" s="117"/>
    </row>
    <row r="104" spans="1:31" s="10" customFormat="1" ht="19.899999999999999" customHeight="1">
      <c r="B104" s="117"/>
      <c r="D104" s="118" t="s">
        <v>1336</v>
      </c>
      <c r="E104" s="119"/>
      <c r="F104" s="119"/>
      <c r="G104" s="119"/>
      <c r="H104" s="119"/>
      <c r="I104" s="119"/>
      <c r="J104" s="120">
        <f>J176</f>
        <v>0</v>
      </c>
      <c r="L104" s="117"/>
    </row>
    <row r="105" spans="1:31" s="9" customFormat="1" ht="24.95" customHeight="1">
      <c r="B105" s="113"/>
      <c r="D105" s="114" t="s">
        <v>1337</v>
      </c>
      <c r="E105" s="115"/>
      <c r="F105" s="115"/>
      <c r="G105" s="115"/>
      <c r="H105" s="115"/>
      <c r="I105" s="115"/>
      <c r="J105" s="116">
        <f>J183</f>
        <v>0</v>
      </c>
      <c r="L105" s="113"/>
    </row>
    <row r="106" spans="1:31" s="9" customFormat="1" ht="24.95" customHeight="1">
      <c r="B106" s="113"/>
      <c r="D106" s="114" t="s">
        <v>1338</v>
      </c>
      <c r="E106" s="115"/>
      <c r="F106" s="115"/>
      <c r="G106" s="115"/>
      <c r="H106" s="115"/>
      <c r="I106" s="115"/>
      <c r="J106" s="116">
        <f>J196</f>
        <v>0</v>
      </c>
      <c r="L106" s="113"/>
    </row>
    <row r="107" spans="1:31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31" s="2" customFormat="1" ht="6.95" customHeight="1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149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12" t="str">
        <f>E7</f>
        <v>Vinárstvo Káty</v>
      </c>
      <c r="F116" s="213"/>
      <c r="G116" s="213"/>
      <c r="H116" s="2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119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78" t="str">
        <f>E9</f>
        <v xml:space="preserve">03 - SO 01.2  Stavebná časť - vzduchotechnika </v>
      </c>
      <c r="F118" s="211"/>
      <c r="G118" s="211"/>
      <c r="H118" s="211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F12</f>
        <v xml:space="preserve"> </v>
      </c>
      <c r="G120" s="26"/>
      <c r="H120" s="26"/>
      <c r="I120" s="23" t="s">
        <v>19</v>
      </c>
      <c r="J120" s="52" t="str">
        <f>IF(J12="","",J12)</f>
        <v>21. 4. 2022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5.2" customHeight="1">
      <c r="A122" s="26"/>
      <c r="B122" s="27"/>
      <c r="C122" s="23" t="s">
        <v>21</v>
      </c>
      <c r="D122" s="26"/>
      <c r="E122" s="26"/>
      <c r="F122" s="21" t="str">
        <f>E15</f>
        <v>SANPO s.r.o., Kráľovka 159/22, 076 82 Malá Tŕňa</v>
      </c>
      <c r="G122" s="26"/>
      <c r="H122" s="26"/>
      <c r="I122" s="23" t="s">
        <v>25</v>
      </c>
      <c r="J122" s="24" t="str">
        <f>E21</f>
        <v xml:space="preserve"> </v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24</v>
      </c>
      <c r="D123" s="26"/>
      <c r="E123" s="26"/>
      <c r="F123" s="21" t="str">
        <f>IF(E18="","",E18)</f>
        <v xml:space="preserve"> </v>
      </c>
      <c r="G123" s="26"/>
      <c r="H123" s="26"/>
      <c r="I123" s="23" t="s">
        <v>27</v>
      </c>
      <c r="J123" s="24" t="str">
        <f>E24</f>
        <v xml:space="preserve"> 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1"/>
      <c r="B125" s="122"/>
      <c r="C125" s="123" t="s">
        <v>150</v>
      </c>
      <c r="D125" s="124" t="s">
        <v>54</v>
      </c>
      <c r="E125" s="124" t="s">
        <v>50</v>
      </c>
      <c r="F125" s="124" t="s">
        <v>51</v>
      </c>
      <c r="G125" s="124" t="s">
        <v>151</v>
      </c>
      <c r="H125" s="124" t="s">
        <v>152</v>
      </c>
      <c r="I125" s="124" t="s">
        <v>153</v>
      </c>
      <c r="J125" s="125" t="s">
        <v>123</v>
      </c>
      <c r="K125" s="126" t="s">
        <v>154</v>
      </c>
      <c r="L125" s="127"/>
      <c r="M125" s="59" t="s">
        <v>1</v>
      </c>
      <c r="N125" s="60" t="s">
        <v>33</v>
      </c>
      <c r="O125" s="60" t="s">
        <v>155</v>
      </c>
      <c r="P125" s="60" t="s">
        <v>156</v>
      </c>
      <c r="Q125" s="60" t="s">
        <v>157</v>
      </c>
      <c r="R125" s="60" t="s">
        <v>158</v>
      </c>
      <c r="S125" s="60" t="s">
        <v>159</v>
      </c>
      <c r="T125" s="61" t="s">
        <v>160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>
      <c r="A126" s="26"/>
      <c r="B126" s="27"/>
      <c r="C126" s="66" t="s">
        <v>124</v>
      </c>
      <c r="D126" s="26"/>
      <c r="E126" s="26"/>
      <c r="F126" s="26"/>
      <c r="G126" s="26"/>
      <c r="H126" s="26"/>
      <c r="I126" s="26"/>
      <c r="J126" s="128">
        <f>BK126</f>
        <v>0</v>
      </c>
      <c r="K126" s="26"/>
      <c r="L126" s="27"/>
      <c r="M126" s="62"/>
      <c r="N126" s="53"/>
      <c r="O126" s="63"/>
      <c r="P126" s="129">
        <f>P127+P167+P183+P196</f>
        <v>0</v>
      </c>
      <c r="Q126" s="63"/>
      <c r="R126" s="129">
        <f>R127+R167+R183+R196</f>
        <v>0</v>
      </c>
      <c r="S126" s="63"/>
      <c r="T126" s="130">
        <f>T127+T167+T183+T196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68</v>
      </c>
      <c r="AU126" s="14" t="s">
        <v>125</v>
      </c>
      <c r="BK126" s="131">
        <f>BK127+BK167+BK183+BK196</f>
        <v>0</v>
      </c>
    </row>
    <row r="127" spans="1:63" s="12" customFormat="1" ht="25.9" customHeight="1">
      <c r="B127" s="132"/>
      <c r="D127" s="133" t="s">
        <v>68</v>
      </c>
      <c r="E127" s="134" t="s">
        <v>967</v>
      </c>
      <c r="F127" s="134" t="s">
        <v>1339</v>
      </c>
      <c r="J127" s="135">
        <f>BK127</f>
        <v>0</v>
      </c>
      <c r="L127" s="132"/>
      <c r="M127" s="136"/>
      <c r="N127" s="137"/>
      <c r="O127" s="137"/>
      <c r="P127" s="138">
        <f>P128+P131+P140+P148</f>
        <v>0</v>
      </c>
      <c r="Q127" s="137"/>
      <c r="R127" s="138">
        <f>R128+R131+R140+R148</f>
        <v>0</v>
      </c>
      <c r="S127" s="137"/>
      <c r="T127" s="139">
        <f>T128+T131+T140+T148</f>
        <v>0</v>
      </c>
      <c r="AR127" s="133" t="s">
        <v>77</v>
      </c>
      <c r="AT127" s="140" t="s">
        <v>68</v>
      </c>
      <c r="AU127" s="140" t="s">
        <v>69</v>
      </c>
      <c r="AY127" s="133" t="s">
        <v>163</v>
      </c>
      <c r="BK127" s="141">
        <f>BK128+BK131+BK140+BK148</f>
        <v>0</v>
      </c>
    </row>
    <row r="128" spans="1:63" s="12" customFormat="1" ht="22.9" customHeight="1">
      <c r="B128" s="132"/>
      <c r="D128" s="133" t="s">
        <v>68</v>
      </c>
      <c r="E128" s="142" t="s">
        <v>978</v>
      </c>
      <c r="F128" s="142" t="s">
        <v>1340</v>
      </c>
      <c r="J128" s="143">
        <f>BK128</f>
        <v>0</v>
      </c>
      <c r="L128" s="132"/>
      <c r="M128" s="136"/>
      <c r="N128" s="137"/>
      <c r="O128" s="137"/>
      <c r="P128" s="138">
        <f>SUM(P129:P130)</f>
        <v>0</v>
      </c>
      <c r="Q128" s="137"/>
      <c r="R128" s="138">
        <f>SUM(R129:R130)</f>
        <v>0</v>
      </c>
      <c r="S128" s="137"/>
      <c r="T128" s="139">
        <f>SUM(T129:T130)</f>
        <v>0</v>
      </c>
      <c r="AR128" s="133" t="s">
        <v>77</v>
      </c>
      <c r="AT128" s="140" t="s">
        <v>68</v>
      </c>
      <c r="AU128" s="140" t="s">
        <v>77</v>
      </c>
      <c r="AY128" s="133" t="s">
        <v>163</v>
      </c>
      <c r="BK128" s="141">
        <f>SUM(BK129:BK130)</f>
        <v>0</v>
      </c>
    </row>
    <row r="129" spans="1:65" s="2" customFormat="1" ht="16.5" customHeight="1">
      <c r="A129" s="26"/>
      <c r="B129" s="144"/>
      <c r="C129" s="158" t="s">
        <v>77</v>
      </c>
      <c r="D129" s="158" t="s">
        <v>188</v>
      </c>
      <c r="E129" s="159" t="s">
        <v>1341</v>
      </c>
      <c r="F129" s="160" t="s">
        <v>1342</v>
      </c>
      <c r="G129" s="161" t="s">
        <v>248</v>
      </c>
      <c r="H129" s="162">
        <v>6</v>
      </c>
      <c r="I129" s="163"/>
      <c r="J129" s="163">
        <f>ROUND(I129*H129,2)</f>
        <v>0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179</v>
      </c>
      <c r="AT129" s="156" t="s">
        <v>188</v>
      </c>
      <c r="AU129" s="156" t="s">
        <v>170</v>
      </c>
      <c r="AY129" s="14" t="s">
        <v>163</v>
      </c>
      <c r="BE129" s="157">
        <f>IF(N129="základná",J129,0)</f>
        <v>0</v>
      </c>
      <c r="BF129" s="157">
        <f>IF(N129="znížená",J129,0)</f>
        <v>0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170</v>
      </c>
      <c r="BK129" s="157">
        <f>ROUND(I129*H129,2)</f>
        <v>0</v>
      </c>
      <c r="BL129" s="14" t="s">
        <v>169</v>
      </c>
      <c r="BM129" s="156" t="s">
        <v>170</v>
      </c>
    </row>
    <row r="130" spans="1:65" s="2" customFormat="1" ht="21.75" customHeight="1">
      <c r="A130" s="26"/>
      <c r="B130" s="144"/>
      <c r="C130" s="158" t="s">
        <v>170</v>
      </c>
      <c r="D130" s="158" t="s">
        <v>188</v>
      </c>
      <c r="E130" s="159" t="s">
        <v>1343</v>
      </c>
      <c r="F130" s="160" t="s">
        <v>1344</v>
      </c>
      <c r="G130" s="161" t="s">
        <v>248</v>
      </c>
      <c r="H130" s="162">
        <v>1</v>
      </c>
      <c r="I130" s="163"/>
      <c r="J130" s="163">
        <f>ROUND(I130*H130,2)</f>
        <v>0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179</v>
      </c>
      <c r="AT130" s="156" t="s">
        <v>188</v>
      </c>
      <c r="AU130" s="156" t="s">
        <v>170</v>
      </c>
      <c r="AY130" s="14" t="s">
        <v>163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170</v>
      </c>
      <c r="BK130" s="157">
        <f>ROUND(I130*H130,2)</f>
        <v>0</v>
      </c>
      <c r="BL130" s="14" t="s">
        <v>169</v>
      </c>
      <c r="BM130" s="156" t="s">
        <v>169</v>
      </c>
    </row>
    <row r="131" spans="1:65" s="12" customFormat="1" ht="22.9" customHeight="1">
      <c r="B131" s="132"/>
      <c r="D131" s="133" t="s">
        <v>68</v>
      </c>
      <c r="E131" s="142" t="s">
        <v>1038</v>
      </c>
      <c r="F131" s="142" t="s">
        <v>1345</v>
      </c>
      <c r="J131" s="143">
        <f>BK131</f>
        <v>0</v>
      </c>
      <c r="L131" s="132"/>
      <c r="M131" s="136"/>
      <c r="N131" s="137"/>
      <c r="O131" s="137"/>
      <c r="P131" s="138">
        <f>SUM(P132:P139)</f>
        <v>0</v>
      </c>
      <c r="Q131" s="137"/>
      <c r="R131" s="138">
        <f>SUM(R132:R139)</f>
        <v>0</v>
      </c>
      <c r="S131" s="137"/>
      <c r="T131" s="139">
        <f>SUM(T132:T139)</f>
        <v>0</v>
      </c>
      <c r="AR131" s="133" t="s">
        <v>77</v>
      </c>
      <c r="AT131" s="140" t="s">
        <v>68</v>
      </c>
      <c r="AU131" s="140" t="s">
        <v>77</v>
      </c>
      <c r="AY131" s="133" t="s">
        <v>163</v>
      </c>
      <c r="BK131" s="141">
        <f>SUM(BK132:BK139)</f>
        <v>0</v>
      </c>
    </row>
    <row r="132" spans="1:65" s="2" customFormat="1" ht="16.5" customHeight="1">
      <c r="A132" s="26"/>
      <c r="B132" s="144"/>
      <c r="C132" s="158" t="s">
        <v>173</v>
      </c>
      <c r="D132" s="158" t="s">
        <v>188</v>
      </c>
      <c r="E132" s="159" t="s">
        <v>1346</v>
      </c>
      <c r="F132" s="160" t="s">
        <v>1347</v>
      </c>
      <c r="G132" s="161" t="s">
        <v>248</v>
      </c>
      <c r="H132" s="162">
        <v>3</v>
      </c>
      <c r="I132" s="163"/>
      <c r="J132" s="163">
        <f t="shared" ref="J132:J139" si="0">ROUND(I132*H132,2)</f>
        <v>0</v>
      </c>
      <c r="K132" s="164"/>
      <c r="L132" s="165"/>
      <c r="M132" s="166" t="s">
        <v>1</v>
      </c>
      <c r="N132" s="167" t="s">
        <v>35</v>
      </c>
      <c r="O132" s="154">
        <v>0</v>
      </c>
      <c r="P132" s="154">
        <f t="shared" ref="P132:P139" si="1">O132*H132</f>
        <v>0</v>
      </c>
      <c r="Q132" s="154">
        <v>0</v>
      </c>
      <c r="R132" s="154">
        <f t="shared" ref="R132:R139" si="2">Q132*H132</f>
        <v>0</v>
      </c>
      <c r="S132" s="154">
        <v>0</v>
      </c>
      <c r="T132" s="155">
        <f t="shared" ref="T132:T139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179</v>
      </c>
      <c r="AT132" s="156" t="s">
        <v>188</v>
      </c>
      <c r="AU132" s="156" t="s">
        <v>170</v>
      </c>
      <c r="AY132" s="14" t="s">
        <v>163</v>
      </c>
      <c r="BE132" s="157">
        <f t="shared" ref="BE132:BE139" si="4">IF(N132="základná",J132,0)</f>
        <v>0</v>
      </c>
      <c r="BF132" s="157">
        <f t="shared" ref="BF132:BF139" si="5">IF(N132="znížená",J132,0)</f>
        <v>0</v>
      </c>
      <c r="BG132" s="157">
        <f t="shared" ref="BG132:BG139" si="6">IF(N132="zákl. prenesená",J132,0)</f>
        <v>0</v>
      </c>
      <c r="BH132" s="157">
        <f t="shared" ref="BH132:BH139" si="7">IF(N132="zníž. prenesená",J132,0)</f>
        <v>0</v>
      </c>
      <c r="BI132" s="157">
        <f t="shared" ref="BI132:BI139" si="8">IF(N132="nulová",J132,0)</f>
        <v>0</v>
      </c>
      <c r="BJ132" s="14" t="s">
        <v>170</v>
      </c>
      <c r="BK132" s="157">
        <f t="shared" ref="BK132:BK139" si="9">ROUND(I132*H132,2)</f>
        <v>0</v>
      </c>
      <c r="BL132" s="14" t="s">
        <v>169</v>
      </c>
      <c r="BM132" s="156" t="s">
        <v>176</v>
      </c>
    </row>
    <row r="133" spans="1:65" s="2" customFormat="1" ht="16.5" customHeight="1">
      <c r="A133" s="26"/>
      <c r="B133" s="144"/>
      <c r="C133" s="158" t="s">
        <v>169</v>
      </c>
      <c r="D133" s="158" t="s">
        <v>188</v>
      </c>
      <c r="E133" s="159" t="s">
        <v>1348</v>
      </c>
      <c r="F133" s="160" t="s">
        <v>1349</v>
      </c>
      <c r="G133" s="161" t="s">
        <v>248</v>
      </c>
      <c r="H133" s="162">
        <v>5</v>
      </c>
      <c r="I133" s="163"/>
      <c r="J133" s="163">
        <f t="shared" si="0"/>
        <v>0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179</v>
      </c>
      <c r="AT133" s="156" t="s">
        <v>188</v>
      </c>
      <c r="AU133" s="156" t="s">
        <v>170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179</v>
      </c>
    </row>
    <row r="134" spans="1:65" s="2" customFormat="1" ht="24.2" customHeight="1">
      <c r="A134" s="26"/>
      <c r="B134" s="144"/>
      <c r="C134" s="158" t="s">
        <v>180</v>
      </c>
      <c r="D134" s="158" t="s">
        <v>188</v>
      </c>
      <c r="E134" s="159" t="s">
        <v>1350</v>
      </c>
      <c r="F134" s="160" t="s">
        <v>1351</v>
      </c>
      <c r="G134" s="161" t="s">
        <v>248</v>
      </c>
      <c r="H134" s="162">
        <v>2</v>
      </c>
      <c r="I134" s="163"/>
      <c r="J134" s="163">
        <f>ROUND(I134*H134,2)</f>
        <v>0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179</v>
      </c>
      <c r="AT134" s="156" t="s">
        <v>188</v>
      </c>
      <c r="AU134" s="156" t="s">
        <v>170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103</v>
      </c>
    </row>
    <row r="135" spans="1:65" s="2" customFormat="1" ht="16.5" customHeight="1">
      <c r="A135" s="26"/>
      <c r="B135" s="144"/>
      <c r="C135" s="158" t="s">
        <v>176</v>
      </c>
      <c r="D135" s="158" t="s">
        <v>188</v>
      </c>
      <c r="E135" s="159" t="s">
        <v>1352</v>
      </c>
      <c r="F135" s="160" t="s">
        <v>1353</v>
      </c>
      <c r="G135" s="161" t="s">
        <v>248</v>
      </c>
      <c r="H135" s="162">
        <v>3</v>
      </c>
      <c r="I135" s="163"/>
      <c r="J135" s="163">
        <f t="shared" si="0"/>
        <v>0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179</v>
      </c>
      <c r="AT135" s="156" t="s">
        <v>188</v>
      </c>
      <c r="AU135" s="156" t="s">
        <v>170</v>
      </c>
      <c r="AY135" s="14" t="s">
        <v>163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170</v>
      </c>
      <c r="BK135" s="157">
        <f t="shared" si="9"/>
        <v>0</v>
      </c>
      <c r="BL135" s="14" t="s">
        <v>169</v>
      </c>
      <c r="BM135" s="156" t="s">
        <v>109</v>
      </c>
    </row>
    <row r="136" spans="1:65" s="2" customFormat="1" ht="16.5" customHeight="1">
      <c r="A136" s="26"/>
      <c r="B136" s="144"/>
      <c r="C136" s="158" t="s">
        <v>185</v>
      </c>
      <c r="D136" s="158" t="s">
        <v>188</v>
      </c>
      <c r="E136" s="159" t="s">
        <v>1354</v>
      </c>
      <c r="F136" s="160" t="s">
        <v>1355</v>
      </c>
      <c r="G136" s="161" t="s">
        <v>248</v>
      </c>
      <c r="H136" s="162">
        <v>3</v>
      </c>
      <c r="I136" s="163"/>
      <c r="J136" s="163">
        <f t="shared" si="0"/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179</v>
      </c>
      <c r="AT136" s="156" t="s">
        <v>188</v>
      </c>
      <c r="AU136" s="156" t="s">
        <v>170</v>
      </c>
      <c r="AY136" s="14" t="s">
        <v>163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170</v>
      </c>
      <c r="BK136" s="157">
        <f t="shared" si="9"/>
        <v>0</v>
      </c>
      <c r="BL136" s="14" t="s">
        <v>169</v>
      </c>
      <c r="BM136" s="156" t="s">
        <v>115</v>
      </c>
    </row>
    <row r="137" spans="1:65" s="2" customFormat="1" ht="16.5" customHeight="1">
      <c r="A137" s="26"/>
      <c r="B137" s="144"/>
      <c r="C137" s="158" t="s">
        <v>179</v>
      </c>
      <c r="D137" s="158" t="s">
        <v>188</v>
      </c>
      <c r="E137" s="159" t="s">
        <v>1356</v>
      </c>
      <c r="F137" s="160" t="s">
        <v>1357</v>
      </c>
      <c r="G137" s="161" t="s">
        <v>248</v>
      </c>
      <c r="H137" s="162">
        <v>2</v>
      </c>
      <c r="I137" s="163"/>
      <c r="J137" s="163">
        <f t="shared" si="0"/>
        <v>0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179</v>
      </c>
      <c r="AT137" s="156" t="s">
        <v>188</v>
      </c>
      <c r="AU137" s="156" t="s">
        <v>170</v>
      </c>
      <c r="AY137" s="14" t="s">
        <v>163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170</v>
      </c>
      <c r="BK137" s="157">
        <f t="shared" si="9"/>
        <v>0</v>
      </c>
      <c r="BL137" s="14" t="s">
        <v>169</v>
      </c>
      <c r="BM137" s="156" t="s">
        <v>192</v>
      </c>
    </row>
    <row r="138" spans="1:65" s="2" customFormat="1" ht="21.75" customHeight="1">
      <c r="A138" s="26"/>
      <c r="B138" s="144"/>
      <c r="C138" s="158" t="s">
        <v>194</v>
      </c>
      <c r="D138" s="158" t="s">
        <v>188</v>
      </c>
      <c r="E138" s="159" t="s">
        <v>1358</v>
      </c>
      <c r="F138" s="160" t="s">
        <v>1359</v>
      </c>
      <c r="G138" s="161" t="s">
        <v>248</v>
      </c>
      <c r="H138" s="162">
        <v>1</v>
      </c>
      <c r="I138" s="163"/>
      <c r="J138" s="163">
        <f t="shared" si="0"/>
        <v>0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179</v>
      </c>
      <c r="AT138" s="156" t="s">
        <v>188</v>
      </c>
      <c r="AU138" s="156" t="s">
        <v>170</v>
      </c>
      <c r="AY138" s="14" t="s">
        <v>163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170</v>
      </c>
      <c r="BK138" s="157">
        <f t="shared" si="9"/>
        <v>0</v>
      </c>
      <c r="BL138" s="14" t="s">
        <v>169</v>
      </c>
      <c r="BM138" s="156" t="s">
        <v>197</v>
      </c>
    </row>
    <row r="139" spans="1:65" s="2" customFormat="1" ht="21.75" customHeight="1">
      <c r="A139" s="26"/>
      <c r="B139" s="144"/>
      <c r="C139" s="158" t="s">
        <v>103</v>
      </c>
      <c r="D139" s="158" t="s">
        <v>188</v>
      </c>
      <c r="E139" s="159" t="s">
        <v>1360</v>
      </c>
      <c r="F139" s="160" t="s">
        <v>1361</v>
      </c>
      <c r="G139" s="161" t="s">
        <v>248</v>
      </c>
      <c r="H139" s="162">
        <v>2</v>
      </c>
      <c r="I139" s="163"/>
      <c r="J139" s="163">
        <f t="shared" si="0"/>
        <v>0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179</v>
      </c>
      <c r="AT139" s="156" t="s">
        <v>188</v>
      </c>
      <c r="AU139" s="156" t="s">
        <v>170</v>
      </c>
      <c r="AY139" s="14" t="s">
        <v>163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170</v>
      </c>
      <c r="BK139" s="157">
        <f t="shared" si="9"/>
        <v>0</v>
      </c>
      <c r="BL139" s="14" t="s">
        <v>169</v>
      </c>
      <c r="BM139" s="156" t="s">
        <v>7</v>
      </c>
    </row>
    <row r="140" spans="1:65" s="12" customFormat="1" ht="22.9" customHeight="1">
      <c r="B140" s="132"/>
      <c r="D140" s="133" t="s">
        <v>68</v>
      </c>
      <c r="E140" s="142" t="s">
        <v>1080</v>
      </c>
      <c r="F140" s="142" t="s">
        <v>1362</v>
      </c>
      <c r="J140" s="143">
        <f>BK140</f>
        <v>0</v>
      </c>
      <c r="L140" s="132"/>
      <c r="M140" s="136"/>
      <c r="N140" s="137"/>
      <c r="O140" s="137"/>
      <c r="P140" s="138">
        <f>SUM(P141:P147)</f>
        <v>0</v>
      </c>
      <c r="Q140" s="137"/>
      <c r="R140" s="138">
        <f>SUM(R141:R147)</f>
        <v>0</v>
      </c>
      <c r="S140" s="137"/>
      <c r="T140" s="139">
        <f>SUM(T141:T147)</f>
        <v>0</v>
      </c>
      <c r="AR140" s="133" t="s">
        <v>77</v>
      </c>
      <c r="AT140" s="140" t="s">
        <v>68</v>
      </c>
      <c r="AU140" s="140" t="s">
        <v>77</v>
      </c>
      <c r="AY140" s="133" t="s">
        <v>163</v>
      </c>
      <c r="BK140" s="141">
        <f>SUM(BK141:BK147)</f>
        <v>0</v>
      </c>
    </row>
    <row r="141" spans="1:65" s="2" customFormat="1" ht="16.5" customHeight="1">
      <c r="A141" s="26"/>
      <c r="B141" s="144"/>
      <c r="C141" s="158" t="s">
        <v>106</v>
      </c>
      <c r="D141" s="158" t="s">
        <v>188</v>
      </c>
      <c r="E141" s="159" t="s">
        <v>1363</v>
      </c>
      <c r="F141" s="160" t="s">
        <v>1364</v>
      </c>
      <c r="G141" s="161" t="s">
        <v>248</v>
      </c>
      <c r="H141" s="162">
        <v>1</v>
      </c>
      <c r="I141" s="163"/>
      <c r="J141" s="163">
        <f t="shared" ref="J141:J147" si="10">ROUND(I141*H141,2)</f>
        <v>0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ref="P141:P147" si="11">O141*H141</f>
        <v>0</v>
      </c>
      <c r="Q141" s="154">
        <v>0</v>
      </c>
      <c r="R141" s="154">
        <f t="shared" ref="R141:R147" si="12">Q141*H141</f>
        <v>0</v>
      </c>
      <c r="S141" s="154">
        <v>0</v>
      </c>
      <c r="T141" s="155">
        <f t="shared" ref="T141:T147" si="1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179</v>
      </c>
      <c r="AT141" s="156" t="s">
        <v>188</v>
      </c>
      <c r="AU141" s="156" t="s">
        <v>170</v>
      </c>
      <c r="AY141" s="14" t="s">
        <v>163</v>
      </c>
      <c r="BE141" s="157">
        <f t="shared" ref="BE141:BE147" si="14">IF(N141="základná",J141,0)</f>
        <v>0</v>
      </c>
      <c r="BF141" s="157">
        <f t="shared" ref="BF141:BF147" si="15">IF(N141="znížená",J141,0)</f>
        <v>0</v>
      </c>
      <c r="BG141" s="157">
        <f t="shared" ref="BG141:BG147" si="16">IF(N141="zákl. prenesená",J141,0)</f>
        <v>0</v>
      </c>
      <c r="BH141" s="157">
        <f t="shared" ref="BH141:BH147" si="17">IF(N141="zníž. prenesená",J141,0)</f>
        <v>0</v>
      </c>
      <c r="BI141" s="157">
        <f t="shared" ref="BI141:BI147" si="18">IF(N141="nulová",J141,0)</f>
        <v>0</v>
      </c>
      <c r="BJ141" s="14" t="s">
        <v>170</v>
      </c>
      <c r="BK141" s="157">
        <f t="shared" ref="BK141:BK147" si="19">ROUND(I141*H141,2)</f>
        <v>0</v>
      </c>
      <c r="BL141" s="14" t="s">
        <v>169</v>
      </c>
      <c r="BM141" s="156" t="s">
        <v>202</v>
      </c>
    </row>
    <row r="142" spans="1:65" s="2" customFormat="1" ht="24.2" customHeight="1">
      <c r="A142" s="26"/>
      <c r="B142" s="144"/>
      <c r="C142" s="158" t="s">
        <v>109</v>
      </c>
      <c r="D142" s="158" t="s">
        <v>188</v>
      </c>
      <c r="E142" s="159" t="s">
        <v>1365</v>
      </c>
      <c r="F142" s="160" t="s">
        <v>1366</v>
      </c>
      <c r="G142" s="161" t="s">
        <v>248</v>
      </c>
      <c r="H142" s="162">
        <v>1</v>
      </c>
      <c r="I142" s="163"/>
      <c r="J142" s="163">
        <f t="shared" si="10"/>
        <v>0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179</v>
      </c>
      <c r="AT142" s="156" t="s">
        <v>188</v>
      </c>
      <c r="AU142" s="156" t="s">
        <v>170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169</v>
      </c>
      <c r="BM142" s="156" t="s">
        <v>205</v>
      </c>
    </row>
    <row r="143" spans="1:65" s="2" customFormat="1" ht="16.5" customHeight="1">
      <c r="A143" s="26"/>
      <c r="B143" s="144"/>
      <c r="C143" s="158" t="s">
        <v>112</v>
      </c>
      <c r="D143" s="158" t="s">
        <v>188</v>
      </c>
      <c r="E143" s="159" t="s">
        <v>1367</v>
      </c>
      <c r="F143" s="160" t="s">
        <v>1368</v>
      </c>
      <c r="G143" s="161" t="s">
        <v>248</v>
      </c>
      <c r="H143" s="162">
        <v>2</v>
      </c>
      <c r="I143" s="163"/>
      <c r="J143" s="163">
        <f t="shared" si="1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170</v>
      </c>
      <c r="AY143" s="14" t="s">
        <v>163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170</v>
      </c>
      <c r="BK143" s="157">
        <f t="shared" si="19"/>
        <v>0</v>
      </c>
      <c r="BL143" s="14" t="s">
        <v>169</v>
      </c>
      <c r="BM143" s="156" t="s">
        <v>209</v>
      </c>
    </row>
    <row r="144" spans="1:65" s="2" customFormat="1" ht="24.2" customHeight="1">
      <c r="A144" s="26"/>
      <c r="B144" s="144"/>
      <c r="C144" s="158" t="s">
        <v>115</v>
      </c>
      <c r="D144" s="158" t="s">
        <v>188</v>
      </c>
      <c r="E144" s="159" t="s">
        <v>1369</v>
      </c>
      <c r="F144" s="160" t="s">
        <v>1370</v>
      </c>
      <c r="G144" s="161" t="s">
        <v>248</v>
      </c>
      <c r="H144" s="162">
        <v>2</v>
      </c>
      <c r="I144" s="163"/>
      <c r="J144" s="163">
        <f t="shared" si="1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</v>
      </c>
      <c r="R144" s="154">
        <f t="shared" si="12"/>
        <v>0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179</v>
      </c>
      <c r="AT144" s="156" t="s">
        <v>188</v>
      </c>
      <c r="AU144" s="156" t="s">
        <v>170</v>
      </c>
      <c r="AY144" s="14" t="s">
        <v>163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170</v>
      </c>
      <c r="BK144" s="157">
        <f t="shared" si="19"/>
        <v>0</v>
      </c>
      <c r="BL144" s="14" t="s">
        <v>169</v>
      </c>
      <c r="BM144" s="156" t="s">
        <v>212</v>
      </c>
    </row>
    <row r="145" spans="1:65" s="2" customFormat="1" ht="16.5" customHeight="1">
      <c r="A145" s="26"/>
      <c r="B145" s="144"/>
      <c r="C145" s="158" t="s">
        <v>213</v>
      </c>
      <c r="D145" s="158" t="s">
        <v>188</v>
      </c>
      <c r="E145" s="159" t="s">
        <v>1371</v>
      </c>
      <c r="F145" s="160" t="s">
        <v>1372</v>
      </c>
      <c r="G145" s="161" t="s">
        <v>248</v>
      </c>
      <c r="H145" s="162">
        <v>1</v>
      </c>
      <c r="I145" s="163"/>
      <c r="J145" s="163">
        <f t="shared" si="10"/>
        <v>0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</v>
      </c>
      <c r="R145" s="154">
        <f t="shared" si="12"/>
        <v>0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179</v>
      </c>
      <c r="AT145" s="156" t="s">
        <v>188</v>
      </c>
      <c r="AU145" s="156" t="s">
        <v>170</v>
      </c>
      <c r="AY145" s="14" t="s">
        <v>163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170</v>
      </c>
      <c r="BK145" s="157">
        <f t="shared" si="19"/>
        <v>0</v>
      </c>
      <c r="BL145" s="14" t="s">
        <v>169</v>
      </c>
      <c r="BM145" s="156" t="s">
        <v>216</v>
      </c>
    </row>
    <row r="146" spans="1:65" s="2" customFormat="1" ht="16.5" customHeight="1">
      <c r="A146" s="26"/>
      <c r="B146" s="144"/>
      <c r="C146" s="158" t="s">
        <v>192</v>
      </c>
      <c r="D146" s="158" t="s">
        <v>188</v>
      </c>
      <c r="E146" s="159" t="s">
        <v>1373</v>
      </c>
      <c r="F146" s="160" t="s">
        <v>1374</v>
      </c>
      <c r="G146" s="161" t="s">
        <v>248</v>
      </c>
      <c r="H146" s="162">
        <v>1</v>
      </c>
      <c r="I146" s="163"/>
      <c r="J146" s="163">
        <f t="shared" si="10"/>
        <v>0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0</v>
      </c>
      <c r="R146" s="154">
        <f t="shared" si="12"/>
        <v>0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179</v>
      </c>
      <c r="AT146" s="156" t="s">
        <v>188</v>
      </c>
      <c r="AU146" s="156" t="s">
        <v>170</v>
      </c>
      <c r="AY146" s="14" t="s">
        <v>163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170</v>
      </c>
      <c r="BK146" s="157">
        <f t="shared" si="19"/>
        <v>0</v>
      </c>
      <c r="BL146" s="14" t="s">
        <v>169</v>
      </c>
      <c r="BM146" s="156" t="s">
        <v>219</v>
      </c>
    </row>
    <row r="147" spans="1:65" s="2" customFormat="1" ht="24.2" customHeight="1">
      <c r="A147" s="26"/>
      <c r="B147" s="144"/>
      <c r="C147" s="158" t="s">
        <v>220</v>
      </c>
      <c r="D147" s="158" t="s">
        <v>188</v>
      </c>
      <c r="E147" s="159" t="s">
        <v>1375</v>
      </c>
      <c r="F147" s="160" t="s">
        <v>1376</v>
      </c>
      <c r="G147" s="161" t="s">
        <v>248</v>
      </c>
      <c r="H147" s="162">
        <v>10</v>
      </c>
      <c r="I147" s="163"/>
      <c r="J147" s="163">
        <f t="shared" si="10"/>
        <v>0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179</v>
      </c>
      <c r="AT147" s="156" t="s">
        <v>188</v>
      </c>
      <c r="AU147" s="156" t="s">
        <v>170</v>
      </c>
      <c r="AY147" s="14" t="s">
        <v>163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170</v>
      </c>
      <c r="BK147" s="157">
        <f t="shared" si="19"/>
        <v>0</v>
      </c>
      <c r="BL147" s="14" t="s">
        <v>169</v>
      </c>
      <c r="BM147" s="156" t="s">
        <v>223</v>
      </c>
    </row>
    <row r="148" spans="1:65" s="12" customFormat="1" ht="22.9" customHeight="1">
      <c r="B148" s="132"/>
      <c r="D148" s="133" t="s">
        <v>68</v>
      </c>
      <c r="E148" s="142" t="s">
        <v>1038</v>
      </c>
      <c r="F148" s="142" t="s">
        <v>1345</v>
      </c>
      <c r="J148" s="143">
        <f>BK148</f>
        <v>0</v>
      </c>
      <c r="L148" s="132"/>
      <c r="M148" s="136"/>
      <c r="N148" s="137"/>
      <c r="O148" s="137"/>
      <c r="P148" s="138">
        <f>SUM(P149:P166)</f>
        <v>0</v>
      </c>
      <c r="Q148" s="137"/>
      <c r="R148" s="138">
        <f>SUM(R149:R166)</f>
        <v>0</v>
      </c>
      <c r="S148" s="137"/>
      <c r="T148" s="139">
        <f>SUM(T149:T166)</f>
        <v>0</v>
      </c>
      <c r="AR148" s="133" t="s">
        <v>77</v>
      </c>
      <c r="AT148" s="140" t="s">
        <v>68</v>
      </c>
      <c r="AU148" s="140" t="s">
        <v>77</v>
      </c>
      <c r="AY148" s="133" t="s">
        <v>163</v>
      </c>
      <c r="BK148" s="141">
        <f>SUM(BK149:BK166)</f>
        <v>0</v>
      </c>
    </row>
    <row r="149" spans="1:65" s="2" customFormat="1" ht="16.5" customHeight="1">
      <c r="A149" s="26"/>
      <c r="B149" s="144"/>
      <c r="C149" s="158" t="s">
        <v>197</v>
      </c>
      <c r="D149" s="158" t="s">
        <v>188</v>
      </c>
      <c r="E149" s="159" t="s">
        <v>1377</v>
      </c>
      <c r="F149" s="160" t="s">
        <v>1378</v>
      </c>
      <c r="G149" s="161" t="s">
        <v>248</v>
      </c>
      <c r="H149" s="162">
        <v>3</v>
      </c>
      <c r="I149" s="163"/>
      <c r="J149" s="163">
        <f t="shared" ref="J149:J166" si="20">ROUND(I149*H149,2)</f>
        <v>0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ref="P149:P166" si="21">O149*H149</f>
        <v>0</v>
      </c>
      <c r="Q149" s="154">
        <v>0</v>
      </c>
      <c r="R149" s="154">
        <f t="shared" ref="R149:R166" si="22">Q149*H149</f>
        <v>0</v>
      </c>
      <c r="S149" s="154">
        <v>0</v>
      </c>
      <c r="T149" s="155">
        <f t="shared" ref="T149:T166" si="2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179</v>
      </c>
      <c r="AT149" s="156" t="s">
        <v>188</v>
      </c>
      <c r="AU149" s="156" t="s">
        <v>170</v>
      </c>
      <c r="AY149" s="14" t="s">
        <v>163</v>
      </c>
      <c r="BE149" s="157">
        <f t="shared" ref="BE149:BE166" si="24">IF(N149="základná",J149,0)</f>
        <v>0</v>
      </c>
      <c r="BF149" s="157">
        <f t="shared" ref="BF149:BF166" si="25">IF(N149="znížená",J149,0)</f>
        <v>0</v>
      </c>
      <c r="BG149" s="157">
        <f t="shared" ref="BG149:BG166" si="26">IF(N149="zákl. prenesená",J149,0)</f>
        <v>0</v>
      </c>
      <c r="BH149" s="157">
        <f t="shared" ref="BH149:BH166" si="27">IF(N149="zníž. prenesená",J149,0)</f>
        <v>0</v>
      </c>
      <c r="BI149" s="157">
        <f t="shared" ref="BI149:BI166" si="28">IF(N149="nulová",J149,0)</f>
        <v>0</v>
      </c>
      <c r="BJ149" s="14" t="s">
        <v>170</v>
      </c>
      <c r="BK149" s="157">
        <f t="shared" ref="BK149:BK166" si="29">ROUND(I149*H149,2)</f>
        <v>0</v>
      </c>
      <c r="BL149" s="14" t="s">
        <v>169</v>
      </c>
      <c r="BM149" s="156" t="s">
        <v>226</v>
      </c>
    </row>
    <row r="150" spans="1:65" s="2" customFormat="1" ht="16.5" customHeight="1">
      <c r="A150" s="26"/>
      <c r="B150" s="144"/>
      <c r="C150" s="158" t="s">
        <v>227</v>
      </c>
      <c r="D150" s="158" t="s">
        <v>188</v>
      </c>
      <c r="E150" s="159" t="s">
        <v>1379</v>
      </c>
      <c r="F150" s="160" t="s">
        <v>1380</v>
      </c>
      <c r="G150" s="161" t="s">
        <v>248</v>
      </c>
      <c r="H150" s="162">
        <v>5</v>
      </c>
      <c r="I150" s="163"/>
      <c r="J150" s="163">
        <f t="shared" si="20"/>
        <v>0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0</v>
      </c>
      <c r="R150" s="154">
        <f t="shared" si="22"/>
        <v>0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179</v>
      </c>
      <c r="AT150" s="156" t="s">
        <v>188</v>
      </c>
      <c r="AU150" s="156" t="s">
        <v>170</v>
      </c>
      <c r="AY150" s="14" t="s">
        <v>163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170</v>
      </c>
      <c r="BK150" s="157">
        <f t="shared" si="29"/>
        <v>0</v>
      </c>
      <c r="BL150" s="14" t="s">
        <v>169</v>
      </c>
      <c r="BM150" s="156" t="s">
        <v>230</v>
      </c>
    </row>
    <row r="151" spans="1:65" s="2" customFormat="1" ht="16.5" customHeight="1">
      <c r="A151" s="26"/>
      <c r="B151" s="144"/>
      <c r="C151" s="158" t="s">
        <v>7</v>
      </c>
      <c r="D151" s="158" t="s">
        <v>188</v>
      </c>
      <c r="E151" s="159" t="s">
        <v>1381</v>
      </c>
      <c r="F151" s="160" t="s">
        <v>1382</v>
      </c>
      <c r="G151" s="161" t="s">
        <v>248</v>
      </c>
      <c r="H151" s="162">
        <v>1</v>
      </c>
      <c r="I151" s="163"/>
      <c r="J151" s="163">
        <f t="shared" si="20"/>
        <v>0</v>
      </c>
      <c r="K151" s="164"/>
      <c r="L151" s="165"/>
      <c r="M151" s="166" t="s">
        <v>1</v>
      </c>
      <c r="N151" s="167" t="s">
        <v>35</v>
      </c>
      <c r="O151" s="154">
        <v>0</v>
      </c>
      <c r="P151" s="154">
        <f t="shared" si="21"/>
        <v>0</v>
      </c>
      <c r="Q151" s="154">
        <v>0</v>
      </c>
      <c r="R151" s="154">
        <f t="shared" si="22"/>
        <v>0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179</v>
      </c>
      <c r="AT151" s="156" t="s">
        <v>188</v>
      </c>
      <c r="AU151" s="156" t="s">
        <v>170</v>
      </c>
      <c r="AY151" s="14" t="s">
        <v>163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170</v>
      </c>
      <c r="BK151" s="157">
        <f t="shared" si="29"/>
        <v>0</v>
      </c>
      <c r="BL151" s="14" t="s">
        <v>169</v>
      </c>
      <c r="BM151" s="156" t="s">
        <v>234</v>
      </c>
    </row>
    <row r="152" spans="1:65" s="2" customFormat="1" ht="16.5" customHeight="1">
      <c r="A152" s="26"/>
      <c r="B152" s="144"/>
      <c r="C152" s="158" t="s">
        <v>235</v>
      </c>
      <c r="D152" s="158" t="s">
        <v>188</v>
      </c>
      <c r="E152" s="159" t="s">
        <v>1383</v>
      </c>
      <c r="F152" s="160" t="s">
        <v>1384</v>
      </c>
      <c r="G152" s="161" t="s">
        <v>248</v>
      </c>
      <c r="H152" s="162">
        <v>3</v>
      </c>
      <c r="I152" s="163"/>
      <c r="J152" s="163">
        <f t="shared" si="20"/>
        <v>0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0</v>
      </c>
      <c r="R152" s="154">
        <f t="shared" si="22"/>
        <v>0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179</v>
      </c>
      <c r="AT152" s="156" t="s">
        <v>188</v>
      </c>
      <c r="AU152" s="156" t="s">
        <v>170</v>
      </c>
      <c r="AY152" s="14" t="s">
        <v>163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170</v>
      </c>
      <c r="BK152" s="157">
        <f t="shared" si="29"/>
        <v>0</v>
      </c>
      <c r="BL152" s="14" t="s">
        <v>169</v>
      </c>
      <c r="BM152" s="156" t="s">
        <v>238</v>
      </c>
    </row>
    <row r="153" spans="1:65" s="2" customFormat="1" ht="24.2" customHeight="1">
      <c r="A153" s="26"/>
      <c r="B153" s="144"/>
      <c r="C153" s="158" t="s">
        <v>202</v>
      </c>
      <c r="D153" s="158" t="s">
        <v>188</v>
      </c>
      <c r="E153" s="159" t="s">
        <v>1385</v>
      </c>
      <c r="F153" s="160" t="s">
        <v>1386</v>
      </c>
      <c r="G153" s="161" t="s">
        <v>248</v>
      </c>
      <c r="H153" s="162">
        <v>1</v>
      </c>
      <c r="I153" s="163"/>
      <c r="J153" s="163">
        <f t="shared" si="20"/>
        <v>0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21"/>
        <v>0</v>
      </c>
      <c r="Q153" s="154">
        <v>0</v>
      </c>
      <c r="R153" s="154">
        <f t="shared" si="22"/>
        <v>0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179</v>
      </c>
      <c r="AT153" s="156" t="s">
        <v>188</v>
      </c>
      <c r="AU153" s="156" t="s">
        <v>170</v>
      </c>
      <c r="AY153" s="14" t="s">
        <v>163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170</v>
      </c>
      <c r="BK153" s="157">
        <f t="shared" si="29"/>
        <v>0</v>
      </c>
      <c r="BL153" s="14" t="s">
        <v>169</v>
      </c>
      <c r="BM153" s="156" t="s">
        <v>241</v>
      </c>
    </row>
    <row r="154" spans="1:65" s="2" customFormat="1" ht="24.2" customHeight="1">
      <c r="A154" s="26"/>
      <c r="B154" s="144"/>
      <c r="C154" s="158" t="s">
        <v>242</v>
      </c>
      <c r="D154" s="158" t="s">
        <v>188</v>
      </c>
      <c r="E154" s="159" t="s">
        <v>1387</v>
      </c>
      <c r="F154" s="160" t="s">
        <v>1388</v>
      </c>
      <c r="G154" s="161" t="s">
        <v>248</v>
      </c>
      <c r="H154" s="162">
        <v>1</v>
      </c>
      <c r="I154" s="163"/>
      <c r="J154" s="163">
        <f t="shared" si="20"/>
        <v>0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179</v>
      </c>
      <c r="AT154" s="156" t="s">
        <v>188</v>
      </c>
      <c r="AU154" s="156" t="s">
        <v>170</v>
      </c>
      <c r="AY154" s="14" t="s">
        <v>163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170</v>
      </c>
      <c r="BK154" s="157">
        <f t="shared" si="29"/>
        <v>0</v>
      </c>
      <c r="BL154" s="14" t="s">
        <v>169</v>
      </c>
      <c r="BM154" s="156" t="s">
        <v>245</v>
      </c>
    </row>
    <row r="155" spans="1:65" s="2" customFormat="1" ht="24.2" customHeight="1">
      <c r="A155" s="26"/>
      <c r="B155" s="144"/>
      <c r="C155" s="158" t="s">
        <v>205</v>
      </c>
      <c r="D155" s="158" t="s">
        <v>188</v>
      </c>
      <c r="E155" s="159" t="s">
        <v>1389</v>
      </c>
      <c r="F155" s="160" t="s">
        <v>1390</v>
      </c>
      <c r="G155" s="161" t="s">
        <v>248</v>
      </c>
      <c r="H155" s="162">
        <v>1</v>
      </c>
      <c r="I155" s="163"/>
      <c r="J155" s="163">
        <f t="shared" si="20"/>
        <v>0</v>
      </c>
      <c r="K155" s="164"/>
      <c r="L155" s="165"/>
      <c r="M155" s="166" t="s">
        <v>1</v>
      </c>
      <c r="N155" s="167" t="s">
        <v>35</v>
      </c>
      <c r="O155" s="154">
        <v>0</v>
      </c>
      <c r="P155" s="154">
        <f t="shared" si="21"/>
        <v>0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179</v>
      </c>
      <c r="AT155" s="156" t="s">
        <v>188</v>
      </c>
      <c r="AU155" s="156" t="s">
        <v>170</v>
      </c>
      <c r="AY155" s="14" t="s">
        <v>163</v>
      </c>
      <c r="BE155" s="157">
        <f t="shared" si="24"/>
        <v>0</v>
      </c>
      <c r="BF155" s="157">
        <f t="shared" si="25"/>
        <v>0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4" t="s">
        <v>170</v>
      </c>
      <c r="BK155" s="157">
        <f t="shared" si="29"/>
        <v>0</v>
      </c>
      <c r="BL155" s="14" t="s">
        <v>169</v>
      </c>
      <c r="BM155" s="156" t="s">
        <v>249</v>
      </c>
    </row>
    <row r="156" spans="1:65" s="2" customFormat="1" ht="24.2" customHeight="1">
      <c r="A156" s="26"/>
      <c r="B156" s="144"/>
      <c r="C156" s="158" t="s">
        <v>250</v>
      </c>
      <c r="D156" s="158" t="s">
        <v>188</v>
      </c>
      <c r="E156" s="159" t="s">
        <v>1391</v>
      </c>
      <c r="F156" s="160" t="s">
        <v>1392</v>
      </c>
      <c r="G156" s="161" t="s">
        <v>248</v>
      </c>
      <c r="H156" s="162">
        <v>2</v>
      </c>
      <c r="I156" s="163"/>
      <c r="J156" s="163">
        <f t="shared" si="20"/>
        <v>0</v>
      </c>
      <c r="K156" s="164"/>
      <c r="L156" s="165"/>
      <c r="M156" s="166" t="s">
        <v>1</v>
      </c>
      <c r="N156" s="167" t="s">
        <v>35</v>
      </c>
      <c r="O156" s="154">
        <v>0</v>
      </c>
      <c r="P156" s="154">
        <f t="shared" si="21"/>
        <v>0</v>
      </c>
      <c r="Q156" s="154">
        <v>0</v>
      </c>
      <c r="R156" s="154">
        <f t="shared" si="22"/>
        <v>0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179</v>
      </c>
      <c r="AT156" s="156" t="s">
        <v>188</v>
      </c>
      <c r="AU156" s="156" t="s">
        <v>170</v>
      </c>
      <c r="AY156" s="14" t="s">
        <v>163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170</v>
      </c>
      <c r="BK156" s="157">
        <f t="shared" si="29"/>
        <v>0</v>
      </c>
      <c r="BL156" s="14" t="s">
        <v>169</v>
      </c>
      <c r="BM156" s="156" t="s">
        <v>253</v>
      </c>
    </row>
    <row r="157" spans="1:65" s="2" customFormat="1" ht="21.75" customHeight="1">
      <c r="A157" s="26"/>
      <c r="B157" s="144"/>
      <c r="C157" s="158" t="s">
        <v>209</v>
      </c>
      <c r="D157" s="158" t="s">
        <v>188</v>
      </c>
      <c r="E157" s="159" t="s">
        <v>1393</v>
      </c>
      <c r="F157" s="160" t="s">
        <v>1394</v>
      </c>
      <c r="G157" s="161" t="s">
        <v>248</v>
      </c>
      <c r="H157" s="162">
        <v>1</v>
      </c>
      <c r="I157" s="163"/>
      <c r="J157" s="163">
        <f t="shared" si="20"/>
        <v>0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21"/>
        <v>0</v>
      </c>
      <c r="Q157" s="154">
        <v>0</v>
      </c>
      <c r="R157" s="154">
        <f t="shared" si="22"/>
        <v>0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179</v>
      </c>
      <c r="AT157" s="156" t="s">
        <v>188</v>
      </c>
      <c r="AU157" s="156" t="s">
        <v>170</v>
      </c>
      <c r="AY157" s="14" t="s">
        <v>163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170</v>
      </c>
      <c r="BK157" s="157">
        <f t="shared" si="29"/>
        <v>0</v>
      </c>
      <c r="BL157" s="14" t="s">
        <v>169</v>
      </c>
      <c r="BM157" s="156" t="s">
        <v>256</v>
      </c>
    </row>
    <row r="158" spans="1:65" s="2" customFormat="1" ht="21.75" customHeight="1">
      <c r="A158" s="26"/>
      <c r="B158" s="144"/>
      <c r="C158" s="158" t="s">
        <v>257</v>
      </c>
      <c r="D158" s="158" t="s">
        <v>188</v>
      </c>
      <c r="E158" s="159" t="s">
        <v>1395</v>
      </c>
      <c r="F158" s="160" t="s">
        <v>1396</v>
      </c>
      <c r="G158" s="161" t="s">
        <v>248</v>
      </c>
      <c r="H158" s="162">
        <v>2</v>
      </c>
      <c r="I158" s="163"/>
      <c r="J158" s="163">
        <f t="shared" si="20"/>
        <v>0</v>
      </c>
      <c r="K158" s="164"/>
      <c r="L158" s="165"/>
      <c r="M158" s="166" t="s">
        <v>1</v>
      </c>
      <c r="N158" s="167" t="s">
        <v>35</v>
      </c>
      <c r="O158" s="154">
        <v>0</v>
      </c>
      <c r="P158" s="154">
        <f t="shared" si="21"/>
        <v>0</v>
      </c>
      <c r="Q158" s="154">
        <v>0</v>
      </c>
      <c r="R158" s="154">
        <f t="shared" si="22"/>
        <v>0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179</v>
      </c>
      <c r="AT158" s="156" t="s">
        <v>188</v>
      </c>
      <c r="AU158" s="156" t="s">
        <v>170</v>
      </c>
      <c r="AY158" s="14" t="s">
        <v>163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170</v>
      </c>
      <c r="BK158" s="157">
        <f t="shared" si="29"/>
        <v>0</v>
      </c>
      <c r="BL158" s="14" t="s">
        <v>169</v>
      </c>
      <c r="BM158" s="156" t="s">
        <v>260</v>
      </c>
    </row>
    <row r="159" spans="1:65" s="2" customFormat="1" ht="21.75" customHeight="1">
      <c r="A159" s="26"/>
      <c r="B159" s="144"/>
      <c r="C159" s="158" t="s">
        <v>212</v>
      </c>
      <c r="D159" s="158" t="s">
        <v>188</v>
      </c>
      <c r="E159" s="159" t="s">
        <v>1397</v>
      </c>
      <c r="F159" s="160" t="s">
        <v>1398</v>
      </c>
      <c r="G159" s="161" t="s">
        <v>248</v>
      </c>
      <c r="H159" s="162">
        <v>3</v>
      </c>
      <c r="I159" s="163"/>
      <c r="J159" s="163">
        <f t="shared" si="20"/>
        <v>0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179</v>
      </c>
      <c r="AT159" s="156" t="s">
        <v>188</v>
      </c>
      <c r="AU159" s="156" t="s">
        <v>170</v>
      </c>
      <c r="AY159" s="14" t="s">
        <v>163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170</v>
      </c>
      <c r="BK159" s="157">
        <f t="shared" si="29"/>
        <v>0</v>
      </c>
      <c r="BL159" s="14" t="s">
        <v>169</v>
      </c>
      <c r="BM159" s="156" t="s">
        <v>263</v>
      </c>
    </row>
    <row r="160" spans="1:65" s="2" customFormat="1" ht="16.5" customHeight="1">
      <c r="A160" s="26"/>
      <c r="B160" s="144"/>
      <c r="C160" s="158" t="s">
        <v>264</v>
      </c>
      <c r="D160" s="158" t="s">
        <v>188</v>
      </c>
      <c r="E160" s="159" t="s">
        <v>1399</v>
      </c>
      <c r="F160" s="160" t="s">
        <v>1400</v>
      </c>
      <c r="G160" s="161" t="s">
        <v>248</v>
      </c>
      <c r="H160" s="162">
        <v>2</v>
      </c>
      <c r="I160" s="163"/>
      <c r="J160" s="163">
        <f t="shared" si="20"/>
        <v>0</v>
      </c>
      <c r="K160" s="164"/>
      <c r="L160" s="165"/>
      <c r="M160" s="166" t="s">
        <v>1</v>
      </c>
      <c r="N160" s="167" t="s">
        <v>35</v>
      </c>
      <c r="O160" s="154">
        <v>0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179</v>
      </c>
      <c r="AT160" s="156" t="s">
        <v>188</v>
      </c>
      <c r="AU160" s="156" t="s">
        <v>170</v>
      </c>
      <c r="AY160" s="14" t="s">
        <v>163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170</v>
      </c>
      <c r="BK160" s="157">
        <f t="shared" si="29"/>
        <v>0</v>
      </c>
      <c r="BL160" s="14" t="s">
        <v>169</v>
      </c>
      <c r="BM160" s="156" t="s">
        <v>267</v>
      </c>
    </row>
    <row r="161" spans="1:65" s="2" customFormat="1" ht="16.5" customHeight="1">
      <c r="A161" s="26"/>
      <c r="B161" s="144"/>
      <c r="C161" s="158" t="s">
        <v>216</v>
      </c>
      <c r="D161" s="158" t="s">
        <v>188</v>
      </c>
      <c r="E161" s="159" t="s">
        <v>1401</v>
      </c>
      <c r="F161" s="160" t="s">
        <v>1402</v>
      </c>
      <c r="G161" s="161" t="s">
        <v>248</v>
      </c>
      <c r="H161" s="162">
        <v>2</v>
      </c>
      <c r="I161" s="163"/>
      <c r="J161" s="163">
        <f t="shared" si="20"/>
        <v>0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179</v>
      </c>
      <c r="AT161" s="156" t="s">
        <v>188</v>
      </c>
      <c r="AU161" s="156" t="s">
        <v>170</v>
      </c>
      <c r="AY161" s="14" t="s">
        <v>163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170</v>
      </c>
      <c r="BK161" s="157">
        <f t="shared" si="29"/>
        <v>0</v>
      </c>
      <c r="BL161" s="14" t="s">
        <v>169</v>
      </c>
      <c r="BM161" s="156" t="s">
        <v>270</v>
      </c>
    </row>
    <row r="162" spans="1:65" s="2" customFormat="1" ht="16.5" customHeight="1">
      <c r="A162" s="26"/>
      <c r="B162" s="144"/>
      <c r="C162" s="158" t="s">
        <v>271</v>
      </c>
      <c r="D162" s="158" t="s">
        <v>188</v>
      </c>
      <c r="E162" s="159" t="s">
        <v>1403</v>
      </c>
      <c r="F162" s="160" t="s">
        <v>1404</v>
      </c>
      <c r="G162" s="161" t="s">
        <v>248</v>
      </c>
      <c r="H162" s="162">
        <v>4</v>
      </c>
      <c r="I162" s="163"/>
      <c r="J162" s="163">
        <f t="shared" si="20"/>
        <v>0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179</v>
      </c>
      <c r="AT162" s="156" t="s">
        <v>188</v>
      </c>
      <c r="AU162" s="156" t="s">
        <v>170</v>
      </c>
      <c r="AY162" s="14" t="s">
        <v>163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170</v>
      </c>
      <c r="BK162" s="157">
        <f t="shared" si="29"/>
        <v>0</v>
      </c>
      <c r="BL162" s="14" t="s">
        <v>169</v>
      </c>
      <c r="BM162" s="156" t="s">
        <v>274</v>
      </c>
    </row>
    <row r="163" spans="1:65" s="2" customFormat="1" ht="16.5" customHeight="1">
      <c r="A163" s="26"/>
      <c r="B163" s="144"/>
      <c r="C163" s="158" t="s">
        <v>219</v>
      </c>
      <c r="D163" s="158" t="s">
        <v>188</v>
      </c>
      <c r="E163" s="159" t="s">
        <v>1405</v>
      </c>
      <c r="F163" s="160" t="s">
        <v>1406</v>
      </c>
      <c r="G163" s="161" t="s">
        <v>248</v>
      </c>
      <c r="H163" s="162">
        <v>2</v>
      </c>
      <c r="I163" s="163"/>
      <c r="J163" s="163">
        <f t="shared" si="20"/>
        <v>0</v>
      </c>
      <c r="K163" s="164"/>
      <c r="L163" s="165"/>
      <c r="M163" s="166" t="s">
        <v>1</v>
      </c>
      <c r="N163" s="167" t="s">
        <v>35</v>
      </c>
      <c r="O163" s="154">
        <v>0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179</v>
      </c>
      <c r="AT163" s="156" t="s">
        <v>188</v>
      </c>
      <c r="AU163" s="156" t="s">
        <v>170</v>
      </c>
      <c r="AY163" s="14" t="s">
        <v>163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170</v>
      </c>
      <c r="BK163" s="157">
        <f t="shared" si="29"/>
        <v>0</v>
      </c>
      <c r="BL163" s="14" t="s">
        <v>169</v>
      </c>
      <c r="BM163" s="156" t="s">
        <v>277</v>
      </c>
    </row>
    <row r="164" spans="1:65" s="2" customFormat="1" ht="16.5" customHeight="1">
      <c r="A164" s="26"/>
      <c r="B164" s="144"/>
      <c r="C164" s="158" t="s">
        <v>278</v>
      </c>
      <c r="D164" s="158" t="s">
        <v>188</v>
      </c>
      <c r="E164" s="159" t="s">
        <v>1407</v>
      </c>
      <c r="F164" s="160" t="s">
        <v>1408</v>
      </c>
      <c r="G164" s="161" t="s">
        <v>248</v>
      </c>
      <c r="H164" s="162">
        <v>5</v>
      </c>
      <c r="I164" s="163"/>
      <c r="J164" s="163">
        <f t="shared" si="20"/>
        <v>0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179</v>
      </c>
      <c r="AT164" s="156" t="s">
        <v>188</v>
      </c>
      <c r="AU164" s="156" t="s">
        <v>170</v>
      </c>
      <c r="AY164" s="14" t="s">
        <v>163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170</v>
      </c>
      <c r="BK164" s="157">
        <f t="shared" si="29"/>
        <v>0</v>
      </c>
      <c r="BL164" s="14" t="s">
        <v>169</v>
      </c>
      <c r="BM164" s="156" t="s">
        <v>281</v>
      </c>
    </row>
    <row r="165" spans="1:65" s="2" customFormat="1" ht="16.5" customHeight="1">
      <c r="A165" s="26"/>
      <c r="B165" s="144"/>
      <c r="C165" s="158" t="s">
        <v>223</v>
      </c>
      <c r="D165" s="158" t="s">
        <v>188</v>
      </c>
      <c r="E165" s="159" t="s">
        <v>1409</v>
      </c>
      <c r="F165" s="160" t="s">
        <v>1410</v>
      </c>
      <c r="G165" s="161" t="s">
        <v>248</v>
      </c>
      <c r="H165" s="162">
        <v>5</v>
      </c>
      <c r="I165" s="163"/>
      <c r="J165" s="163">
        <f t="shared" si="20"/>
        <v>0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179</v>
      </c>
      <c r="AT165" s="156" t="s">
        <v>188</v>
      </c>
      <c r="AU165" s="156" t="s">
        <v>170</v>
      </c>
      <c r="AY165" s="14" t="s">
        <v>163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170</v>
      </c>
      <c r="BK165" s="157">
        <f t="shared" si="29"/>
        <v>0</v>
      </c>
      <c r="BL165" s="14" t="s">
        <v>169</v>
      </c>
      <c r="BM165" s="156" t="s">
        <v>284</v>
      </c>
    </row>
    <row r="166" spans="1:65" s="2" customFormat="1" ht="16.5" customHeight="1">
      <c r="A166" s="26"/>
      <c r="B166" s="144"/>
      <c r="C166" s="158" t="s">
        <v>285</v>
      </c>
      <c r="D166" s="158" t="s">
        <v>188</v>
      </c>
      <c r="E166" s="159" t="s">
        <v>1411</v>
      </c>
      <c r="F166" s="160" t="s">
        <v>1412</v>
      </c>
      <c r="G166" s="161" t="s">
        <v>248</v>
      </c>
      <c r="H166" s="162">
        <v>5</v>
      </c>
      <c r="I166" s="163"/>
      <c r="J166" s="163">
        <f t="shared" si="20"/>
        <v>0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179</v>
      </c>
      <c r="AT166" s="156" t="s">
        <v>188</v>
      </c>
      <c r="AU166" s="156" t="s">
        <v>170</v>
      </c>
      <c r="AY166" s="14" t="s">
        <v>163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170</v>
      </c>
      <c r="BK166" s="157">
        <f t="shared" si="29"/>
        <v>0</v>
      </c>
      <c r="BL166" s="14" t="s">
        <v>169</v>
      </c>
      <c r="BM166" s="156" t="s">
        <v>288</v>
      </c>
    </row>
    <row r="167" spans="1:65" s="12" customFormat="1" ht="25.9" customHeight="1">
      <c r="B167" s="132"/>
      <c r="D167" s="133" t="s">
        <v>68</v>
      </c>
      <c r="E167" s="134" t="s">
        <v>1094</v>
      </c>
      <c r="F167" s="134" t="s">
        <v>1413</v>
      </c>
      <c r="J167" s="135">
        <f>BK167</f>
        <v>0</v>
      </c>
      <c r="L167" s="132"/>
      <c r="M167" s="136"/>
      <c r="N167" s="137"/>
      <c r="O167" s="137"/>
      <c r="P167" s="138">
        <f>P168+P176</f>
        <v>0</v>
      </c>
      <c r="Q167" s="137"/>
      <c r="R167" s="138">
        <f>R168+R176</f>
        <v>0</v>
      </c>
      <c r="S167" s="137"/>
      <c r="T167" s="139">
        <f>T168+T176</f>
        <v>0</v>
      </c>
      <c r="AR167" s="133" t="s">
        <v>77</v>
      </c>
      <c r="AT167" s="140" t="s">
        <v>68</v>
      </c>
      <c r="AU167" s="140" t="s">
        <v>69</v>
      </c>
      <c r="AY167" s="133" t="s">
        <v>163</v>
      </c>
      <c r="BK167" s="141">
        <f>BK168+BK176</f>
        <v>0</v>
      </c>
    </row>
    <row r="168" spans="1:65" s="12" customFormat="1" ht="22.9" customHeight="1">
      <c r="B168" s="132"/>
      <c r="D168" s="133" t="s">
        <v>68</v>
      </c>
      <c r="E168" s="142" t="s">
        <v>1208</v>
      </c>
      <c r="F168" s="142" t="s">
        <v>1414</v>
      </c>
      <c r="J168" s="143">
        <f>BK168</f>
        <v>0</v>
      </c>
      <c r="L168" s="132"/>
      <c r="M168" s="136"/>
      <c r="N168" s="137"/>
      <c r="O168" s="137"/>
      <c r="P168" s="138">
        <f>SUM(P169:P175)</f>
        <v>0</v>
      </c>
      <c r="Q168" s="137"/>
      <c r="R168" s="138">
        <f>SUM(R169:R175)</f>
        <v>0</v>
      </c>
      <c r="S168" s="137"/>
      <c r="T168" s="139">
        <f>SUM(T169:T175)</f>
        <v>0</v>
      </c>
      <c r="AR168" s="133" t="s">
        <v>77</v>
      </c>
      <c r="AT168" s="140" t="s">
        <v>68</v>
      </c>
      <c r="AU168" s="140" t="s">
        <v>77</v>
      </c>
      <c r="AY168" s="133" t="s">
        <v>163</v>
      </c>
      <c r="BK168" s="141">
        <f>SUM(BK169:BK175)</f>
        <v>0</v>
      </c>
    </row>
    <row r="169" spans="1:65" s="2" customFormat="1" ht="24.2" customHeight="1">
      <c r="A169" s="26"/>
      <c r="B169" s="144"/>
      <c r="C169" s="158" t="s">
        <v>226</v>
      </c>
      <c r="D169" s="158" t="s">
        <v>188</v>
      </c>
      <c r="E169" s="159" t="s">
        <v>1415</v>
      </c>
      <c r="F169" s="160" t="s">
        <v>1416</v>
      </c>
      <c r="G169" s="161" t="s">
        <v>248</v>
      </c>
      <c r="H169" s="162">
        <v>3</v>
      </c>
      <c r="I169" s="163"/>
      <c r="J169" s="163">
        <f t="shared" ref="J169:J175" si="30">ROUND(I169*H169,2)</f>
        <v>0</v>
      </c>
      <c r="K169" s="164"/>
      <c r="L169" s="165"/>
      <c r="M169" s="166" t="s">
        <v>1</v>
      </c>
      <c r="N169" s="167" t="s">
        <v>35</v>
      </c>
      <c r="O169" s="154">
        <v>0</v>
      </c>
      <c r="P169" s="154">
        <f t="shared" ref="P169:P175" si="31">O169*H169</f>
        <v>0</v>
      </c>
      <c r="Q169" s="154">
        <v>0</v>
      </c>
      <c r="R169" s="154">
        <f t="shared" ref="R169:R175" si="32">Q169*H169</f>
        <v>0</v>
      </c>
      <c r="S169" s="154">
        <v>0</v>
      </c>
      <c r="T169" s="155">
        <f t="shared" ref="T169:T175" si="33"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179</v>
      </c>
      <c r="AT169" s="156" t="s">
        <v>188</v>
      </c>
      <c r="AU169" s="156" t="s">
        <v>170</v>
      </c>
      <c r="AY169" s="14" t="s">
        <v>163</v>
      </c>
      <c r="BE169" s="157">
        <f t="shared" ref="BE169:BE175" si="34">IF(N169="základná",J169,0)</f>
        <v>0</v>
      </c>
      <c r="BF169" s="157">
        <f t="shared" ref="BF169:BF175" si="35">IF(N169="znížená",J169,0)</f>
        <v>0</v>
      </c>
      <c r="BG169" s="157">
        <f t="shared" ref="BG169:BG175" si="36">IF(N169="zákl. prenesená",J169,0)</f>
        <v>0</v>
      </c>
      <c r="BH169" s="157">
        <f t="shared" ref="BH169:BH175" si="37">IF(N169="zníž. prenesená",J169,0)</f>
        <v>0</v>
      </c>
      <c r="BI169" s="157">
        <f t="shared" ref="BI169:BI175" si="38">IF(N169="nulová",J169,0)</f>
        <v>0</v>
      </c>
      <c r="BJ169" s="14" t="s">
        <v>170</v>
      </c>
      <c r="BK169" s="157">
        <f t="shared" ref="BK169:BK175" si="39">ROUND(I169*H169,2)</f>
        <v>0</v>
      </c>
      <c r="BL169" s="14" t="s">
        <v>169</v>
      </c>
      <c r="BM169" s="156" t="s">
        <v>291</v>
      </c>
    </row>
    <row r="170" spans="1:65" s="2" customFormat="1" ht="24.2" customHeight="1">
      <c r="A170" s="26"/>
      <c r="B170" s="144"/>
      <c r="C170" s="158" t="s">
        <v>292</v>
      </c>
      <c r="D170" s="158" t="s">
        <v>188</v>
      </c>
      <c r="E170" s="159" t="s">
        <v>1417</v>
      </c>
      <c r="F170" s="160" t="s">
        <v>1418</v>
      </c>
      <c r="G170" s="161" t="s">
        <v>248</v>
      </c>
      <c r="H170" s="162">
        <v>3</v>
      </c>
      <c r="I170" s="163"/>
      <c r="J170" s="163">
        <f t="shared" si="30"/>
        <v>0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31"/>
        <v>0</v>
      </c>
      <c r="Q170" s="154">
        <v>0</v>
      </c>
      <c r="R170" s="154">
        <f t="shared" si="32"/>
        <v>0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179</v>
      </c>
      <c r="AT170" s="156" t="s">
        <v>188</v>
      </c>
      <c r="AU170" s="156" t="s">
        <v>170</v>
      </c>
      <c r="AY170" s="14" t="s">
        <v>163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170</v>
      </c>
      <c r="BK170" s="157">
        <f t="shared" si="39"/>
        <v>0</v>
      </c>
      <c r="BL170" s="14" t="s">
        <v>169</v>
      </c>
      <c r="BM170" s="156" t="s">
        <v>295</v>
      </c>
    </row>
    <row r="171" spans="1:65" s="2" customFormat="1" ht="16.5" customHeight="1">
      <c r="A171" s="26"/>
      <c r="B171" s="144"/>
      <c r="C171" s="158" t="s">
        <v>230</v>
      </c>
      <c r="D171" s="158" t="s">
        <v>188</v>
      </c>
      <c r="E171" s="159" t="s">
        <v>1419</v>
      </c>
      <c r="F171" s="160" t="s">
        <v>1420</v>
      </c>
      <c r="G171" s="161" t="s">
        <v>1</v>
      </c>
      <c r="H171" s="162">
        <v>56</v>
      </c>
      <c r="I171" s="163"/>
      <c r="J171" s="163">
        <f t="shared" si="30"/>
        <v>0</v>
      </c>
      <c r="K171" s="164"/>
      <c r="L171" s="165"/>
      <c r="M171" s="166" t="s">
        <v>1</v>
      </c>
      <c r="N171" s="167" t="s">
        <v>35</v>
      </c>
      <c r="O171" s="154">
        <v>0</v>
      </c>
      <c r="P171" s="154">
        <f t="shared" si="31"/>
        <v>0</v>
      </c>
      <c r="Q171" s="154">
        <v>0</v>
      </c>
      <c r="R171" s="154">
        <f t="shared" si="32"/>
        <v>0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179</v>
      </c>
      <c r="AT171" s="156" t="s">
        <v>188</v>
      </c>
      <c r="AU171" s="156" t="s">
        <v>170</v>
      </c>
      <c r="AY171" s="14" t="s">
        <v>163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170</v>
      </c>
      <c r="BK171" s="157">
        <f t="shared" si="39"/>
        <v>0</v>
      </c>
      <c r="BL171" s="14" t="s">
        <v>169</v>
      </c>
      <c r="BM171" s="156" t="s">
        <v>298</v>
      </c>
    </row>
    <row r="172" spans="1:65" s="2" customFormat="1" ht="16.5" customHeight="1">
      <c r="A172" s="26"/>
      <c r="B172" s="144"/>
      <c r="C172" s="158" t="s">
        <v>299</v>
      </c>
      <c r="D172" s="158" t="s">
        <v>188</v>
      </c>
      <c r="E172" s="159" t="s">
        <v>1421</v>
      </c>
      <c r="F172" s="160" t="s">
        <v>1422</v>
      </c>
      <c r="G172" s="161" t="s">
        <v>1423</v>
      </c>
      <c r="H172" s="162">
        <v>28</v>
      </c>
      <c r="I172" s="163"/>
      <c r="J172" s="163">
        <f t="shared" si="30"/>
        <v>0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31"/>
        <v>0</v>
      </c>
      <c r="Q172" s="154">
        <v>0</v>
      </c>
      <c r="R172" s="154">
        <f t="shared" si="32"/>
        <v>0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179</v>
      </c>
      <c r="AT172" s="156" t="s">
        <v>188</v>
      </c>
      <c r="AU172" s="156" t="s">
        <v>170</v>
      </c>
      <c r="AY172" s="14" t="s">
        <v>163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170</v>
      </c>
      <c r="BK172" s="157">
        <f t="shared" si="39"/>
        <v>0</v>
      </c>
      <c r="BL172" s="14" t="s">
        <v>169</v>
      </c>
      <c r="BM172" s="156" t="s">
        <v>302</v>
      </c>
    </row>
    <row r="173" spans="1:65" s="2" customFormat="1" ht="16.5" customHeight="1">
      <c r="A173" s="26"/>
      <c r="B173" s="144"/>
      <c r="C173" s="158" t="s">
        <v>234</v>
      </c>
      <c r="D173" s="158" t="s">
        <v>188</v>
      </c>
      <c r="E173" s="159" t="s">
        <v>1424</v>
      </c>
      <c r="F173" s="160" t="s">
        <v>1425</v>
      </c>
      <c r="G173" s="161" t="s">
        <v>1423</v>
      </c>
      <c r="H173" s="162">
        <v>28</v>
      </c>
      <c r="I173" s="163"/>
      <c r="J173" s="163">
        <f t="shared" si="30"/>
        <v>0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0</v>
      </c>
      <c r="R173" s="154">
        <f t="shared" si="32"/>
        <v>0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179</v>
      </c>
      <c r="AT173" s="156" t="s">
        <v>188</v>
      </c>
      <c r="AU173" s="156" t="s">
        <v>170</v>
      </c>
      <c r="AY173" s="14" t="s">
        <v>163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170</v>
      </c>
      <c r="BK173" s="157">
        <f t="shared" si="39"/>
        <v>0</v>
      </c>
      <c r="BL173" s="14" t="s">
        <v>169</v>
      </c>
      <c r="BM173" s="156" t="s">
        <v>305</v>
      </c>
    </row>
    <row r="174" spans="1:65" s="2" customFormat="1" ht="21.75" customHeight="1">
      <c r="A174" s="26"/>
      <c r="B174" s="144"/>
      <c r="C174" s="158" t="s">
        <v>306</v>
      </c>
      <c r="D174" s="158" t="s">
        <v>188</v>
      </c>
      <c r="E174" s="159" t="s">
        <v>1426</v>
      </c>
      <c r="F174" s="160" t="s">
        <v>1427</v>
      </c>
      <c r="G174" s="161" t="s">
        <v>1423</v>
      </c>
      <c r="H174" s="162">
        <v>28</v>
      </c>
      <c r="I174" s="163"/>
      <c r="J174" s="163">
        <f t="shared" si="30"/>
        <v>0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31"/>
        <v>0</v>
      </c>
      <c r="Q174" s="154">
        <v>0</v>
      </c>
      <c r="R174" s="154">
        <f t="shared" si="32"/>
        <v>0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179</v>
      </c>
      <c r="AT174" s="156" t="s">
        <v>188</v>
      </c>
      <c r="AU174" s="156" t="s">
        <v>170</v>
      </c>
      <c r="AY174" s="14" t="s">
        <v>163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170</v>
      </c>
      <c r="BK174" s="157">
        <f t="shared" si="39"/>
        <v>0</v>
      </c>
      <c r="BL174" s="14" t="s">
        <v>169</v>
      </c>
      <c r="BM174" s="156" t="s">
        <v>309</v>
      </c>
    </row>
    <row r="175" spans="1:65" s="2" customFormat="1" ht="16.5" customHeight="1">
      <c r="A175" s="26"/>
      <c r="B175" s="144"/>
      <c r="C175" s="158" t="s">
        <v>238</v>
      </c>
      <c r="D175" s="158" t="s">
        <v>188</v>
      </c>
      <c r="E175" s="159" t="s">
        <v>1428</v>
      </c>
      <c r="F175" s="160" t="s">
        <v>1429</v>
      </c>
      <c r="G175" s="161" t="s">
        <v>248</v>
      </c>
      <c r="H175" s="162">
        <v>3</v>
      </c>
      <c r="I175" s="163"/>
      <c r="J175" s="163">
        <f t="shared" si="30"/>
        <v>0</v>
      </c>
      <c r="K175" s="164"/>
      <c r="L175" s="165"/>
      <c r="M175" s="166" t="s">
        <v>1</v>
      </c>
      <c r="N175" s="167" t="s">
        <v>35</v>
      </c>
      <c r="O175" s="154">
        <v>0</v>
      </c>
      <c r="P175" s="154">
        <f t="shared" si="31"/>
        <v>0</v>
      </c>
      <c r="Q175" s="154">
        <v>0</v>
      </c>
      <c r="R175" s="154">
        <f t="shared" si="32"/>
        <v>0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179</v>
      </c>
      <c r="AT175" s="156" t="s">
        <v>188</v>
      </c>
      <c r="AU175" s="156" t="s">
        <v>170</v>
      </c>
      <c r="AY175" s="14" t="s">
        <v>163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170</v>
      </c>
      <c r="BK175" s="157">
        <f t="shared" si="39"/>
        <v>0</v>
      </c>
      <c r="BL175" s="14" t="s">
        <v>169</v>
      </c>
      <c r="BM175" s="156" t="s">
        <v>312</v>
      </c>
    </row>
    <row r="176" spans="1:65" s="12" customFormat="1" ht="22.9" customHeight="1">
      <c r="B176" s="132"/>
      <c r="D176" s="133" t="s">
        <v>68</v>
      </c>
      <c r="E176" s="142" t="s">
        <v>1281</v>
      </c>
      <c r="F176" s="142" t="s">
        <v>1430</v>
      </c>
      <c r="J176" s="143">
        <f>BK176</f>
        <v>0</v>
      </c>
      <c r="L176" s="132"/>
      <c r="M176" s="136"/>
      <c r="N176" s="137"/>
      <c r="O176" s="137"/>
      <c r="P176" s="138">
        <f>SUM(P177:P182)</f>
        <v>0</v>
      </c>
      <c r="Q176" s="137"/>
      <c r="R176" s="138">
        <f>SUM(R177:R182)</f>
        <v>0</v>
      </c>
      <c r="S176" s="137"/>
      <c r="T176" s="139">
        <f>SUM(T177:T182)</f>
        <v>0</v>
      </c>
      <c r="AR176" s="133" t="s">
        <v>77</v>
      </c>
      <c r="AT176" s="140" t="s">
        <v>68</v>
      </c>
      <c r="AU176" s="140" t="s">
        <v>77</v>
      </c>
      <c r="AY176" s="133" t="s">
        <v>163</v>
      </c>
      <c r="BK176" s="141">
        <f>SUM(BK177:BK182)</f>
        <v>0</v>
      </c>
    </row>
    <row r="177" spans="1:65" s="2" customFormat="1" ht="24.2" customHeight="1">
      <c r="A177" s="26"/>
      <c r="B177" s="144"/>
      <c r="C177" s="158" t="s">
        <v>314</v>
      </c>
      <c r="D177" s="158" t="s">
        <v>188</v>
      </c>
      <c r="E177" s="159" t="s">
        <v>1431</v>
      </c>
      <c r="F177" s="160" t="s">
        <v>1432</v>
      </c>
      <c r="G177" s="161" t="s">
        <v>248</v>
      </c>
      <c r="H177" s="162">
        <v>1</v>
      </c>
      <c r="I177" s="163"/>
      <c r="J177" s="163">
        <f t="shared" ref="J177:J182" si="40">ROUND(I177*H177,2)</f>
        <v>0</v>
      </c>
      <c r="K177" s="164"/>
      <c r="L177" s="165"/>
      <c r="M177" s="166" t="s">
        <v>1</v>
      </c>
      <c r="N177" s="167" t="s">
        <v>35</v>
      </c>
      <c r="O177" s="154">
        <v>0</v>
      </c>
      <c r="P177" s="154">
        <f t="shared" ref="P177:P182" si="41">O177*H177</f>
        <v>0</v>
      </c>
      <c r="Q177" s="154">
        <v>0</v>
      </c>
      <c r="R177" s="154">
        <f t="shared" ref="R177:R182" si="42">Q177*H177</f>
        <v>0</v>
      </c>
      <c r="S177" s="154">
        <v>0</v>
      </c>
      <c r="T177" s="155">
        <f t="shared" ref="T177:T182" si="4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179</v>
      </c>
      <c r="AT177" s="156" t="s">
        <v>188</v>
      </c>
      <c r="AU177" s="156" t="s">
        <v>170</v>
      </c>
      <c r="AY177" s="14" t="s">
        <v>163</v>
      </c>
      <c r="BE177" s="157">
        <f t="shared" ref="BE177:BE182" si="44">IF(N177="základná",J177,0)</f>
        <v>0</v>
      </c>
      <c r="BF177" s="157">
        <f t="shared" ref="BF177:BF182" si="45">IF(N177="znížená",J177,0)</f>
        <v>0</v>
      </c>
      <c r="BG177" s="157">
        <f t="shared" ref="BG177:BG182" si="46">IF(N177="zákl. prenesená",J177,0)</f>
        <v>0</v>
      </c>
      <c r="BH177" s="157">
        <f t="shared" ref="BH177:BH182" si="47">IF(N177="zníž. prenesená",J177,0)</f>
        <v>0</v>
      </c>
      <c r="BI177" s="157">
        <f t="shared" ref="BI177:BI182" si="48">IF(N177="nulová",J177,0)</f>
        <v>0</v>
      </c>
      <c r="BJ177" s="14" t="s">
        <v>170</v>
      </c>
      <c r="BK177" s="157">
        <f t="shared" ref="BK177:BK182" si="49">ROUND(I177*H177,2)</f>
        <v>0</v>
      </c>
      <c r="BL177" s="14" t="s">
        <v>169</v>
      </c>
      <c r="BM177" s="156" t="s">
        <v>317</v>
      </c>
    </row>
    <row r="178" spans="1:65" s="2" customFormat="1" ht="24.2" customHeight="1">
      <c r="A178" s="26"/>
      <c r="B178" s="144"/>
      <c r="C178" s="158" t="s">
        <v>241</v>
      </c>
      <c r="D178" s="158" t="s">
        <v>188</v>
      </c>
      <c r="E178" s="159" t="s">
        <v>1433</v>
      </c>
      <c r="F178" s="160" t="s">
        <v>1434</v>
      </c>
      <c r="G178" s="161" t="s">
        <v>248</v>
      </c>
      <c r="H178" s="162">
        <v>4</v>
      </c>
      <c r="I178" s="163"/>
      <c r="J178" s="163">
        <f t="shared" si="40"/>
        <v>0</v>
      </c>
      <c r="K178" s="164"/>
      <c r="L178" s="165"/>
      <c r="M178" s="166" t="s">
        <v>1</v>
      </c>
      <c r="N178" s="167" t="s">
        <v>35</v>
      </c>
      <c r="O178" s="154">
        <v>0</v>
      </c>
      <c r="P178" s="154">
        <f t="shared" si="41"/>
        <v>0</v>
      </c>
      <c r="Q178" s="154">
        <v>0</v>
      </c>
      <c r="R178" s="154">
        <f t="shared" si="42"/>
        <v>0</v>
      </c>
      <c r="S178" s="154">
        <v>0</v>
      </c>
      <c r="T178" s="155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179</v>
      </c>
      <c r="AT178" s="156" t="s">
        <v>188</v>
      </c>
      <c r="AU178" s="156" t="s">
        <v>170</v>
      </c>
      <c r="AY178" s="14" t="s">
        <v>163</v>
      </c>
      <c r="BE178" s="157">
        <f t="shared" si="44"/>
        <v>0</v>
      </c>
      <c r="BF178" s="157">
        <f t="shared" si="45"/>
        <v>0</v>
      </c>
      <c r="BG178" s="157">
        <f t="shared" si="46"/>
        <v>0</v>
      </c>
      <c r="BH178" s="157">
        <f t="shared" si="47"/>
        <v>0</v>
      </c>
      <c r="BI178" s="157">
        <f t="shared" si="48"/>
        <v>0</v>
      </c>
      <c r="BJ178" s="14" t="s">
        <v>170</v>
      </c>
      <c r="BK178" s="157">
        <f t="shared" si="49"/>
        <v>0</v>
      </c>
      <c r="BL178" s="14" t="s">
        <v>169</v>
      </c>
      <c r="BM178" s="156" t="s">
        <v>320</v>
      </c>
    </row>
    <row r="179" spans="1:65" s="2" customFormat="1" ht="16.5" customHeight="1">
      <c r="A179" s="26"/>
      <c r="B179" s="144"/>
      <c r="C179" s="158" t="s">
        <v>321</v>
      </c>
      <c r="D179" s="158" t="s">
        <v>188</v>
      </c>
      <c r="E179" s="159" t="s">
        <v>1435</v>
      </c>
      <c r="F179" s="160" t="s">
        <v>1420</v>
      </c>
      <c r="G179" s="161" t="s">
        <v>1</v>
      </c>
      <c r="H179" s="162">
        <v>130</v>
      </c>
      <c r="I179" s="163"/>
      <c r="J179" s="163">
        <f t="shared" si="40"/>
        <v>0</v>
      </c>
      <c r="K179" s="164"/>
      <c r="L179" s="165"/>
      <c r="M179" s="166" t="s">
        <v>1</v>
      </c>
      <c r="N179" s="167" t="s">
        <v>35</v>
      </c>
      <c r="O179" s="154">
        <v>0</v>
      </c>
      <c r="P179" s="154">
        <f t="shared" si="41"/>
        <v>0</v>
      </c>
      <c r="Q179" s="154">
        <v>0</v>
      </c>
      <c r="R179" s="154">
        <f t="shared" si="42"/>
        <v>0</v>
      </c>
      <c r="S179" s="154">
        <v>0</v>
      </c>
      <c r="T179" s="155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179</v>
      </c>
      <c r="AT179" s="156" t="s">
        <v>188</v>
      </c>
      <c r="AU179" s="156" t="s">
        <v>170</v>
      </c>
      <c r="AY179" s="14" t="s">
        <v>163</v>
      </c>
      <c r="BE179" s="157">
        <f t="shared" si="44"/>
        <v>0</v>
      </c>
      <c r="BF179" s="157">
        <f t="shared" si="45"/>
        <v>0</v>
      </c>
      <c r="BG179" s="157">
        <f t="shared" si="46"/>
        <v>0</v>
      </c>
      <c r="BH179" s="157">
        <f t="shared" si="47"/>
        <v>0</v>
      </c>
      <c r="BI179" s="157">
        <f t="shared" si="48"/>
        <v>0</v>
      </c>
      <c r="BJ179" s="14" t="s">
        <v>170</v>
      </c>
      <c r="BK179" s="157">
        <f t="shared" si="49"/>
        <v>0</v>
      </c>
      <c r="BL179" s="14" t="s">
        <v>169</v>
      </c>
      <c r="BM179" s="156" t="s">
        <v>324</v>
      </c>
    </row>
    <row r="180" spans="1:65" s="2" customFormat="1" ht="16.5" customHeight="1">
      <c r="A180" s="26"/>
      <c r="B180" s="144"/>
      <c r="C180" s="158" t="s">
        <v>245</v>
      </c>
      <c r="D180" s="158" t="s">
        <v>188</v>
      </c>
      <c r="E180" s="159" t="s">
        <v>1421</v>
      </c>
      <c r="F180" s="160" t="s">
        <v>1422</v>
      </c>
      <c r="G180" s="161" t="s">
        <v>1423</v>
      </c>
      <c r="H180" s="162">
        <v>65</v>
      </c>
      <c r="I180" s="163"/>
      <c r="J180" s="163">
        <f t="shared" si="40"/>
        <v>0</v>
      </c>
      <c r="K180" s="164"/>
      <c r="L180" s="165"/>
      <c r="M180" s="166" t="s">
        <v>1</v>
      </c>
      <c r="N180" s="167" t="s">
        <v>35</v>
      </c>
      <c r="O180" s="154">
        <v>0</v>
      </c>
      <c r="P180" s="154">
        <f t="shared" si="41"/>
        <v>0</v>
      </c>
      <c r="Q180" s="154">
        <v>0</v>
      </c>
      <c r="R180" s="154">
        <f t="shared" si="42"/>
        <v>0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179</v>
      </c>
      <c r="AT180" s="156" t="s">
        <v>188</v>
      </c>
      <c r="AU180" s="156" t="s">
        <v>170</v>
      </c>
      <c r="AY180" s="14" t="s">
        <v>163</v>
      </c>
      <c r="BE180" s="157">
        <f t="shared" si="44"/>
        <v>0</v>
      </c>
      <c r="BF180" s="157">
        <f t="shared" si="45"/>
        <v>0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170</v>
      </c>
      <c r="BK180" s="157">
        <f t="shared" si="49"/>
        <v>0</v>
      </c>
      <c r="BL180" s="14" t="s">
        <v>169</v>
      </c>
      <c r="BM180" s="156" t="s">
        <v>327</v>
      </c>
    </row>
    <row r="181" spans="1:65" s="2" customFormat="1" ht="16.5" customHeight="1">
      <c r="A181" s="26"/>
      <c r="B181" s="144"/>
      <c r="C181" s="158" t="s">
        <v>328</v>
      </c>
      <c r="D181" s="158" t="s">
        <v>188</v>
      </c>
      <c r="E181" s="159" t="s">
        <v>1436</v>
      </c>
      <c r="F181" s="160" t="s">
        <v>1437</v>
      </c>
      <c r="G181" s="161" t="s">
        <v>1423</v>
      </c>
      <c r="H181" s="162">
        <v>65</v>
      </c>
      <c r="I181" s="163"/>
      <c r="J181" s="163">
        <f t="shared" si="40"/>
        <v>0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41"/>
        <v>0</v>
      </c>
      <c r="Q181" s="154">
        <v>0</v>
      </c>
      <c r="R181" s="154">
        <f t="shared" si="42"/>
        <v>0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179</v>
      </c>
      <c r="AT181" s="156" t="s">
        <v>188</v>
      </c>
      <c r="AU181" s="156" t="s">
        <v>170</v>
      </c>
      <c r="AY181" s="14" t="s">
        <v>163</v>
      </c>
      <c r="BE181" s="157">
        <f t="shared" si="44"/>
        <v>0</v>
      </c>
      <c r="BF181" s="157">
        <f t="shared" si="45"/>
        <v>0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170</v>
      </c>
      <c r="BK181" s="157">
        <f t="shared" si="49"/>
        <v>0</v>
      </c>
      <c r="BL181" s="14" t="s">
        <v>169</v>
      </c>
      <c r="BM181" s="156" t="s">
        <v>331</v>
      </c>
    </row>
    <row r="182" spans="1:65" s="2" customFormat="1" ht="21.75" customHeight="1">
      <c r="A182" s="26"/>
      <c r="B182" s="144"/>
      <c r="C182" s="158" t="s">
        <v>249</v>
      </c>
      <c r="D182" s="158" t="s">
        <v>188</v>
      </c>
      <c r="E182" s="159" t="s">
        <v>1426</v>
      </c>
      <c r="F182" s="160" t="s">
        <v>1427</v>
      </c>
      <c r="G182" s="161" t="s">
        <v>1423</v>
      </c>
      <c r="H182" s="162">
        <v>65</v>
      </c>
      <c r="I182" s="163"/>
      <c r="J182" s="163">
        <f t="shared" si="40"/>
        <v>0</v>
      </c>
      <c r="K182" s="164"/>
      <c r="L182" s="165"/>
      <c r="M182" s="166" t="s">
        <v>1</v>
      </c>
      <c r="N182" s="167" t="s">
        <v>35</v>
      </c>
      <c r="O182" s="154">
        <v>0</v>
      </c>
      <c r="P182" s="154">
        <f t="shared" si="41"/>
        <v>0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179</v>
      </c>
      <c r="AT182" s="156" t="s">
        <v>188</v>
      </c>
      <c r="AU182" s="156" t="s">
        <v>170</v>
      </c>
      <c r="AY182" s="14" t="s">
        <v>163</v>
      </c>
      <c r="BE182" s="157">
        <f t="shared" si="44"/>
        <v>0</v>
      </c>
      <c r="BF182" s="157">
        <f t="shared" si="45"/>
        <v>0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170</v>
      </c>
      <c r="BK182" s="157">
        <f t="shared" si="49"/>
        <v>0</v>
      </c>
      <c r="BL182" s="14" t="s">
        <v>169</v>
      </c>
      <c r="BM182" s="156" t="s">
        <v>334</v>
      </c>
    </row>
    <row r="183" spans="1:65" s="12" customFormat="1" ht="25.9" customHeight="1">
      <c r="B183" s="132"/>
      <c r="D183" s="133" t="s">
        <v>68</v>
      </c>
      <c r="E183" s="134" t="s">
        <v>1325</v>
      </c>
      <c r="F183" s="134" t="s">
        <v>1438</v>
      </c>
      <c r="J183" s="135">
        <f>BK183</f>
        <v>0</v>
      </c>
      <c r="L183" s="132"/>
      <c r="M183" s="136"/>
      <c r="N183" s="137"/>
      <c r="O183" s="137"/>
      <c r="P183" s="138">
        <f>SUM(P184:P195)</f>
        <v>0</v>
      </c>
      <c r="Q183" s="137"/>
      <c r="R183" s="138">
        <f>SUM(R184:R195)</f>
        <v>0</v>
      </c>
      <c r="S183" s="137"/>
      <c r="T183" s="139">
        <f>SUM(T184:T195)</f>
        <v>0</v>
      </c>
      <c r="AR183" s="133" t="s">
        <v>77</v>
      </c>
      <c r="AT183" s="140" t="s">
        <v>68</v>
      </c>
      <c r="AU183" s="140" t="s">
        <v>69</v>
      </c>
      <c r="AY183" s="133" t="s">
        <v>163</v>
      </c>
      <c r="BK183" s="141">
        <f>SUM(BK184:BK195)</f>
        <v>0</v>
      </c>
    </row>
    <row r="184" spans="1:65" s="2" customFormat="1" ht="24.2" customHeight="1">
      <c r="A184" s="26"/>
      <c r="B184" s="144"/>
      <c r="C184" s="158" t="s">
        <v>335</v>
      </c>
      <c r="D184" s="158" t="s">
        <v>188</v>
      </c>
      <c r="E184" s="159" t="s">
        <v>1439</v>
      </c>
      <c r="F184" s="160" t="s">
        <v>1440</v>
      </c>
      <c r="G184" s="161" t="s">
        <v>208</v>
      </c>
      <c r="H184" s="162">
        <v>50</v>
      </c>
      <c r="I184" s="163"/>
      <c r="J184" s="163">
        <f t="shared" ref="J184:J195" si="50">ROUND(I184*H184,2)</f>
        <v>0</v>
      </c>
      <c r="K184" s="164"/>
      <c r="L184" s="165"/>
      <c r="M184" s="166" t="s">
        <v>1</v>
      </c>
      <c r="N184" s="167" t="s">
        <v>35</v>
      </c>
      <c r="O184" s="154">
        <v>0</v>
      </c>
      <c r="P184" s="154">
        <f t="shared" ref="P184:P195" si="51">O184*H184</f>
        <v>0</v>
      </c>
      <c r="Q184" s="154">
        <v>0</v>
      </c>
      <c r="R184" s="154">
        <f t="shared" ref="R184:R195" si="52">Q184*H184</f>
        <v>0</v>
      </c>
      <c r="S184" s="154">
        <v>0</v>
      </c>
      <c r="T184" s="155">
        <f t="shared" ref="T184:T195" si="53"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179</v>
      </c>
      <c r="AT184" s="156" t="s">
        <v>188</v>
      </c>
      <c r="AU184" s="156" t="s">
        <v>77</v>
      </c>
      <c r="AY184" s="14" t="s">
        <v>163</v>
      </c>
      <c r="BE184" s="157">
        <f t="shared" ref="BE184:BE195" si="54">IF(N184="základná",J184,0)</f>
        <v>0</v>
      </c>
      <c r="BF184" s="157">
        <f t="shared" ref="BF184:BF195" si="55">IF(N184="znížená",J184,0)</f>
        <v>0</v>
      </c>
      <c r="BG184" s="157">
        <f t="shared" ref="BG184:BG195" si="56">IF(N184="zákl. prenesená",J184,0)</f>
        <v>0</v>
      </c>
      <c r="BH184" s="157">
        <f t="shared" ref="BH184:BH195" si="57">IF(N184="zníž. prenesená",J184,0)</f>
        <v>0</v>
      </c>
      <c r="BI184" s="157">
        <f t="shared" ref="BI184:BI195" si="58">IF(N184="nulová",J184,0)</f>
        <v>0</v>
      </c>
      <c r="BJ184" s="14" t="s">
        <v>170</v>
      </c>
      <c r="BK184" s="157">
        <f t="shared" ref="BK184:BK195" si="59">ROUND(I184*H184,2)</f>
        <v>0</v>
      </c>
      <c r="BL184" s="14" t="s">
        <v>169</v>
      </c>
      <c r="BM184" s="156" t="s">
        <v>338</v>
      </c>
    </row>
    <row r="185" spans="1:65" s="2" customFormat="1" ht="21.75" customHeight="1">
      <c r="A185" s="26"/>
      <c r="B185" s="144"/>
      <c r="C185" s="158" t="s">
        <v>253</v>
      </c>
      <c r="D185" s="158" t="s">
        <v>188</v>
      </c>
      <c r="E185" s="159" t="s">
        <v>1441</v>
      </c>
      <c r="F185" s="160" t="s">
        <v>1442</v>
      </c>
      <c r="G185" s="161" t="s">
        <v>248</v>
      </c>
      <c r="H185" s="162">
        <v>6</v>
      </c>
      <c r="I185" s="163"/>
      <c r="J185" s="163">
        <f t="shared" si="50"/>
        <v>0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51"/>
        <v>0</v>
      </c>
      <c r="Q185" s="154">
        <v>0</v>
      </c>
      <c r="R185" s="154">
        <f t="shared" si="52"/>
        <v>0</v>
      </c>
      <c r="S185" s="154">
        <v>0</v>
      </c>
      <c r="T185" s="155">
        <f t="shared" si="5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179</v>
      </c>
      <c r="AT185" s="156" t="s">
        <v>188</v>
      </c>
      <c r="AU185" s="156" t="s">
        <v>77</v>
      </c>
      <c r="AY185" s="14" t="s">
        <v>163</v>
      </c>
      <c r="BE185" s="157">
        <f t="shared" si="54"/>
        <v>0</v>
      </c>
      <c r="BF185" s="157">
        <f t="shared" si="55"/>
        <v>0</v>
      </c>
      <c r="BG185" s="157">
        <f t="shared" si="56"/>
        <v>0</v>
      </c>
      <c r="BH185" s="157">
        <f t="shared" si="57"/>
        <v>0</v>
      </c>
      <c r="BI185" s="157">
        <f t="shared" si="58"/>
        <v>0</v>
      </c>
      <c r="BJ185" s="14" t="s">
        <v>170</v>
      </c>
      <c r="BK185" s="157">
        <f t="shared" si="59"/>
        <v>0</v>
      </c>
      <c r="BL185" s="14" t="s">
        <v>169</v>
      </c>
      <c r="BM185" s="156" t="s">
        <v>341</v>
      </c>
    </row>
    <row r="186" spans="1:65" s="2" customFormat="1" ht="21.75" customHeight="1">
      <c r="A186" s="26"/>
      <c r="B186" s="144"/>
      <c r="C186" s="158" t="s">
        <v>342</v>
      </c>
      <c r="D186" s="158" t="s">
        <v>188</v>
      </c>
      <c r="E186" s="159" t="s">
        <v>1443</v>
      </c>
      <c r="F186" s="160" t="s">
        <v>1444</v>
      </c>
      <c r="G186" s="161" t="s">
        <v>248</v>
      </c>
      <c r="H186" s="162">
        <v>25</v>
      </c>
      <c r="I186" s="163"/>
      <c r="J186" s="163">
        <f t="shared" si="50"/>
        <v>0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51"/>
        <v>0</v>
      </c>
      <c r="Q186" s="154">
        <v>0</v>
      </c>
      <c r="R186" s="154">
        <f t="shared" si="52"/>
        <v>0</v>
      </c>
      <c r="S186" s="154">
        <v>0</v>
      </c>
      <c r="T186" s="155">
        <f t="shared" si="5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179</v>
      </c>
      <c r="AT186" s="156" t="s">
        <v>188</v>
      </c>
      <c r="AU186" s="156" t="s">
        <v>77</v>
      </c>
      <c r="AY186" s="14" t="s">
        <v>163</v>
      </c>
      <c r="BE186" s="157">
        <f t="shared" si="54"/>
        <v>0</v>
      </c>
      <c r="BF186" s="157">
        <f t="shared" si="55"/>
        <v>0</v>
      </c>
      <c r="BG186" s="157">
        <f t="shared" si="56"/>
        <v>0</v>
      </c>
      <c r="BH186" s="157">
        <f t="shared" si="57"/>
        <v>0</v>
      </c>
      <c r="BI186" s="157">
        <f t="shared" si="58"/>
        <v>0</v>
      </c>
      <c r="BJ186" s="14" t="s">
        <v>170</v>
      </c>
      <c r="BK186" s="157">
        <f t="shared" si="59"/>
        <v>0</v>
      </c>
      <c r="BL186" s="14" t="s">
        <v>169</v>
      </c>
      <c r="BM186" s="156" t="s">
        <v>345</v>
      </c>
    </row>
    <row r="187" spans="1:65" s="2" customFormat="1" ht="16.5" customHeight="1">
      <c r="A187" s="26"/>
      <c r="B187" s="144"/>
      <c r="C187" s="158" t="s">
        <v>256</v>
      </c>
      <c r="D187" s="158" t="s">
        <v>188</v>
      </c>
      <c r="E187" s="159" t="s">
        <v>1445</v>
      </c>
      <c r="F187" s="160" t="s">
        <v>1446</v>
      </c>
      <c r="G187" s="161" t="s">
        <v>1447</v>
      </c>
      <c r="H187" s="162">
        <v>1</v>
      </c>
      <c r="I187" s="163"/>
      <c r="J187" s="163">
        <f t="shared" si="50"/>
        <v>0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51"/>
        <v>0</v>
      </c>
      <c r="Q187" s="154">
        <v>0</v>
      </c>
      <c r="R187" s="154">
        <f t="shared" si="52"/>
        <v>0</v>
      </c>
      <c r="S187" s="154">
        <v>0</v>
      </c>
      <c r="T187" s="155">
        <f t="shared" si="5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179</v>
      </c>
      <c r="AT187" s="156" t="s">
        <v>188</v>
      </c>
      <c r="AU187" s="156" t="s">
        <v>77</v>
      </c>
      <c r="AY187" s="14" t="s">
        <v>163</v>
      </c>
      <c r="BE187" s="157">
        <f t="shared" si="54"/>
        <v>0</v>
      </c>
      <c r="BF187" s="157">
        <f t="shared" si="55"/>
        <v>0</v>
      </c>
      <c r="BG187" s="157">
        <f t="shared" si="56"/>
        <v>0</v>
      </c>
      <c r="BH187" s="157">
        <f t="shared" si="57"/>
        <v>0</v>
      </c>
      <c r="BI187" s="157">
        <f t="shared" si="58"/>
        <v>0</v>
      </c>
      <c r="BJ187" s="14" t="s">
        <v>170</v>
      </c>
      <c r="BK187" s="157">
        <f t="shared" si="59"/>
        <v>0</v>
      </c>
      <c r="BL187" s="14" t="s">
        <v>169</v>
      </c>
      <c r="BM187" s="156" t="s">
        <v>348</v>
      </c>
    </row>
    <row r="188" spans="1:65" s="2" customFormat="1" ht="24.2" customHeight="1">
      <c r="A188" s="26"/>
      <c r="B188" s="144"/>
      <c r="C188" s="158" t="s">
        <v>349</v>
      </c>
      <c r="D188" s="158" t="s">
        <v>188</v>
      </c>
      <c r="E188" s="159" t="s">
        <v>1448</v>
      </c>
      <c r="F188" s="160" t="s">
        <v>1449</v>
      </c>
      <c r="G188" s="161" t="s">
        <v>1</v>
      </c>
      <c r="H188" s="162">
        <v>14.52</v>
      </c>
      <c r="I188" s="163"/>
      <c r="J188" s="163">
        <f t="shared" si="50"/>
        <v>0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51"/>
        <v>0</v>
      </c>
      <c r="Q188" s="154">
        <v>0</v>
      </c>
      <c r="R188" s="154">
        <f t="shared" si="52"/>
        <v>0</v>
      </c>
      <c r="S188" s="154">
        <v>0</v>
      </c>
      <c r="T188" s="155">
        <f t="shared" si="5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179</v>
      </c>
      <c r="AT188" s="156" t="s">
        <v>188</v>
      </c>
      <c r="AU188" s="156" t="s">
        <v>77</v>
      </c>
      <c r="AY188" s="14" t="s">
        <v>163</v>
      </c>
      <c r="BE188" s="157">
        <f t="shared" si="54"/>
        <v>0</v>
      </c>
      <c r="BF188" s="157">
        <f t="shared" si="55"/>
        <v>0</v>
      </c>
      <c r="BG188" s="157">
        <f t="shared" si="56"/>
        <v>0</v>
      </c>
      <c r="BH188" s="157">
        <f t="shared" si="57"/>
        <v>0</v>
      </c>
      <c r="BI188" s="157">
        <f t="shared" si="58"/>
        <v>0</v>
      </c>
      <c r="BJ188" s="14" t="s">
        <v>170</v>
      </c>
      <c r="BK188" s="157">
        <f t="shared" si="59"/>
        <v>0</v>
      </c>
      <c r="BL188" s="14" t="s">
        <v>169</v>
      </c>
      <c r="BM188" s="156" t="s">
        <v>352</v>
      </c>
    </row>
    <row r="189" spans="1:65" s="2" customFormat="1" ht="16.5" customHeight="1">
      <c r="A189" s="26"/>
      <c r="B189" s="144"/>
      <c r="C189" s="158" t="s">
        <v>260</v>
      </c>
      <c r="D189" s="158" t="s">
        <v>188</v>
      </c>
      <c r="E189" s="159" t="s">
        <v>1450</v>
      </c>
      <c r="F189" s="160" t="s">
        <v>1451</v>
      </c>
      <c r="G189" s="161" t="s">
        <v>1423</v>
      </c>
      <c r="H189" s="162">
        <v>6</v>
      </c>
      <c r="I189" s="163"/>
      <c r="J189" s="163">
        <f t="shared" si="50"/>
        <v>0</v>
      </c>
      <c r="K189" s="164"/>
      <c r="L189" s="165"/>
      <c r="M189" s="166" t="s">
        <v>1</v>
      </c>
      <c r="N189" s="167" t="s">
        <v>35</v>
      </c>
      <c r="O189" s="154">
        <v>0</v>
      </c>
      <c r="P189" s="154">
        <f t="shared" si="51"/>
        <v>0</v>
      </c>
      <c r="Q189" s="154">
        <v>0</v>
      </c>
      <c r="R189" s="154">
        <f t="shared" si="52"/>
        <v>0</v>
      </c>
      <c r="S189" s="154">
        <v>0</v>
      </c>
      <c r="T189" s="155">
        <f t="shared" si="5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179</v>
      </c>
      <c r="AT189" s="156" t="s">
        <v>188</v>
      </c>
      <c r="AU189" s="156" t="s">
        <v>77</v>
      </c>
      <c r="AY189" s="14" t="s">
        <v>163</v>
      </c>
      <c r="BE189" s="157">
        <f t="shared" si="54"/>
        <v>0</v>
      </c>
      <c r="BF189" s="157">
        <f t="shared" si="55"/>
        <v>0</v>
      </c>
      <c r="BG189" s="157">
        <f t="shared" si="56"/>
        <v>0</v>
      </c>
      <c r="BH189" s="157">
        <f t="shared" si="57"/>
        <v>0</v>
      </c>
      <c r="BI189" s="157">
        <f t="shared" si="58"/>
        <v>0</v>
      </c>
      <c r="BJ189" s="14" t="s">
        <v>170</v>
      </c>
      <c r="BK189" s="157">
        <f t="shared" si="59"/>
        <v>0</v>
      </c>
      <c r="BL189" s="14" t="s">
        <v>169</v>
      </c>
      <c r="BM189" s="156" t="s">
        <v>355</v>
      </c>
    </row>
    <row r="190" spans="1:65" s="2" customFormat="1" ht="16.5" customHeight="1">
      <c r="A190" s="26"/>
      <c r="B190" s="144"/>
      <c r="C190" s="158" t="s">
        <v>356</v>
      </c>
      <c r="D190" s="158" t="s">
        <v>188</v>
      </c>
      <c r="E190" s="159" t="s">
        <v>1452</v>
      </c>
      <c r="F190" s="160" t="s">
        <v>1453</v>
      </c>
      <c r="G190" s="161" t="s">
        <v>1423</v>
      </c>
      <c r="H190" s="162">
        <v>12</v>
      </c>
      <c r="I190" s="163"/>
      <c r="J190" s="163">
        <f t="shared" si="50"/>
        <v>0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51"/>
        <v>0</v>
      </c>
      <c r="Q190" s="154">
        <v>0</v>
      </c>
      <c r="R190" s="154">
        <f t="shared" si="52"/>
        <v>0</v>
      </c>
      <c r="S190" s="154">
        <v>0</v>
      </c>
      <c r="T190" s="155">
        <f t="shared" si="5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179</v>
      </c>
      <c r="AT190" s="156" t="s">
        <v>188</v>
      </c>
      <c r="AU190" s="156" t="s">
        <v>77</v>
      </c>
      <c r="AY190" s="14" t="s">
        <v>163</v>
      </c>
      <c r="BE190" s="157">
        <f t="shared" si="54"/>
        <v>0</v>
      </c>
      <c r="BF190" s="157">
        <f t="shared" si="55"/>
        <v>0</v>
      </c>
      <c r="BG190" s="157">
        <f t="shared" si="56"/>
        <v>0</v>
      </c>
      <c r="BH190" s="157">
        <f t="shared" si="57"/>
        <v>0</v>
      </c>
      <c r="BI190" s="157">
        <f t="shared" si="58"/>
        <v>0</v>
      </c>
      <c r="BJ190" s="14" t="s">
        <v>170</v>
      </c>
      <c r="BK190" s="157">
        <f t="shared" si="59"/>
        <v>0</v>
      </c>
      <c r="BL190" s="14" t="s">
        <v>169</v>
      </c>
      <c r="BM190" s="156" t="s">
        <v>359</v>
      </c>
    </row>
    <row r="191" spans="1:65" s="2" customFormat="1" ht="16.5" customHeight="1">
      <c r="A191" s="26"/>
      <c r="B191" s="144"/>
      <c r="C191" s="158" t="s">
        <v>263</v>
      </c>
      <c r="D191" s="158" t="s">
        <v>188</v>
      </c>
      <c r="E191" s="159" t="s">
        <v>1454</v>
      </c>
      <c r="F191" s="160" t="s">
        <v>1455</v>
      </c>
      <c r="G191" s="161" t="s">
        <v>864</v>
      </c>
      <c r="H191" s="162">
        <v>25</v>
      </c>
      <c r="I191" s="163"/>
      <c r="J191" s="163">
        <f t="shared" si="50"/>
        <v>0</v>
      </c>
      <c r="K191" s="164"/>
      <c r="L191" s="165"/>
      <c r="M191" s="166" t="s">
        <v>1</v>
      </c>
      <c r="N191" s="167" t="s">
        <v>35</v>
      </c>
      <c r="O191" s="154">
        <v>0</v>
      </c>
      <c r="P191" s="154">
        <f t="shared" si="51"/>
        <v>0</v>
      </c>
      <c r="Q191" s="154">
        <v>0</v>
      </c>
      <c r="R191" s="154">
        <f t="shared" si="52"/>
        <v>0</v>
      </c>
      <c r="S191" s="154">
        <v>0</v>
      </c>
      <c r="T191" s="155">
        <f t="shared" si="5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179</v>
      </c>
      <c r="AT191" s="156" t="s">
        <v>188</v>
      </c>
      <c r="AU191" s="156" t="s">
        <v>77</v>
      </c>
      <c r="AY191" s="14" t="s">
        <v>163</v>
      </c>
      <c r="BE191" s="157">
        <f t="shared" si="54"/>
        <v>0</v>
      </c>
      <c r="BF191" s="157">
        <f t="shared" si="55"/>
        <v>0</v>
      </c>
      <c r="BG191" s="157">
        <f t="shared" si="56"/>
        <v>0</v>
      </c>
      <c r="BH191" s="157">
        <f t="shared" si="57"/>
        <v>0</v>
      </c>
      <c r="BI191" s="157">
        <f t="shared" si="58"/>
        <v>0</v>
      </c>
      <c r="BJ191" s="14" t="s">
        <v>170</v>
      </c>
      <c r="BK191" s="157">
        <f t="shared" si="59"/>
        <v>0</v>
      </c>
      <c r="BL191" s="14" t="s">
        <v>169</v>
      </c>
      <c r="BM191" s="156" t="s">
        <v>362</v>
      </c>
    </row>
    <row r="192" spans="1:65" s="2" customFormat="1" ht="16.5" customHeight="1">
      <c r="A192" s="26"/>
      <c r="B192" s="144"/>
      <c r="C192" s="145" t="s">
        <v>363</v>
      </c>
      <c r="D192" s="145" t="s">
        <v>165</v>
      </c>
      <c r="E192" s="146" t="s">
        <v>1456</v>
      </c>
      <c r="F192" s="147" t="s">
        <v>1457</v>
      </c>
      <c r="G192" s="148" t="s">
        <v>1458</v>
      </c>
      <c r="H192" s="149">
        <v>1</v>
      </c>
      <c r="I192" s="150"/>
      <c r="J192" s="150">
        <f t="shared" si="50"/>
        <v>0</v>
      </c>
      <c r="K192" s="151"/>
      <c r="L192" s="27"/>
      <c r="M192" s="152" t="s">
        <v>1</v>
      </c>
      <c r="N192" s="153" t="s">
        <v>35</v>
      </c>
      <c r="O192" s="154">
        <v>0</v>
      </c>
      <c r="P192" s="154">
        <f t="shared" si="51"/>
        <v>0</v>
      </c>
      <c r="Q192" s="154">
        <v>0</v>
      </c>
      <c r="R192" s="154">
        <f t="shared" si="52"/>
        <v>0</v>
      </c>
      <c r="S192" s="154">
        <v>0</v>
      </c>
      <c r="T192" s="155">
        <f t="shared" si="5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169</v>
      </c>
      <c r="AT192" s="156" t="s">
        <v>165</v>
      </c>
      <c r="AU192" s="156" t="s">
        <v>77</v>
      </c>
      <c r="AY192" s="14" t="s">
        <v>163</v>
      </c>
      <c r="BE192" s="157">
        <f t="shared" si="54"/>
        <v>0</v>
      </c>
      <c r="BF192" s="157">
        <f t="shared" si="55"/>
        <v>0</v>
      </c>
      <c r="BG192" s="157">
        <f t="shared" si="56"/>
        <v>0</v>
      </c>
      <c r="BH192" s="157">
        <f t="shared" si="57"/>
        <v>0</v>
      </c>
      <c r="BI192" s="157">
        <f t="shared" si="58"/>
        <v>0</v>
      </c>
      <c r="BJ192" s="14" t="s">
        <v>170</v>
      </c>
      <c r="BK192" s="157">
        <f t="shared" si="59"/>
        <v>0</v>
      </c>
      <c r="BL192" s="14" t="s">
        <v>169</v>
      </c>
      <c r="BM192" s="156" t="s">
        <v>366</v>
      </c>
    </row>
    <row r="193" spans="1:65" s="2" customFormat="1" ht="16.5" customHeight="1">
      <c r="A193" s="26"/>
      <c r="B193" s="144"/>
      <c r="C193" s="145" t="s">
        <v>267</v>
      </c>
      <c r="D193" s="145" t="s">
        <v>165</v>
      </c>
      <c r="E193" s="146" t="s">
        <v>1459</v>
      </c>
      <c r="F193" s="147" t="s">
        <v>1460</v>
      </c>
      <c r="G193" s="148" t="s">
        <v>1461</v>
      </c>
      <c r="H193" s="149">
        <v>1</v>
      </c>
      <c r="I193" s="150"/>
      <c r="J193" s="150">
        <f t="shared" si="50"/>
        <v>0</v>
      </c>
      <c r="K193" s="151"/>
      <c r="L193" s="27"/>
      <c r="M193" s="152" t="s">
        <v>1</v>
      </c>
      <c r="N193" s="153" t="s">
        <v>35</v>
      </c>
      <c r="O193" s="154">
        <v>0</v>
      </c>
      <c r="P193" s="154">
        <f t="shared" si="51"/>
        <v>0</v>
      </c>
      <c r="Q193" s="154">
        <v>0</v>
      </c>
      <c r="R193" s="154">
        <f t="shared" si="52"/>
        <v>0</v>
      </c>
      <c r="S193" s="154">
        <v>0</v>
      </c>
      <c r="T193" s="155">
        <f t="shared" si="5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169</v>
      </c>
      <c r="AT193" s="156" t="s">
        <v>165</v>
      </c>
      <c r="AU193" s="156" t="s">
        <v>77</v>
      </c>
      <c r="AY193" s="14" t="s">
        <v>163</v>
      </c>
      <c r="BE193" s="157">
        <f t="shared" si="54"/>
        <v>0</v>
      </c>
      <c r="BF193" s="157">
        <f t="shared" si="55"/>
        <v>0</v>
      </c>
      <c r="BG193" s="157">
        <f t="shared" si="56"/>
        <v>0</v>
      </c>
      <c r="BH193" s="157">
        <f t="shared" si="57"/>
        <v>0</v>
      </c>
      <c r="BI193" s="157">
        <f t="shared" si="58"/>
        <v>0</v>
      </c>
      <c r="BJ193" s="14" t="s">
        <v>170</v>
      </c>
      <c r="BK193" s="157">
        <f t="shared" si="59"/>
        <v>0</v>
      </c>
      <c r="BL193" s="14" t="s">
        <v>169</v>
      </c>
      <c r="BM193" s="156" t="s">
        <v>369</v>
      </c>
    </row>
    <row r="194" spans="1:65" s="2" customFormat="1" ht="16.5" customHeight="1">
      <c r="A194" s="26"/>
      <c r="B194" s="144"/>
      <c r="C194" s="145" t="s">
        <v>371</v>
      </c>
      <c r="D194" s="145" t="s">
        <v>165</v>
      </c>
      <c r="E194" s="146" t="s">
        <v>1462</v>
      </c>
      <c r="F194" s="147" t="s">
        <v>1463</v>
      </c>
      <c r="G194" s="148" t="s">
        <v>1464</v>
      </c>
      <c r="H194" s="149">
        <v>1</v>
      </c>
      <c r="I194" s="150"/>
      <c r="J194" s="150">
        <f t="shared" si="50"/>
        <v>0</v>
      </c>
      <c r="K194" s="151"/>
      <c r="L194" s="27"/>
      <c r="M194" s="152" t="s">
        <v>1</v>
      </c>
      <c r="N194" s="153" t="s">
        <v>35</v>
      </c>
      <c r="O194" s="154">
        <v>0</v>
      </c>
      <c r="P194" s="154">
        <f t="shared" si="51"/>
        <v>0</v>
      </c>
      <c r="Q194" s="154">
        <v>0</v>
      </c>
      <c r="R194" s="154">
        <f t="shared" si="52"/>
        <v>0</v>
      </c>
      <c r="S194" s="154">
        <v>0</v>
      </c>
      <c r="T194" s="155">
        <f t="shared" si="5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169</v>
      </c>
      <c r="AT194" s="156" t="s">
        <v>165</v>
      </c>
      <c r="AU194" s="156" t="s">
        <v>77</v>
      </c>
      <c r="AY194" s="14" t="s">
        <v>163</v>
      </c>
      <c r="BE194" s="157">
        <f t="shared" si="54"/>
        <v>0</v>
      </c>
      <c r="BF194" s="157">
        <f t="shared" si="55"/>
        <v>0</v>
      </c>
      <c r="BG194" s="157">
        <f t="shared" si="56"/>
        <v>0</v>
      </c>
      <c r="BH194" s="157">
        <f t="shared" si="57"/>
        <v>0</v>
      </c>
      <c r="BI194" s="157">
        <f t="shared" si="58"/>
        <v>0</v>
      </c>
      <c r="BJ194" s="14" t="s">
        <v>170</v>
      </c>
      <c r="BK194" s="157">
        <f t="shared" si="59"/>
        <v>0</v>
      </c>
      <c r="BL194" s="14" t="s">
        <v>169</v>
      </c>
      <c r="BM194" s="156" t="s">
        <v>375</v>
      </c>
    </row>
    <row r="195" spans="1:65" s="2" customFormat="1" ht="16.5" customHeight="1">
      <c r="A195" s="26"/>
      <c r="B195" s="144"/>
      <c r="C195" s="145" t="s">
        <v>270</v>
      </c>
      <c r="D195" s="145" t="s">
        <v>165</v>
      </c>
      <c r="E195" s="146" t="s">
        <v>1465</v>
      </c>
      <c r="F195" s="147" t="s">
        <v>1466</v>
      </c>
      <c r="G195" s="148" t="s">
        <v>1467</v>
      </c>
      <c r="H195" s="149">
        <v>1</v>
      </c>
      <c r="I195" s="150"/>
      <c r="J195" s="150">
        <f t="shared" si="50"/>
        <v>0</v>
      </c>
      <c r="K195" s="151"/>
      <c r="L195" s="27"/>
      <c r="M195" s="152" t="s">
        <v>1</v>
      </c>
      <c r="N195" s="153" t="s">
        <v>35</v>
      </c>
      <c r="O195" s="154">
        <v>0</v>
      </c>
      <c r="P195" s="154">
        <f t="shared" si="51"/>
        <v>0</v>
      </c>
      <c r="Q195" s="154">
        <v>0</v>
      </c>
      <c r="R195" s="154">
        <f t="shared" si="52"/>
        <v>0</v>
      </c>
      <c r="S195" s="154">
        <v>0</v>
      </c>
      <c r="T195" s="155">
        <f t="shared" si="5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169</v>
      </c>
      <c r="AT195" s="156" t="s">
        <v>165</v>
      </c>
      <c r="AU195" s="156" t="s">
        <v>77</v>
      </c>
      <c r="AY195" s="14" t="s">
        <v>163</v>
      </c>
      <c r="BE195" s="157">
        <f t="shared" si="54"/>
        <v>0</v>
      </c>
      <c r="BF195" s="157">
        <f t="shared" si="55"/>
        <v>0</v>
      </c>
      <c r="BG195" s="157">
        <f t="shared" si="56"/>
        <v>0</v>
      </c>
      <c r="BH195" s="157">
        <f t="shared" si="57"/>
        <v>0</v>
      </c>
      <c r="BI195" s="157">
        <f t="shared" si="58"/>
        <v>0</v>
      </c>
      <c r="BJ195" s="14" t="s">
        <v>170</v>
      </c>
      <c r="BK195" s="157">
        <f t="shared" si="59"/>
        <v>0</v>
      </c>
      <c r="BL195" s="14" t="s">
        <v>169</v>
      </c>
      <c r="BM195" s="156" t="s">
        <v>378</v>
      </c>
    </row>
    <row r="196" spans="1:65" s="12" customFormat="1" ht="25.9" customHeight="1">
      <c r="B196" s="132"/>
      <c r="D196" s="133" t="s">
        <v>68</v>
      </c>
      <c r="E196" s="134" t="s">
        <v>1468</v>
      </c>
      <c r="F196" s="134" t="s">
        <v>1469</v>
      </c>
      <c r="J196" s="135">
        <f>BK196</f>
        <v>0</v>
      </c>
      <c r="L196" s="132"/>
      <c r="M196" s="136"/>
      <c r="N196" s="137"/>
      <c r="O196" s="137"/>
      <c r="P196" s="138">
        <f>P197</f>
        <v>0</v>
      </c>
      <c r="Q196" s="137"/>
      <c r="R196" s="138">
        <f>R197</f>
        <v>0</v>
      </c>
      <c r="S196" s="137"/>
      <c r="T196" s="139">
        <f>T197</f>
        <v>0</v>
      </c>
      <c r="AR196" s="133" t="s">
        <v>77</v>
      </c>
      <c r="AT196" s="140" t="s">
        <v>68</v>
      </c>
      <c r="AU196" s="140" t="s">
        <v>69</v>
      </c>
      <c r="AY196" s="133" t="s">
        <v>163</v>
      </c>
      <c r="BK196" s="141">
        <f>BK197</f>
        <v>0</v>
      </c>
    </row>
    <row r="197" spans="1:65" s="2" customFormat="1" ht="16.5" customHeight="1">
      <c r="A197" s="26"/>
      <c r="B197" s="144"/>
      <c r="C197" s="145" t="s">
        <v>379</v>
      </c>
      <c r="D197" s="145" t="s">
        <v>165</v>
      </c>
      <c r="E197" s="146" t="s">
        <v>1468</v>
      </c>
      <c r="F197" s="147" t="s">
        <v>1470</v>
      </c>
      <c r="G197" s="148" t="s">
        <v>1471</v>
      </c>
      <c r="H197" s="149">
        <v>1</v>
      </c>
      <c r="I197" s="150"/>
      <c r="J197" s="150">
        <f>ROUND(I197*H197,2)</f>
        <v>0</v>
      </c>
      <c r="K197" s="151"/>
      <c r="L197" s="27"/>
      <c r="M197" s="168" t="s">
        <v>1</v>
      </c>
      <c r="N197" s="169" t="s">
        <v>35</v>
      </c>
      <c r="O197" s="170">
        <v>0</v>
      </c>
      <c r="P197" s="170">
        <f>O197*H197</f>
        <v>0</v>
      </c>
      <c r="Q197" s="170">
        <v>0</v>
      </c>
      <c r="R197" s="170">
        <f>Q197*H197</f>
        <v>0</v>
      </c>
      <c r="S197" s="170">
        <v>0</v>
      </c>
      <c r="T197" s="171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169</v>
      </c>
      <c r="AT197" s="156" t="s">
        <v>165</v>
      </c>
      <c r="AU197" s="156" t="s">
        <v>77</v>
      </c>
      <c r="AY197" s="14" t="s">
        <v>163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4" t="s">
        <v>170</v>
      </c>
      <c r="BK197" s="157">
        <f>ROUND(I197*H197,2)</f>
        <v>0</v>
      </c>
      <c r="BL197" s="14" t="s">
        <v>169</v>
      </c>
      <c r="BM197" s="156" t="s">
        <v>382</v>
      </c>
    </row>
    <row r="198" spans="1:65" s="2" customFormat="1" ht="6.95" customHeight="1">
      <c r="A198" s="26"/>
      <c r="B198" s="44"/>
      <c r="C198" s="45"/>
      <c r="D198" s="45"/>
      <c r="E198" s="45"/>
      <c r="F198" s="45"/>
      <c r="G198" s="45"/>
      <c r="H198" s="45"/>
      <c r="I198" s="45"/>
      <c r="J198" s="45"/>
      <c r="K198" s="45"/>
      <c r="L198" s="27"/>
      <c r="M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</sheetData>
  <autoFilter ref="C125:K19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8"/>
  <sheetViews>
    <sheetView showGridLines="0" topLeftCell="A113" workbookViewId="0">
      <selection activeCell="V124" sqref="V124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1472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ROUND(J122,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ROUND((SUM(BE122:BE207)),  2)</f>
        <v>0</v>
      </c>
      <c r="G33" s="98"/>
      <c r="H33" s="98"/>
      <c r="I33" s="99">
        <v>0.2</v>
      </c>
      <c r="J33" s="97">
        <f>ROUND(((SUM(BE122:BE207))*I33),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ROUND((SUM(BF122:BF207)),  2)</f>
        <v>0</v>
      </c>
      <c r="G34" s="26"/>
      <c r="H34" s="26"/>
      <c r="I34" s="101">
        <v>0.2</v>
      </c>
      <c r="J34" s="100">
        <f>ROUND(((SUM(BF122:BF207))*I34),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ROUND((SUM(BG122:BG207)),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ROUND((SUM(BH122:BH207)),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ROUND((SUM(BI122:BI207)),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>04 - SO 01.4 Stavebná časť - zdravotechnika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J122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135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899999999999999" customHeight="1">
      <c r="B98" s="117"/>
      <c r="D98" s="118" t="s">
        <v>137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899999999999999" customHeight="1">
      <c r="B99" s="117"/>
      <c r="D99" s="118" t="s">
        <v>1473</v>
      </c>
      <c r="E99" s="119"/>
      <c r="F99" s="119"/>
      <c r="G99" s="119"/>
      <c r="H99" s="119"/>
      <c r="I99" s="119"/>
      <c r="J99" s="120">
        <f>J138</f>
        <v>0</v>
      </c>
      <c r="L99" s="117"/>
    </row>
    <row r="100" spans="1:31" s="10" customFormat="1" ht="19.899999999999999" customHeight="1">
      <c r="B100" s="117"/>
      <c r="D100" s="118" t="s">
        <v>1474</v>
      </c>
      <c r="E100" s="119"/>
      <c r="F100" s="119"/>
      <c r="G100" s="119"/>
      <c r="H100" s="119"/>
      <c r="I100" s="119"/>
      <c r="J100" s="120">
        <f>J155</f>
        <v>0</v>
      </c>
      <c r="L100" s="117"/>
    </row>
    <row r="101" spans="1:31" s="10" customFormat="1" ht="19.899999999999999" customHeight="1">
      <c r="B101" s="117"/>
      <c r="D101" s="118" t="s">
        <v>1475</v>
      </c>
      <c r="E101" s="119"/>
      <c r="F101" s="119"/>
      <c r="G101" s="119"/>
      <c r="H101" s="119"/>
      <c r="I101" s="119"/>
      <c r="J101" s="120">
        <f>J176</f>
        <v>0</v>
      </c>
      <c r="L101" s="117"/>
    </row>
    <row r="102" spans="1:31" s="10" customFormat="1" ht="19.899999999999999" customHeight="1">
      <c r="B102" s="117"/>
      <c r="D102" s="118" t="s">
        <v>1476</v>
      </c>
      <c r="E102" s="119"/>
      <c r="F102" s="119"/>
      <c r="G102" s="119"/>
      <c r="H102" s="119"/>
      <c r="I102" s="119"/>
      <c r="J102" s="120">
        <f>J179</f>
        <v>0</v>
      </c>
      <c r="L102" s="117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149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12" t="str">
        <f>E7</f>
        <v>Vinárstvo Káty</v>
      </c>
      <c r="F112" s="213"/>
      <c r="G112" s="213"/>
      <c r="H112" s="213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119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78" t="str">
        <f>E9</f>
        <v>04 - SO 01.4 Stavebná časť - zdravotechnika</v>
      </c>
      <c r="F114" s="211"/>
      <c r="G114" s="211"/>
      <c r="H114" s="211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 xml:space="preserve"> </v>
      </c>
      <c r="G116" s="26"/>
      <c r="H116" s="26"/>
      <c r="I116" s="23" t="s">
        <v>19</v>
      </c>
      <c r="J116" s="52" t="str">
        <f>IF(J12="","",J12)</f>
        <v>21. 4. 2022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E15</f>
        <v>SANPO s.r.o., Kráľovka 159/22, 076 82 Malá Tŕňa</v>
      </c>
      <c r="G118" s="26"/>
      <c r="H118" s="26"/>
      <c r="I118" s="23" t="s">
        <v>25</v>
      </c>
      <c r="J118" s="24" t="str">
        <f>E21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27</v>
      </c>
      <c r="J119" s="24" t="str">
        <f>E24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1"/>
      <c r="B121" s="122"/>
      <c r="C121" s="123" t="s">
        <v>150</v>
      </c>
      <c r="D121" s="124" t="s">
        <v>54</v>
      </c>
      <c r="E121" s="124" t="s">
        <v>50</v>
      </c>
      <c r="F121" s="124" t="s">
        <v>51</v>
      </c>
      <c r="G121" s="124" t="s">
        <v>151</v>
      </c>
      <c r="H121" s="124" t="s">
        <v>152</v>
      </c>
      <c r="I121" s="124" t="s">
        <v>153</v>
      </c>
      <c r="J121" s="125" t="s">
        <v>123</v>
      </c>
      <c r="K121" s="126" t="s">
        <v>154</v>
      </c>
      <c r="L121" s="127"/>
      <c r="M121" s="59" t="s">
        <v>1</v>
      </c>
      <c r="N121" s="60" t="s">
        <v>33</v>
      </c>
      <c r="O121" s="60" t="s">
        <v>155</v>
      </c>
      <c r="P121" s="60" t="s">
        <v>156</v>
      </c>
      <c r="Q121" s="60" t="s">
        <v>157</v>
      </c>
      <c r="R121" s="60" t="s">
        <v>158</v>
      </c>
      <c r="S121" s="60" t="s">
        <v>159</v>
      </c>
      <c r="T121" s="61" t="s">
        <v>160</v>
      </c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</row>
    <row r="122" spans="1:65" s="2" customFormat="1" ht="22.9" customHeight="1">
      <c r="A122" s="26"/>
      <c r="B122" s="27"/>
      <c r="C122" s="66" t="s">
        <v>124</v>
      </c>
      <c r="D122" s="26"/>
      <c r="E122" s="26"/>
      <c r="F122" s="26"/>
      <c r="G122" s="26"/>
      <c r="H122" s="26"/>
      <c r="I122" s="26"/>
      <c r="J122" s="128">
        <f>BK122</f>
        <v>0</v>
      </c>
      <c r="K122" s="26"/>
      <c r="L122" s="27"/>
      <c r="M122" s="62"/>
      <c r="N122" s="53"/>
      <c r="O122" s="63"/>
      <c r="P122" s="129">
        <f>P123</f>
        <v>0</v>
      </c>
      <c r="Q122" s="63"/>
      <c r="R122" s="129">
        <f>R123</f>
        <v>1.5805400000000003</v>
      </c>
      <c r="S122" s="63"/>
      <c r="T122" s="130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125</v>
      </c>
      <c r="BK122" s="131">
        <f>BK123</f>
        <v>0</v>
      </c>
    </row>
    <row r="123" spans="1:65" s="12" customFormat="1" ht="25.9" customHeight="1">
      <c r="B123" s="132"/>
      <c r="D123" s="133" t="s">
        <v>68</v>
      </c>
      <c r="E123" s="134" t="s">
        <v>509</v>
      </c>
      <c r="F123" s="134" t="s">
        <v>510</v>
      </c>
      <c r="J123" s="135">
        <f>BK123</f>
        <v>0</v>
      </c>
      <c r="L123" s="132"/>
      <c r="M123" s="136"/>
      <c r="N123" s="137"/>
      <c r="O123" s="137"/>
      <c r="P123" s="138">
        <f>P124+P138+P155+P176+P179</f>
        <v>0</v>
      </c>
      <c r="Q123" s="137"/>
      <c r="R123" s="138">
        <f>R124+R138+R155+R176+R179</f>
        <v>1.5805400000000003</v>
      </c>
      <c r="S123" s="137"/>
      <c r="T123" s="139">
        <f>T124+T138+T155+T176+T179</f>
        <v>0</v>
      </c>
      <c r="AR123" s="133" t="s">
        <v>170</v>
      </c>
      <c r="AT123" s="140" t="s">
        <v>68</v>
      </c>
      <c r="AU123" s="140" t="s">
        <v>69</v>
      </c>
      <c r="AY123" s="133" t="s">
        <v>163</v>
      </c>
      <c r="BK123" s="141">
        <f>BK124+BK138+BK155+BK176+BK179</f>
        <v>0</v>
      </c>
    </row>
    <row r="124" spans="1:65" s="12" customFormat="1" ht="22.9" customHeight="1">
      <c r="B124" s="132"/>
      <c r="D124" s="133" t="s">
        <v>68</v>
      </c>
      <c r="E124" s="142" t="s">
        <v>541</v>
      </c>
      <c r="F124" s="142" t="s">
        <v>542</v>
      </c>
      <c r="J124" s="143">
        <f>BK124</f>
        <v>0</v>
      </c>
      <c r="L124" s="132"/>
      <c r="M124" s="136"/>
      <c r="N124" s="137"/>
      <c r="O124" s="137"/>
      <c r="P124" s="138">
        <f>SUM(P125:P137)</f>
        <v>0</v>
      </c>
      <c r="Q124" s="137"/>
      <c r="R124" s="138">
        <f>SUM(R125:R137)</f>
        <v>3.174999999999998E-2</v>
      </c>
      <c r="S124" s="137"/>
      <c r="T124" s="139">
        <f>SUM(T125:T137)</f>
        <v>0</v>
      </c>
      <c r="AR124" s="133" t="s">
        <v>170</v>
      </c>
      <c r="AT124" s="140" t="s">
        <v>68</v>
      </c>
      <c r="AU124" s="140" t="s">
        <v>77</v>
      </c>
      <c r="AY124" s="133" t="s">
        <v>163</v>
      </c>
      <c r="BK124" s="141">
        <f>SUM(BK125:BK137)</f>
        <v>0</v>
      </c>
    </row>
    <row r="125" spans="1:65" s="2" customFormat="1" ht="21.75" customHeight="1">
      <c r="A125" s="26"/>
      <c r="B125" s="144"/>
      <c r="C125" s="145" t="s">
        <v>77</v>
      </c>
      <c r="D125" s="145" t="s">
        <v>165</v>
      </c>
      <c r="E125" s="146" t="s">
        <v>1477</v>
      </c>
      <c r="F125" s="147" t="s">
        <v>1478</v>
      </c>
      <c r="G125" s="148" t="s">
        <v>374</v>
      </c>
      <c r="H125" s="149">
        <v>89</v>
      </c>
      <c r="I125" s="150"/>
      <c r="J125" s="150">
        <f t="shared" ref="J125:J137" si="0">ROUND(I125*H125,2)</f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ref="P125:P137" si="1">O125*H125</f>
        <v>0</v>
      </c>
      <c r="Q125" s="154">
        <v>0</v>
      </c>
      <c r="R125" s="154">
        <f t="shared" ref="R125:R137" si="2">Q125*H125</f>
        <v>0</v>
      </c>
      <c r="S125" s="154">
        <v>0</v>
      </c>
      <c r="T125" s="155">
        <f t="shared" ref="T125:T137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192</v>
      </c>
      <c r="AT125" s="156" t="s">
        <v>165</v>
      </c>
      <c r="AU125" s="156" t="s">
        <v>170</v>
      </c>
      <c r="AY125" s="14" t="s">
        <v>163</v>
      </c>
      <c r="BE125" s="157">
        <f t="shared" ref="BE125:BE137" si="4">IF(N125="základná",J125,0)</f>
        <v>0</v>
      </c>
      <c r="BF125" s="157">
        <f t="shared" ref="BF125:BF137" si="5">IF(N125="znížená",J125,0)</f>
        <v>0</v>
      </c>
      <c r="BG125" s="157">
        <f t="shared" ref="BG125:BG137" si="6">IF(N125="zákl. prenesená",J125,0)</f>
        <v>0</v>
      </c>
      <c r="BH125" s="157">
        <f t="shared" ref="BH125:BH137" si="7">IF(N125="zníž. prenesená",J125,0)</f>
        <v>0</v>
      </c>
      <c r="BI125" s="157">
        <f t="shared" ref="BI125:BI137" si="8">IF(N125="nulová",J125,0)</f>
        <v>0</v>
      </c>
      <c r="BJ125" s="14" t="s">
        <v>170</v>
      </c>
      <c r="BK125" s="157">
        <f t="shared" ref="BK125:BK137" si="9">ROUND(I125*H125,2)</f>
        <v>0</v>
      </c>
      <c r="BL125" s="14" t="s">
        <v>192</v>
      </c>
      <c r="BM125" s="156" t="s">
        <v>170</v>
      </c>
    </row>
    <row r="126" spans="1:65" s="2" customFormat="1" ht="33" customHeight="1">
      <c r="A126" s="26"/>
      <c r="B126" s="144"/>
      <c r="C126" s="158" t="s">
        <v>170</v>
      </c>
      <c r="D126" s="158" t="s">
        <v>188</v>
      </c>
      <c r="E126" s="159" t="s">
        <v>1479</v>
      </c>
      <c r="F126" s="160" t="s">
        <v>1480</v>
      </c>
      <c r="G126" s="161" t="s">
        <v>374</v>
      </c>
      <c r="H126" s="162">
        <v>39.78</v>
      </c>
      <c r="I126" s="163"/>
      <c r="J126" s="163">
        <f t="shared" si="0"/>
        <v>0</v>
      </c>
      <c r="K126" s="164"/>
      <c r="L126" s="165"/>
      <c r="M126" s="166" t="s">
        <v>1</v>
      </c>
      <c r="N126" s="167" t="s">
        <v>35</v>
      </c>
      <c r="O126" s="154">
        <v>0</v>
      </c>
      <c r="P126" s="154">
        <f t="shared" si="1"/>
        <v>0</v>
      </c>
      <c r="Q126" s="154">
        <v>8.9994972347913496E-5</v>
      </c>
      <c r="R126" s="154">
        <f t="shared" si="2"/>
        <v>3.579999999999999E-3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219</v>
      </c>
      <c r="AT126" s="156" t="s">
        <v>188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192</v>
      </c>
      <c r="BM126" s="156" t="s">
        <v>169</v>
      </c>
    </row>
    <row r="127" spans="1:65" s="2" customFormat="1" ht="33" customHeight="1">
      <c r="A127" s="26"/>
      <c r="B127" s="144"/>
      <c r="C127" s="158" t="s">
        <v>173</v>
      </c>
      <c r="D127" s="158" t="s">
        <v>188</v>
      </c>
      <c r="E127" s="159" t="s">
        <v>1481</v>
      </c>
      <c r="F127" s="160" t="s">
        <v>1482</v>
      </c>
      <c r="G127" s="161" t="s">
        <v>374</v>
      </c>
      <c r="H127" s="162">
        <v>51</v>
      </c>
      <c r="I127" s="163"/>
      <c r="J127" s="163">
        <f t="shared" si="0"/>
        <v>0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3.0000000000000001E-5</v>
      </c>
      <c r="R127" s="154">
        <f t="shared" si="2"/>
        <v>1.5300000000000001E-3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219</v>
      </c>
      <c r="AT127" s="156" t="s">
        <v>188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192</v>
      </c>
      <c r="BM127" s="156" t="s">
        <v>176</v>
      </c>
    </row>
    <row r="128" spans="1:65" s="2" customFormat="1" ht="21.75" customHeight="1">
      <c r="A128" s="26"/>
      <c r="B128" s="144"/>
      <c r="C128" s="145" t="s">
        <v>169</v>
      </c>
      <c r="D128" s="145" t="s">
        <v>165</v>
      </c>
      <c r="E128" s="146" t="s">
        <v>1483</v>
      </c>
      <c r="F128" s="147" t="s">
        <v>1484</v>
      </c>
      <c r="G128" s="148" t="s">
        <v>374</v>
      </c>
      <c r="H128" s="149">
        <v>42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192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192</v>
      </c>
      <c r="BM128" s="156" t="s">
        <v>179</v>
      </c>
    </row>
    <row r="129" spans="1:65" s="2" customFormat="1" ht="33" customHeight="1">
      <c r="A129" s="26"/>
      <c r="B129" s="144"/>
      <c r="C129" s="158" t="s">
        <v>180</v>
      </c>
      <c r="D129" s="158" t="s">
        <v>188</v>
      </c>
      <c r="E129" s="159" t="s">
        <v>1485</v>
      </c>
      <c r="F129" s="160" t="s">
        <v>1486</v>
      </c>
      <c r="G129" s="161" t="s">
        <v>374</v>
      </c>
      <c r="H129" s="162">
        <v>42.84</v>
      </c>
      <c r="I129" s="163"/>
      <c r="J129" s="163">
        <f t="shared" si="0"/>
        <v>0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2.1008403361344501E-4</v>
      </c>
      <c r="R129" s="154">
        <f t="shared" si="2"/>
        <v>8.9999999999999854E-3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219</v>
      </c>
      <c r="AT129" s="156" t="s">
        <v>188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192</v>
      </c>
      <c r="BM129" s="156" t="s">
        <v>103</v>
      </c>
    </row>
    <row r="130" spans="1:65" s="2" customFormat="1" ht="21.75" customHeight="1">
      <c r="A130" s="26"/>
      <c r="B130" s="144"/>
      <c r="C130" s="145" t="s">
        <v>176</v>
      </c>
      <c r="D130" s="145" t="s">
        <v>165</v>
      </c>
      <c r="E130" s="146" t="s">
        <v>1487</v>
      </c>
      <c r="F130" s="147" t="s">
        <v>1488</v>
      </c>
      <c r="G130" s="148" t="s">
        <v>374</v>
      </c>
      <c r="H130" s="149">
        <v>117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2.0000000000000002E-5</v>
      </c>
      <c r="R130" s="154">
        <f t="shared" si="2"/>
        <v>2.3400000000000001E-3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192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192</v>
      </c>
      <c r="BM130" s="156" t="s">
        <v>109</v>
      </c>
    </row>
    <row r="131" spans="1:65" s="2" customFormat="1" ht="33" customHeight="1">
      <c r="A131" s="26"/>
      <c r="B131" s="144"/>
      <c r="C131" s="158" t="s">
        <v>185</v>
      </c>
      <c r="D131" s="158" t="s">
        <v>188</v>
      </c>
      <c r="E131" s="159" t="s">
        <v>1489</v>
      </c>
      <c r="F131" s="160" t="s">
        <v>1490</v>
      </c>
      <c r="G131" s="161" t="s">
        <v>374</v>
      </c>
      <c r="H131" s="162">
        <v>52.02</v>
      </c>
      <c r="I131" s="163"/>
      <c r="J131" s="163">
        <f t="shared" si="0"/>
        <v>0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9.9961553248750497E-6</v>
      </c>
      <c r="R131" s="154">
        <f t="shared" si="2"/>
        <v>5.2000000000000006E-4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219</v>
      </c>
      <c r="AT131" s="156" t="s">
        <v>188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192</v>
      </c>
      <c r="BM131" s="156" t="s">
        <v>115</v>
      </c>
    </row>
    <row r="132" spans="1:65" s="2" customFormat="1" ht="33" customHeight="1">
      <c r="A132" s="26"/>
      <c r="B132" s="144"/>
      <c r="C132" s="158" t="s">
        <v>179</v>
      </c>
      <c r="D132" s="158" t="s">
        <v>188</v>
      </c>
      <c r="E132" s="159" t="s">
        <v>1491</v>
      </c>
      <c r="F132" s="160" t="s">
        <v>1492</v>
      </c>
      <c r="G132" s="161" t="s">
        <v>374</v>
      </c>
      <c r="H132" s="162">
        <v>67.319999999999993</v>
      </c>
      <c r="I132" s="163"/>
      <c r="J132" s="163">
        <f t="shared" si="0"/>
        <v>0</v>
      </c>
      <c r="K132" s="164"/>
      <c r="L132" s="165"/>
      <c r="M132" s="166" t="s">
        <v>1</v>
      </c>
      <c r="N132" s="167" t="s">
        <v>35</v>
      </c>
      <c r="O132" s="154">
        <v>0</v>
      </c>
      <c r="P132" s="154">
        <f t="shared" si="1"/>
        <v>0</v>
      </c>
      <c r="Q132" s="154">
        <v>2.0053475935828901E-5</v>
      </c>
      <c r="R132" s="154">
        <f t="shared" si="2"/>
        <v>1.3500000000000014E-3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219</v>
      </c>
      <c r="AT132" s="156" t="s">
        <v>188</v>
      </c>
      <c r="AU132" s="156" t="s">
        <v>170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192</v>
      </c>
      <c r="BM132" s="156" t="s">
        <v>192</v>
      </c>
    </row>
    <row r="133" spans="1:65" s="2" customFormat="1" ht="21.75" customHeight="1">
      <c r="A133" s="26"/>
      <c r="B133" s="144"/>
      <c r="C133" s="145" t="s">
        <v>194</v>
      </c>
      <c r="D133" s="145" t="s">
        <v>165</v>
      </c>
      <c r="E133" s="146" t="s">
        <v>1493</v>
      </c>
      <c r="F133" s="147" t="s">
        <v>1494</v>
      </c>
      <c r="G133" s="148" t="s">
        <v>374</v>
      </c>
      <c r="H133" s="149">
        <v>50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4.0000000000000003E-5</v>
      </c>
      <c r="R133" s="154">
        <f t="shared" si="2"/>
        <v>2E-3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192</v>
      </c>
      <c r="AT133" s="156" t="s">
        <v>165</v>
      </c>
      <c r="AU133" s="156" t="s">
        <v>170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192</v>
      </c>
      <c r="BM133" s="156" t="s">
        <v>197</v>
      </c>
    </row>
    <row r="134" spans="1:65" s="2" customFormat="1" ht="33" customHeight="1">
      <c r="A134" s="26"/>
      <c r="B134" s="144"/>
      <c r="C134" s="158" t="s">
        <v>103</v>
      </c>
      <c r="D134" s="158" t="s">
        <v>188</v>
      </c>
      <c r="E134" s="159" t="s">
        <v>1495</v>
      </c>
      <c r="F134" s="160" t="s">
        <v>1496</v>
      </c>
      <c r="G134" s="161" t="s">
        <v>374</v>
      </c>
      <c r="H134" s="162">
        <v>51</v>
      </c>
      <c r="I134" s="163"/>
      <c r="J134" s="163">
        <f t="shared" si="0"/>
        <v>0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4.0000000000000003E-5</v>
      </c>
      <c r="R134" s="154">
        <f t="shared" si="2"/>
        <v>2.0400000000000001E-3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219</v>
      </c>
      <c r="AT134" s="156" t="s">
        <v>188</v>
      </c>
      <c r="AU134" s="156" t="s">
        <v>170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192</v>
      </c>
      <c r="BM134" s="156" t="s">
        <v>7</v>
      </c>
    </row>
    <row r="135" spans="1:65" s="2" customFormat="1" ht="16.5" customHeight="1">
      <c r="A135" s="26"/>
      <c r="B135" s="144"/>
      <c r="C135" s="145" t="s">
        <v>106</v>
      </c>
      <c r="D135" s="145" t="s">
        <v>165</v>
      </c>
      <c r="E135" s="146" t="s">
        <v>1497</v>
      </c>
      <c r="F135" s="147" t="s">
        <v>1498</v>
      </c>
      <c r="G135" s="148" t="s">
        <v>374</v>
      </c>
      <c r="H135" s="149">
        <v>42</v>
      </c>
      <c r="I135" s="150"/>
      <c r="J135" s="150">
        <f t="shared" si="0"/>
        <v>0</v>
      </c>
      <c r="K135" s="151"/>
      <c r="L135" s="27"/>
      <c r="M135" s="152" t="s">
        <v>1</v>
      </c>
      <c r="N135" s="153" t="s">
        <v>35</v>
      </c>
      <c r="O135" s="154">
        <v>0</v>
      </c>
      <c r="P135" s="154">
        <f t="shared" si="1"/>
        <v>0</v>
      </c>
      <c r="Q135" s="154">
        <v>4.0000000000000003E-5</v>
      </c>
      <c r="R135" s="154">
        <f t="shared" si="2"/>
        <v>1.6800000000000001E-3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192</v>
      </c>
      <c r="AT135" s="156" t="s">
        <v>165</v>
      </c>
      <c r="AU135" s="156" t="s">
        <v>170</v>
      </c>
      <c r="AY135" s="14" t="s">
        <v>163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170</v>
      </c>
      <c r="BK135" s="157">
        <f t="shared" si="9"/>
        <v>0</v>
      </c>
      <c r="BL135" s="14" t="s">
        <v>192</v>
      </c>
      <c r="BM135" s="156" t="s">
        <v>202</v>
      </c>
    </row>
    <row r="136" spans="1:65" s="2" customFormat="1" ht="33" customHeight="1">
      <c r="A136" s="26"/>
      <c r="B136" s="144"/>
      <c r="C136" s="158" t="s">
        <v>109</v>
      </c>
      <c r="D136" s="158" t="s">
        <v>188</v>
      </c>
      <c r="E136" s="159" t="s">
        <v>1499</v>
      </c>
      <c r="F136" s="160" t="s">
        <v>1500</v>
      </c>
      <c r="G136" s="161" t="s">
        <v>374</v>
      </c>
      <c r="H136" s="162">
        <v>42.84</v>
      </c>
      <c r="I136" s="163"/>
      <c r="J136" s="163">
        <f t="shared" si="0"/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1.79971988795518E-4</v>
      </c>
      <c r="R136" s="154">
        <f t="shared" si="2"/>
        <v>7.709999999999992E-3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219</v>
      </c>
      <c r="AT136" s="156" t="s">
        <v>188</v>
      </c>
      <c r="AU136" s="156" t="s">
        <v>170</v>
      </c>
      <c r="AY136" s="14" t="s">
        <v>163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170</v>
      </c>
      <c r="BK136" s="157">
        <f t="shared" si="9"/>
        <v>0</v>
      </c>
      <c r="BL136" s="14" t="s">
        <v>192</v>
      </c>
      <c r="BM136" s="156" t="s">
        <v>205</v>
      </c>
    </row>
    <row r="137" spans="1:65" s="2" customFormat="1" ht="24.2" customHeight="1">
      <c r="A137" s="26"/>
      <c r="B137" s="144"/>
      <c r="C137" s="145" t="s">
        <v>112</v>
      </c>
      <c r="D137" s="145" t="s">
        <v>165</v>
      </c>
      <c r="E137" s="146" t="s">
        <v>1501</v>
      </c>
      <c r="F137" s="147" t="s">
        <v>594</v>
      </c>
      <c r="G137" s="148" t="s">
        <v>191</v>
      </c>
      <c r="H137" s="149">
        <v>3.2000000000000001E-2</v>
      </c>
      <c r="I137" s="150"/>
      <c r="J137" s="150">
        <f t="shared" si="0"/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192</v>
      </c>
      <c r="AT137" s="156" t="s">
        <v>165</v>
      </c>
      <c r="AU137" s="156" t="s">
        <v>170</v>
      </c>
      <c r="AY137" s="14" t="s">
        <v>163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170</v>
      </c>
      <c r="BK137" s="157">
        <f t="shared" si="9"/>
        <v>0</v>
      </c>
      <c r="BL137" s="14" t="s">
        <v>192</v>
      </c>
      <c r="BM137" s="156" t="s">
        <v>209</v>
      </c>
    </row>
    <row r="138" spans="1:65" s="12" customFormat="1" ht="22.9" customHeight="1">
      <c r="B138" s="132"/>
      <c r="D138" s="133" t="s">
        <v>68</v>
      </c>
      <c r="E138" s="142" t="s">
        <v>1502</v>
      </c>
      <c r="F138" s="142" t="s">
        <v>1503</v>
      </c>
      <c r="J138" s="143">
        <f>BK138</f>
        <v>0</v>
      </c>
      <c r="L138" s="132"/>
      <c r="M138" s="136"/>
      <c r="N138" s="137"/>
      <c r="O138" s="137"/>
      <c r="P138" s="138">
        <f>SUM(P139:P154)</f>
        <v>0</v>
      </c>
      <c r="Q138" s="137"/>
      <c r="R138" s="138">
        <f>SUM(R139:R154)</f>
        <v>0.9584100000000001</v>
      </c>
      <c r="S138" s="137"/>
      <c r="T138" s="139">
        <f>SUM(T139:T154)</f>
        <v>0</v>
      </c>
      <c r="AR138" s="133" t="s">
        <v>170</v>
      </c>
      <c r="AT138" s="140" t="s">
        <v>68</v>
      </c>
      <c r="AU138" s="140" t="s">
        <v>77</v>
      </c>
      <c r="AY138" s="133" t="s">
        <v>163</v>
      </c>
      <c r="BK138" s="141">
        <f>SUM(BK139:BK154)</f>
        <v>0</v>
      </c>
    </row>
    <row r="139" spans="1:65" s="2" customFormat="1" ht="21.75" customHeight="1">
      <c r="A139" s="26"/>
      <c r="B139" s="144"/>
      <c r="C139" s="145" t="s">
        <v>115</v>
      </c>
      <c r="D139" s="145" t="s">
        <v>165</v>
      </c>
      <c r="E139" s="146" t="s">
        <v>1504</v>
      </c>
      <c r="F139" s="147" t="s">
        <v>1505</v>
      </c>
      <c r="G139" s="148" t="s">
        <v>374</v>
      </c>
      <c r="H139" s="149">
        <v>17</v>
      </c>
      <c r="I139" s="150"/>
      <c r="J139" s="150">
        <f t="shared" ref="J139:J154" si="10">ROUND(I139*H139,2)</f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ref="P139:P154" si="11">O139*H139</f>
        <v>0</v>
      </c>
      <c r="Q139" s="154">
        <v>1.5100000000000001E-3</v>
      </c>
      <c r="R139" s="154">
        <f t="shared" ref="R139:R154" si="12">Q139*H139</f>
        <v>2.5670000000000002E-2</v>
      </c>
      <c r="S139" s="154">
        <v>0</v>
      </c>
      <c r="T139" s="155">
        <f t="shared" ref="T139:T154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192</v>
      </c>
      <c r="AT139" s="156" t="s">
        <v>165</v>
      </c>
      <c r="AU139" s="156" t="s">
        <v>170</v>
      </c>
      <c r="AY139" s="14" t="s">
        <v>163</v>
      </c>
      <c r="BE139" s="157">
        <f t="shared" ref="BE139:BE154" si="14">IF(N139="základná",J139,0)</f>
        <v>0</v>
      </c>
      <c r="BF139" s="157">
        <f t="shared" ref="BF139:BF154" si="15">IF(N139="znížená",J139,0)</f>
        <v>0</v>
      </c>
      <c r="BG139" s="157">
        <f t="shared" ref="BG139:BG154" si="16">IF(N139="zákl. prenesená",J139,0)</f>
        <v>0</v>
      </c>
      <c r="BH139" s="157">
        <f t="shared" ref="BH139:BH154" si="17">IF(N139="zníž. prenesená",J139,0)</f>
        <v>0</v>
      </c>
      <c r="BI139" s="157">
        <f t="shared" ref="BI139:BI154" si="18">IF(N139="nulová",J139,0)</f>
        <v>0</v>
      </c>
      <c r="BJ139" s="14" t="s">
        <v>170</v>
      </c>
      <c r="BK139" s="157">
        <f t="shared" ref="BK139:BK154" si="19">ROUND(I139*H139,2)</f>
        <v>0</v>
      </c>
      <c r="BL139" s="14" t="s">
        <v>192</v>
      </c>
      <c r="BM139" s="156" t="s">
        <v>212</v>
      </c>
    </row>
    <row r="140" spans="1:65" s="2" customFormat="1" ht="21.75" customHeight="1">
      <c r="A140" s="26"/>
      <c r="B140" s="144"/>
      <c r="C140" s="145" t="s">
        <v>213</v>
      </c>
      <c r="D140" s="145" t="s">
        <v>165</v>
      </c>
      <c r="E140" s="146" t="s">
        <v>1506</v>
      </c>
      <c r="F140" s="147" t="s">
        <v>1507</v>
      </c>
      <c r="G140" s="148" t="s">
        <v>374</v>
      </c>
      <c r="H140" s="149">
        <v>63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35</v>
      </c>
      <c r="O140" s="154">
        <v>0</v>
      </c>
      <c r="P140" s="154">
        <f t="shared" si="11"/>
        <v>0</v>
      </c>
      <c r="Q140" s="154">
        <v>1.9599999999999999E-3</v>
      </c>
      <c r="R140" s="154">
        <f t="shared" si="12"/>
        <v>0.12347999999999999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192</v>
      </c>
      <c r="AT140" s="156" t="s">
        <v>165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192</v>
      </c>
      <c r="BM140" s="156" t="s">
        <v>216</v>
      </c>
    </row>
    <row r="141" spans="1:65" s="2" customFormat="1" ht="21.75" customHeight="1">
      <c r="A141" s="26"/>
      <c r="B141" s="144"/>
      <c r="C141" s="145" t="s">
        <v>192</v>
      </c>
      <c r="D141" s="145" t="s">
        <v>165</v>
      </c>
      <c r="E141" s="146" t="s">
        <v>1508</v>
      </c>
      <c r="F141" s="147" t="s">
        <v>1509</v>
      </c>
      <c r="G141" s="148" t="s">
        <v>374</v>
      </c>
      <c r="H141" s="149">
        <v>45</v>
      </c>
      <c r="I141" s="150"/>
      <c r="J141" s="150">
        <f t="shared" si="10"/>
        <v>0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3.2299999999999998E-3</v>
      </c>
      <c r="R141" s="154">
        <f t="shared" si="12"/>
        <v>0.14534999999999998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192</v>
      </c>
      <c r="AT141" s="156" t="s">
        <v>165</v>
      </c>
      <c r="AU141" s="156" t="s">
        <v>170</v>
      </c>
      <c r="AY141" s="14" t="s">
        <v>163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170</v>
      </c>
      <c r="BK141" s="157">
        <f t="shared" si="19"/>
        <v>0</v>
      </c>
      <c r="BL141" s="14" t="s">
        <v>192</v>
      </c>
      <c r="BM141" s="156" t="s">
        <v>219</v>
      </c>
    </row>
    <row r="142" spans="1:65" s="2" customFormat="1" ht="21.75" customHeight="1">
      <c r="A142" s="26"/>
      <c r="B142" s="144"/>
      <c r="C142" s="145" t="s">
        <v>220</v>
      </c>
      <c r="D142" s="145" t="s">
        <v>165</v>
      </c>
      <c r="E142" s="146" t="s">
        <v>1510</v>
      </c>
      <c r="F142" s="147" t="s">
        <v>1511</v>
      </c>
      <c r="G142" s="148" t="s">
        <v>374</v>
      </c>
      <c r="H142" s="149">
        <v>42</v>
      </c>
      <c r="I142" s="150"/>
      <c r="J142" s="150">
        <f t="shared" si="10"/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si="11"/>
        <v>0</v>
      </c>
      <c r="Q142" s="154">
        <v>4.5700000000000003E-3</v>
      </c>
      <c r="R142" s="154">
        <f t="shared" si="12"/>
        <v>0.19194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192</v>
      </c>
      <c r="AT142" s="156" t="s">
        <v>165</v>
      </c>
      <c r="AU142" s="156" t="s">
        <v>170</v>
      </c>
      <c r="AY142" s="14" t="s">
        <v>163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170</v>
      </c>
      <c r="BK142" s="157">
        <f t="shared" si="19"/>
        <v>0</v>
      </c>
      <c r="BL142" s="14" t="s">
        <v>192</v>
      </c>
      <c r="BM142" s="156" t="s">
        <v>223</v>
      </c>
    </row>
    <row r="143" spans="1:65" s="2" customFormat="1" ht="24.2" customHeight="1">
      <c r="A143" s="26"/>
      <c r="B143" s="144"/>
      <c r="C143" s="145" t="s">
        <v>197</v>
      </c>
      <c r="D143" s="145" t="s">
        <v>165</v>
      </c>
      <c r="E143" s="146" t="s">
        <v>1512</v>
      </c>
      <c r="F143" s="147" t="s">
        <v>1513</v>
      </c>
      <c r="G143" s="148" t="s">
        <v>374</v>
      </c>
      <c r="H143" s="149">
        <v>42</v>
      </c>
      <c r="I143" s="150"/>
      <c r="J143" s="150">
        <f t="shared" si="10"/>
        <v>0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1.14E-3</v>
      </c>
      <c r="R143" s="154">
        <f t="shared" si="12"/>
        <v>4.7879999999999999E-2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192</v>
      </c>
      <c r="AT143" s="156" t="s">
        <v>165</v>
      </c>
      <c r="AU143" s="156" t="s">
        <v>170</v>
      </c>
      <c r="AY143" s="14" t="s">
        <v>163</v>
      </c>
      <c r="BE143" s="157">
        <f t="shared" si="14"/>
        <v>0</v>
      </c>
      <c r="BF143" s="157">
        <f t="shared" si="15"/>
        <v>0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170</v>
      </c>
      <c r="BK143" s="157">
        <f t="shared" si="19"/>
        <v>0</v>
      </c>
      <c r="BL143" s="14" t="s">
        <v>192</v>
      </c>
      <c r="BM143" s="156" t="s">
        <v>226</v>
      </c>
    </row>
    <row r="144" spans="1:65" s="2" customFormat="1" ht="24.2" customHeight="1">
      <c r="A144" s="26"/>
      <c r="B144" s="144"/>
      <c r="C144" s="145" t="s">
        <v>227</v>
      </c>
      <c r="D144" s="145" t="s">
        <v>165</v>
      </c>
      <c r="E144" s="146" t="s">
        <v>1514</v>
      </c>
      <c r="F144" s="147" t="s">
        <v>1515</v>
      </c>
      <c r="G144" s="148" t="s">
        <v>374</v>
      </c>
      <c r="H144" s="149">
        <v>82</v>
      </c>
      <c r="I144" s="150"/>
      <c r="J144" s="150">
        <f t="shared" si="10"/>
        <v>0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1"/>
        <v>0</v>
      </c>
      <c r="Q144" s="154">
        <v>2.0600000000000002E-3</v>
      </c>
      <c r="R144" s="154">
        <f t="shared" si="12"/>
        <v>0.16892000000000001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192</v>
      </c>
      <c r="AT144" s="156" t="s">
        <v>165</v>
      </c>
      <c r="AU144" s="156" t="s">
        <v>170</v>
      </c>
      <c r="AY144" s="14" t="s">
        <v>163</v>
      </c>
      <c r="BE144" s="157">
        <f t="shared" si="14"/>
        <v>0</v>
      </c>
      <c r="BF144" s="157">
        <f t="shared" si="15"/>
        <v>0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170</v>
      </c>
      <c r="BK144" s="157">
        <f t="shared" si="19"/>
        <v>0</v>
      </c>
      <c r="BL144" s="14" t="s">
        <v>192</v>
      </c>
      <c r="BM144" s="156" t="s">
        <v>230</v>
      </c>
    </row>
    <row r="145" spans="1:65" s="2" customFormat="1" ht="21.75" customHeight="1">
      <c r="A145" s="26"/>
      <c r="B145" s="144"/>
      <c r="C145" s="145" t="s">
        <v>7</v>
      </c>
      <c r="D145" s="145" t="s">
        <v>165</v>
      </c>
      <c r="E145" s="146" t="s">
        <v>1516</v>
      </c>
      <c r="F145" s="147" t="s">
        <v>1517</v>
      </c>
      <c r="G145" s="148" t="s">
        <v>374</v>
      </c>
      <c r="H145" s="149">
        <v>7</v>
      </c>
      <c r="I145" s="150"/>
      <c r="J145" s="150">
        <f t="shared" si="1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1"/>
        <v>0</v>
      </c>
      <c r="Q145" s="154">
        <v>2.9999999999999997E-4</v>
      </c>
      <c r="R145" s="154">
        <f t="shared" si="12"/>
        <v>2.0999999999999999E-3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192</v>
      </c>
      <c r="AT145" s="156" t="s">
        <v>165</v>
      </c>
      <c r="AU145" s="156" t="s">
        <v>170</v>
      </c>
      <c r="AY145" s="14" t="s">
        <v>163</v>
      </c>
      <c r="BE145" s="157">
        <f t="shared" si="14"/>
        <v>0</v>
      </c>
      <c r="BF145" s="157">
        <f t="shared" si="15"/>
        <v>0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170</v>
      </c>
      <c r="BK145" s="157">
        <f t="shared" si="19"/>
        <v>0</v>
      </c>
      <c r="BL145" s="14" t="s">
        <v>192</v>
      </c>
      <c r="BM145" s="156" t="s">
        <v>234</v>
      </c>
    </row>
    <row r="146" spans="1:65" s="2" customFormat="1" ht="21.75" customHeight="1">
      <c r="A146" s="26"/>
      <c r="B146" s="144"/>
      <c r="C146" s="145" t="s">
        <v>235</v>
      </c>
      <c r="D146" s="145" t="s">
        <v>165</v>
      </c>
      <c r="E146" s="146" t="s">
        <v>1518</v>
      </c>
      <c r="F146" s="147" t="s">
        <v>1519</v>
      </c>
      <c r="G146" s="148" t="s">
        <v>374</v>
      </c>
      <c r="H146" s="149">
        <v>10</v>
      </c>
      <c r="I146" s="150"/>
      <c r="J146" s="150">
        <f t="shared" si="10"/>
        <v>0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1"/>
        <v>0</v>
      </c>
      <c r="Q146" s="154">
        <v>4.2999999999999999E-4</v>
      </c>
      <c r="R146" s="154">
        <f t="shared" si="12"/>
        <v>4.3E-3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192</v>
      </c>
      <c r="AT146" s="156" t="s">
        <v>165</v>
      </c>
      <c r="AU146" s="156" t="s">
        <v>170</v>
      </c>
      <c r="AY146" s="14" t="s">
        <v>163</v>
      </c>
      <c r="BE146" s="157">
        <f t="shared" si="14"/>
        <v>0</v>
      </c>
      <c r="BF146" s="157">
        <f t="shared" si="15"/>
        <v>0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170</v>
      </c>
      <c r="BK146" s="157">
        <f t="shared" si="19"/>
        <v>0</v>
      </c>
      <c r="BL146" s="14" t="s">
        <v>192</v>
      </c>
      <c r="BM146" s="156" t="s">
        <v>238</v>
      </c>
    </row>
    <row r="147" spans="1:65" s="2" customFormat="1" ht="21.75" customHeight="1">
      <c r="A147" s="26"/>
      <c r="B147" s="144"/>
      <c r="C147" s="145" t="s">
        <v>202</v>
      </c>
      <c r="D147" s="145" t="s">
        <v>165</v>
      </c>
      <c r="E147" s="146" t="s">
        <v>1520</v>
      </c>
      <c r="F147" s="147" t="s">
        <v>1521</v>
      </c>
      <c r="G147" s="148" t="s">
        <v>374</v>
      </c>
      <c r="H147" s="149">
        <v>2</v>
      </c>
      <c r="I147" s="150"/>
      <c r="J147" s="150">
        <f t="shared" si="10"/>
        <v>0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4.6999999999999999E-4</v>
      </c>
      <c r="R147" s="154">
        <f t="shared" si="12"/>
        <v>9.3999999999999997E-4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192</v>
      </c>
      <c r="AT147" s="156" t="s">
        <v>165</v>
      </c>
      <c r="AU147" s="156" t="s">
        <v>170</v>
      </c>
      <c r="AY147" s="14" t="s">
        <v>163</v>
      </c>
      <c r="BE147" s="157">
        <f t="shared" si="14"/>
        <v>0</v>
      </c>
      <c r="BF147" s="157">
        <f t="shared" si="15"/>
        <v>0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170</v>
      </c>
      <c r="BK147" s="157">
        <f t="shared" si="19"/>
        <v>0</v>
      </c>
      <c r="BL147" s="14" t="s">
        <v>192</v>
      </c>
      <c r="BM147" s="156" t="s">
        <v>241</v>
      </c>
    </row>
    <row r="148" spans="1:65" s="2" customFormat="1" ht="24.2" customHeight="1">
      <c r="A148" s="26"/>
      <c r="B148" s="144"/>
      <c r="C148" s="145" t="s">
        <v>242</v>
      </c>
      <c r="D148" s="145" t="s">
        <v>165</v>
      </c>
      <c r="E148" s="146" t="s">
        <v>1522</v>
      </c>
      <c r="F148" s="147" t="s">
        <v>1523</v>
      </c>
      <c r="G148" s="148" t="s">
        <v>248</v>
      </c>
      <c r="H148" s="149">
        <v>1</v>
      </c>
      <c r="I148" s="150"/>
      <c r="J148" s="150">
        <f t="shared" si="10"/>
        <v>0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1"/>
        <v>0</v>
      </c>
      <c r="Q148" s="154">
        <v>1.4999999999999999E-2</v>
      </c>
      <c r="R148" s="154">
        <f t="shared" si="12"/>
        <v>1.4999999999999999E-2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192</v>
      </c>
      <c r="AT148" s="156" t="s">
        <v>165</v>
      </c>
      <c r="AU148" s="156" t="s">
        <v>170</v>
      </c>
      <c r="AY148" s="14" t="s">
        <v>163</v>
      </c>
      <c r="BE148" s="157">
        <f t="shared" si="14"/>
        <v>0</v>
      </c>
      <c r="BF148" s="157">
        <f t="shared" si="15"/>
        <v>0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170</v>
      </c>
      <c r="BK148" s="157">
        <f t="shared" si="19"/>
        <v>0</v>
      </c>
      <c r="BL148" s="14" t="s">
        <v>192</v>
      </c>
      <c r="BM148" s="156" t="s">
        <v>245</v>
      </c>
    </row>
    <row r="149" spans="1:65" s="2" customFormat="1" ht="21.75" customHeight="1">
      <c r="A149" s="26"/>
      <c r="B149" s="144"/>
      <c r="C149" s="145" t="s">
        <v>205</v>
      </c>
      <c r="D149" s="145" t="s">
        <v>165</v>
      </c>
      <c r="E149" s="146" t="s">
        <v>1524</v>
      </c>
      <c r="F149" s="147" t="s">
        <v>1525</v>
      </c>
      <c r="G149" s="148" t="s">
        <v>248</v>
      </c>
      <c r="H149" s="149">
        <v>73</v>
      </c>
      <c r="I149" s="150"/>
      <c r="J149" s="150">
        <f t="shared" si="10"/>
        <v>0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1"/>
        <v>0</v>
      </c>
      <c r="Q149" s="154">
        <v>8.1999999999999998E-4</v>
      </c>
      <c r="R149" s="154">
        <f t="shared" si="12"/>
        <v>5.9859999999999997E-2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192</v>
      </c>
      <c r="AT149" s="156" t="s">
        <v>165</v>
      </c>
      <c r="AU149" s="156" t="s">
        <v>170</v>
      </c>
      <c r="AY149" s="14" t="s">
        <v>163</v>
      </c>
      <c r="BE149" s="157">
        <f t="shared" si="14"/>
        <v>0</v>
      </c>
      <c r="BF149" s="157">
        <f t="shared" si="15"/>
        <v>0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170</v>
      </c>
      <c r="BK149" s="157">
        <f t="shared" si="19"/>
        <v>0</v>
      </c>
      <c r="BL149" s="14" t="s">
        <v>192</v>
      </c>
      <c r="BM149" s="156" t="s">
        <v>249</v>
      </c>
    </row>
    <row r="150" spans="1:65" s="2" customFormat="1" ht="21.75" customHeight="1">
      <c r="A150" s="26"/>
      <c r="B150" s="144"/>
      <c r="C150" s="158" t="s">
        <v>250</v>
      </c>
      <c r="D150" s="158" t="s">
        <v>188</v>
      </c>
      <c r="E150" s="159" t="s">
        <v>1526</v>
      </c>
      <c r="F150" s="160" t="s">
        <v>1527</v>
      </c>
      <c r="G150" s="161" t="s">
        <v>248</v>
      </c>
      <c r="H150" s="162">
        <v>73</v>
      </c>
      <c r="I150" s="163"/>
      <c r="J150" s="163">
        <f t="shared" si="10"/>
        <v>0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1"/>
        <v>0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219</v>
      </c>
      <c r="AT150" s="156" t="s">
        <v>188</v>
      </c>
      <c r="AU150" s="156" t="s">
        <v>170</v>
      </c>
      <c r="AY150" s="14" t="s">
        <v>163</v>
      </c>
      <c r="BE150" s="157">
        <f t="shared" si="14"/>
        <v>0</v>
      </c>
      <c r="BF150" s="157">
        <f t="shared" si="15"/>
        <v>0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170</v>
      </c>
      <c r="BK150" s="157">
        <f t="shared" si="19"/>
        <v>0</v>
      </c>
      <c r="BL150" s="14" t="s">
        <v>192</v>
      </c>
      <c r="BM150" s="156" t="s">
        <v>253</v>
      </c>
    </row>
    <row r="151" spans="1:65" s="2" customFormat="1" ht="24.2" customHeight="1">
      <c r="A151" s="26"/>
      <c r="B151" s="144"/>
      <c r="C151" s="145" t="s">
        <v>209</v>
      </c>
      <c r="D151" s="145" t="s">
        <v>165</v>
      </c>
      <c r="E151" s="146" t="s">
        <v>1528</v>
      </c>
      <c r="F151" s="147" t="s">
        <v>1529</v>
      </c>
      <c r="G151" s="148" t="s">
        <v>248</v>
      </c>
      <c r="H151" s="149">
        <v>6</v>
      </c>
      <c r="I151" s="150"/>
      <c r="J151" s="150">
        <f t="shared" si="10"/>
        <v>0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1"/>
        <v>0</v>
      </c>
      <c r="Q151" s="154">
        <v>2.1219999999999999E-2</v>
      </c>
      <c r="R151" s="154">
        <f t="shared" si="12"/>
        <v>0.12731999999999999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192</v>
      </c>
      <c r="AT151" s="156" t="s">
        <v>165</v>
      </c>
      <c r="AU151" s="156" t="s">
        <v>170</v>
      </c>
      <c r="AY151" s="14" t="s">
        <v>163</v>
      </c>
      <c r="BE151" s="157">
        <f t="shared" si="14"/>
        <v>0</v>
      </c>
      <c r="BF151" s="157">
        <f t="shared" si="15"/>
        <v>0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170</v>
      </c>
      <c r="BK151" s="157">
        <f t="shared" si="19"/>
        <v>0</v>
      </c>
      <c r="BL151" s="14" t="s">
        <v>192</v>
      </c>
      <c r="BM151" s="156" t="s">
        <v>256</v>
      </c>
    </row>
    <row r="152" spans="1:65" s="2" customFormat="1" ht="21.75" customHeight="1">
      <c r="A152" s="26"/>
      <c r="B152" s="144"/>
      <c r="C152" s="145" t="s">
        <v>257</v>
      </c>
      <c r="D152" s="145" t="s">
        <v>165</v>
      </c>
      <c r="E152" s="146" t="s">
        <v>1530</v>
      </c>
      <c r="F152" s="147" t="s">
        <v>1531</v>
      </c>
      <c r="G152" s="148" t="s">
        <v>248</v>
      </c>
      <c r="H152" s="149">
        <v>11</v>
      </c>
      <c r="I152" s="150"/>
      <c r="J152" s="150">
        <f t="shared" si="10"/>
        <v>0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4.15E-3</v>
      </c>
      <c r="R152" s="154">
        <f t="shared" si="12"/>
        <v>4.5650000000000003E-2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192</v>
      </c>
      <c r="AT152" s="156" t="s">
        <v>165</v>
      </c>
      <c r="AU152" s="156" t="s">
        <v>170</v>
      </c>
      <c r="AY152" s="14" t="s">
        <v>163</v>
      </c>
      <c r="BE152" s="157">
        <f t="shared" si="14"/>
        <v>0</v>
      </c>
      <c r="BF152" s="157">
        <f t="shared" si="15"/>
        <v>0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170</v>
      </c>
      <c r="BK152" s="157">
        <f t="shared" si="19"/>
        <v>0</v>
      </c>
      <c r="BL152" s="14" t="s">
        <v>192</v>
      </c>
      <c r="BM152" s="156" t="s">
        <v>260</v>
      </c>
    </row>
    <row r="153" spans="1:65" s="2" customFormat="1" ht="24.2" customHeight="1">
      <c r="A153" s="26"/>
      <c r="B153" s="144"/>
      <c r="C153" s="145" t="s">
        <v>212</v>
      </c>
      <c r="D153" s="145" t="s">
        <v>165</v>
      </c>
      <c r="E153" s="146" t="s">
        <v>1532</v>
      </c>
      <c r="F153" s="147" t="s">
        <v>1533</v>
      </c>
      <c r="G153" s="148" t="s">
        <v>374</v>
      </c>
      <c r="H153" s="149">
        <v>306</v>
      </c>
      <c r="I153" s="150"/>
      <c r="J153" s="150">
        <f t="shared" si="10"/>
        <v>0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192</v>
      </c>
      <c r="AT153" s="156" t="s">
        <v>165</v>
      </c>
      <c r="AU153" s="156" t="s">
        <v>170</v>
      </c>
      <c r="AY153" s="14" t="s">
        <v>163</v>
      </c>
      <c r="BE153" s="157">
        <f t="shared" si="14"/>
        <v>0</v>
      </c>
      <c r="BF153" s="157">
        <f t="shared" si="15"/>
        <v>0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170</v>
      </c>
      <c r="BK153" s="157">
        <f t="shared" si="19"/>
        <v>0</v>
      </c>
      <c r="BL153" s="14" t="s">
        <v>192</v>
      </c>
      <c r="BM153" s="156" t="s">
        <v>263</v>
      </c>
    </row>
    <row r="154" spans="1:65" s="2" customFormat="1" ht="24.2" customHeight="1">
      <c r="A154" s="26"/>
      <c r="B154" s="144"/>
      <c r="C154" s="145" t="s">
        <v>264</v>
      </c>
      <c r="D154" s="145" t="s">
        <v>165</v>
      </c>
      <c r="E154" s="146" t="s">
        <v>1534</v>
      </c>
      <c r="F154" s="147" t="s">
        <v>1535</v>
      </c>
      <c r="G154" s="148" t="s">
        <v>191</v>
      </c>
      <c r="H154" s="149">
        <v>0.95799999999999996</v>
      </c>
      <c r="I154" s="150"/>
      <c r="J154" s="150">
        <f t="shared" si="10"/>
        <v>0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192</v>
      </c>
      <c r="AT154" s="156" t="s">
        <v>165</v>
      </c>
      <c r="AU154" s="156" t="s">
        <v>170</v>
      </c>
      <c r="AY154" s="14" t="s">
        <v>163</v>
      </c>
      <c r="BE154" s="157">
        <f t="shared" si="14"/>
        <v>0</v>
      </c>
      <c r="BF154" s="157">
        <f t="shared" si="15"/>
        <v>0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170</v>
      </c>
      <c r="BK154" s="157">
        <f t="shared" si="19"/>
        <v>0</v>
      </c>
      <c r="BL154" s="14" t="s">
        <v>192</v>
      </c>
      <c r="BM154" s="156" t="s">
        <v>267</v>
      </c>
    </row>
    <row r="155" spans="1:65" s="12" customFormat="1" ht="22.9" customHeight="1">
      <c r="B155" s="132"/>
      <c r="D155" s="133" t="s">
        <v>68</v>
      </c>
      <c r="E155" s="142" t="s">
        <v>1536</v>
      </c>
      <c r="F155" s="142" t="s">
        <v>1537</v>
      </c>
      <c r="J155" s="143">
        <f>BK155</f>
        <v>0</v>
      </c>
      <c r="L155" s="132"/>
      <c r="M155" s="136"/>
      <c r="N155" s="137"/>
      <c r="O155" s="137"/>
      <c r="P155" s="138">
        <f>SUM(P156:P175)</f>
        <v>0</v>
      </c>
      <c r="Q155" s="137"/>
      <c r="R155" s="138">
        <f>SUM(R156:R175)</f>
        <v>0.25313999999999998</v>
      </c>
      <c r="S155" s="137"/>
      <c r="T155" s="139">
        <f>SUM(T156:T175)</f>
        <v>0</v>
      </c>
      <c r="AR155" s="133" t="s">
        <v>170</v>
      </c>
      <c r="AT155" s="140" t="s">
        <v>68</v>
      </c>
      <c r="AU155" s="140" t="s">
        <v>77</v>
      </c>
      <c r="AY155" s="133" t="s">
        <v>163</v>
      </c>
      <c r="BK155" s="141">
        <f>SUM(BK156:BK175)</f>
        <v>0</v>
      </c>
    </row>
    <row r="156" spans="1:65" s="2" customFormat="1" ht="24.2" customHeight="1">
      <c r="A156" s="26"/>
      <c r="B156" s="144"/>
      <c r="C156" s="145" t="s">
        <v>216</v>
      </c>
      <c r="D156" s="145" t="s">
        <v>165</v>
      </c>
      <c r="E156" s="146" t="s">
        <v>1538</v>
      </c>
      <c r="F156" s="147" t="s">
        <v>1539</v>
      </c>
      <c r="G156" s="148" t="s">
        <v>374</v>
      </c>
      <c r="H156" s="149">
        <v>51</v>
      </c>
      <c r="I156" s="150"/>
      <c r="J156" s="150">
        <f t="shared" ref="J156:J175" si="20">ROUND(I156*H156,2)</f>
        <v>0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ref="P156:P175" si="21">O156*H156</f>
        <v>0</v>
      </c>
      <c r="Q156" s="154">
        <v>1.9000000000000001E-4</v>
      </c>
      <c r="R156" s="154">
        <f t="shared" ref="R156:R175" si="22">Q156*H156</f>
        <v>9.6900000000000007E-3</v>
      </c>
      <c r="S156" s="154">
        <v>0</v>
      </c>
      <c r="T156" s="155">
        <f t="shared" ref="T156:T175" si="2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192</v>
      </c>
      <c r="AT156" s="156" t="s">
        <v>165</v>
      </c>
      <c r="AU156" s="156" t="s">
        <v>170</v>
      </c>
      <c r="AY156" s="14" t="s">
        <v>163</v>
      </c>
      <c r="BE156" s="157">
        <f t="shared" ref="BE156:BE175" si="24">IF(N156="základná",J156,0)</f>
        <v>0</v>
      </c>
      <c r="BF156" s="157">
        <f t="shared" ref="BF156:BF175" si="25">IF(N156="znížená",J156,0)</f>
        <v>0</v>
      </c>
      <c r="BG156" s="157">
        <f t="shared" ref="BG156:BG175" si="26">IF(N156="zákl. prenesená",J156,0)</f>
        <v>0</v>
      </c>
      <c r="BH156" s="157">
        <f t="shared" ref="BH156:BH175" si="27">IF(N156="zníž. prenesená",J156,0)</f>
        <v>0</v>
      </c>
      <c r="BI156" s="157">
        <f t="shared" ref="BI156:BI175" si="28">IF(N156="nulová",J156,0)</f>
        <v>0</v>
      </c>
      <c r="BJ156" s="14" t="s">
        <v>170</v>
      </c>
      <c r="BK156" s="157">
        <f t="shared" ref="BK156:BK175" si="29">ROUND(I156*H156,2)</f>
        <v>0</v>
      </c>
      <c r="BL156" s="14" t="s">
        <v>192</v>
      </c>
      <c r="BM156" s="156" t="s">
        <v>270</v>
      </c>
    </row>
    <row r="157" spans="1:65" s="2" customFormat="1" ht="24.2" customHeight="1">
      <c r="A157" s="26"/>
      <c r="B157" s="144"/>
      <c r="C157" s="145" t="s">
        <v>271</v>
      </c>
      <c r="D157" s="145" t="s">
        <v>165</v>
      </c>
      <c r="E157" s="146" t="s">
        <v>1540</v>
      </c>
      <c r="F157" s="147" t="s">
        <v>1541</v>
      </c>
      <c r="G157" s="148" t="s">
        <v>374</v>
      </c>
      <c r="H157" s="149">
        <v>105</v>
      </c>
      <c r="I157" s="150"/>
      <c r="J157" s="150">
        <f t="shared" si="20"/>
        <v>0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21"/>
        <v>0</v>
      </c>
      <c r="Q157" s="154">
        <v>3.4000000000000002E-4</v>
      </c>
      <c r="R157" s="154">
        <f t="shared" si="22"/>
        <v>3.5700000000000003E-2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192</v>
      </c>
      <c r="AT157" s="156" t="s">
        <v>165</v>
      </c>
      <c r="AU157" s="156" t="s">
        <v>170</v>
      </c>
      <c r="AY157" s="14" t="s">
        <v>163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170</v>
      </c>
      <c r="BK157" s="157">
        <f t="shared" si="29"/>
        <v>0</v>
      </c>
      <c r="BL157" s="14" t="s">
        <v>192</v>
      </c>
      <c r="BM157" s="156" t="s">
        <v>274</v>
      </c>
    </row>
    <row r="158" spans="1:65" s="2" customFormat="1" ht="24.2" customHeight="1">
      <c r="A158" s="26"/>
      <c r="B158" s="144"/>
      <c r="C158" s="145" t="s">
        <v>219</v>
      </c>
      <c r="D158" s="145" t="s">
        <v>165</v>
      </c>
      <c r="E158" s="146" t="s">
        <v>1542</v>
      </c>
      <c r="F158" s="147" t="s">
        <v>1543</v>
      </c>
      <c r="G158" s="148" t="s">
        <v>374</v>
      </c>
      <c r="H158" s="149">
        <v>100</v>
      </c>
      <c r="I158" s="150"/>
      <c r="J158" s="150">
        <f t="shared" si="20"/>
        <v>0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 t="shared" si="21"/>
        <v>0</v>
      </c>
      <c r="Q158" s="154">
        <v>4.4000000000000002E-4</v>
      </c>
      <c r="R158" s="154">
        <f t="shared" si="22"/>
        <v>4.4000000000000004E-2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192</v>
      </c>
      <c r="AT158" s="156" t="s">
        <v>165</v>
      </c>
      <c r="AU158" s="156" t="s">
        <v>170</v>
      </c>
      <c r="AY158" s="14" t="s">
        <v>163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170</v>
      </c>
      <c r="BK158" s="157">
        <f t="shared" si="29"/>
        <v>0</v>
      </c>
      <c r="BL158" s="14" t="s">
        <v>192</v>
      </c>
      <c r="BM158" s="156" t="s">
        <v>277</v>
      </c>
    </row>
    <row r="159" spans="1:65" s="2" customFormat="1" ht="24.2" customHeight="1">
      <c r="A159" s="26"/>
      <c r="B159" s="144"/>
      <c r="C159" s="145" t="s">
        <v>278</v>
      </c>
      <c r="D159" s="145" t="s">
        <v>165</v>
      </c>
      <c r="E159" s="146" t="s">
        <v>1544</v>
      </c>
      <c r="F159" s="147" t="s">
        <v>1545</v>
      </c>
      <c r="G159" s="148" t="s">
        <v>374</v>
      </c>
      <c r="H159" s="149">
        <v>82</v>
      </c>
      <c r="I159" s="150"/>
      <c r="J159" s="150">
        <f t="shared" si="20"/>
        <v>0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21"/>
        <v>0</v>
      </c>
      <c r="Q159" s="154">
        <v>6.8000000000000005E-4</v>
      </c>
      <c r="R159" s="154">
        <f t="shared" si="22"/>
        <v>5.5760000000000004E-2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192</v>
      </c>
      <c r="AT159" s="156" t="s">
        <v>165</v>
      </c>
      <c r="AU159" s="156" t="s">
        <v>170</v>
      </c>
      <c r="AY159" s="14" t="s">
        <v>163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170</v>
      </c>
      <c r="BK159" s="157">
        <f t="shared" si="29"/>
        <v>0</v>
      </c>
      <c r="BL159" s="14" t="s">
        <v>192</v>
      </c>
      <c r="BM159" s="156" t="s">
        <v>281</v>
      </c>
    </row>
    <row r="160" spans="1:65" s="2" customFormat="1" ht="16.5" customHeight="1">
      <c r="A160" s="26"/>
      <c r="B160" s="144"/>
      <c r="C160" s="145" t="s">
        <v>223</v>
      </c>
      <c r="D160" s="145" t="s">
        <v>165</v>
      </c>
      <c r="E160" s="146" t="s">
        <v>1546</v>
      </c>
      <c r="F160" s="147" t="s">
        <v>1547</v>
      </c>
      <c r="G160" s="148" t="s">
        <v>248</v>
      </c>
      <c r="H160" s="149">
        <v>2</v>
      </c>
      <c r="I160" s="150"/>
      <c r="J160" s="150">
        <f t="shared" si="20"/>
        <v>0</v>
      </c>
      <c r="K160" s="151"/>
      <c r="L160" s="27"/>
      <c r="M160" s="152" t="s">
        <v>1</v>
      </c>
      <c r="N160" s="153" t="s">
        <v>35</v>
      </c>
      <c r="O160" s="154">
        <v>0</v>
      </c>
      <c r="P160" s="154">
        <f t="shared" si="21"/>
        <v>0</v>
      </c>
      <c r="Q160" s="154">
        <v>2.0000000000000002E-5</v>
      </c>
      <c r="R160" s="154">
        <f t="shared" si="22"/>
        <v>4.0000000000000003E-5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192</v>
      </c>
      <c r="AT160" s="156" t="s">
        <v>165</v>
      </c>
      <c r="AU160" s="156" t="s">
        <v>170</v>
      </c>
      <c r="AY160" s="14" t="s">
        <v>163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170</v>
      </c>
      <c r="BK160" s="157">
        <f t="shared" si="29"/>
        <v>0</v>
      </c>
      <c r="BL160" s="14" t="s">
        <v>192</v>
      </c>
      <c r="BM160" s="156" t="s">
        <v>284</v>
      </c>
    </row>
    <row r="161" spans="1:65" s="2" customFormat="1" ht="16.5" customHeight="1">
      <c r="A161" s="26"/>
      <c r="B161" s="144"/>
      <c r="C161" s="158" t="s">
        <v>285</v>
      </c>
      <c r="D161" s="158" t="s">
        <v>188</v>
      </c>
      <c r="E161" s="159" t="s">
        <v>1548</v>
      </c>
      <c r="F161" s="160" t="s">
        <v>1549</v>
      </c>
      <c r="G161" s="161" t="s">
        <v>248</v>
      </c>
      <c r="H161" s="162">
        <v>2</v>
      </c>
      <c r="I161" s="163"/>
      <c r="J161" s="163">
        <f t="shared" si="20"/>
        <v>0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1.34E-3</v>
      </c>
      <c r="R161" s="154">
        <f t="shared" si="22"/>
        <v>2.6800000000000001E-3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219</v>
      </c>
      <c r="AT161" s="156" t="s">
        <v>188</v>
      </c>
      <c r="AU161" s="156" t="s">
        <v>170</v>
      </c>
      <c r="AY161" s="14" t="s">
        <v>163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170</v>
      </c>
      <c r="BK161" s="157">
        <f t="shared" si="29"/>
        <v>0</v>
      </c>
      <c r="BL161" s="14" t="s">
        <v>192</v>
      </c>
      <c r="BM161" s="156" t="s">
        <v>288</v>
      </c>
    </row>
    <row r="162" spans="1:65" s="2" customFormat="1" ht="16.5" customHeight="1">
      <c r="A162" s="26"/>
      <c r="B162" s="144"/>
      <c r="C162" s="145" t="s">
        <v>226</v>
      </c>
      <c r="D162" s="145" t="s">
        <v>165</v>
      </c>
      <c r="E162" s="146" t="s">
        <v>1550</v>
      </c>
      <c r="F162" s="147" t="s">
        <v>1551</v>
      </c>
      <c r="G162" s="148" t="s">
        <v>248</v>
      </c>
      <c r="H162" s="149">
        <v>4</v>
      </c>
      <c r="I162" s="150"/>
      <c r="J162" s="150">
        <f t="shared" si="20"/>
        <v>0</v>
      </c>
      <c r="K162" s="151"/>
      <c r="L162" s="27"/>
      <c r="M162" s="152" t="s">
        <v>1</v>
      </c>
      <c r="N162" s="153" t="s">
        <v>35</v>
      </c>
      <c r="O162" s="154">
        <v>0</v>
      </c>
      <c r="P162" s="154">
        <f t="shared" si="21"/>
        <v>0</v>
      </c>
      <c r="Q162" s="154">
        <v>2.0000000000000002E-5</v>
      </c>
      <c r="R162" s="154">
        <f t="shared" si="22"/>
        <v>8.0000000000000007E-5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192</v>
      </c>
      <c r="AT162" s="156" t="s">
        <v>165</v>
      </c>
      <c r="AU162" s="156" t="s">
        <v>170</v>
      </c>
      <c r="AY162" s="14" t="s">
        <v>163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170</v>
      </c>
      <c r="BK162" s="157">
        <f t="shared" si="29"/>
        <v>0</v>
      </c>
      <c r="BL162" s="14" t="s">
        <v>192</v>
      </c>
      <c r="BM162" s="156" t="s">
        <v>291</v>
      </c>
    </row>
    <row r="163" spans="1:65" s="2" customFormat="1" ht="16.5" customHeight="1">
      <c r="A163" s="26"/>
      <c r="B163" s="144"/>
      <c r="C163" s="158" t="s">
        <v>292</v>
      </c>
      <c r="D163" s="158" t="s">
        <v>188</v>
      </c>
      <c r="E163" s="159" t="s">
        <v>1552</v>
      </c>
      <c r="F163" s="160" t="s">
        <v>1553</v>
      </c>
      <c r="G163" s="161" t="s">
        <v>248</v>
      </c>
      <c r="H163" s="162">
        <v>4</v>
      </c>
      <c r="I163" s="163"/>
      <c r="J163" s="163">
        <f t="shared" si="20"/>
        <v>0</v>
      </c>
      <c r="K163" s="164"/>
      <c r="L163" s="165"/>
      <c r="M163" s="166" t="s">
        <v>1</v>
      </c>
      <c r="N163" s="167" t="s">
        <v>35</v>
      </c>
      <c r="O163" s="154">
        <v>0</v>
      </c>
      <c r="P163" s="154">
        <f t="shared" si="21"/>
        <v>0</v>
      </c>
      <c r="Q163" s="154">
        <v>3.5100000000000001E-3</v>
      </c>
      <c r="R163" s="154">
        <f t="shared" si="22"/>
        <v>1.404E-2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219</v>
      </c>
      <c r="AT163" s="156" t="s">
        <v>188</v>
      </c>
      <c r="AU163" s="156" t="s">
        <v>170</v>
      </c>
      <c r="AY163" s="14" t="s">
        <v>163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170</v>
      </c>
      <c r="BK163" s="157">
        <f t="shared" si="29"/>
        <v>0</v>
      </c>
      <c r="BL163" s="14" t="s">
        <v>192</v>
      </c>
      <c r="BM163" s="156" t="s">
        <v>295</v>
      </c>
    </row>
    <row r="164" spans="1:65" s="2" customFormat="1" ht="16.5" customHeight="1">
      <c r="A164" s="26"/>
      <c r="B164" s="144"/>
      <c r="C164" s="145" t="s">
        <v>230</v>
      </c>
      <c r="D164" s="145" t="s">
        <v>165</v>
      </c>
      <c r="E164" s="146" t="s">
        <v>1554</v>
      </c>
      <c r="F164" s="147" t="s">
        <v>1555</v>
      </c>
      <c r="G164" s="148" t="s">
        <v>248</v>
      </c>
      <c r="H164" s="149">
        <v>2</v>
      </c>
      <c r="I164" s="150"/>
      <c r="J164" s="150">
        <f t="shared" si="20"/>
        <v>0</v>
      </c>
      <c r="K164" s="151"/>
      <c r="L164" s="27"/>
      <c r="M164" s="152" t="s">
        <v>1</v>
      </c>
      <c r="N164" s="153" t="s">
        <v>35</v>
      </c>
      <c r="O164" s="154">
        <v>0</v>
      </c>
      <c r="P164" s="154">
        <f t="shared" si="21"/>
        <v>0</v>
      </c>
      <c r="Q164" s="154">
        <v>2.0000000000000002E-5</v>
      </c>
      <c r="R164" s="154">
        <f t="shared" si="22"/>
        <v>4.0000000000000003E-5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192</v>
      </c>
      <c r="AT164" s="156" t="s">
        <v>165</v>
      </c>
      <c r="AU164" s="156" t="s">
        <v>170</v>
      </c>
      <c r="AY164" s="14" t="s">
        <v>163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170</v>
      </c>
      <c r="BK164" s="157">
        <f t="shared" si="29"/>
        <v>0</v>
      </c>
      <c r="BL164" s="14" t="s">
        <v>192</v>
      </c>
      <c r="BM164" s="156" t="s">
        <v>298</v>
      </c>
    </row>
    <row r="165" spans="1:65" s="2" customFormat="1" ht="16.5" customHeight="1">
      <c r="A165" s="26"/>
      <c r="B165" s="144"/>
      <c r="C165" s="158" t="s">
        <v>299</v>
      </c>
      <c r="D165" s="158" t="s">
        <v>188</v>
      </c>
      <c r="E165" s="159" t="s">
        <v>1556</v>
      </c>
      <c r="F165" s="160" t="s">
        <v>1557</v>
      </c>
      <c r="G165" s="161" t="s">
        <v>248</v>
      </c>
      <c r="H165" s="162">
        <v>1</v>
      </c>
      <c r="I165" s="163"/>
      <c r="J165" s="163">
        <f t="shared" si="20"/>
        <v>0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21"/>
        <v>0</v>
      </c>
      <c r="Q165" s="154">
        <v>8.8000000000000003E-4</v>
      </c>
      <c r="R165" s="154">
        <f t="shared" si="22"/>
        <v>8.8000000000000003E-4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219</v>
      </c>
      <c r="AT165" s="156" t="s">
        <v>188</v>
      </c>
      <c r="AU165" s="156" t="s">
        <v>170</v>
      </c>
      <c r="AY165" s="14" t="s">
        <v>163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170</v>
      </c>
      <c r="BK165" s="157">
        <f t="shared" si="29"/>
        <v>0</v>
      </c>
      <c r="BL165" s="14" t="s">
        <v>192</v>
      </c>
      <c r="BM165" s="156" t="s">
        <v>302</v>
      </c>
    </row>
    <row r="166" spans="1:65" s="2" customFormat="1" ht="16.5" customHeight="1">
      <c r="A166" s="26"/>
      <c r="B166" s="144"/>
      <c r="C166" s="158" t="s">
        <v>234</v>
      </c>
      <c r="D166" s="158" t="s">
        <v>188</v>
      </c>
      <c r="E166" s="159" t="s">
        <v>1558</v>
      </c>
      <c r="F166" s="160" t="s">
        <v>1559</v>
      </c>
      <c r="G166" s="161" t="s">
        <v>248</v>
      </c>
      <c r="H166" s="162">
        <v>1</v>
      </c>
      <c r="I166" s="163"/>
      <c r="J166" s="163">
        <f t="shared" si="20"/>
        <v>0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21"/>
        <v>0</v>
      </c>
      <c r="Q166" s="154">
        <v>7.5000000000000002E-4</v>
      </c>
      <c r="R166" s="154">
        <f t="shared" si="22"/>
        <v>7.5000000000000002E-4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219</v>
      </c>
      <c r="AT166" s="156" t="s">
        <v>188</v>
      </c>
      <c r="AU166" s="156" t="s">
        <v>170</v>
      </c>
      <c r="AY166" s="14" t="s">
        <v>163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170</v>
      </c>
      <c r="BK166" s="157">
        <f t="shared" si="29"/>
        <v>0</v>
      </c>
      <c r="BL166" s="14" t="s">
        <v>192</v>
      </c>
      <c r="BM166" s="156" t="s">
        <v>305</v>
      </c>
    </row>
    <row r="167" spans="1:65" s="2" customFormat="1" ht="24.2" customHeight="1">
      <c r="A167" s="26"/>
      <c r="B167" s="144"/>
      <c r="C167" s="145" t="s">
        <v>306</v>
      </c>
      <c r="D167" s="145" t="s">
        <v>165</v>
      </c>
      <c r="E167" s="146" t="s">
        <v>1560</v>
      </c>
      <c r="F167" s="147" t="s">
        <v>1561</v>
      </c>
      <c r="G167" s="148" t="s">
        <v>248</v>
      </c>
      <c r="H167" s="149">
        <v>5</v>
      </c>
      <c r="I167" s="150"/>
      <c r="J167" s="150">
        <f t="shared" si="20"/>
        <v>0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si="21"/>
        <v>0</v>
      </c>
      <c r="Q167" s="154">
        <v>2.0000000000000002E-5</v>
      </c>
      <c r="R167" s="154">
        <f t="shared" si="22"/>
        <v>1E-4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192</v>
      </c>
      <c r="AT167" s="156" t="s">
        <v>165</v>
      </c>
      <c r="AU167" s="156" t="s">
        <v>170</v>
      </c>
      <c r="AY167" s="14" t="s">
        <v>163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170</v>
      </c>
      <c r="BK167" s="157">
        <f t="shared" si="29"/>
        <v>0</v>
      </c>
      <c r="BL167" s="14" t="s">
        <v>192</v>
      </c>
      <c r="BM167" s="156" t="s">
        <v>309</v>
      </c>
    </row>
    <row r="168" spans="1:65" s="2" customFormat="1" ht="16.5" customHeight="1">
      <c r="A168" s="26"/>
      <c r="B168" s="144"/>
      <c r="C168" s="158" t="s">
        <v>238</v>
      </c>
      <c r="D168" s="158" t="s">
        <v>188</v>
      </c>
      <c r="E168" s="159" t="s">
        <v>1562</v>
      </c>
      <c r="F168" s="160" t="s">
        <v>1563</v>
      </c>
      <c r="G168" s="161" t="s">
        <v>248</v>
      </c>
      <c r="H168" s="162">
        <v>2</v>
      </c>
      <c r="I168" s="163"/>
      <c r="J168" s="163">
        <f t="shared" si="20"/>
        <v>0</v>
      </c>
      <c r="K168" s="164"/>
      <c r="L168" s="165"/>
      <c r="M168" s="166" t="s">
        <v>1</v>
      </c>
      <c r="N168" s="167" t="s">
        <v>35</v>
      </c>
      <c r="O168" s="154">
        <v>0</v>
      </c>
      <c r="P168" s="154">
        <f t="shared" si="21"/>
        <v>0</v>
      </c>
      <c r="Q168" s="154">
        <v>1.91E-3</v>
      </c>
      <c r="R168" s="154">
        <f t="shared" si="22"/>
        <v>3.82E-3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219</v>
      </c>
      <c r="AT168" s="156" t="s">
        <v>188</v>
      </c>
      <c r="AU168" s="156" t="s">
        <v>170</v>
      </c>
      <c r="AY168" s="14" t="s">
        <v>163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170</v>
      </c>
      <c r="BK168" s="157">
        <f t="shared" si="29"/>
        <v>0</v>
      </c>
      <c r="BL168" s="14" t="s">
        <v>192</v>
      </c>
      <c r="BM168" s="156" t="s">
        <v>312</v>
      </c>
    </row>
    <row r="169" spans="1:65" s="2" customFormat="1" ht="16.5" customHeight="1">
      <c r="A169" s="26"/>
      <c r="B169" s="144"/>
      <c r="C169" s="158" t="s">
        <v>314</v>
      </c>
      <c r="D169" s="158" t="s">
        <v>188</v>
      </c>
      <c r="E169" s="159" t="s">
        <v>1564</v>
      </c>
      <c r="F169" s="160" t="s">
        <v>1565</v>
      </c>
      <c r="G169" s="161" t="s">
        <v>248</v>
      </c>
      <c r="H169" s="162">
        <v>2</v>
      </c>
      <c r="I169" s="163"/>
      <c r="J169" s="163">
        <f t="shared" si="20"/>
        <v>0</v>
      </c>
      <c r="K169" s="164"/>
      <c r="L169" s="165"/>
      <c r="M169" s="166" t="s">
        <v>1</v>
      </c>
      <c r="N169" s="167" t="s">
        <v>35</v>
      </c>
      <c r="O169" s="154">
        <v>0</v>
      </c>
      <c r="P169" s="154">
        <f t="shared" si="21"/>
        <v>0</v>
      </c>
      <c r="Q169" s="154">
        <v>1.4300000000000001E-3</v>
      </c>
      <c r="R169" s="154">
        <f t="shared" si="22"/>
        <v>2.8600000000000001E-3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219</v>
      </c>
      <c r="AT169" s="156" t="s">
        <v>188</v>
      </c>
      <c r="AU169" s="156" t="s">
        <v>170</v>
      </c>
      <c r="AY169" s="14" t="s">
        <v>163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170</v>
      </c>
      <c r="BK169" s="157">
        <f t="shared" si="29"/>
        <v>0</v>
      </c>
      <c r="BL169" s="14" t="s">
        <v>192</v>
      </c>
      <c r="BM169" s="156" t="s">
        <v>317</v>
      </c>
    </row>
    <row r="170" spans="1:65" s="2" customFormat="1" ht="16.5" customHeight="1">
      <c r="A170" s="26"/>
      <c r="B170" s="144"/>
      <c r="C170" s="158" t="s">
        <v>241</v>
      </c>
      <c r="D170" s="158" t="s">
        <v>188</v>
      </c>
      <c r="E170" s="159" t="s">
        <v>1566</v>
      </c>
      <c r="F170" s="160" t="s">
        <v>1567</v>
      </c>
      <c r="G170" s="161" t="s">
        <v>248</v>
      </c>
      <c r="H170" s="162">
        <v>1</v>
      </c>
      <c r="I170" s="163"/>
      <c r="J170" s="163">
        <f t="shared" si="20"/>
        <v>0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21"/>
        <v>0</v>
      </c>
      <c r="Q170" s="154">
        <v>1.3769999999999999E-2</v>
      </c>
      <c r="R170" s="154">
        <f t="shared" si="22"/>
        <v>1.3769999999999999E-2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219</v>
      </c>
      <c r="AT170" s="156" t="s">
        <v>188</v>
      </c>
      <c r="AU170" s="156" t="s">
        <v>170</v>
      </c>
      <c r="AY170" s="14" t="s">
        <v>163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170</v>
      </c>
      <c r="BK170" s="157">
        <f t="shared" si="29"/>
        <v>0</v>
      </c>
      <c r="BL170" s="14" t="s">
        <v>192</v>
      </c>
      <c r="BM170" s="156" t="s">
        <v>320</v>
      </c>
    </row>
    <row r="171" spans="1:65" s="2" customFormat="1" ht="24.2" customHeight="1">
      <c r="A171" s="26"/>
      <c r="B171" s="144"/>
      <c r="C171" s="145" t="s">
        <v>321</v>
      </c>
      <c r="D171" s="145" t="s">
        <v>165</v>
      </c>
      <c r="E171" s="146" t="s">
        <v>1568</v>
      </c>
      <c r="F171" s="147" t="s">
        <v>1569</v>
      </c>
      <c r="G171" s="148" t="s">
        <v>248</v>
      </c>
      <c r="H171" s="149">
        <v>1</v>
      </c>
      <c r="I171" s="150"/>
      <c r="J171" s="150">
        <f t="shared" si="20"/>
        <v>0</v>
      </c>
      <c r="K171" s="151"/>
      <c r="L171" s="27"/>
      <c r="M171" s="152" t="s">
        <v>1</v>
      </c>
      <c r="N171" s="153" t="s">
        <v>35</v>
      </c>
      <c r="O171" s="154">
        <v>0</v>
      </c>
      <c r="P171" s="154">
        <f t="shared" si="21"/>
        <v>0</v>
      </c>
      <c r="Q171" s="154">
        <v>3.5500000000000002E-3</v>
      </c>
      <c r="R171" s="154">
        <f t="shared" si="22"/>
        <v>3.5500000000000002E-3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192</v>
      </c>
      <c r="AT171" s="156" t="s">
        <v>165</v>
      </c>
      <c r="AU171" s="156" t="s">
        <v>170</v>
      </c>
      <c r="AY171" s="14" t="s">
        <v>163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170</v>
      </c>
      <c r="BK171" s="157">
        <f t="shared" si="29"/>
        <v>0</v>
      </c>
      <c r="BL171" s="14" t="s">
        <v>192</v>
      </c>
      <c r="BM171" s="156" t="s">
        <v>324</v>
      </c>
    </row>
    <row r="172" spans="1:65" s="2" customFormat="1" ht="16.5" customHeight="1">
      <c r="A172" s="26"/>
      <c r="B172" s="144"/>
      <c r="C172" s="158" t="s">
        <v>245</v>
      </c>
      <c r="D172" s="158" t="s">
        <v>188</v>
      </c>
      <c r="E172" s="159" t="s">
        <v>1570</v>
      </c>
      <c r="F172" s="160" t="s">
        <v>1571</v>
      </c>
      <c r="G172" s="161" t="s">
        <v>248</v>
      </c>
      <c r="H172" s="162">
        <v>1</v>
      </c>
      <c r="I172" s="163"/>
      <c r="J172" s="163">
        <f t="shared" si="20"/>
        <v>0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21"/>
        <v>0</v>
      </c>
      <c r="Q172" s="154">
        <v>7.7999999999999999E-4</v>
      </c>
      <c r="R172" s="154">
        <f t="shared" si="22"/>
        <v>7.7999999999999999E-4</v>
      </c>
      <c r="S172" s="154">
        <v>0</v>
      </c>
      <c r="T172" s="155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219</v>
      </c>
      <c r="AT172" s="156" t="s">
        <v>188</v>
      </c>
      <c r="AU172" s="156" t="s">
        <v>170</v>
      </c>
      <c r="AY172" s="14" t="s">
        <v>163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170</v>
      </c>
      <c r="BK172" s="157">
        <f t="shared" si="29"/>
        <v>0</v>
      </c>
      <c r="BL172" s="14" t="s">
        <v>192</v>
      </c>
      <c r="BM172" s="156" t="s">
        <v>327</v>
      </c>
    </row>
    <row r="173" spans="1:65" s="2" customFormat="1" ht="24.2" customHeight="1">
      <c r="A173" s="26"/>
      <c r="B173" s="144"/>
      <c r="C173" s="145" t="s">
        <v>328</v>
      </c>
      <c r="D173" s="145" t="s">
        <v>165</v>
      </c>
      <c r="E173" s="146" t="s">
        <v>1572</v>
      </c>
      <c r="F173" s="147" t="s">
        <v>1573</v>
      </c>
      <c r="G173" s="148" t="s">
        <v>374</v>
      </c>
      <c r="H173" s="149">
        <v>340</v>
      </c>
      <c r="I173" s="150"/>
      <c r="J173" s="150">
        <f t="shared" si="20"/>
        <v>0</v>
      </c>
      <c r="K173" s="151"/>
      <c r="L173" s="27"/>
      <c r="M173" s="152" t="s">
        <v>1</v>
      </c>
      <c r="N173" s="153" t="s">
        <v>35</v>
      </c>
      <c r="O173" s="154">
        <v>0</v>
      </c>
      <c r="P173" s="154">
        <f t="shared" si="21"/>
        <v>0</v>
      </c>
      <c r="Q173" s="154">
        <v>1.8000000000000001E-4</v>
      </c>
      <c r="R173" s="154">
        <f t="shared" si="22"/>
        <v>6.1200000000000004E-2</v>
      </c>
      <c r="S173" s="154">
        <v>0</v>
      </c>
      <c r="T173" s="155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192</v>
      </c>
      <c r="AT173" s="156" t="s">
        <v>165</v>
      </c>
      <c r="AU173" s="156" t="s">
        <v>170</v>
      </c>
      <c r="AY173" s="14" t="s">
        <v>163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170</v>
      </c>
      <c r="BK173" s="157">
        <f t="shared" si="29"/>
        <v>0</v>
      </c>
      <c r="BL173" s="14" t="s">
        <v>192</v>
      </c>
      <c r="BM173" s="156" t="s">
        <v>331</v>
      </c>
    </row>
    <row r="174" spans="1:65" s="2" customFormat="1" ht="24.2" customHeight="1">
      <c r="A174" s="26"/>
      <c r="B174" s="144"/>
      <c r="C174" s="145" t="s">
        <v>249</v>
      </c>
      <c r="D174" s="145" t="s">
        <v>165</v>
      </c>
      <c r="E174" s="146" t="s">
        <v>1574</v>
      </c>
      <c r="F174" s="147" t="s">
        <v>1575</v>
      </c>
      <c r="G174" s="148" t="s">
        <v>374</v>
      </c>
      <c r="H174" s="149">
        <v>340</v>
      </c>
      <c r="I174" s="150"/>
      <c r="J174" s="150">
        <f t="shared" si="20"/>
        <v>0</v>
      </c>
      <c r="K174" s="151"/>
      <c r="L174" s="27"/>
      <c r="M174" s="152" t="s">
        <v>1</v>
      </c>
      <c r="N174" s="153" t="s">
        <v>35</v>
      </c>
      <c r="O174" s="154">
        <v>0</v>
      </c>
      <c r="P174" s="154">
        <f t="shared" si="21"/>
        <v>0</v>
      </c>
      <c r="Q174" s="154">
        <v>1.0000000000000001E-5</v>
      </c>
      <c r="R174" s="154">
        <f t="shared" si="22"/>
        <v>3.4000000000000002E-3</v>
      </c>
      <c r="S174" s="154">
        <v>0</v>
      </c>
      <c r="T174" s="155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192</v>
      </c>
      <c r="AT174" s="156" t="s">
        <v>165</v>
      </c>
      <c r="AU174" s="156" t="s">
        <v>170</v>
      </c>
      <c r="AY174" s="14" t="s">
        <v>163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170</v>
      </c>
      <c r="BK174" s="157">
        <f t="shared" si="29"/>
        <v>0</v>
      </c>
      <c r="BL174" s="14" t="s">
        <v>192</v>
      </c>
      <c r="BM174" s="156" t="s">
        <v>334</v>
      </c>
    </row>
    <row r="175" spans="1:65" s="2" customFormat="1" ht="24.2" customHeight="1">
      <c r="A175" s="26"/>
      <c r="B175" s="144"/>
      <c r="C175" s="145" t="s">
        <v>335</v>
      </c>
      <c r="D175" s="145" t="s">
        <v>165</v>
      </c>
      <c r="E175" s="146" t="s">
        <v>1576</v>
      </c>
      <c r="F175" s="147" t="s">
        <v>1577</v>
      </c>
      <c r="G175" s="148" t="s">
        <v>191</v>
      </c>
      <c r="H175" s="149">
        <v>0.253</v>
      </c>
      <c r="I175" s="150"/>
      <c r="J175" s="150">
        <f t="shared" si="20"/>
        <v>0</v>
      </c>
      <c r="K175" s="151"/>
      <c r="L175" s="27"/>
      <c r="M175" s="152" t="s">
        <v>1</v>
      </c>
      <c r="N175" s="153" t="s">
        <v>35</v>
      </c>
      <c r="O175" s="154">
        <v>0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192</v>
      </c>
      <c r="AT175" s="156" t="s">
        <v>165</v>
      </c>
      <c r="AU175" s="156" t="s">
        <v>170</v>
      </c>
      <c r="AY175" s="14" t="s">
        <v>163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170</v>
      </c>
      <c r="BK175" s="157">
        <f t="shared" si="29"/>
        <v>0</v>
      </c>
      <c r="BL175" s="14" t="s">
        <v>192</v>
      </c>
      <c r="BM175" s="156" t="s">
        <v>338</v>
      </c>
    </row>
    <row r="176" spans="1:65" s="12" customFormat="1" ht="22.9" customHeight="1">
      <c r="B176" s="132"/>
      <c r="D176" s="133" t="s">
        <v>68</v>
      </c>
      <c r="E176" s="142" t="s">
        <v>1578</v>
      </c>
      <c r="F176" s="142" t="s">
        <v>1579</v>
      </c>
      <c r="J176" s="143">
        <f>BK176</f>
        <v>0</v>
      </c>
      <c r="L176" s="132"/>
      <c r="M176" s="136"/>
      <c r="N176" s="137"/>
      <c r="O176" s="137"/>
      <c r="P176" s="138">
        <f>SUM(P177:P178)</f>
        <v>0</v>
      </c>
      <c r="Q176" s="137"/>
      <c r="R176" s="138">
        <f>SUM(R177:R178)</f>
        <v>6.1499999999999999E-2</v>
      </c>
      <c r="S176" s="137"/>
      <c r="T176" s="139">
        <f>SUM(T177:T178)</f>
        <v>0</v>
      </c>
      <c r="AR176" s="133" t="s">
        <v>170</v>
      </c>
      <c r="AT176" s="140" t="s">
        <v>68</v>
      </c>
      <c r="AU176" s="140" t="s">
        <v>77</v>
      </c>
      <c r="AY176" s="133" t="s">
        <v>163</v>
      </c>
      <c r="BK176" s="141">
        <f>SUM(BK177:BK178)</f>
        <v>0</v>
      </c>
    </row>
    <row r="177" spans="1:65" s="2" customFormat="1" ht="16.5" customHeight="1">
      <c r="A177" s="26"/>
      <c r="B177" s="144"/>
      <c r="C177" s="145" t="s">
        <v>253</v>
      </c>
      <c r="D177" s="145" t="s">
        <v>165</v>
      </c>
      <c r="E177" s="146" t="s">
        <v>1580</v>
      </c>
      <c r="F177" s="147" t="s">
        <v>1581</v>
      </c>
      <c r="G177" s="148" t="s">
        <v>1582</v>
      </c>
      <c r="H177" s="149">
        <v>1</v>
      </c>
      <c r="I177" s="150"/>
      <c r="J177" s="150">
        <f>ROUND(I177*H177,2)</f>
        <v>0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>O177*H177</f>
        <v>0</v>
      </c>
      <c r="Q177" s="154">
        <v>5.0000000000000001E-3</v>
      </c>
      <c r="R177" s="154">
        <f>Q177*H177</f>
        <v>5.0000000000000001E-3</v>
      </c>
      <c r="S177" s="154">
        <v>0</v>
      </c>
      <c r="T177" s="155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192</v>
      </c>
      <c r="AT177" s="156" t="s">
        <v>165</v>
      </c>
      <c r="AU177" s="156" t="s">
        <v>170</v>
      </c>
      <c r="AY177" s="14" t="s">
        <v>163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4" t="s">
        <v>170</v>
      </c>
      <c r="BK177" s="157">
        <f>ROUND(I177*H177,2)</f>
        <v>0</v>
      </c>
      <c r="BL177" s="14" t="s">
        <v>192</v>
      </c>
      <c r="BM177" s="156" t="s">
        <v>341</v>
      </c>
    </row>
    <row r="178" spans="1:65" s="2" customFormat="1" ht="16.5" customHeight="1">
      <c r="A178" s="26"/>
      <c r="B178" s="144"/>
      <c r="C178" s="158" t="s">
        <v>342</v>
      </c>
      <c r="D178" s="158" t="s">
        <v>188</v>
      </c>
      <c r="E178" s="159" t="s">
        <v>1583</v>
      </c>
      <c r="F178" s="160" t="s">
        <v>1584</v>
      </c>
      <c r="G178" s="161" t="s">
        <v>248</v>
      </c>
      <c r="H178" s="162">
        <v>1</v>
      </c>
      <c r="I178" s="163"/>
      <c r="J178" s="163">
        <f>ROUND(I178*H178,2)</f>
        <v>0</v>
      </c>
      <c r="K178" s="164"/>
      <c r="L178" s="165"/>
      <c r="M178" s="166" t="s">
        <v>1</v>
      </c>
      <c r="N178" s="167" t="s">
        <v>35</v>
      </c>
      <c r="O178" s="154">
        <v>0</v>
      </c>
      <c r="P178" s="154">
        <f>O178*H178</f>
        <v>0</v>
      </c>
      <c r="Q178" s="154">
        <v>5.6500000000000002E-2</v>
      </c>
      <c r="R178" s="154">
        <f>Q178*H178</f>
        <v>5.6500000000000002E-2</v>
      </c>
      <c r="S178" s="154">
        <v>0</v>
      </c>
      <c r="T178" s="155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219</v>
      </c>
      <c r="AT178" s="156" t="s">
        <v>188</v>
      </c>
      <c r="AU178" s="156" t="s">
        <v>170</v>
      </c>
      <c r="AY178" s="14" t="s">
        <v>163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4" t="s">
        <v>170</v>
      </c>
      <c r="BK178" s="157">
        <f>ROUND(I178*H178,2)</f>
        <v>0</v>
      </c>
      <c r="BL178" s="14" t="s">
        <v>192</v>
      </c>
      <c r="BM178" s="156" t="s">
        <v>345</v>
      </c>
    </row>
    <row r="179" spans="1:65" s="12" customFormat="1" ht="22.9" customHeight="1">
      <c r="B179" s="132"/>
      <c r="D179" s="133" t="s">
        <v>68</v>
      </c>
      <c r="E179" s="142" t="s">
        <v>1585</v>
      </c>
      <c r="F179" s="142" t="s">
        <v>1586</v>
      </c>
      <c r="J179" s="143">
        <f>BK179</f>
        <v>0</v>
      </c>
      <c r="L179" s="132"/>
      <c r="M179" s="136"/>
      <c r="N179" s="137"/>
      <c r="O179" s="137"/>
      <c r="P179" s="138">
        <f>SUM(P180:P207)</f>
        <v>0</v>
      </c>
      <c r="Q179" s="137"/>
      <c r="R179" s="138">
        <f>SUM(R180:R207)</f>
        <v>0.2757400000000001</v>
      </c>
      <c r="S179" s="137"/>
      <c r="T179" s="139">
        <f>SUM(T180:T207)</f>
        <v>0</v>
      </c>
      <c r="AR179" s="133" t="s">
        <v>170</v>
      </c>
      <c r="AT179" s="140" t="s">
        <v>68</v>
      </c>
      <c r="AU179" s="140" t="s">
        <v>77</v>
      </c>
      <c r="AY179" s="133" t="s">
        <v>163</v>
      </c>
      <c r="BK179" s="141">
        <f>SUM(BK180:BK207)</f>
        <v>0</v>
      </c>
    </row>
    <row r="180" spans="1:65" s="2" customFormat="1" ht="24.2" customHeight="1">
      <c r="A180" s="26"/>
      <c r="B180" s="144"/>
      <c r="C180" s="145" t="s">
        <v>256</v>
      </c>
      <c r="D180" s="145" t="s">
        <v>165</v>
      </c>
      <c r="E180" s="146" t="s">
        <v>1587</v>
      </c>
      <c r="F180" s="147" t="s">
        <v>1588</v>
      </c>
      <c r="G180" s="148" t="s">
        <v>248</v>
      </c>
      <c r="H180" s="149">
        <v>2</v>
      </c>
      <c r="I180" s="150"/>
      <c r="J180" s="150">
        <f t="shared" ref="J180:J207" si="30">ROUND(I180*H180,2)</f>
        <v>0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ref="P180:P207" si="31">O180*H180</f>
        <v>0</v>
      </c>
      <c r="Q180" s="154">
        <v>7.1000000000000002E-4</v>
      </c>
      <c r="R180" s="154">
        <f t="shared" ref="R180:R207" si="32">Q180*H180</f>
        <v>1.42E-3</v>
      </c>
      <c r="S180" s="154">
        <v>0</v>
      </c>
      <c r="T180" s="155">
        <f t="shared" ref="T180:T207" si="33"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192</v>
      </c>
      <c r="AT180" s="156" t="s">
        <v>165</v>
      </c>
      <c r="AU180" s="156" t="s">
        <v>170</v>
      </c>
      <c r="AY180" s="14" t="s">
        <v>163</v>
      </c>
      <c r="BE180" s="157">
        <f t="shared" ref="BE180:BE207" si="34">IF(N180="základná",J180,0)</f>
        <v>0</v>
      </c>
      <c r="BF180" s="157">
        <f t="shared" ref="BF180:BF207" si="35">IF(N180="znížená",J180,0)</f>
        <v>0</v>
      </c>
      <c r="BG180" s="157">
        <f t="shared" ref="BG180:BG207" si="36">IF(N180="zákl. prenesená",J180,0)</f>
        <v>0</v>
      </c>
      <c r="BH180" s="157">
        <f t="shared" ref="BH180:BH207" si="37">IF(N180="zníž. prenesená",J180,0)</f>
        <v>0</v>
      </c>
      <c r="BI180" s="157">
        <f t="shared" ref="BI180:BI207" si="38">IF(N180="nulová",J180,0)</f>
        <v>0</v>
      </c>
      <c r="BJ180" s="14" t="s">
        <v>170</v>
      </c>
      <c r="BK180" s="157">
        <f t="shared" ref="BK180:BK207" si="39">ROUND(I180*H180,2)</f>
        <v>0</v>
      </c>
      <c r="BL180" s="14" t="s">
        <v>192</v>
      </c>
      <c r="BM180" s="156" t="s">
        <v>348</v>
      </c>
    </row>
    <row r="181" spans="1:65" s="2" customFormat="1" ht="16.5" customHeight="1">
      <c r="A181" s="26"/>
      <c r="B181" s="144"/>
      <c r="C181" s="158" t="s">
        <v>349</v>
      </c>
      <c r="D181" s="158" t="s">
        <v>188</v>
      </c>
      <c r="E181" s="159" t="s">
        <v>1589</v>
      </c>
      <c r="F181" s="160" t="s">
        <v>1590</v>
      </c>
      <c r="G181" s="161" t="s">
        <v>248</v>
      </c>
      <c r="H181" s="162">
        <v>2</v>
      </c>
      <c r="I181" s="163"/>
      <c r="J181" s="163">
        <f t="shared" si="30"/>
        <v>0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31"/>
        <v>0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219</v>
      </c>
      <c r="AT181" s="156" t="s">
        <v>188</v>
      </c>
      <c r="AU181" s="156" t="s">
        <v>170</v>
      </c>
      <c r="AY181" s="14" t="s">
        <v>163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4" t="s">
        <v>170</v>
      </c>
      <c r="BK181" s="157">
        <f t="shared" si="39"/>
        <v>0</v>
      </c>
      <c r="BL181" s="14" t="s">
        <v>192</v>
      </c>
      <c r="BM181" s="156" t="s">
        <v>352</v>
      </c>
    </row>
    <row r="182" spans="1:65" s="2" customFormat="1" ht="24.2" customHeight="1">
      <c r="A182" s="26"/>
      <c r="B182" s="144"/>
      <c r="C182" s="145" t="s">
        <v>260</v>
      </c>
      <c r="D182" s="145" t="s">
        <v>165</v>
      </c>
      <c r="E182" s="146" t="s">
        <v>1591</v>
      </c>
      <c r="F182" s="147" t="s">
        <v>1592</v>
      </c>
      <c r="G182" s="148" t="s">
        <v>1582</v>
      </c>
      <c r="H182" s="149">
        <v>4</v>
      </c>
      <c r="I182" s="150"/>
      <c r="J182" s="150">
        <f t="shared" si="30"/>
        <v>0</v>
      </c>
      <c r="K182" s="151"/>
      <c r="L182" s="27"/>
      <c r="M182" s="152" t="s">
        <v>1</v>
      </c>
      <c r="N182" s="153" t="s">
        <v>35</v>
      </c>
      <c r="O182" s="154">
        <v>0</v>
      </c>
      <c r="P182" s="154">
        <f t="shared" si="31"/>
        <v>0</v>
      </c>
      <c r="Q182" s="154">
        <v>6.6E-4</v>
      </c>
      <c r="R182" s="154">
        <f t="shared" si="32"/>
        <v>2.64E-3</v>
      </c>
      <c r="S182" s="154">
        <v>0</v>
      </c>
      <c r="T182" s="155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192</v>
      </c>
      <c r="AT182" s="156" t="s">
        <v>165</v>
      </c>
      <c r="AU182" s="156" t="s">
        <v>170</v>
      </c>
      <c r="AY182" s="14" t="s">
        <v>163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4" t="s">
        <v>170</v>
      </c>
      <c r="BK182" s="157">
        <f t="shared" si="39"/>
        <v>0</v>
      </c>
      <c r="BL182" s="14" t="s">
        <v>192</v>
      </c>
      <c r="BM182" s="156" t="s">
        <v>355</v>
      </c>
    </row>
    <row r="183" spans="1:65" s="2" customFormat="1" ht="16.5" customHeight="1">
      <c r="A183" s="26"/>
      <c r="B183" s="144"/>
      <c r="C183" s="158" t="s">
        <v>356</v>
      </c>
      <c r="D183" s="158" t="s">
        <v>188</v>
      </c>
      <c r="E183" s="159" t="s">
        <v>1593</v>
      </c>
      <c r="F183" s="160" t="s">
        <v>1594</v>
      </c>
      <c r="G183" s="161" t="s">
        <v>248</v>
      </c>
      <c r="H183" s="162">
        <v>4</v>
      </c>
      <c r="I183" s="163"/>
      <c r="J183" s="163">
        <f t="shared" si="30"/>
        <v>0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31"/>
        <v>0</v>
      </c>
      <c r="Q183" s="154">
        <v>1.4999999999999999E-2</v>
      </c>
      <c r="R183" s="154">
        <f t="shared" si="32"/>
        <v>0.06</v>
      </c>
      <c r="S183" s="154">
        <v>0</v>
      </c>
      <c r="T183" s="155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219</v>
      </c>
      <c r="AT183" s="156" t="s">
        <v>188</v>
      </c>
      <c r="AU183" s="156" t="s">
        <v>170</v>
      </c>
      <c r="AY183" s="14" t="s">
        <v>163</v>
      </c>
      <c r="BE183" s="157">
        <f t="shared" si="34"/>
        <v>0</v>
      </c>
      <c r="BF183" s="157">
        <f t="shared" si="35"/>
        <v>0</v>
      </c>
      <c r="BG183" s="157">
        <f t="shared" si="36"/>
        <v>0</v>
      </c>
      <c r="BH183" s="157">
        <f t="shared" si="37"/>
        <v>0</v>
      </c>
      <c r="BI183" s="157">
        <f t="shared" si="38"/>
        <v>0</v>
      </c>
      <c r="BJ183" s="14" t="s">
        <v>170</v>
      </c>
      <c r="BK183" s="157">
        <f t="shared" si="39"/>
        <v>0</v>
      </c>
      <c r="BL183" s="14" t="s">
        <v>192</v>
      </c>
      <c r="BM183" s="156" t="s">
        <v>359</v>
      </c>
    </row>
    <row r="184" spans="1:65" s="2" customFormat="1" ht="24.2" customHeight="1">
      <c r="A184" s="26"/>
      <c r="B184" s="144"/>
      <c r="C184" s="145" t="s">
        <v>263</v>
      </c>
      <c r="D184" s="145" t="s">
        <v>165</v>
      </c>
      <c r="E184" s="146" t="s">
        <v>1595</v>
      </c>
      <c r="F184" s="147" t="s">
        <v>1596</v>
      </c>
      <c r="G184" s="148" t="s">
        <v>1582</v>
      </c>
      <c r="H184" s="149">
        <v>1</v>
      </c>
      <c r="I184" s="150"/>
      <c r="J184" s="150">
        <f t="shared" si="30"/>
        <v>0</v>
      </c>
      <c r="K184" s="151"/>
      <c r="L184" s="27"/>
      <c r="M184" s="152" t="s">
        <v>1</v>
      </c>
      <c r="N184" s="153" t="s">
        <v>35</v>
      </c>
      <c r="O184" s="154">
        <v>0</v>
      </c>
      <c r="P184" s="154">
        <f t="shared" si="31"/>
        <v>0</v>
      </c>
      <c r="Q184" s="154">
        <v>3.7399999999999998E-3</v>
      </c>
      <c r="R184" s="154">
        <f t="shared" si="32"/>
        <v>3.7399999999999998E-3</v>
      </c>
      <c r="S184" s="154">
        <v>0</v>
      </c>
      <c r="T184" s="155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192</v>
      </c>
      <c r="AT184" s="156" t="s">
        <v>165</v>
      </c>
      <c r="AU184" s="156" t="s">
        <v>170</v>
      </c>
      <c r="AY184" s="14" t="s">
        <v>163</v>
      </c>
      <c r="BE184" s="157">
        <f t="shared" si="34"/>
        <v>0</v>
      </c>
      <c r="BF184" s="157">
        <f t="shared" si="35"/>
        <v>0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4" t="s">
        <v>170</v>
      </c>
      <c r="BK184" s="157">
        <f t="shared" si="39"/>
        <v>0</v>
      </c>
      <c r="BL184" s="14" t="s">
        <v>192</v>
      </c>
      <c r="BM184" s="156" t="s">
        <v>362</v>
      </c>
    </row>
    <row r="185" spans="1:65" s="2" customFormat="1" ht="16.5" customHeight="1">
      <c r="A185" s="26"/>
      <c r="B185" s="144"/>
      <c r="C185" s="158" t="s">
        <v>363</v>
      </c>
      <c r="D185" s="158" t="s">
        <v>188</v>
      </c>
      <c r="E185" s="159" t="s">
        <v>1597</v>
      </c>
      <c r="F185" s="160" t="s">
        <v>1598</v>
      </c>
      <c r="G185" s="161" t="s">
        <v>248</v>
      </c>
      <c r="H185" s="162">
        <v>1</v>
      </c>
      <c r="I185" s="163"/>
      <c r="J185" s="163">
        <f t="shared" si="30"/>
        <v>0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31"/>
        <v>0</v>
      </c>
      <c r="Q185" s="154">
        <v>8.0000000000000002E-3</v>
      </c>
      <c r="R185" s="154">
        <f t="shared" si="32"/>
        <v>8.0000000000000002E-3</v>
      </c>
      <c r="S185" s="154">
        <v>0</v>
      </c>
      <c r="T185" s="155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219</v>
      </c>
      <c r="AT185" s="156" t="s">
        <v>188</v>
      </c>
      <c r="AU185" s="156" t="s">
        <v>170</v>
      </c>
      <c r="AY185" s="14" t="s">
        <v>163</v>
      </c>
      <c r="BE185" s="157">
        <f t="shared" si="34"/>
        <v>0</v>
      </c>
      <c r="BF185" s="157">
        <f t="shared" si="35"/>
        <v>0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4" t="s">
        <v>170</v>
      </c>
      <c r="BK185" s="157">
        <f t="shared" si="39"/>
        <v>0</v>
      </c>
      <c r="BL185" s="14" t="s">
        <v>192</v>
      </c>
      <c r="BM185" s="156" t="s">
        <v>366</v>
      </c>
    </row>
    <row r="186" spans="1:65" s="2" customFormat="1" ht="21.75" customHeight="1">
      <c r="A186" s="26"/>
      <c r="B186" s="144"/>
      <c r="C186" s="145" t="s">
        <v>267</v>
      </c>
      <c r="D186" s="145" t="s">
        <v>165</v>
      </c>
      <c r="E186" s="146" t="s">
        <v>1599</v>
      </c>
      <c r="F186" s="147" t="s">
        <v>1600</v>
      </c>
      <c r="G186" s="148" t="s">
        <v>1582</v>
      </c>
      <c r="H186" s="149">
        <v>8</v>
      </c>
      <c r="I186" s="150"/>
      <c r="J186" s="150">
        <f t="shared" si="30"/>
        <v>0</v>
      </c>
      <c r="K186" s="151"/>
      <c r="L186" s="27"/>
      <c r="M186" s="152" t="s">
        <v>1</v>
      </c>
      <c r="N186" s="153" t="s">
        <v>35</v>
      </c>
      <c r="O186" s="154">
        <v>0</v>
      </c>
      <c r="P186" s="154">
        <f t="shared" si="31"/>
        <v>0</v>
      </c>
      <c r="Q186" s="154">
        <v>2.2300000000000002E-3</v>
      </c>
      <c r="R186" s="154">
        <f t="shared" si="32"/>
        <v>1.7840000000000002E-2</v>
      </c>
      <c r="S186" s="154">
        <v>0</v>
      </c>
      <c r="T186" s="155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192</v>
      </c>
      <c r="AT186" s="156" t="s">
        <v>165</v>
      </c>
      <c r="AU186" s="156" t="s">
        <v>170</v>
      </c>
      <c r="AY186" s="14" t="s">
        <v>163</v>
      </c>
      <c r="BE186" s="157">
        <f t="shared" si="34"/>
        <v>0</v>
      </c>
      <c r="BF186" s="157">
        <f t="shared" si="35"/>
        <v>0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4" t="s">
        <v>170</v>
      </c>
      <c r="BK186" s="157">
        <f t="shared" si="39"/>
        <v>0</v>
      </c>
      <c r="BL186" s="14" t="s">
        <v>192</v>
      </c>
      <c r="BM186" s="156" t="s">
        <v>369</v>
      </c>
    </row>
    <row r="187" spans="1:65" s="2" customFormat="1" ht="16.5" customHeight="1">
      <c r="A187" s="26"/>
      <c r="B187" s="144"/>
      <c r="C187" s="158" t="s">
        <v>371</v>
      </c>
      <c r="D187" s="158" t="s">
        <v>188</v>
      </c>
      <c r="E187" s="159" t="s">
        <v>1601</v>
      </c>
      <c r="F187" s="160" t="s">
        <v>1602</v>
      </c>
      <c r="G187" s="161" t="s">
        <v>248</v>
      </c>
      <c r="H187" s="162">
        <v>8</v>
      </c>
      <c r="I187" s="163"/>
      <c r="J187" s="163">
        <f t="shared" si="30"/>
        <v>0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31"/>
        <v>0</v>
      </c>
      <c r="Q187" s="154">
        <v>1.2E-2</v>
      </c>
      <c r="R187" s="154">
        <f t="shared" si="32"/>
        <v>9.6000000000000002E-2</v>
      </c>
      <c r="S187" s="154">
        <v>0</v>
      </c>
      <c r="T187" s="155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219</v>
      </c>
      <c r="AT187" s="156" t="s">
        <v>188</v>
      </c>
      <c r="AU187" s="156" t="s">
        <v>170</v>
      </c>
      <c r="AY187" s="14" t="s">
        <v>163</v>
      </c>
      <c r="BE187" s="157">
        <f t="shared" si="34"/>
        <v>0</v>
      </c>
      <c r="BF187" s="157">
        <f t="shared" si="35"/>
        <v>0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4" t="s">
        <v>170</v>
      </c>
      <c r="BK187" s="157">
        <f t="shared" si="39"/>
        <v>0</v>
      </c>
      <c r="BL187" s="14" t="s">
        <v>192</v>
      </c>
      <c r="BM187" s="156" t="s">
        <v>375</v>
      </c>
    </row>
    <row r="188" spans="1:65" s="2" customFormat="1" ht="24.2" customHeight="1">
      <c r="A188" s="26"/>
      <c r="B188" s="144"/>
      <c r="C188" s="145" t="s">
        <v>270</v>
      </c>
      <c r="D188" s="145" t="s">
        <v>165</v>
      </c>
      <c r="E188" s="146" t="s">
        <v>1603</v>
      </c>
      <c r="F188" s="147" t="s">
        <v>1604</v>
      </c>
      <c r="G188" s="148" t="s">
        <v>1582</v>
      </c>
      <c r="H188" s="149">
        <v>2</v>
      </c>
      <c r="I188" s="150"/>
      <c r="J188" s="150">
        <f t="shared" si="30"/>
        <v>0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31"/>
        <v>0</v>
      </c>
      <c r="Q188" s="154">
        <v>3.4000000000000002E-4</v>
      </c>
      <c r="R188" s="154">
        <f t="shared" si="32"/>
        <v>6.8000000000000005E-4</v>
      </c>
      <c r="S188" s="154">
        <v>0</v>
      </c>
      <c r="T188" s="155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192</v>
      </c>
      <c r="AT188" s="156" t="s">
        <v>165</v>
      </c>
      <c r="AU188" s="156" t="s">
        <v>170</v>
      </c>
      <c r="AY188" s="14" t="s">
        <v>163</v>
      </c>
      <c r="BE188" s="157">
        <f t="shared" si="34"/>
        <v>0</v>
      </c>
      <c r="BF188" s="157">
        <f t="shared" si="35"/>
        <v>0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4" t="s">
        <v>170</v>
      </c>
      <c r="BK188" s="157">
        <f t="shared" si="39"/>
        <v>0</v>
      </c>
      <c r="BL188" s="14" t="s">
        <v>192</v>
      </c>
      <c r="BM188" s="156" t="s">
        <v>378</v>
      </c>
    </row>
    <row r="189" spans="1:65" s="2" customFormat="1" ht="24.2" customHeight="1">
      <c r="A189" s="26"/>
      <c r="B189" s="144"/>
      <c r="C189" s="158" t="s">
        <v>379</v>
      </c>
      <c r="D189" s="158" t="s">
        <v>188</v>
      </c>
      <c r="E189" s="159" t="s">
        <v>1605</v>
      </c>
      <c r="F189" s="160" t="s">
        <v>1606</v>
      </c>
      <c r="G189" s="161" t="s">
        <v>248</v>
      </c>
      <c r="H189" s="162">
        <v>2</v>
      </c>
      <c r="I189" s="163"/>
      <c r="J189" s="163">
        <f t="shared" si="30"/>
        <v>0</v>
      </c>
      <c r="K189" s="164"/>
      <c r="L189" s="165"/>
      <c r="M189" s="166" t="s">
        <v>1</v>
      </c>
      <c r="N189" s="167" t="s">
        <v>35</v>
      </c>
      <c r="O189" s="154">
        <v>0</v>
      </c>
      <c r="P189" s="154">
        <f t="shared" si="31"/>
        <v>0</v>
      </c>
      <c r="Q189" s="154">
        <v>1.2500000000000001E-2</v>
      </c>
      <c r="R189" s="154">
        <f t="shared" si="32"/>
        <v>2.5000000000000001E-2</v>
      </c>
      <c r="S189" s="154">
        <v>0</v>
      </c>
      <c r="T189" s="155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219</v>
      </c>
      <c r="AT189" s="156" t="s">
        <v>188</v>
      </c>
      <c r="AU189" s="156" t="s">
        <v>170</v>
      </c>
      <c r="AY189" s="14" t="s">
        <v>163</v>
      </c>
      <c r="BE189" s="157">
        <f t="shared" si="34"/>
        <v>0</v>
      </c>
      <c r="BF189" s="157">
        <f t="shared" si="35"/>
        <v>0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170</v>
      </c>
      <c r="BK189" s="157">
        <f t="shared" si="39"/>
        <v>0</v>
      </c>
      <c r="BL189" s="14" t="s">
        <v>192</v>
      </c>
      <c r="BM189" s="156" t="s">
        <v>382</v>
      </c>
    </row>
    <row r="190" spans="1:65" s="2" customFormat="1" ht="33" customHeight="1">
      <c r="A190" s="26"/>
      <c r="B190" s="144"/>
      <c r="C190" s="145" t="s">
        <v>274</v>
      </c>
      <c r="D190" s="145" t="s">
        <v>165</v>
      </c>
      <c r="E190" s="146" t="s">
        <v>1607</v>
      </c>
      <c r="F190" s="147" t="s">
        <v>1608</v>
      </c>
      <c r="G190" s="148" t="s">
        <v>1582</v>
      </c>
      <c r="H190" s="149">
        <v>7</v>
      </c>
      <c r="I190" s="150"/>
      <c r="J190" s="150">
        <f t="shared" si="30"/>
        <v>0</v>
      </c>
      <c r="K190" s="151"/>
      <c r="L190" s="27"/>
      <c r="M190" s="152" t="s">
        <v>1</v>
      </c>
      <c r="N190" s="153" t="s">
        <v>35</v>
      </c>
      <c r="O190" s="154">
        <v>0</v>
      </c>
      <c r="P190" s="154">
        <f t="shared" si="31"/>
        <v>0</v>
      </c>
      <c r="Q190" s="154">
        <v>2.5000000000000001E-4</v>
      </c>
      <c r="R190" s="154">
        <f t="shared" si="32"/>
        <v>1.75E-3</v>
      </c>
      <c r="S190" s="154">
        <v>0</v>
      </c>
      <c r="T190" s="155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192</v>
      </c>
      <c r="AT190" s="156" t="s">
        <v>165</v>
      </c>
      <c r="AU190" s="156" t="s">
        <v>170</v>
      </c>
      <c r="AY190" s="14" t="s">
        <v>163</v>
      </c>
      <c r="BE190" s="157">
        <f t="shared" si="34"/>
        <v>0</v>
      </c>
      <c r="BF190" s="157">
        <f t="shared" si="35"/>
        <v>0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170</v>
      </c>
      <c r="BK190" s="157">
        <f t="shared" si="39"/>
        <v>0</v>
      </c>
      <c r="BL190" s="14" t="s">
        <v>192</v>
      </c>
      <c r="BM190" s="156" t="s">
        <v>385</v>
      </c>
    </row>
    <row r="191" spans="1:65" s="2" customFormat="1" ht="24.2" customHeight="1">
      <c r="A191" s="26"/>
      <c r="B191" s="144"/>
      <c r="C191" s="158" t="s">
        <v>387</v>
      </c>
      <c r="D191" s="158" t="s">
        <v>188</v>
      </c>
      <c r="E191" s="159" t="s">
        <v>1609</v>
      </c>
      <c r="F191" s="160" t="s">
        <v>1610</v>
      </c>
      <c r="G191" s="161" t="s">
        <v>248</v>
      </c>
      <c r="H191" s="162">
        <v>7</v>
      </c>
      <c r="I191" s="163"/>
      <c r="J191" s="163">
        <f t="shared" si="30"/>
        <v>0</v>
      </c>
      <c r="K191" s="164"/>
      <c r="L191" s="165"/>
      <c r="M191" s="166" t="s">
        <v>1</v>
      </c>
      <c r="N191" s="167" t="s">
        <v>35</v>
      </c>
      <c r="O191" s="154">
        <v>0</v>
      </c>
      <c r="P191" s="154">
        <f t="shared" si="31"/>
        <v>0</v>
      </c>
      <c r="Q191" s="154">
        <v>2.82E-3</v>
      </c>
      <c r="R191" s="154">
        <f t="shared" si="32"/>
        <v>1.9740000000000001E-2</v>
      </c>
      <c r="S191" s="154">
        <v>0</v>
      </c>
      <c r="T191" s="155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219</v>
      </c>
      <c r="AT191" s="156" t="s">
        <v>188</v>
      </c>
      <c r="AU191" s="156" t="s">
        <v>170</v>
      </c>
      <c r="AY191" s="14" t="s">
        <v>163</v>
      </c>
      <c r="BE191" s="157">
        <f t="shared" si="34"/>
        <v>0</v>
      </c>
      <c r="BF191" s="157">
        <f t="shared" si="35"/>
        <v>0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170</v>
      </c>
      <c r="BK191" s="157">
        <f t="shared" si="39"/>
        <v>0</v>
      </c>
      <c r="BL191" s="14" t="s">
        <v>192</v>
      </c>
      <c r="BM191" s="156" t="s">
        <v>390</v>
      </c>
    </row>
    <row r="192" spans="1:65" s="2" customFormat="1" ht="24.2" customHeight="1">
      <c r="A192" s="26"/>
      <c r="B192" s="144"/>
      <c r="C192" s="145" t="s">
        <v>277</v>
      </c>
      <c r="D192" s="145" t="s">
        <v>165</v>
      </c>
      <c r="E192" s="146" t="s">
        <v>1611</v>
      </c>
      <c r="F192" s="147" t="s">
        <v>1612</v>
      </c>
      <c r="G192" s="148" t="s">
        <v>1582</v>
      </c>
      <c r="H192" s="149">
        <v>2</v>
      </c>
      <c r="I192" s="150"/>
      <c r="J192" s="150">
        <f t="shared" si="30"/>
        <v>0</v>
      </c>
      <c r="K192" s="151"/>
      <c r="L192" s="27"/>
      <c r="M192" s="152" t="s">
        <v>1</v>
      </c>
      <c r="N192" s="153" t="s">
        <v>35</v>
      </c>
      <c r="O192" s="154">
        <v>0</v>
      </c>
      <c r="P192" s="154">
        <f t="shared" si="31"/>
        <v>0</v>
      </c>
      <c r="Q192" s="154">
        <v>4.8999999999999998E-4</v>
      </c>
      <c r="R192" s="154">
        <f t="shared" si="32"/>
        <v>9.7999999999999997E-4</v>
      </c>
      <c r="S192" s="154">
        <v>0</v>
      </c>
      <c r="T192" s="15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192</v>
      </c>
      <c r="AT192" s="156" t="s">
        <v>165</v>
      </c>
      <c r="AU192" s="156" t="s">
        <v>170</v>
      </c>
      <c r="AY192" s="14" t="s">
        <v>163</v>
      </c>
      <c r="BE192" s="157">
        <f t="shared" si="34"/>
        <v>0</v>
      </c>
      <c r="BF192" s="157">
        <f t="shared" si="35"/>
        <v>0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170</v>
      </c>
      <c r="BK192" s="157">
        <f t="shared" si="39"/>
        <v>0</v>
      </c>
      <c r="BL192" s="14" t="s">
        <v>192</v>
      </c>
      <c r="BM192" s="156" t="s">
        <v>393</v>
      </c>
    </row>
    <row r="193" spans="1:65" s="2" customFormat="1" ht="16.5" customHeight="1">
      <c r="A193" s="26"/>
      <c r="B193" s="144"/>
      <c r="C193" s="158" t="s">
        <v>394</v>
      </c>
      <c r="D193" s="158" t="s">
        <v>188</v>
      </c>
      <c r="E193" s="159" t="s">
        <v>1613</v>
      </c>
      <c r="F193" s="160" t="s">
        <v>1614</v>
      </c>
      <c r="G193" s="161" t="s">
        <v>248</v>
      </c>
      <c r="H193" s="162">
        <v>2</v>
      </c>
      <c r="I193" s="163"/>
      <c r="J193" s="163">
        <f t="shared" si="30"/>
        <v>0</v>
      </c>
      <c r="K193" s="164"/>
      <c r="L193" s="165"/>
      <c r="M193" s="166" t="s">
        <v>1</v>
      </c>
      <c r="N193" s="167" t="s">
        <v>35</v>
      </c>
      <c r="O193" s="154">
        <v>0</v>
      </c>
      <c r="P193" s="154">
        <f t="shared" si="31"/>
        <v>0</v>
      </c>
      <c r="Q193" s="154">
        <v>0.01</v>
      </c>
      <c r="R193" s="154">
        <f t="shared" si="32"/>
        <v>0.02</v>
      </c>
      <c r="S193" s="154">
        <v>0</v>
      </c>
      <c r="T193" s="155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219</v>
      </c>
      <c r="AT193" s="156" t="s">
        <v>188</v>
      </c>
      <c r="AU193" s="156" t="s">
        <v>170</v>
      </c>
      <c r="AY193" s="14" t="s">
        <v>163</v>
      </c>
      <c r="BE193" s="157">
        <f t="shared" si="34"/>
        <v>0</v>
      </c>
      <c r="BF193" s="157">
        <f t="shared" si="35"/>
        <v>0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170</v>
      </c>
      <c r="BK193" s="157">
        <f t="shared" si="39"/>
        <v>0</v>
      </c>
      <c r="BL193" s="14" t="s">
        <v>192</v>
      </c>
      <c r="BM193" s="156" t="s">
        <v>397</v>
      </c>
    </row>
    <row r="194" spans="1:65" s="2" customFormat="1" ht="16.5" customHeight="1">
      <c r="A194" s="26"/>
      <c r="B194" s="144"/>
      <c r="C194" s="145" t="s">
        <v>281</v>
      </c>
      <c r="D194" s="145" t="s">
        <v>165</v>
      </c>
      <c r="E194" s="146" t="s">
        <v>1615</v>
      </c>
      <c r="F194" s="147" t="s">
        <v>1616</v>
      </c>
      <c r="G194" s="148" t="s">
        <v>248</v>
      </c>
      <c r="H194" s="149">
        <v>5</v>
      </c>
      <c r="I194" s="150"/>
      <c r="J194" s="150">
        <f t="shared" si="30"/>
        <v>0</v>
      </c>
      <c r="K194" s="151"/>
      <c r="L194" s="27"/>
      <c r="M194" s="152" t="s">
        <v>1</v>
      </c>
      <c r="N194" s="153" t="s">
        <v>35</v>
      </c>
      <c r="O194" s="154">
        <v>0</v>
      </c>
      <c r="P194" s="154">
        <f t="shared" si="31"/>
        <v>0</v>
      </c>
      <c r="Q194" s="154">
        <v>1.2E-4</v>
      </c>
      <c r="R194" s="154">
        <f t="shared" si="32"/>
        <v>6.0000000000000006E-4</v>
      </c>
      <c r="S194" s="154">
        <v>0</v>
      </c>
      <c r="T194" s="155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192</v>
      </c>
      <c r="AT194" s="156" t="s">
        <v>165</v>
      </c>
      <c r="AU194" s="156" t="s">
        <v>170</v>
      </c>
      <c r="AY194" s="14" t="s">
        <v>163</v>
      </c>
      <c r="BE194" s="157">
        <f t="shared" si="34"/>
        <v>0</v>
      </c>
      <c r="BF194" s="157">
        <f t="shared" si="35"/>
        <v>0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4" t="s">
        <v>170</v>
      </c>
      <c r="BK194" s="157">
        <f t="shared" si="39"/>
        <v>0</v>
      </c>
      <c r="BL194" s="14" t="s">
        <v>192</v>
      </c>
      <c r="BM194" s="156" t="s">
        <v>400</v>
      </c>
    </row>
    <row r="195" spans="1:65" s="2" customFormat="1" ht="21.75" customHeight="1">
      <c r="A195" s="26"/>
      <c r="B195" s="144"/>
      <c r="C195" s="158" t="s">
        <v>401</v>
      </c>
      <c r="D195" s="158" t="s">
        <v>188</v>
      </c>
      <c r="E195" s="159" t="s">
        <v>1617</v>
      </c>
      <c r="F195" s="160" t="s">
        <v>1618</v>
      </c>
      <c r="G195" s="161" t="s">
        <v>248</v>
      </c>
      <c r="H195" s="162">
        <v>5</v>
      </c>
      <c r="I195" s="163"/>
      <c r="J195" s="163">
        <f t="shared" si="30"/>
        <v>0</v>
      </c>
      <c r="K195" s="164"/>
      <c r="L195" s="165"/>
      <c r="M195" s="166" t="s">
        <v>1</v>
      </c>
      <c r="N195" s="167" t="s">
        <v>35</v>
      </c>
      <c r="O195" s="154">
        <v>0</v>
      </c>
      <c r="P195" s="154">
        <f t="shared" si="31"/>
        <v>0</v>
      </c>
      <c r="Q195" s="154">
        <v>2E-3</v>
      </c>
      <c r="R195" s="154">
        <f t="shared" si="32"/>
        <v>0.01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219</v>
      </c>
      <c r="AT195" s="156" t="s">
        <v>188</v>
      </c>
      <c r="AU195" s="156" t="s">
        <v>170</v>
      </c>
      <c r="AY195" s="14" t="s">
        <v>163</v>
      </c>
      <c r="BE195" s="157">
        <f t="shared" si="34"/>
        <v>0</v>
      </c>
      <c r="BF195" s="157">
        <f t="shared" si="35"/>
        <v>0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170</v>
      </c>
      <c r="BK195" s="157">
        <f t="shared" si="39"/>
        <v>0</v>
      </c>
      <c r="BL195" s="14" t="s">
        <v>192</v>
      </c>
      <c r="BM195" s="156" t="s">
        <v>404</v>
      </c>
    </row>
    <row r="196" spans="1:65" s="2" customFormat="1" ht="24.2" customHeight="1">
      <c r="A196" s="26"/>
      <c r="B196" s="144"/>
      <c r="C196" s="145" t="s">
        <v>284</v>
      </c>
      <c r="D196" s="145" t="s">
        <v>165</v>
      </c>
      <c r="E196" s="146" t="s">
        <v>1619</v>
      </c>
      <c r="F196" s="147" t="s">
        <v>1620</v>
      </c>
      <c r="G196" s="148" t="s">
        <v>248</v>
      </c>
      <c r="H196" s="149">
        <v>15</v>
      </c>
      <c r="I196" s="150"/>
      <c r="J196" s="150">
        <f t="shared" si="30"/>
        <v>0</v>
      </c>
      <c r="K196" s="151"/>
      <c r="L196" s="27"/>
      <c r="M196" s="152" t="s">
        <v>1</v>
      </c>
      <c r="N196" s="153" t="s">
        <v>35</v>
      </c>
      <c r="O196" s="154">
        <v>0</v>
      </c>
      <c r="P196" s="154">
        <f t="shared" si="31"/>
        <v>0</v>
      </c>
      <c r="Q196" s="154">
        <v>1E-4</v>
      </c>
      <c r="R196" s="154">
        <f t="shared" si="32"/>
        <v>1.5E-3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192</v>
      </c>
      <c r="AT196" s="156" t="s">
        <v>165</v>
      </c>
      <c r="AU196" s="156" t="s">
        <v>170</v>
      </c>
      <c r="AY196" s="14" t="s">
        <v>163</v>
      </c>
      <c r="BE196" s="157">
        <f t="shared" si="34"/>
        <v>0</v>
      </c>
      <c r="BF196" s="157">
        <f t="shared" si="35"/>
        <v>0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170</v>
      </c>
      <c r="BK196" s="157">
        <f t="shared" si="39"/>
        <v>0</v>
      </c>
      <c r="BL196" s="14" t="s">
        <v>192</v>
      </c>
      <c r="BM196" s="156" t="s">
        <v>407</v>
      </c>
    </row>
    <row r="197" spans="1:65" s="2" customFormat="1" ht="16.5" customHeight="1">
      <c r="A197" s="26"/>
      <c r="B197" s="144"/>
      <c r="C197" s="158" t="s">
        <v>408</v>
      </c>
      <c r="D197" s="158" t="s">
        <v>188</v>
      </c>
      <c r="E197" s="159" t="s">
        <v>1621</v>
      </c>
      <c r="F197" s="160" t="s">
        <v>1622</v>
      </c>
      <c r="G197" s="161" t="s">
        <v>248</v>
      </c>
      <c r="H197" s="162">
        <v>7</v>
      </c>
      <c r="I197" s="163"/>
      <c r="J197" s="163">
        <f t="shared" si="30"/>
        <v>0</v>
      </c>
      <c r="K197" s="164"/>
      <c r="L197" s="165"/>
      <c r="M197" s="166" t="s">
        <v>1</v>
      </c>
      <c r="N197" s="167" t="s">
        <v>35</v>
      </c>
      <c r="O197" s="154">
        <v>0</v>
      </c>
      <c r="P197" s="154">
        <f t="shared" si="31"/>
        <v>0</v>
      </c>
      <c r="Q197" s="154">
        <v>0</v>
      </c>
      <c r="R197" s="154">
        <f t="shared" si="32"/>
        <v>0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219</v>
      </c>
      <c r="AT197" s="156" t="s">
        <v>188</v>
      </c>
      <c r="AU197" s="156" t="s">
        <v>170</v>
      </c>
      <c r="AY197" s="14" t="s">
        <v>163</v>
      </c>
      <c r="BE197" s="157">
        <f t="shared" si="34"/>
        <v>0</v>
      </c>
      <c r="BF197" s="157">
        <f t="shared" si="35"/>
        <v>0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170</v>
      </c>
      <c r="BK197" s="157">
        <f t="shared" si="39"/>
        <v>0</v>
      </c>
      <c r="BL197" s="14" t="s">
        <v>192</v>
      </c>
      <c r="BM197" s="156" t="s">
        <v>411</v>
      </c>
    </row>
    <row r="198" spans="1:65" s="2" customFormat="1" ht="16.5" customHeight="1">
      <c r="A198" s="26"/>
      <c r="B198" s="144"/>
      <c r="C198" s="158" t="s">
        <v>288</v>
      </c>
      <c r="D198" s="158" t="s">
        <v>188</v>
      </c>
      <c r="E198" s="159" t="s">
        <v>1623</v>
      </c>
      <c r="F198" s="160" t="s">
        <v>1624</v>
      </c>
      <c r="G198" s="161" t="s">
        <v>248</v>
      </c>
      <c r="H198" s="162">
        <v>8</v>
      </c>
      <c r="I198" s="163"/>
      <c r="J198" s="163">
        <f t="shared" si="30"/>
        <v>0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31"/>
        <v>0</v>
      </c>
      <c r="Q198" s="154">
        <v>0</v>
      </c>
      <c r="R198" s="154">
        <f t="shared" si="32"/>
        <v>0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219</v>
      </c>
      <c r="AT198" s="156" t="s">
        <v>188</v>
      </c>
      <c r="AU198" s="156" t="s">
        <v>170</v>
      </c>
      <c r="AY198" s="14" t="s">
        <v>163</v>
      </c>
      <c r="BE198" s="157">
        <f t="shared" si="34"/>
        <v>0</v>
      </c>
      <c r="BF198" s="157">
        <f t="shared" si="35"/>
        <v>0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170</v>
      </c>
      <c r="BK198" s="157">
        <f t="shared" si="39"/>
        <v>0</v>
      </c>
      <c r="BL198" s="14" t="s">
        <v>192</v>
      </c>
      <c r="BM198" s="156" t="s">
        <v>414</v>
      </c>
    </row>
    <row r="199" spans="1:65" s="2" customFormat="1" ht="21.75" customHeight="1">
      <c r="A199" s="26"/>
      <c r="B199" s="144"/>
      <c r="C199" s="145" t="s">
        <v>415</v>
      </c>
      <c r="D199" s="145" t="s">
        <v>165</v>
      </c>
      <c r="E199" s="146" t="s">
        <v>1625</v>
      </c>
      <c r="F199" s="147" t="s">
        <v>1626</v>
      </c>
      <c r="G199" s="148" t="s">
        <v>248</v>
      </c>
      <c r="H199" s="149">
        <v>2</v>
      </c>
      <c r="I199" s="150"/>
      <c r="J199" s="150">
        <f t="shared" si="30"/>
        <v>0</v>
      </c>
      <c r="K199" s="151"/>
      <c r="L199" s="27"/>
      <c r="M199" s="152" t="s">
        <v>1</v>
      </c>
      <c r="N199" s="153" t="s">
        <v>35</v>
      </c>
      <c r="O199" s="154">
        <v>0</v>
      </c>
      <c r="P199" s="154">
        <f t="shared" si="31"/>
        <v>0</v>
      </c>
      <c r="Q199" s="154">
        <v>4.0000000000000003E-5</v>
      </c>
      <c r="R199" s="154">
        <f t="shared" si="32"/>
        <v>8.0000000000000007E-5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192</v>
      </c>
      <c r="AT199" s="156" t="s">
        <v>165</v>
      </c>
      <c r="AU199" s="156" t="s">
        <v>170</v>
      </c>
      <c r="AY199" s="14" t="s">
        <v>163</v>
      </c>
      <c r="BE199" s="157">
        <f t="shared" si="34"/>
        <v>0</v>
      </c>
      <c r="BF199" s="157">
        <f t="shared" si="35"/>
        <v>0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170</v>
      </c>
      <c r="BK199" s="157">
        <f t="shared" si="39"/>
        <v>0</v>
      </c>
      <c r="BL199" s="14" t="s">
        <v>192</v>
      </c>
      <c r="BM199" s="156" t="s">
        <v>418</v>
      </c>
    </row>
    <row r="200" spans="1:65" s="2" customFormat="1" ht="16.5" customHeight="1">
      <c r="A200" s="26"/>
      <c r="B200" s="144"/>
      <c r="C200" s="158" t="s">
        <v>291</v>
      </c>
      <c r="D200" s="158" t="s">
        <v>188</v>
      </c>
      <c r="E200" s="159" t="s">
        <v>1627</v>
      </c>
      <c r="F200" s="160" t="s">
        <v>1628</v>
      </c>
      <c r="G200" s="161" t="s">
        <v>248</v>
      </c>
      <c r="H200" s="162">
        <v>2</v>
      </c>
      <c r="I200" s="163"/>
      <c r="J200" s="163">
        <f t="shared" si="30"/>
        <v>0</v>
      </c>
      <c r="K200" s="164"/>
      <c r="L200" s="165"/>
      <c r="M200" s="166" t="s">
        <v>1</v>
      </c>
      <c r="N200" s="167" t="s">
        <v>35</v>
      </c>
      <c r="O200" s="154">
        <v>0</v>
      </c>
      <c r="P200" s="154">
        <f t="shared" si="31"/>
        <v>0</v>
      </c>
      <c r="Q200" s="154">
        <v>2E-3</v>
      </c>
      <c r="R200" s="154">
        <f t="shared" si="32"/>
        <v>4.0000000000000001E-3</v>
      </c>
      <c r="S200" s="154">
        <v>0</v>
      </c>
      <c r="T200" s="155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219</v>
      </c>
      <c r="AT200" s="156" t="s">
        <v>188</v>
      </c>
      <c r="AU200" s="156" t="s">
        <v>170</v>
      </c>
      <c r="AY200" s="14" t="s">
        <v>163</v>
      </c>
      <c r="BE200" s="157">
        <f t="shared" si="34"/>
        <v>0</v>
      </c>
      <c r="BF200" s="157">
        <f t="shared" si="35"/>
        <v>0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4" t="s">
        <v>170</v>
      </c>
      <c r="BK200" s="157">
        <f t="shared" si="39"/>
        <v>0</v>
      </c>
      <c r="BL200" s="14" t="s">
        <v>192</v>
      </c>
      <c r="BM200" s="156" t="s">
        <v>421</v>
      </c>
    </row>
    <row r="201" spans="1:65" s="2" customFormat="1" ht="24.2" customHeight="1">
      <c r="A201" s="26"/>
      <c r="B201" s="144"/>
      <c r="C201" s="145" t="s">
        <v>422</v>
      </c>
      <c r="D201" s="145" t="s">
        <v>165</v>
      </c>
      <c r="E201" s="146" t="s">
        <v>1629</v>
      </c>
      <c r="F201" s="147" t="s">
        <v>1630</v>
      </c>
      <c r="G201" s="148" t="s">
        <v>248</v>
      </c>
      <c r="H201" s="149">
        <v>8</v>
      </c>
      <c r="I201" s="150"/>
      <c r="J201" s="150">
        <f t="shared" si="30"/>
        <v>0</v>
      </c>
      <c r="K201" s="151"/>
      <c r="L201" s="27"/>
      <c r="M201" s="152" t="s">
        <v>1</v>
      </c>
      <c r="N201" s="153" t="s">
        <v>35</v>
      </c>
      <c r="O201" s="154">
        <v>0</v>
      </c>
      <c r="P201" s="154">
        <f t="shared" si="31"/>
        <v>0</v>
      </c>
      <c r="Q201" s="154">
        <v>1.0000000000000001E-5</v>
      </c>
      <c r="R201" s="154">
        <f t="shared" si="32"/>
        <v>8.0000000000000007E-5</v>
      </c>
      <c r="S201" s="154">
        <v>0</v>
      </c>
      <c r="T201" s="155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192</v>
      </c>
      <c r="AT201" s="156" t="s">
        <v>165</v>
      </c>
      <c r="AU201" s="156" t="s">
        <v>170</v>
      </c>
      <c r="AY201" s="14" t="s">
        <v>163</v>
      </c>
      <c r="BE201" s="157">
        <f t="shared" si="34"/>
        <v>0</v>
      </c>
      <c r="BF201" s="157">
        <f t="shared" si="35"/>
        <v>0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4" t="s">
        <v>170</v>
      </c>
      <c r="BK201" s="157">
        <f t="shared" si="39"/>
        <v>0</v>
      </c>
      <c r="BL201" s="14" t="s">
        <v>192</v>
      </c>
      <c r="BM201" s="156" t="s">
        <v>425</v>
      </c>
    </row>
    <row r="202" spans="1:65" s="2" customFormat="1" ht="16.5" customHeight="1">
      <c r="A202" s="26"/>
      <c r="B202" s="144"/>
      <c r="C202" s="158" t="s">
        <v>295</v>
      </c>
      <c r="D202" s="158" t="s">
        <v>188</v>
      </c>
      <c r="E202" s="159" t="s">
        <v>1631</v>
      </c>
      <c r="F202" s="160" t="s">
        <v>1632</v>
      </c>
      <c r="G202" s="161" t="s">
        <v>248</v>
      </c>
      <c r="H202" s="162">
        <v>8</v>
      </c>
      <c r="I202" s="163"/>
      <c r="J202" s="163">
        <f t="shared" si="30"/>
        <v>0</v>
      </c>
      <c r="K202" s="164"/>
      <c r="L202" s="165"/>
      <c r="M202" s="166" t="s">
        <v>1</v>
      </c>
      <c r="N202" s="167" t="s">
        <v>35</v>
      </c>
      <c r="O202" s="154">
        <v>0</v>
      </c>
      <c r="P202" s="154">
        <f t="shared" si="31"/>
        <v>0</v>
      </c>
      <c r="Q202" s="154">
        <v>2.0000000000000001E-4</v>
      </c>
      <c r="R202" s="154">
        <f t="shared" si="32"/>
        <v>1.6000000000000001E-3</v>
      </c>
      <c r="S202" s="154">
        <v>0</v>
      </c>
      <c r="T202" s="155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219</v>
      </c>
      <c r="AT202" s="156" t="s">
        <v>188</v>
      </c>
      <c r="AU202" s="156" t="s">
        <v>170</v>
      </c>
      <c r="AY202" s="14" t="s">
        <v>163</v>
      </c>
      <c r="BE202" s="157">
        <f t="shared" si="34"/>
        <v>0</v>
      </c>
      <c r="BF202" s="157">
        <f t="shared" si="35"/>
        <v>0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4" t="s">
        <v>170</v>
      </c>
      <c r="BK202" s="157">
        <f t="shared" si="39"/>
        <v>0</v>
      </c>
      <c r="BL202" s="14" t="s">
        <v>192</v>
      </c>
      <c r="BM202" s="156" t="s">
        <v>428</v>
      </c>
    </row>
    <row r="203" spans="1:65" s="2" customFormat="1" ht="24.2" customHeight="1">
      <c r="A203" s="26"/>
      <c r="B203" s="144"/>
      <c r="C203" s="145" t="s">
        <v>429</v>
      </c>
      <c r="D203" s="145" t="s">
        <v>165</v>
      </c>
      <c r="E203" s="146" t="s">
        <v>1633</v>
      </c>
      <c r="F203" s="147" t="s">
        <v>1634</v>
      </c>
      <c r="G203" s="148" t="s">
        <v>248</v>
      </c>
      <c r="H203" s="149">
        <v>7</v>
      </c>
      <c r="I203" s="150"/>
      <c r="J203" s="150">
        <f t="shared" si="30"/>
        <v>0</v>
      </c>
      <c r="K203" s="151"/>
      <c r="L203" s="27"/>
      <c r="M203" s="152" t="s">
        <v>1</v>
      </c>
      <c r="N203" s="153" t="s">
        <v>35</v>
      </c>
      <c r="O203" s="154">
        <v>0</v>
      </c>
      <c r="P203" s="154">
        <f t="shared" si="31"/>
        <v>0</v>
      </c>
      <c r="Q203" s="154">
        <v>1.0000000000000001E-5</v>
      </c>
      <c r="R203" s="154">
        <f t="shared" si="32"/>
        <v>7.0000000000000007E-5</v>
      </c>
      <c r="S203" s="154">
        <v>0</v>
      </c>
      <c r="T203" s="155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192</v>
      </c>
      <c r="AT203" s="156" t="s">
        <v>165</v>
      </c>
      <c r="AU203" s="156" t="s">
        <v>170</v>
      </c>
      <c r="AY203" s="14" t="s">
        <v>163</v>
      </c>
      <c r="BE203" s="157">
        <f t="shared" si="34"/>
        <v>0</v>
      </c>
      <c r="BF203" s="157">
        <f t="shared" si="35"/>
        <v>0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4" t="s">
        <v>170</v>
      </c>
      <c r="BK203" s="157">
        <f t="shared" si="39"/>
        <v>0</v>
      </c>
      <c r="BL203" s="14" t="s">
        <v>192</v>
      </c>
      <c r="BM203" s="156" t="s">
        <v>432</v>
      </c>
    </row>
    <row r="204" spans="1:65" s="2" customFormat="1" ht="16.5" customHeight="1">
      <c r="A204" s="26"/>
      <c r="B204" s="144"/>
      <c r="C204" s="158" t="s">
        <v>298</v>
      </c>
      <c r="D204" s="158" t="s">
        <v>188</v>
      </c>
      <c r="E204" s="159" t="s">
        <v>1635</v>
      </c>
      <c r="F204" s="160" t="s">
        <v>1636</v>
      </c>
      <c r="G204" s="161" t="s">
        <v>248</v>
      </c>
      <c r="H204" s="162">
        <v>7</v>
      </c>
      <c r="I204" s="163"/>
      <c r="J204" s="163">
        <f t="shared" si="30"/>
        <v>0</v>
      </c>
      <c r="K204" s="164"/>
      <c r="L204" s="165"/>
      <c r="M204" s="166" t="s">
        <v>1</v>
      </c>
      <c r="N204" s="167" t="s">
        <v>35</v>
      </c>
      <c r="O204" s="154">
        <v>0</v>
      </c>
      <c r="P204" s="154">
        <f t="shared" si="31"/>
        <v>0</v>
      </c>
      <c r="Q204" s="154">
        <v>0</v>
      </c>
      <c r="R204" s="154">
        <f t="shared" si="32"/>
        <v>0</v>
      </c>
      <c r="S204" s="154">
        <v>0</v>
      </c>
      <c r="T204" s="155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219</v>
      </c>
      <c r="AT204" s="156" t="s">
        <v>188</v>
      </c>
      <c r="AU204" s="156" t="s">
        <v>170</v>
      </c>
      <c r="AY204" s="14" t="s">
        <v>163</v>
      </c>
      <c r="BE204" s="157">
        <f t="shared" si="34"/>
        <v>0</v>
      </c>
      <c r="BF204" s="157">
        <f t="shared" si="35"/>
        <v>0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4" t="s">
        <v>170</v>
      </c>
      <c r="BK204" s="157">
        <f t="shared" si="39"/>
        <v>0</v>
      </c>
      <c r="BL204" s="14" t="s">
        <v>192</v>
      </c>
      <c r="BM204" s="156" t="s">
        <v>435</v>
      </c>
    </row>
    <row r="205" spans="1:65" s="2" customFormat="1" ht="24.2" customHeight="1">
      <c r="A205" s="26"/>
      <c r="B205" s="144"/>
      <c r="C205" s="145" t="s">
        <v>436</v>
      </c>
      <c r="D205" s="145" t="s">
        <v>165</v>
      </c>
      <c r="E205" s="146" t="s">
        <v>1637</v>
      </c>
      <c r="F205" s="147" t="s">
        <v>1638</v>
      </c>
      <c r="G205" s="148" t="s">
        <v>248</v>
      </c>
      <c r="H205" s="149">
        <v>2</v>
      </c>
      <c r="I205" s="150"/>
      <c r="J205" s="150">
        <f t="shared" si="30"/>
        <v>0</v>
      </c>
      <c r="K205" s="151"/>
      <c r="L205" s="27"/>
      <c r="M205" s="152" t="s">
        <v>1</v>
      </c>
      <c r="N205" s="153" t="s">
        <v>35</v>
      </c>
      <c r="O205" s="154">
        <v>0</v>
      </c>
      <c r="P205" s="154">
        <f t="shared" si="31"/>
        <v>0</v>
      </c>
      <c r="Q205" s="154">
        <v>1.0000000000000001E-5</v>
      </c>
      <c r="R205" s="154">
        <f t="shared" si="32"/>
        <v>2.0000000000000002E-5</v>
      </c>
      <c r="S205" s="154">
        <v>0</v>
      </c>
      <c r="T205" s="155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192</v>
      </c>
      <c r="AT205" s="156" t="s">
        <v>165</v>
      </c>
      <c r="AU205" s="156" t="s">
        <v>170</v>
      </c>
      <c r="AY205" s="14" t="s">
        <v>163</v>
      </c>
      <c r="BE205" s="157">
        <f t="shared" si="34"/>
        <v>0</v>
      </c>
      <c r="BF205" s="157">
        <f t="shared" si="35"/>
        <v>0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4" t="s">
        <v>170</v>
      </c>
      <c r="BK205" s="157">
        <f t="shared" si="39"/>
        <v>0</v>
      </c>
      <c r="BL205" s="14" t="s">
        <v>192</v>
      </c>
      <c r="BM205" s="156" t="s">
        <v>439</v>
      </c>
    </row>
    <row r="206" spans="1:65" s="2" customFormat="1" ht="16.5" customHeight="1">
      <c r="A206" s="26"/>
      <c r="B206" s="144"/>
      <c r="C206" s="158" t="s">
        <v>302</v>
      </c>
      <c r="D206" s="158" t="s">
        <v>188</v>
      </c>
      <c r="E206" s="159" t="s">
        <v>1639</v>
      </c>
      <c r="F206" s="160" t="s">
        <v>1640</v>
      </c>
      <c r="G206" s="161" t="s">
        <v>248</v>
      </c>
      <c r="H206" s="162">
        <v>2</v>
      </c>
      <c r="I206" s="163"/>
      <c r="J206" s="163">
        <f t="shared" si="30"/>
        <v>0</v>
      </c>
      <c r="K206" s="164"/>
      <c r="L206" s="165"/>
      <c r="M206" s="166" t="s">
        <v>1</v>
      </c>
      <c r="N206" s="167" t="s">
        <v>35</v>
      </c>
      <c r="O206" s="154">
        <v>0</v>
      </c>
      <c r="P206" s="154">
        <f t="shared" si="31"/>
        <v>0</v>
      </c>
      <c r="Q206" s="154">
        <v>0</v>
      </c>
      <c r="R206" s="154">
        <f t="shared" si="32"/>
        <v>0</v>
      </c>
      <c r="S206" s="154">
        <v>0</v>
      </c>
      <c r="T206" s="155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219</v>
      </c>
      <c r="AT206" s="156" t="s">
        <v>188</v>
      </c>
      <c r="AU206" s="156" t="s">
        <v>170</v>
      </c>
      <c r="AY206" s="14" t="s">
        <v>163</v>
      </c>
      <c r="BE206" s="157">
        <f t="shared" si="34"/>
        <v>0</v>
      </c>
      <c r="BF206" s="157">
        <f t="shared" si="35"/>
        <v>0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4" t="s">
        <v>170</v>
      </c>
      <c r="BK206" s="157">
        <f t="shared" si="39"/>
        <v>0</v>
      </c>
      <c r="BL206" s="14" t="s">
        <v>192</v>
      </c>
      <c r="BM206" s="156" t="s">
        <v>442</v>
      </c>
    </row>
    <row r="207" spans="1:65" s="2" customFormat="1" ht="24.2" customHeight="1">
      <c r="A207" s="26"/>
      <c r="B207" s="144"/>
      <c r="C207" s="145" t="s">
        <v>443</v>
      </c>
      <c r="D207" s="145" t="s">
        <v>165</v>
      </c>
      <c r="E207" s="146" t="s">
        <v>1641</v>
      </c>
      <c r="F207" s="147" t="s">
        <v>1642</v>
      </c>
      <c r="G207" s="148" t="s">
        <v>191</v>
      </c>
      <c r="H207" s="149">
        <v>0.27600000000000002</v>
      </c>
      <c r="I207" s="150"/>
      <c r="J207" s="150">
        <f t="shared" si="30"/>
        <v>0</v>
      </c>
      <c r="K207" s="151"/>
      <c r="L207" s="27"/>
      <c r="M207" s="168" t="s">
        <v>1</v>
      </c>
      <c r="N207" s="169" t="s">
        <v>35</v>
      </c>
      <c r="O207" s="170">
        <v>0</v>
      </c>
      <c r="P207" s="170">
        <f t="shared" si="31"/>
        <v>0</v>
      </c>
      <c r="Q207" s="170">
        <v>0</v>
      </c>
      <c r="R207" s="170">
        <f t="shared" si="32"/>
        <v>0</v>
      </c>
      <c r="S207" s="170">
        <v>0</v>
      </c>
      <c r="T207" s="171">
        <f t="shared" si="3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192</v>
      </c>
      <c r="AT207" s="156" t="s">
        <v>165</v>
      </c>
      <c r="AU207" s="156" t="s">
        <v>170</v>
      </c>
      <c r="AY207" s="14" t="s">
        <v>163</v>
      </c>
      <c r="BE207" s="157">
        <f t="shared" si="34"/>
        <v>0</v>
      </c>
      <c r="BF207" s="157">
        <f t="shared" si="35"/>
        <v>0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4" t="s">
        <v>170</v>
      </c>
      <c r="BK207" s="157">
        <f t="shared" si="39"/>
        <v>0</v>
      </c>
      <c r="BL207" s="14" t="s">
        <v>192</v>
      </c>
      <c r="BM207" s="156" t="s">
        <v>446</v>
      </c>
    </row>
    <row r="208" spans="1:65" s="2" customFormat="1" ht="6.95" customHeight="1">
      <c r="A208" s="26"/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27"/>
      <c r="M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</row>
  </sheetData>
  <autoFilter ref="C121:K20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2"/>
  <sheetViews>
    <sheetView showGridLines="0" topLeftCell="A187" workbookViewId="0">
      <selection activeCell="V198" sqref="V198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1643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ROUND(J124,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ROUND((SUM(BE124:BE211)),  2)</f>
        <v>0</v>
      </c>
      <c r="G33" s="98"/>
      <c r="H33" s="98"/>
      <c r="I33" s="99">
        <v>0.2</v>
      </c>
      <c r="J33" s="97">
        <f>ROUND(((SUM(BE124:BE211))*I33),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ROUND((SUM(BF124:BF211)),  2)</f>
        <v>0</v>
      </c>
      <c r="G34" s="26"/>
      <c r="H34" s="26"/>
      <c r="I34" s="101">
        <v>0.2</v>
      </c>
      <c r="J34" s="100">
        <f>ROUND(((SUM(BF124:BF211))*I34),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ROUND((SUM(BG124:BG211)),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ROUND((SUM(BH124:BH211)),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ROUND((SUM(BI124:BI211)),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05 - SO 01.5 Stavebná časť - ustredné vykurovanie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J124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135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customHeight="1">
      <c r="B98" s="117"/>
      <c r="D98" s="118" t="s">
        <v>137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899999999999999" customHeight="1">
      <c r="B99" s="117"/>
      <c r="D99" s="118" t="s">
        <v>1474</v>
      </c>
      <c r="E99" s="119"/>
      <c r="F99" s="119"/>
      <c r="G99" s="119"/>
      <c r="H99" s="119"/>
      <c r="I99" s="119"/>
      <c r="J99" s="120">
        <f>J134</f>
        <v>0</v>
      </c>
      <c r="L99" s="117"/>
    </row>
    <row r="100" spans="1:31" s="10" customFormat="1" ht="19.899999999999999" customHeight="1">
      <c r="B100" s="117"/>
      <c r="D100" s="118" t="s">
        <v>1644</v>
      </c>
      <c r="E100" s="119"/>
      <c r="F100" s="119"/>
      <c r="G100" s="119"/>
      <c r="H100" s="119"/>
      <c r="I100" s="119"/>
      <c r="J100" s="120">
        <f>J141</f>
        <v>0</v>
      </c>
      <c r="L100" s="117"/>
    </row>
    <row r="101" spans="1:31" s="10" customFormat="1" ht="19.899999999999999" customHeight="1">
      <c r="B101" s="117"/>
      <c r="D101" s="118" t="s">
        <v>1645</v>
      </c>
      <c r="E101" s="119"/>
      <c r="F101" s="119"/>
      <c r="G101" s="119"/>
      <c r="H101" s="119"/>
      <c r="I101" s="119"/>
      <c r="J101" s="120">
        <f>J157</f>
        <v>0</v>
      </c>
      <c r="L101" s="117"/>
    </row>
    <row r="102" spans="1:31" s="10" customFormat="1" ht="19.899999999999999" customHeight="1">
      <c r="B102" s="117"/>
      <c r="D102" s="118" t="s">
        <v>1646</v>
      </c>
      <c r="E102" s="119"/>
      <c r="F102" s="119"/>
      <c r="G102" s="119"/>
      <c r="H102" s="119"/>
      <c r="I102" s="119"/>
      <c r="J102" s="120">
        <f>J160</f>
        <v>0</v>
      </c>
      <c r="L102" s="117"/>
    </row>
    <row r="103" spans="1:31" s="10" customFormat="1" ht="19.899999999999999" customHeight="1">
      <c r="B103" s="117"/>
      <c r="D103" s="118" t="s">
        <v>1647</v>
      </c>
      <c r="E103" s="119"/>
      <c r="F103" s="119"/>
      <c r="G103" s="119"/>
      <c r="H103" s="119"/>
      <c r="I103" s="119"/>
      <c r="J103" s="120">
        <f>J184</f>
        <v>0</v>
      </c>
      <c r="L103" s="117"/>
    </row>
    <row r="104" spans="1:31" s="9" customFormat="1" ht="24.95" customHeight="1">
      <c r="B104" s="113"/>
      <c r="D104" s="114" t="s">
        <v>1648</v>
      </c>
      <c r="E104" s="115"/>
      <c r="F104" s="115"/>
      <c r="G104" s="115"/>
      <c r="H104" s="115"/>
      <c r="I104" s="115"/>
      <c r="J104" s="116">
        <f>J210</f>
        <v>0</v>
      </c>
      <c r="L104" s="113"/>
    </row>
    <row r="105" spans="1:31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31" s="2" customFormat="1" ht="6.95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5" customHeight="1">
      <c r="A111" s="26"/>
      <c r="B111" s="27"/>
      <c r="C111" s="18" t="s">
        <v>149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12" t="str">
        <f>E7</f>
        <v>Vinárstvo Káty</v>
      </c>
      <c r="F114" s="213"/>
      <c r="G114" s="213"/>
      <c r="H114" s="213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119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8" t="str">
        <f>E9</f>
        <v xml:space="preserve">05 - SO 01.5 Stavebná časť - ustredné vykurovanie </v>
      </c>
      <c r="F116" s="211"/>
      <c r="G116" s="211"/>
      <c r="H116" s="211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>21. 4. 2022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21</v>
      </c>
      <c r="D120" s="26"/>
      <c r="E120" s="26"/>
      <c r="F120" s="21" t="str">
        <f>E15</f>
        <v>SANPO s.r.o., Kráľovka 159/22, 076 82 Malá Tŕňa</v>
      </c>
      <c r="G120" s="26"/>
      <c r="H120" s="26"/>
      <c r="I120" s="23" t="s">
        <v>25</v>
      </c>
      <c r="J120" s="24" t="str">
        <f>E21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27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150</v>
      </c>
      <c r="D123" s="124" t="s">
        <v>54</v>
      </c>
      <c r="E123" s="124" t="s">
        <v>50</v>
      </c>
      <c r="F123" s="124" t="s">
        <v>51</v>
      </c>
      <c r="G123" s="124" t="s">
        <v>151</v>
      </c>
      <c r="H123" s="124" t="s">
        <v>152</v>
      </c>
      <c r="I123" s="124" t="s">
        <v>153</v>
      </c>
      <c r="J123" s="125" t="s">
        <v>123</v>
      </c>
      <c r="K123" s="126" t="s">
        <v>154</v>
      </c>
      <c r="L123" s="127"/>
      <c r="M123" s="59" t="s">
        <v>1</v>
      </c>
      <c r="N123" s="60" t="s">
        <v>33</v>
      </c>
      <c r="O123" s="60" t="s">
        <v>155</v>
      </c>
      <c r="P123" s="60" t="s">
        <v>156</v>
      </c>
      <c r="Q123" s="60" t="s">
        <v>157</v>
      </c>
      <c r="R123" s="60" t="s">
        <v>158</v>
      </c>
      <c r="S123" s="60" t="s">
        <v>159</v>
      </c>
      <c r="T123" s="61" t="s">
        <v>160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>
      <c r="A124" s="26"/>
      <c r="B124" s="27"/>
      <c r="C124" s="66" t="s">
        <v>124</v>
      </c>
      <c r="D124" s="26"/>
      <c r="E124" s="26"/>
      <c r="F124" s="26"/>
      <c r="G124" s="26"/>
      <c r="H124" s="26"/>
      <c r="I124" s="26"/>
      <c r="J124" s="128">
        <f>BK124</f>
        <v>0</v>
      </c>
      <c r="K124" s="26"/>
      <c r="L124" s="27"/>
      <c r="M124" s="62"/>
      <c r="N124" s="53"/>
      <c r="O124" s="63"/>
      <c r="P124" s="129">
        <f>P125+P210</f>
        <v>0</v>
      </c>
      <c r="Q124" s="63"/>
      <c r="R124" s="129">
        <f>R125+R210</f>
        <v>2.4758099999999996</v>
      </c>
      <c r="S124" s="63"/>
      <c r="T124" s="130">
        <f>T125+T210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125</v>
      </c>
      <c r="BK124" s="131">
        <f>BK125+BK210</f>
        <v>0</v>
      </c>
    </row>
    <row r="125" spans="1:65" s="12" customFormat="1" ht="25.9" customHeight="1">
      <c r="B125" s="132"/>
      <c r="D125" s="133" t="s">
        <v>68</v>
      </c>
      <c r="E125" s="134" t="s">
        <v>509</v>
      </c>
      <c r="F125" s="134" t="s">
        <v>510</v>
      </c>
      <c r="J125" s="135">
        <f>BK125</f>
        <v>0</v>
      </c>
      <c r="L125" s="132"/>
      <c r="M125" s="136"/>
      <c r="N125" s="137"/>
      <c r="O125" s="137"/>
      <c r="P125" s="138">
        <f>P126+P134+P141+P157+P160+P184</f>
        <v>0</v>
      </c>
      <c r="Q125" s="137"/>
      <c r="R125" s="138">
        <f>R126+R134+R141+R157+R160+R184</f>
        <v>2.4758099999999996</v>
      </c>
      <c r="S125" s="137"/>
      <c r="T125" s="139">
        <f>T126+T134+T141+T157+T160+T184</f>
        <v>0</v>
      </c>
      <c r="AR125" s="133" t="s">
        <v>170</v>
      </c>
      <c r="AT125" s="140" t="s">
        <v>68</v>
      </c>
      <c r="AU125" s="140" t="s">
        <v>69</v>
      </c>
      <c r="AY125" s="133" t="s">
        <v>163</v>
      </c>
      <c r="BK125" s="141">
        <f>BK126+BK134+BK141+BK157+BK160+BK184</f>
        <v>0</v>
      </c>
    </row>
    <row r="126" spans="1:65" s="12" customFormat="1" ht="22.9" customHeight="1">
      <c r="B126" s="132"/>
      <c r="D126" s="133" t="s">
        <v>68</v>
      </c>
      <c r="E126" s="142" t="s">
        <v>541</v>
      </c>
      <c r="F126" s="142" t="s">
        <v>542</v>
      </c>
      <c r="J126" s="143">
        <f>BK126</f>
        <v>0</v>
      </c>
      <c r="L126" s="132"/>
      <c r="M126" s="136"/>
      <c r="N126" s="137"/>
      <c r="O126" s="137"/>
      <c r="P126" s="138">
        <f>SUM(P127:P133)</f>
        <v>0</v>
      </c>
      <c r="Q126" s="137"/>
      <c r="R126" s="138">
        <f>SUM(R127:R133)</f>
        <v>7.8500000000000011E-3</v>
      </c>
      <c r="S126" s="137"/>
      <c r="T126" s="139">
        <f>SUM(T127:T133)</f>
        <v>0</v>
      </c>
      <c r="AR126" s="133" t="s">
        <v>170</v>
      </c>
      <c r="AT126" s="140" t="s">
        <v>68</v>
      </c>
      <c r="AU126" s="140" t="s">
        <v>77</v>
      </c>
      <c r="AY126" s="133" t="s">
        <v>163</v>
      </c>
      <c r="BK126" s="141">
        <f>SUM(BK127:BK133)</f>
        <v>0</v>
      </c>
    </row>
    <row r="127" spans="1:65" s="2" customFormat="1" ht="21.75" customHeight="1">
      <c r="A127" s="26"/>
      <c r="B127" s="144"/>
      <c r="C127" s="145" t="s">
        <v>77</v>
      </c>
      <c r="D127" s="145" t="s">
        <v>165</v>
      </c>
      <c r="E127" s="146" t="s">
        <v>1487</v>
      </c>
      <c r="F127" s="147" t="s">
        <v>1488</v>
      </c>
      <c r="G127" s="148" t="s">
        <v>374</v>
      </c>
      <c r="H127" s="149">
        <v>95</v>
      </c>
      <c r="I127" s="150"/>
      <c r="J127" s="150">
        <f t="shared" ref="J127:J133" si="0">ROUND(I127*H127,2)</f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ref="P127:P133" si="1">O127*H127</f>
        <v>0</v>
      </c>
      <c r="Q127" s="154">
        <v>2.0000000000000002E-5</v>
      </c>
      <c r="R127" s="154">
        <f t="shared" ref="R127:R133" si="2">Q127*H127</f>
        <v>1.9000000000000002E-3</v>
      </c>
      <c r="S127" s="154">
        <v>0</v>
      </c>
      <c r="T127" s="155">
        <f t="shared" ref="T127:T133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192</v>
      </c>
      <c r="AT127" s="156" t="s">
        <v>165</v>
      </c>
      <c r="AU127" s="156" t="s">
        <v>170</v>
      </c>
      <c r="AY127" s="14" t="s">
        <v>163</v>
      </c>
      <c r="BE127" s="157">
        <f t="shared" ref="BE127:BE133" si="4">IF(N127="základná",J127,0)</f>
        <v>0</v>
      </c>
      <c r="BF127" s="157">
        <f t="shared" ref="BF127:BF133" si="5">IF(N127="znížená",J127,0)</f>
        <v>0</v>
      </c>
      <c r="BG127" s="157">
        <f t="shared" ref="BG127:BG133" si="6">IF(N127="zákl. prenesená",J127,0)</f>
        <v>0</v>
      </c>
      <c r="BH127" s="157">
        <f t="shared" ref="BH127:BH133" si="7">IF(N127="zníž. prenesená",J127,0)</f>
        <v>0</v>
      </c>
      <c r="BI127" s="157">
        <f t="shared" ref="BI127:BI133" si="8">IF(N127="nulová",J127,0)</f>
        <v>0</v>
      </c>
      <c r="BJ127" s="14" t="s">
        <v>170</v>
      </c>
      <c r="BK127" s="157">
        <f t="shared" ref="BK127:BK133" si="9">ROUND(I127*H127,2)</f>
        <v>0</v>
      </c>
      <c r="BL127" s="14" t="s">
        <v>192</v>
      </c>
      <c r="BM127" s="156" t="s">
        <v>170</v>
      </c>
    </row>
    <row r="128" spans="1:65" s="2" customFormat="1" ht="33" customHeight="1">
      <c r="A128" s="26"/>
      <c r="B128" s="144"/>
      <c r="C128" s="158" t="s">
        <v>170</v>
      </c>
      <c r="D128" s="158" t="s">
        <v>188</v>
      </c>
      <c r="E128" s="159" t="s">
        <v>1649</v>
      </c>
      <c r="F128" s="160" t="s">
        <v>1650</v>
      </c>
      <c r="G128" s="161" t="s">
        <v>374</v>
      </c>
      <c r="H128" s="162">
        <v>76.5</v>
      </c>
      <c r="I128" s="163"/>
      <c r="J128" s="163">
        <f t="shared" si="0"/>
        <v>0</v>
      </c>
      <c r="K128" s="164"/>
      <c r="L128" s="165"/>
      <c r="M128" s="166" t="s">
        <v>1</v>
      </c>
      <c r="N128" s="167" t="s">
        <v>35</v>
      </c>
      <c r="O128" s="154">
        <v>0</v>
      </c>
      <c r="P128" s="154">
        <f t="shared" si="1"/>
        <v>0</v>
      </c>
      <c r="Q128" s="154">
        <v>2.0000000000000002E-5</v>
      </c>
      <c r="R128" s="154">
        <f t="shared" si="2"/>
        <v>1.5300000000000001E-3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219</v>
      </c>
      <c r="AT128" s="156" t="s">
        <v>188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192</v>
      </c>
      <c r="BM128" s="156" t="s">
        <v>169</v>
      </c>
    </row>
    <row r="129" spans="1:65" s="2" customFormat="1" ht="33" customHeight="1">
      <c r="A129" s="26"/>
      <c r="B129" s="144"/>
      <c r="C129" s="158" t="s">
        <v>173</v>
      </c>
      <c r="D129" s="158" t="s">
        <v>188</v>
      </c>
      <c r="E129" s="159" t="s">
        <v>1651</v>
      </c>
      <c r="F129" s="160" t="s">
        <v>1652</v>
      </c>
      <c r="G129" s="161" t="s">
        <v>374</v>
      </c>
      <c r="H129" s="162">
        <v>4.08</v>
      </c>
      <c r="I129" s="163"/>
      <c r="J129" s="163">
        <f t="shared" si="0"/>
        <v>0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8.0882352941176504E-5</v>
      </c>
      <c r="R129" s="154">
        <f t="shared" si="2"/>
        <v>3.3000000000000016E-4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219</v>
      </c>
      <c r="AT129" s="156" t="s">
        <v>188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192</v>
      </c>
      <c r="BM129" s="156" t="s">
        <v>176</v>
      </c>
    </row>
    <row r="130" spans="1:65" s="2" customFormat="1" ht="33" customHeight="1">
      <c r="A130" s="26"/>
      <c r="B130" s="144"/>
      <c r="C130" s="158" t="s">
        <v>169</v>
      </c>
      <c r="D130" s="158" t="s">
        <v>188</v>
      </c>
      <c r="E130" s="159" t="s">
        <v>1653</v>
      </c>
      <c r="F130" s="160" t="s">
        <v>1654</v>
      </c>
      <c r="G130" s="161" t="s">
        <v>374</v>
      </c>
      <c r="H130" s="162">
        <v>16.32</v>
      </c>
      <c r="I130" s="163"/>
      <c r="J130" s="163">
        <f t="shared" si="0"/>
        <v>0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1.50122549019608E-4</v>
      </c>
      <c r="R130" s="154">
        <f t="shared" si="2"/>
        <v>2.4500000000000025E-3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219</v>
      </c>
      <c r="AT130" s="156" t="s">
        <v>188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192</v>
      </c>
      <c r="BM130" s="156" t="s">
        <v>179</v>
      </c>
    </row>
    <row r="131" spans="1:65" s="2" customFormat="1" ht="21.75" customHeight="1">
      <c r="A131" s="26"/>
      <c r="B131" s="144"/>
      <c r="C131" s="145" t="s">
        <v>180</v>
      </c>
      <c r="D131" s="145" t="s">
        <v>165</v>
      </c>
      <c r="E131" s="146" t="s">
        <v>1655</v>
      </c>
      <c r="F131" s="147" t="s">
        <v>1656</v>
      </c>
      <c r="G131" s="148" t="s">
        <v>374</v>
      </c>
      <c r="H131" s="149">
        <v>27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2.0000000000000002E-5</v>
      </c>
      <c r="R131" s="154">
        <f t="shared" si="2"/>
        <v>5.4000000000000001E-4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192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192</v>
      </c>
      <c r="BM131" s="156" t="s">
        <v>103</v>
      </c>
    </row>
    <row r="132" spans="1:65" s="2" customFormat="1" ht="33" customHeight="1">
      <c r="A132" s="26"/>
      <c r="B132" s="144"/>
      <c r="C132" s="158" t="s">
        <v>176</v>
      </c>
      <c r="D132" s="158" t="s">
        <v>188</v>
      </c>
      <c r="E132" s="159" t="s">
        <v>1657</v>
      </c>
      <c r="F132" s="160" t="s">
        <v>1658</v>
      </c>
      <c r="G132" s="161" t="s">
        <v>374</v>
      </c>
      <c r="H132" s="162">
        <v>27.54</v>
      </c>
      <c r="I132" s="163"/>
      <c r="J132" s="163">
        <f t="shared" si="0"/>
        <v>0</v>
      </c>
      <c r="K132" s="164"/>
      <c r="L132" s="165"/>
      <c r="M132" s="166" t="s">
        <v>1</v>
      </c>
      <c r="N132" s="167" t="s">
        <v>35</v>
      </c>
      <c r="O132" s="154">
        <v>0</v>
      </c>
      <c r="P132" s="154">
        <f t="shared" si="1"/>
        <v>0</v>
      </c>
      <c r="Q132" s="154">
        <v>3.9941902687000698E-5</v>
      </c>
      <c r="R132" s="154">
        <f t="shared" si="2"/>
        <v>1.0999999999999992E-3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219</v>
      </c>
      <c r="AT132" s="156" t="s">
        <v>188</v>
      </c>
      <c r="AU132" s="156" t="s">
        <v>170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192</v>
      </c>
      <c r="BM132" s="156" t="s">
        <v>109</v>
      </c>
    </row>
    <row r="133" spans="1:65" s="2" customFormat="1" ht="24.2" customHeight="1">
      <c r="A133" s="26"/>
      <c r="B133" s="144"/>
      <c r="C133" s="145" t="s">
        <v>185</v>
      </c>
      <c r="D133" s="145" t="s">
        <v>165</v>
      </c>
      <c r="E133" s="146" t="s">
        <v>1659</v>
      </c>
      <c r="F133" s="147" t="s">
        <v>1660</v>
      </c>
      <c r="G133" s="148" t="s">
        <v>539</v>
      </c>
      <c r="H133" s="149">
        <v>3.9489999999999998</v>
      </c>
      <c r="I133" s="150"/>
      <c r="J133" s="150">
        <f t="shared" si="0"/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192</v>
      </c>
      <c r="AT133" s="156" t="s">
        <v>165</v>
      </c>
      <c r="AU133" s="156" t="s">
        <v>170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192</v>
      </c>
      <c r="BM133" s="156" t="s">
        <v>115</v>
      </c>
    </row>
    <row r="134" spans="1:65" s="12" customFormat="1" ht="22.9" customHeight="1">
      <c r="B134" s="132"/>
      <c r="D134" s="133" t="s">
        <v>68</v>
      </c>
      <c r="E134" s="142" t="s">
        <v>1536</v>
      </c>
      <c r="F134" s="142" t="s">
        <v>1537</v>
      </c>
      <c r="J134" s="143">
        <f>BK134</f>
        <v>0</v>
      </c>
      <c r="L134" s="132"/>
      <c r="M134" s="136"/>
      <c r="N134" s="137"/>
      <c r="O134" s="137"/>
      <c r="P134" s="138">
        <f>SUM(P135:P140)</f>
        <v>0</v>
      </c>
      <c r="Q134" s="137"/>
      <c r="R134" s="138">
        <f>SUM(R135:R140)</f>
        <v>0.19035000000000002</v>
      </c>
      <c r="S134" s="137"/>
      <c r="T134" s="139">
        <f>SUM(T135:T140)</f>
        <v>0</v>
      </c>
      <c r="AR134" s="133" t="s">
        <v>170</v>
      </c>
      <c r="AT134" s="140" t="s">
        <v>68</v>
      </c>
      <c r="AU134" s="140" t="s">
        <v>77</v>
      </c>
      <c r="AY134" s="133" t="s">
        <v>163</v>
      </c>
      <c r="BK134" s="141">
        <f>SUM(BK135:BK140)</f>
        <v>0</v>
      </c>
    </row>
    <row r="135" spans="1:65" s="2" customFormat="1" ht="24.2" customHeight="1">
      <c r="A135" s="26"/>
      <c r="B135" s="144"/>
      <c r="C135" s="145" t="s">
        <v>179</v>
      </c>
      <c r="D135" s="145" t="s">
        <v>165</v>
      </c>
      <c r="E135" s="146" t="s">
        <v>1661</v>
      </c>
      <c r="F135" s="147" t="s">
        <v>1662</v>
      </c>
      <c r="G135" s="148" t="s">
        <v>374</v>
      </c>
      <c r="H135" s="149">
        <v>4</v>
      </c>
      <c r="I135" s="150"/>
      <c r="J135" s="150">
        <f t="shared" ref="J135:J140" si="10">ROUND(I135*H135,2)</f>
        <v>0</v>
      </c>
      <c r="K135" s="151"/>
      <c r="L135" s="27"/>
      <c r="M135" s="152" t="s">
        <v>1</v>
      </c>
      <c r="N135" s="153" t="s">
        <v>35</v>
      </c>
      <c r="O135" s="154">
        <v>0</v>
      </c>
      <c r="P135" s="154">
        <f t="shared" ref="P135:P140" si="11">O135*H135</f>
        <v>0</v>
      </c>
      <c r="Q135" s="154">
        <v>8.3000000000000001E-4</v>
      </c>
      <c r="R135" s="154">
        <f t="shared" ref="R135:R140" si="12">Q135*H135</f>
        <v>3.32E-3</v>
      </c>
      <c r="S135" s="154">
        <v>0</v>
      </c>
      <c r="T135" s="155">
        <f t="shared" ref="T135:T140" si="1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192</v>
      </c>
      <c r="AT135" s="156" t="s">
        <v>165</v>
      </c>
      <c r="AU135" s="156" t="s">
        <v>170</v>
      </c>
      <c r="AY135" s="14" t="s">
        <v>163</v>
      </c>
      <c r="BE135" s="157">
        <f t="shared" ref="BE135:BE140" si="14">IF(N135="základná",J135,0)</f>
        <v>0</v>
      </c>
      <c r="BF135" s="157">
        <f t="shared" ref="BF135:BF140" si="15">IF(N135="znížená",J135,0)</f>
        <v>0</v>
      </c>
      <c r="BG135" s="157">
        <f t="shared" ref="BG135:BG140" si="16">IF(N135="zákl. prenesená",J135,0)</f>
        <v>0</v>
      </c>
      <c r="BH135" s="157">
        <f t="shared" ref="BH135:BH140" si="17">IF(N135="zníž. prenesená",J135,0)</f>
        <v>0</v>
      </c>
      <c r="BI135" s="157">
        <f t="shared" ref="BI135:BI140" si="18">IF(N135="nulová",J135,0)</f>
        <v>0</v>
      </c>
      <c r="BJ135" s="14" t="s">
        <v>170</v>
      </c>
      <c r="BK135" s="157">
        <f t="shared" ref="BK135:BK140" si="19">ROUND(I135*H135,2)</f>
        <v>0</v>
      </c>
      <c r="BL135" s="14" t="s">
        <v>192</v>
      </c>
      <c r="BM135" s="156" t="s">
        <v>192</v>
      </c>
    </row>
    <row r="136" spans="1:65" s="2" customFormat="1" ht="24.2" customHeight="1">
      <c r="A136" s="26"/>
      <c r="B136" s="144"/>
      <c r="C136" s="145" t="s">
        <v>194</v>
      </c>
      <c r="D136" s="145" t="s">
        <v>165</v>
      </c>
      <c r="E136" s="146" t="s">
        <v>1663</v>
      </c>
      <c r="F136" s="147" t="s">
        <v>1664</v>
      </c>
      <c r="G136" s="148" t="s">
        <v>374</v>
      </c>
      <c r="H136" s="149">
        <v>16</v>
      </c>
      <c r="I136" s="150"/>
      <c r="J136" s="150">
        <f t="shared" si="10"/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1"/>
        <v>0</v>
      </c>
      <c r="Q136" s="154">
        <v>1.06E-3</v>
      </c>
      <c r="R136" s="154">
        <f t="shared" si="12"/>
        <v>1.6959999999999999E-2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192</v>
      </c>
      <c r="AT136" s="156" t="s">
        <v>165</v>
      </c>
      <c r="AU136" s="156" t="s">
        <v>170</v>
      </c>
      <c r="AY136" s="14" t="s">
        <v>163</v>
      </c>
      <c r="BE136" s="157">
        <f t="shared" si="14"/>
        <v>0</v>
      </c>
      <c r="BF136" s="157">
        <f t="shared" si="15"/>
        <v>0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170</v>
      </c>
      <c r="BK136" s="157">
        <f t="shared" si="19"/>
        <v>0</v>
      </c>
      <c r="BL136" s="14" t="s">
        <v>192</v>
      </c>
      <c r="BM136" s="156" t="s">
        <v>197</v>
      </c>
    </row>
    <row r="137" spans="1:65" s="2" customFormat="1" ht="24.2" customHeight="1">
      <c r="A137" s="26"/>
      <c r="B137" s="144"/>
      <c r="C137" s="145" t="s">
        <v>103</v>
      </c>
      <c r="D137" s="145" t="s">
        <v>165</v>
      </c>
      <c r="E137" s="146" t="s">
        <v>1665</v>
      </c>
      <c r="F137" s="147" t="s">
        <v>1666</v>
      </c>
      <c r="G137" s="148" t="s">
        <v>374</v>
      </c>
      <c r="H137" s="149">
        <v>75</v>
      </c>
      <c r="I137" s="150"/>
      <c r="J137" s="150">
        <f t="shared" si="10"/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1"/>
        <v>0</v>
      </c>
      <c r="Q137" s="154">
        <v>1.3699999999999999E-3</v>
      </c>
      <c r="R137" s="154">
        <f t="shared" si="12"/>
        <v>0.10274999999999999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192</v>
      </c>
      <c r="AT137" s="156" t="s">
        <v>165</v>
      </c>
      <c r="AU137" s="156" t="s">
        <v>170</v>
      </c>
      <c r="AY137" s="14" t="s">
        <v>163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170</v>
      </c>
      <c r="BK137" s="157">
        <f t="shared" si="19"/>
        <v>0</v>
      </c>
      <c r="BL137" s="14" t="s">
        <v>192</v>
      </c>
      <c r="BM137" s="156" t="s">
        <v>7</v>
      </c>
    </row>
    <row r="138" spans="1:65" s="2" customFormat="1" ht="24.2" customHeight="1">
      <c r="A138" s="26"/>
      <c r="B138" s="144"/>
      <c r="C138" s="145" t="s">
        <v>106</v>
      </c>
      <c r="D138" s="145" t="s">
        <v>165</v>
      </c>
      <c r="E138" s="146" t="s">
        <v>1667</v>
      </c>
      <c r="F138" s="147" t="s">
        <v>1668</v>
      </c>
      <c r="G138" s="148" t="s">
        <v>374</v>
      </c>
      <c r="H138" s="149">
        <v>27</v>
      </c>
      <c r="I138" s="150"/>
      <c r="J138" s="150">
        <f t="shared" si="10"/>
        <v>0</v>
      </c>
      <c r="K138" s="151"/>
      <c r="L138" s="27"/>
      <c r="M138" s="152" t="s">
        <v>1</v>
      </c>
      <c r="N138" s="153" t="s">
        <v>35</v>
      </c>
      <c r="O138" s="154">
        <v>0</v>
      </c>
      <c r="P138" s="154">
        <f t="shared" si="11"/>
        <v>0</v>
      </c>
      <c r="Q138" s="154">
        <v>1.6800000000000001E-3</v>
      </c>
      <c r="R138" s="154">
        <f t="shared" si="12"/>
        <v>4.5360000000000004E-2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192</v>
      </c>
      <c r="AT138" s="156" t="s">
        <v>165</v>
      </c>
      <c r="AU138" s="156" t="s">
        <v>170</v>
      </c>
      <c r="AY138" s="14" t="s">
        <v>163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170</v>
      </c>
      <c r="BK138" s="157">
        <f t="shared" si="19"/>
        <v>0</v>
      </c>
      <c r="BL138" s="14" t="s">
        <v>192</v>
      </c>
      <c r="BM138" s="156" t="s">
        <v>202</v>
      </c>
    </row>
    <row r="139" spans="1:65" s="2" customFormat="1" ht="16.5" customHeight="1">
      <c r="A139" s="26"/>
      <c r="B139" s="144"/>
      <c r="C139" s="145" t="s">
        <v>109</v>
      </c>
      <c r="D139" s="145" t="s">
        <v>165</v>
      </c>
      <c r="E139" s="146" t="s">
        <v>1572</v>
      </c>
      <c r="F139" s="147" t="s">
        <v>1669</v>
      </c>
      <c r="G139" s="148" t="s">
        <v>374</v>
      </c>
      <c r="H139" s="149">
        <v>122</v>
      </c>
      <c r="I139" s="150"/>
      <c r="J139" s="150">
        <f t="shared" si="10"/>
        <v>0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1.8000000000000001E-4</v>
      </c>
      <c r="R139" s="154">
        <f t="shared" si="12"/>
        <v>2.196E-2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192</v>
      </c>
      <c r="AT139" s="156" t="s">
        <v>165</v>
      </c>
      <c r="AU139" s="156" t="s">
        <v>170</v>
      </c>
      <c r="AY139" s="14" t="s">
        <v>163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170</v>
      </c>
      <c r="BK139" s="157">
        <f t="shared" si="19"/>
        <v>0</v>
      </c>
      <c r="BL139" s="14" t="s">
        <v>192</v>
      </c>
      <c r="BM139" s="156" t="s">
        <v>205</v>
      </c>
    </row>
    <row r="140" spans="1:65" s="2" customFormat="1" ht="24.2" customHeight="1">
      <c r="A140" s="26"/>
      <c r="B140" s="144"/>
      <c r="C140" s="145" t="s">
        <v>112</v>
      </c>
      <c r="D140" s="145" t="s">
        <v>165</v>
      </c>
      <c r="E140" s="146" t="s">
        <v>1670</v>
      </c>
      <c r="F140" s="147" t="s">
        <v>1671</v>
      </c>
      <c r="G140" s="148" t="s">
        <v>539</v>
      </c>
      <c r="H140" s="149">
        <v>27.055</v>
      </c>
      <c r="I140" s="150"/>
      <c r="J140" s="150">
        <f t="shared" si="10"/>
        <v>0</v>
      </c>
      <c r="K140" s="151"/>
      <c r="L140" s="27"/>
      <c r="M140" s="152" t="s">
        <v>1</v>
      </c>
      <c r="N140" s="153" t="s">
        <v>35</v>
      </c>
      <c r="O140" s="154">
        <v>0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192</v>
      </c>
      <c r="AT140" s="156" t="s">
        <v>165</v>
      </c>
      <c r="AU140" s="156" t="s">
        <v>170</v>
      </c>
      <c r="AY140" s="14" t="s">
        <v>163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170</v>
      </c>
      <c r="BK140" s="157">
        <f t="shared" si="19"/>
        <v>0</v>
      </c>
      <c r="BL140" s="14" t="s">
        <v>192</v>
      </c>
      <c r="BM140" s="156" t="s">
        <v>209</v>
      </c>
    </row>
    <row r="141" spans="1:65" s="12" customFormat="1" ht="22.9" customHeight="1">
      <c r="B141" s="132"/>
      <c r="D141" s="133" t="s">
        <v>68</v>
      </c>
      <c r="E141" s="142" t="s">
        <v>1672</v>
      </c>
      <c r="F141" s="142" t="s">
        <v>1673</v>
      </c>
      <c r="J141" s="143">
        <f>BK141</f>
        <v>0</v>
      </c>
      <c r="L141" s="132"/>
      <c r="M141" s="136"/>
      <c r="N141" s="137"/>
      <c r="O141" s="137"/>
      <c r="P141" s="138">
        <f>SUM(P142:P156)</f>
        <v>0</v>
      </c>
      <c r="Q141" s="137"/>
      <c r="R141" s="138">
        <f>SUM(R142:R156)</f>
        <v>0.66050999999999993</v>
      </c>
      <c r="S141" s="137"/>
      <c r="T141" s="139">
        <f>SUM(T142:T156)</f>
        <v>0</v>
      </c>
      <c r="AR141" s="133" t="s">
        <v>170</v>
      </c>
      <c r="AT141" s="140" t="s">
        <v>68</v>
      </c>
      <c r="AU141" s="140" t="s">
        <v>77</v>
      </c>
      <c r="AY141" s="133" t="s">
        <v>163</v>
      </c>
      <c r="BK141" s="141">
        <f>SUM(BK142:BK156)</f>
        <v>0</v>
      </c>
    </row>
    <row r="142" spans="1:65" s="2" customFormat="1" ht="37.9" customHeight="1">
      <c r="A142" s="26"/>
      <c r="B142" s="144"/>
      <c r="C142" s="145" t="s">
        <v>115</v>
      </c>
      <c r="D142" s="145" t="s">
        <v>165</v>
      </c>
      <c r="E142" s="146" t="s">
        <v>1674</v>
      </c>
      <c r="F142" s="147" t="s">
        <v>1675</v>
      </c>
      <c r="G142" s="148" t="s">
        <v>1582</v>
      </c>
      <c r="H142" s="149">
        <v>1</v>
      </c>
      <c r="I142" s="150"/>
      <c r="J142" s="150">
        <f t="shared" ref="J142:J156" si="20">ROUND(I142*H142,2)</f>
        <v>0</v>
      </c>
      <c r="K142" s="151"/>
      <c r="L142" s="27"/>
      <c r="M142" s="152" t="s">
        <v>1</v>
      </c>
      <c r="N142" s="153" t="s">
        <v>35</v>
      </c>
      <c r="O142" s="154">
        <v>0</v>
      </c>
      <c r="P142" s="154">
        <f t="shared" ref="P142:P156" si="21">O142*H142</f>
        <v>0</v>
      </c>
      <c r="Q142" s="154">
        <v>1.43E-2</v>
      </c>
      <c r="R142" s="154">
        <f t="shared" ref="R142:R156" si="22">Q142*H142</f>
        <v>1.43E-2</v>
      </c>
      <c r="S142" s="154">
        <v>0</v>
      </c>
      <c r="T142" s="155">
        <f t="shared" ref="T142:T156" si="23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192</v>
      </c>
      <c r="AT142" s="156" t="s">
        <v>165</v>
      </c>
      <c r="AU142" s="156" t="s">
        <v>170</v>
      </c>
      <c r="AY142" s="14" t="s">
        <v>163</v>
      </c>
      <c r="BE142" s="157">
        <f t="shared" ref="BE142:BE156" si="24">IF(N142="základná",J142,0)</f>
        <v>0</v>
      </c>
      <c r="BF142" s="157">
        <f t="shared" ref="BF142:BF156" si="25">IF(N142="znížená",J142,0)</f>
        <v>0</v>
      </c>
      <c r="BG142" s="157">
        <f t="shared" ref="BG142:BG156" si="26">IF(N142="zákl. prenesená",J142,0)</f>
        <v>0</v>
      </c>
      <c r="BH142" s="157">
        <f t="shared" ref="BH142:BH156" si="27">IF(N142="zníž. prenesená",J142,0)</f>
        <v>0</v>
      </c>
      <c r="BI142" s="157">
        <f t="shared" ref="BI142:BI156" si="28">IF(N142="nulová",J142,0)</f>
        <v>0</v>
      </c>
      <c r="BJ142" s="14" t="s">
        <v>170</v>
      </c>
      <c r="BK142" s="157">
        <f t="shared" ref="BK142:BK156" si="29">ROUND(I142*H142,2)</f>
        <v>0</v>
      </c>
      <c r="BL142" s="14" t="s">
        <v>192</v>
      </c>
      <c r="BM142" s="156" t="s">
        <v>212</v>
      </c>
    </row>
    <row r="143" spans="1:65" s="2" customFormat="1" ht="78" customHeight="1">
      <c r="A143" s="26"/>
      <c r="B143" s="144"/>
      <c r="C143" s="158" t="s">
        <v>213</v>
      </c>
      <c r="D143" s="158" t="s">
        <v>188</v>
      </c>
      <c r="E143" s="159" t="s">
        <v>1676</v>
      </c>
      <c r="F143" s="160" t="s">
        <v>1677</v>
      </c>
      <c r="G143" s="161" t="s">
        <v>248</v>
      </c>
      <c r="H143" s="162">
        <v>1</v>
      </c>
      <c r="I143" s="163"/>
      <c r="J143" s="163">
        <f t="shared" si="2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21"/>
        <v>0</v>
      </c>
      <c r="Q143" s="154">
        <v>0.39101000000000002</v>
      </c>
      <c r="R143" s="154">
        <f t="shared" si="22"/>
        <v>0.39101000000000002</v>
      </c>
      <c r="S143" s="154">
        <v>0</v>
      </c>
      <c r="T143" s="155">
        <f t="shared" si="2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219</v>
      </c>
      <c r="AT143" s="156" t="s">
        <v>188</v>
      </c>
      <c r="AU143" s="156" t="s">
        <v>170</v>
      </c>
      <c r="AY143" s="14" t="s">
        <v>163</v>
      </c>
      <c r="BE143" s="157">
        <f t="shared" si="24"/>
        <v>0</v>
      </c>
      <c r="BF143" s="157">
        <f t="shared" si="25"/>
        <v>0</v>
      </c>
      <c r="BG143" s="157">
        <f t="shared" si="26"/>
        <v>0</v>
      </c>
      <c r="BH143" s="157">
        <f t="shared" si="27"/>
        <v>0</v>
      </c>
      <c r="BI143" s="157">
        <f t="shared" si="28"/>
        <v>0</v>
      </c>
      <c r="BJ143" s="14" t="s">
        <v>170</v>
      </c>
      <c r="BK143" s="157">
        <f t="shared" si="29"/>
        <v>0</v>
      </c>
      <c r="BL143" s="14" t="s">
        <v>192</v>
      </c>
      <c r="BM143" s="156" t="s">
        <v>216</v>
      </c>
    </row>
    <row r="144" spans="1:65" s="2" customFormat="1" ht="24.2" customHeight="1">
      <c r="A144" s="26"/>
      <c r="B144" s="144"/>
      <c r="C144" s="158" t="s">
        <v>192</v>
      </c>
      <c r="D144" s="158" t="s">
        <v>188</v>
      </c>
      <c r="E144" s="159" t="s">
        <v>1678</v>
      </c>
      <c r="F144" s="160" t="s">
        <v>1679</v>
      </c>
      <c r="G144" s="161" t="s">
        <v>248</v>
      </c>
      <c r="H144" s="162">
        <v>1</v>
      </c>
      <c r="I144" s="163"/>
      <c r="J144" s="163">
        <f t="shared" si="2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21"/>
        <v>0</v>
      </c>
      <c r="Q144" s="154">
        <v>0</v>
      </c>
      <c r="R144" s="154">
        <f t="shared" si="22"/>
        <v>0</v>
      </c>
      <c r="S144" s="154">
        <v>0</v>
      </c>
      <c r="T144" s="155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219</v>
      </c>
      <c r="AT144" s="156" t="s">
        <v>188</v>
      </c>
      <c r="AU144" s="156" t="s">
        <v>170</v>
      </c>
      <c r="AY144" s="14" t="s">
        <v>163</v>
      </c>
      <c r="BE144" s="157">
        <f t="shared" si="24"/>
        <v>0</v>
      </c>
      <c r="BF144" s="157">
        <f t="shared" si="25"/>
        <v>0</v>
      </c>
      <c r="BG144" s="157">
        <f t="shared" si="26"/>
        <v>0</v>
      </c>
      <c r="BH144" s="157">
        <f t="shared" si="27"/>
        <v>0</v>
      </c>
      <c r="BI144" s="157">
        <f t="shared" si="28"/>
        <v>0</v>
      </c>
      <c r="BJ144" s="14" t="s">
        <v>170</v>
      </c>
      <c r="BK144" s="157">
        <f t="shared" si="29"/>
        <v>0</v>
      </c>
      <c r="BL144" s="14" t="s">
        <v>192</v>
      </c>
      <c r="BM144" s="156" t="s">
        <v>219</v>
      </c>
    </row>
    <row r="145" spans="1:65" s="2" customFormat="1" ht="37.9" customHeight="1">
      <c r="A145" s="26"/>
      <c r="B145" s="144"/>
      <c r="C145" s="145" t="s">
        <v>220</v>
      </c>
      <c r="D145" s="145" t="s">
        <v>165</v>
      </c>
      <c r="E145" s="146" t="s">
        <v>1680</v>
      </c>
      <c r="F145" s="147" t="s">
        <v>1681</v>
      </c>
      <c r="G145" s="148" t="s">
        <v>248</v>
      </c>
      <c r="H145" s="149">
        <v>1</v>
      </c>
      <c r="I145" s="150"/>
      <c r="J145" s="150">
        <f t="shared" si="20"/>
        <v>0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21"/>
        <v>0</v>
      </c>
      <c r="Q145" s="154">
        <v>0</v>
      </c>
      <c r="R145" s="154">
        <f t="shared" si="22"/>
        <v>0</v>
      </c>
      <c r="S145" s="154">
        <v>0</v>
      </c>
      <c r="T145" s="155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192</v>
      </c>
      <c r="AT145" s="156" t="s">
        <v>165</v>
      </c>
      <c r="AU145" s="156" t="s">
        <v>170</v>
      </c>
      <c r="AY145" s="14" t="s">
        <v>163</v>
      </c>
      <c r="BE145" s="157">
        <f t="shared" si="24"/>
        <v>0</v>
      </c>
      <c r="BF145" s="157">
        <f t="shared" si="25"/>
        <v>0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4" t="s">
        <v>170</v>
      </c>
      <c r="BK145" s="157">
        <f t="shared" si="29"/>
        <v>0</v>
      </c>
      <c r="BL145" s="14" t="s">
        <v>192</v>
      </c>
      <c r="BM145" s="156" t="s">
        <v>223</v>
      </c>
    </row>
    <row r="146" spans="1:65" s="2" customFormat="1" ht="33" customHeight="1">
      <c r="A146" s="26"/>
      <c r="B146" s="144"/>
      <c r="C146" s="145" t="s">
        <v>197</v>
      </c>
      <c r="D146" s="145" t="s">
        <v>165</v>
      </c>
      <c r="E146" s="146" t="s">
        <v>1682</v>
      </c>
      <c r="F146" s="147" t="s">
        <v>1683</v>
      </c>
      <c r="G146" s="148" t="s">
        <v>248</v>
      </c>
      <c r="H146" s="149">
        <v>1</v>
      </c>
      <c r="I146" s="150"/>
      <c r="J146" s="150">
        <f t="shared" si="20"/>
        <v>0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21"/>
        <v>0</v>
      </c>
      <c r="Q146" s="154">
        <v>0</v>
      </c>
      <c r="R146" s="154">
        <f t="shared" si="22"/>
        <v>0</v>
      </c>
      <c r="S146" s="154">
        <v>0</v>
      </c>
      <c r="T146" s="155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192</v>
      </c>
      <c r="AT146" s="156" t="s">
        <v>165</v>
      </c>
      <c r="AU146" s="156" t="s">
        <v>170</v>
      </c>
      <c r="AY146" s="14" t="s">
        <v>163</v>
      </c>
      <c r="BE146" s="157">
        <f t="shared" si="24"/>
        <v>0</v>
      </c>
      <c r="BF146" s="157">
        <f t="shared" si="25"/>
        <v>0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4" t="s">
        <v>170</v>
      </c>
      <c r="BK146" s="157">
        <f t="shared" si="29"/>
        <v>0</v>
      </c>
      <c r="BL146" s="14" t="s">
        <v>192</v>
      </c>
      <c r="BM146" s="156" t="s">
        <v>226</v>
      </c>
    </row>
    <row r="147" spans="1:65" s="2" customFormat="1" ht="24.2" customHeight="1">
      <c r="A147" s="26"/>
      <c r="B147" s="144"/>
      <c r="C147" s="158" t="s">
        <v>227</v>
      </c>
      <c r="D147" s="158" t="s">
        <v>188</v>
      </c>
      <c r="E147" s="159" t="s">
        <v>1684</v>
      </c>
      <c r="F147" s="160" t="s">
        <v>1685</v>
      </c>
      <c r="G147" s="161" t="s">
        <v>248</v>
      </c>
      <c r="H147" s="162">
        <v>1</v>
      </c>
      <c r="I147" s="163"/>
      <c r="J147" s="163">
        <f t="shared" si="20"/>
        <v>0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21"/>
        <v>0</v>
      </c>
      <c r="Q147" s="154">
        <v>0.12217</v>
      </c>
      <c r="R147" s="154">
        <f t="shared" si="22"/>
        <v>0.12217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219</v>
      </c>
      <c r="AT147" s="156" t="s">
        <v>188</v>
      </c>
      <c r="AU147" s="156" t="s">
        <v>170</v>
      </c>
      <c r="AY147" s="14" t="s">
        <v>163</v>
      </c>
      <c r="BE147" s="157">
        <f t="shared" si="24"/>
        <v>0</v>
      </c>
      <c r="BF147" s="157">
        <f t="shared" si="25"/>
        <v>0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4" t="s">
        <v>170</v>
      </c>
      <c r="BK147" s="157">
        <f t="shared" si="29"/>
        <v>0</v>
      </c>
      <c r="BL147" s="14" t="s">
        <v>192</v>
      </c>
      <c r="BM147" s="156" t="s">
        <v>230</v>
      </c>
    </row>
    <row r="148" spans="1:65" s="2" customFormat="1" ht="24.2" customHeight="1">
      <c r="A148" s="26"/>
      <c r="B148" s="144"/>
      <c r="C148" s="158" t="s">
        <v>7</v>
      </c>
      <c r="D148" s="158" t="s">
        <v>188</v>
      </c>
      <c r="E148" s="159" t="s">
        <v>1686</v>
      </c>
      <c r="F148" s="160" t="s">
        <v>1687</v>
      </c>
      <c r="G148" s="161" t="s">
        <v>248</v>
      </c>
      <c r="H148" s="162">
        <v>1</v>
      </c>
      <c r="I148" s="163"/>
      <c r="J148" s="163">
        <f t="shared" si="20"/>
        <v>0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0.105</v>
      </c>
      <c r="R148" s="154">
        <f t="shared" si="22"/>
        <v>0.105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219</v>
      </c>
      <c r="AT148" s="156" t="s">
        <v>188</v>
      </c>
      <c r="AU148" s="156" t="s">
        <v>170</v>
      </c>
      <c r="AY148" s="14" t="s">
        <v>163</v>
      </c>
      <c r="BE148" s="157">
        <f t="shared" si="24"/>
        <v>0</v>
      </c>
      <c r="BF148" s="157">
        <f t="shared" si="25"/>
        <v>0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170</v>
      </c>
      <c r="BK148" s="157">
        <f t="shared" si="29"/>
        <v>0</v>
      </c>
      <c r="BL148" s="14" t="s">
        <v>192</v>
      </c>
      <c r="BM148" s="156" t="s">
        <v>234</v>
      </c>
    </row>
    <row r="149" spans="1:65" s="2" customFormat="1" ht="16.5" customHeight="1">
      <c r="A149" s="26"/>
      <c r="B149" s="144"/>
      <c r="C149" s="158" t="s">
        <v>235</v>
      </c>
      <c r="D149" s="158" t="s">
        <v>188</v>
      </c>
      <c r="E149" s="159" t="s">
        <v>1688</v>
      </c>
      <c r="F149" s="160" t="s">
        <v>1689</v>
      </c>
      <c r="G149" s="161" t="s">
        <v>248</v>
      </c>
      <c r="H149" s="162">
        <v>1</v>
      </c>
      <c r="I149" s="163"/>
      <c r="J149" s="163">
        <f t="shared" si="20"/>
        <v>0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21"/>
        <v>0</v>
      </c>
      <c r="Q149" s="154">
        <v>0</v>
      </c>
      <c r="R149" s="154">
        <f t="shared" si="22"/>
        <v>0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219</v>
      </c>
      <c r="AT149" s="156" t="s">
        <v>188</v>
      </c>
      <c r="AU149" s="156" t="s">
        <v>170</v>
      </c>
      <c r="AY149" s="14" t="s">
        <v>163</v>
      </c>
      <c r="BE149" s="157">
        <f t="shared" si="24"/>
        <v>0</v>
      </c>
      <c r="BF149" s="157">
        <f t="shared" si="25"/>
        <v>0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170</v>
      </c>
      <c r="BK149" s="157">
        <f t="shared" si="29"/>
        <v>0</v>
      </c>
      <c r="BL149" s="14" t="s">
        <v>192</v>
      </c>
      <c r="BM149" s="156" t="s">
        <v>238</v>
      </c>
    </row>
    <row r="150" spans="1:65" s="2" customFormat="1" ht="24.2" customHeight="1">
      <c r="A150" s="26"/>
      <c r="B150" s="144"/>
      <c r="C150" s="158" t="s">
        <v>202</v>
      </c>
      <c r="D150" s="158" t="s">
        <v>188</v>
      </c>
      <c r="E150" s="159" t="s">
        <v>1690</v>
      </c>
      <c r="F150" s="160" t="s">
        <v>1691</v>
      </c>
      <c r="G150" s="161" t="s">
        <v>248</v>
      </c>
      <c r="H150" s="162">
        <v>1</v>
      </c>
      <c r="I150" s="163"/>
      <c r="J150" s="163">
        <f t="shared" si="20"/>
        <v>0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1.0999999999999999E-2</v>
      </c>
      <c r="R150" s="154">
        <f t="shared" si="22"/>
        <v>1.0999999999999999E-2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219</v>
      </c>
      <c r="AT150" s="156" t="s">
        <v>188</v>
      </c>
      <c r="AU150" s="156" t="s">
        <v>170</v>
      </c>
      <c r="AY150" s="14" t="s">
        <v>163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170</v>
      </c>
      <c r="BK150" s="157">
        <f t="shared" si="29"/>
        <v>0</v>
      </c>
      <c r="BL150" s="14" t="s">
        <v>192</v>
      </c>
      <c r="BM150" s="156" t="s">
        <v>241</v>
      </c>
    </row>
    <row r="151" spans="1:65" s="2" customFormat="1" ht="24.2" customHeight="1">
      <c r="A151" s="26"/>
      <c r="B151" s="144"/>
      <c r="C151" s="158" t="s">
        <v>242</v>
      </c>
      <c r="D151" s="158" t="s">
        <v>188</v>
      </c>
      <c r="E151" s="159" t="s">
        <v>1692</v>
      </c>
      <c r="F151" s="160" t="s">
        <v>1693</v>
      </c>
      <c r="G151" s="161" t="s">
        <v>248</v>
      </c>
      <c r="H151" s="162">
        <v>1</v>
      </c>
      <c r="I151" s="163"/>
      <c r="J151" s="163">
        <f t="shared" si="20"/>
        <v>0</v>
      </c>
      <c r="K151" s="164"/>
      <c r="L151" s="165"/>
      <c r="M151" s="166" t="s">
        <v>1</v>
      </c>
      <c r="N151" s="167" t="s">
        <v>35</v>
      </c>
      <c r="O151" s="154">
        <v>0</v>
      </c>
      <c r="P151" s="154">
        <f t="shared" si="21"/>
        <v>0</v>
      </c>
      <c r="Q151" s="154">
        <v>1.0999999999999999E-2</v>
      </c>
      <c r="R151" s="154">
        <f t="shared" si="22"/>
        <v>1.0999999999999999E-2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219</v>
      </c>
      <c r="AT151" s="156" t="s">
        <v>188</v>
      </c>
      <c r="AU151" s="156" t="s">
        <v>170</v>
      </c>
      <c r="AY151" s="14" t="s">
        <v>163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170</v>
      </c>
      <c r="BK151" s="157">
        <f t="shared" si="29"/>
        <v>0</v>
      </c>
      <c r="BL151" s="14" t="s">
        <v>192</v>
      </c>
      <c r="BM151" s="156" t="s">
        <v>245</v>
      </c>
    </row>
    <row r="152" spans="1:65" s="2" customFormat="1" ht="16.5" customHeight="1">
      <c r="A152" s="26"/>
      <c r="B152" s="144"/>
      <c r="C152" s="158" t="s">
        <v>205</v>
      </c>
      <c r="D152" s="158" t="s">
        <v>188</v>
      </c>
      <c r="E152" s="159" t="s">
        <v>1694</v>
      </c>
      <c r="F152" s="160" t="s">
        <v>1695</v>
      </c>
      <c r="G152" s="161" t="s">
        <v>248</v>
      </c>
      <c r="H152" s="162">
        <v>1</v>
      </c>
      <c r="I152" s="163"/>
      <c r="J152" s="163">
        <f t="shared" si="20"/>
        <v>0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2.0300000000000001E-3</v>
      </c>
      <c r="R152" s="154">
        <f t="shared" si="22"/>
        <v>2.0300000000000001E-3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219</v>
      </c>
      <c r="AT152" s="156" t="s">
        <v>188</v>
      </c>
      <c r="AU152" s="156" t="s">
        <v>170</v>
      </c>
      <c r="AY152" s="14" t="s">
        <v>163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170</v>
      </c>
      <c r="BK152" s="157">
        <f t="shared" si="29"/>
        <v>0</v>
      </c>
      <c r="BL152" s="14" t="s">
        <v>192</v>
      </c>
      <c r="BM152" s="156" t="s">
        <v>249</v>
      </c>
    </row>
    <row r="153" spans="1:65" s="2" customFormat="1" ht="37.9" customHeight="1">
      <c r="A153" s="26"/>
      <c r="B153" s="144"/>
      <c r="C153" s="158" t="s">
        <v>250</v>
      </c>
      <c r="D153" s="158" t="s">
        <v>188</v>
      </c>
      <c r="E153" s="159" t="s">
        <v>1696</v>
      </c>
      <c r="F153" s="160" t="s">
        <v>1697</v>
      </c>
      <c r="G153" s="161" t="s">
        <v>248</v>
      </c>
      <c r="H153" s="162">
        <v>1</v>
      </c>
      <c r="I153" s="163"/>
      <c r="J153" s="163">
        <f t="shared" si="20"/>
        <v>0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21"/>
        <v>0</v>
      </c>
      <c r="Q153" s="154">
        <v>4.0000000000000001E-3</v>
      </c>
      <c r="R153" s="154">
        <f t="shared" si="22"/>
        <v>4.0000000000000001E-3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219</v>
      </c>
      <c r="AT153" s="156" t="s">
        <v>188</v>
      </c>
      <c r="AU153" s="156" t="s">
        <v>170</v>
      </c>
      <c r="AY153" s="14" t="s">
        <v>163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170</v>
      </c>
      <c r="BK153" s="157">
        <f t="shared" si="29"/>
        <v>0</v>
      </c>
      <c r="BL153" s="14" t="s">
        <v>192</v>
      </c>
      <c r="BM153" s="156" t="s">
        <v>253</v>
      </c>
    </row>
    <row r="154" spans="1:65" s="2" customFormat="1" ht="16.5" customHeight="1">
      <c r="A154" s="26"/>
      <c r="B154" s="144"/>
      <c r="C154" s="158" t="s">
        <v>209</v>
      </c>
      <c r="D154" s="158" t="s">
        <v>188</v>
      </c>
      <c r="E154" s="159" t="s">
        <v>1698</v>
      </c>
      <c r="F154" s="160" t="s">
        <v>1699</v>
      </c>
      <c r="G154" s="161" t="s">
        <v>248</v>
      </c>
      <c r="H154" s="162">
        <v>1</v>
      </c>
      <c r="I154" s="163"/>
      <c r="J154" s="163">
        <f t="shared" si="20"/>
        <v>0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219</v>
      </c>
      <c r="AT154" s="156" t="s">
        <v>188</v>
      </c>
      <c r="AU154" s="156" t="s">
        <v>170</v>
      </c>
      <c r="AY154" s="14" t="s">
        <v>163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170</v>
      </c>
      <c r="BK154" s="157">
        <f t="shared" si="29"/>
        <v>0</v>
      </c>
      <c r="BL154" s="14" t="s">
        <v>192</v>
      </c>
      <c r="BM154" s="156" t="s">
        <v>256</v>
      </c>
    </row>
    <row r="155" spans="1:65" s="2" customFormat="1" ht="24.2" customHeight="1">
      <c r="A155" s="26"/>
      <c r="B155" s="144"/>
      <c r="C155" s="145" t="s">
        <v>257</v>
      </c>
      <c r="D155" s="145" t="s">
        <v>165</v>
      </c>
      <c r="E155" s="146" t="s">
        <v>1700</v>
      </c>
      <c r="F155" s="147" t="s">
        <v>1701</v>
      </c>
      <c r="G155" s="148" t="s">
        <v>1471</v>
      </c>
      <c r="H155" s="149">
        <v>1</v>
      </c>
      <c r="I155" s="150"/>
      <c r="J155" s="150">
        <f t="shared" si="20"/>
        <v>0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21"/>
        <v>0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192</v>
      </c>
      <c r="AT155" s="156" t="s">
        <v>165</v>
      </c>
      <c r="AU155" s="156" t="s">
        <v>170</v>
      </c>
      <c r="AY155" s="14" t="s">
        <v>163</v>
      </c>
      <c r="BE155" s="157">
        <f t="shared" si="24"/>
        <v>0</v>
      </c>
      <c r="BF155" s="157">
        <f t="shared" si="25"/>
        <v>0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4" t="s">
        <v>170</v>
      </c>
      <c r="BK155" s="157">
        <f t="shared" si="29"/>
        <v>0</v>
      </c>
      <c r="BL155" s="14" t="s">
        <v>192</v>
      </c>
      <c r="BM155" s="156" t="s">
        <v>260</v>
      </c>
    </row>
    <row r="156" spans="1:65" s="2" customFormat="1" ht="21.75" customHeight="1">
      <c r="A156" s="26"/>
      <c r="B156" s="144"/>
      <c r="C156" s="145" t="s">
        <v>212</v>
      </c>
      <c r="D156" s="145" t="s">
        <v>165</v>
      </c>
      <c r="E156" s="146" t="s">
        <v>1702</v>
      </c>
      <c r="F156" s="147" t="s">
        <v>1703</v>
      </c>
      <c r="G156" s="148" t="s">
        <v>539</v>
      </c>
      <c r="H156" s="149">
        <v>155.227</v>
      </c>
      <c r="I156" s="150"/>
      <c r="J156" s="150">
        <f t="shared" si="20"/>
        <v>0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si="21"/>
        <v>0</v>
      </c>
      <c r="Q156" s="154">
        <v>0</v>
      </c>
      <c r="R156" s="154">
        <f t="shared" si="22"/>
        <v>0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192</v>
      </c>
      <c r="AT156" s="156" t="s">
        <v>165</v>
      </c>
      <c r="AU156" s="156" t="s">
        <v>170</v>
      </c>
      <c r="AY156" s="14" t="s">
        <v>163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170</v>
      </c>
      <c r="BK156" s="157">
        <f t="shared" si="29"/>
        <v>0</v>
      </c>
      <c r="BL156" s="14" t="s">
        <v>192</v>
      </c>
      <c r="BM156" s="156" t="s">
        <v>263</v>
      </c>
    </row>
    <row r="157" spans="1:65" s="12" customFormat="1" ht="22.9" customHeight="1">
      <c r="B157" s="132"/>
      <c r="D157" s="133" t="s">
        <v>68</v>
      </c>
      <c r="E157" s="142" t="s">
        <v>1704</v>
      </c>
      <c r="F157" s="142" t="s">
        <v>1705</v>
      </c>
      <c r="J157" s="143">
        <f>BK157</f>
        <v>0</v>
      </c>
      <c r="L157" s="132"/>
      <c r="M157" s="136"/>
      <c r="N157" s="137"/>
      <c r="O157" s="137"/>
      <c r="P157" s="138">
        <f>SUM(P158:P159)</f>
        <v>0</v>
      </c>
      <c r="Q157" s="137"/>
      <c r="R157" s="138">
        <f>SUM(R158:R159)</f>
        <v>0</v>
      </c>
      <c r="S157" s="137"/>
      <c r="T157" s="139">
        <f>SUM(T158:T159)</f>
        <v>0</v>
      </c>
      <c r="AR157" s="133" t="s">
        <v>170</v>
      </c>
      <c r="AT157" s="140" t="s">
        <v>68</v>
      </c>
      <c r="AU157" s="140" t="s">
        <v>77</v>
      </c>
      <c r="AY157" s="133" t="s">
        <v>163</v>
      </c>
      <c r="BK157" s="141">
        <f>SUM(BK158:BK159)</f>
        <v>0</v>
      </c>
    </row>
    <row r="158" spans="1:65" s="2" customFormat="1" ht="16.5" customHeight="1">
      <c r="A158" s="26"/>
      <c r="B158" s="144"/>
      <c r="C158" s="145" t="s">
        <v>264</v>
      </c>
      <c r="D158" s="145" t="s">
        <v>165</v>
      </c>
      <c r="E158" s="146" t="s">
        <v>1706</v>
      </c>
      <c r="F158" s="147" t="s">
        <v>1707</v>
      </c>
      <c r="G158" s="148" t="s">
        <v>374</v>
      </c>
      <c r="H158" s="149">
        <v>1700</v>
      </c>
      <c r="I158" s="150"/>
      <c r="J158" s="150">
        <f>ROUND(I158*H158,2)</f>
        <v>0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192</v>
      </c>
      <c r="AT158" s="156" t="s">
        <v>165</v>
      </c>
      <c r="AU158" s="156" t="s">
        <v>170</v>
      </c>
      <c r="AY158" s="14" t="s">
        <v>163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4" t="s">
        <v>170</v>
      </c>
      <c r="BK158" s="157">
        <f>ROUND(I158*H158,2)</f>
        <v>0</v>
      </c>
      <c r="BL158" s="14" t="s">
        <v>192</v>
      </c>
      <c r="BM158" s="156" t="s">
        <v>267</v>
      </c>
    </row>
    <row r="159" spans="1:65" s="2" customFormat="1" ht="24.2" customHeight="1">
      <c r="A159" s="26"/>
      <c r="B159" s="144"/>
      <c r="C159" s="145" t="s">
        <v>216</v>
      </c>
      <c r="D159" s="145" t="s">
        <v>165</v>
      </c>
      <c r="E159" s="146" t="s">
        <v>1708</v>
      </c>
      <c r="F159" s="147" t="s">
        <v>1709</v>
      </c>
      <c r="G159" s="148" t="s">
        <v>539</v>
      </c>
      <c r="H159" s="149">
        <v>6.12</v>
      </c>
      <c r="I159" s="150"/>
      <c r="J159" s="150">
        <f>ROUND(I159*H159,2)</f>
        <v>0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192</v>
      </c>
      <c r="AT159" s="156" t="s">
        <v>165</v>
      </c>
      <c r="AU159" s="156" t="s">
        <v>170</v>
      </c>
      <c r="AY159" s="14" t="s">
        <v>163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170</v>
      </c>
      <c r="BK159" s="157">
        <f>ROUND(I159*H159,2)</f>
        <v>0</v>
      </c>
      <c r="BL159" s="14" t="s">
        <v>192</v>
      </c>
      <c r="BM159" s="156" t="s">
        <v>270</v>
      </c>
    </row>
    <row r="160" spans="1:65" s="12" customFormat="1" ht="22.9" customHeight="1">
      <c r="B160" s="132"/>
      <c r="D160" s="133" t="s">
        <v>68</v>
      </c>
      <c r="E160" s="142" t="s">
        <v>1710</v>
      </c>
      <c r="F160" s="142" t="s">
        <v>1711</v>
      </c>
      <c r="J160" s="143">
        <f>BK160</f>
        <v>0</v>
      </c>
      <c r="L160" s="132"/>
      <c r="M160" s="136"/>
      <c r="N160" s="137"/>
      <c r="O160" s="137"/>
      <c r="P160" s="138">
        <f>SUM(P161:P183)</f>
        <v>0</v>
      </c>
      <c r="Q160" s="137"/>
      <c r="R160" s="138">
        <f>SUM(R161:R183)</f>
        <v>3.1859999999999999E-2</v>
      </c>
      <c r="S160" s="137"/>
      <c r="T160" s="139">
        <f>SUM(T161:T183)</f>
        <v>0</v>
      </c>
      <c r="AR160" s="133" t="s">
        <v>170</v>
      </c>
      <c r="AT160" s="140" t="s">
        <v>68</v>
      </c>
      <c r="AU160" s="140" t="s">
        <v>77</v>
      </c>
      <c r="AY160" s="133" t="s">
        <v>163</v>
      </c>
      <c r="BK160" s="141">
        <f>SUM(BK161:BK183)</f>
        <v>0</v>
      </c>
    </row>
    <row r="161" spans="1:65" s="2" customFormat="1" ht="16.5" customHeight="1">
      <c r="A161" s="26"/>
      <c r="B161" s="144"/>
      <c r="C161" s="145" t="s">
        <v>271</v>
      </c>
      <c r="D161" s="145" t="s">
        <v>165</v>
      </c>
      <c r="E161" s="146" t="s">
        <v>1712</v>
      </c>
      <c r="F161" s="147" t="s">
        <v>1713</v>
      </c>
      <c r="G161" s="148" t="s">
        <v>248</v>
      </c>
      <c r="H161" s="149">
        <v>3</v>
      </c>
      <c r="I161" s="150"/>
      <c r="J161" s="150">
        <f t="shared" ref="J161:J183" si="30">ROUND(I161*H161,2)</f>
        <v>0</v>
      </c>
      <c r="K161" s="151"/>
      <c r="L161" s="27"/>
      <c r="M161" s="152" t="s">
        <v>1</v>
      </c>
      <c r="N161" s="153" t="s">
        <v>35</v>
      </c>
      <c r="O161" s="154">
        <v>0</v>
      </c>
      <c r="P161" s="154">
        <f t="shared" ref="P161:P183" si="31">O161*H161</f>
        <v>0</v>
      </c>
      <c r="Q161" s="154">
        <v>2.0000000000000002E-5</v>
      </c>
      <c r="R161" s="154">
        <f t="shared" ref="R161:R183" si="32">Q161*H161</f>
        <v>6.0000000000000008E-5</v>
      </c>
      <c r="S161" s="154">
        <v>0</v>
      </c>
      <c r="T161" s="155">
        <f t="shared" ref="T161:T183" si="3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192</v>
      </c>
      <c r="AT161" s="156" t="s">
        <v>165</v>
      </c>
      <c r="AU161" s="156" t="s">
        <v>170</v>
      </c>
      <c r="AY161" s="14" t="s">
        <v>163</v>
      </c>
      <c r="BE161" s="157">
        <f t="shared" ref="BE161:BE183" si="34">IF(N161="základná",J161,0)</f>
        <v>0</v>
      </c>
      <c r="BF161" s="157">
        <f t="shared" ref="BF161:BF183" si="35">IF(N161="znížená",J161,0)</f>
        <v>0</v>
      </c>
      <c r="BG161" s="157">
        <f t="shared" ref="BG161:BG183" si="36">IF(N161="zákl. prenesená",J161,0)</f>
        <v>0</v>
      </c>
      <c r="BH161" s="157">
        <f t="shared" ref="BH161:BH183" si="37">IF(N161="zníž. prenesená",J161,0)</f>
        <v>0</v>
      </c>
      <c r="BI161" s="157">
        <f t="shared" ref="BI161:BI183" si="38">IF(N161="nulová",J161,0)</f>
        <v>0</v>
      </c>
      <c r="BJ161" s="14" t="s">
        <v>170</v>
      </c>
      <c r="BK161" s="157">
        <f t="shared" ref="BK161:BK183" si="39">ROUND(I161*H161,2)</f>
        <v>0</v>
      </c>
      <c r="BL161" s="14" t="s">
        <v>192</v>
      </c>
      <c r="BM161" s="156" t="s">
        <v>274</v>
      </c>
    </row>
    <row r="162" spans="1:65" s="2" customFormat="1" ht="16.5" customHeight="1">
      <c r="A162" s="26"/>
      <c r="B162" s="144"/>
      <c r="C162" s="158" t="s">
        <v>219</v>
      </c>
      <c r="D162" s="158" t="s">
        <v>188</v>
      </c>
      <c r="E162" s="159" t="s">
        <v>1714</v>
      </c>
      <c r="F162" s="160" t="s">
        <v>1715</v>
      </c>
      <c r="G162" s="161" t="s">
        <v>248</v>
      </c>
      <c r="H162" s="162">
        <v>3</v>
      </c>
      <c r="I162" s="163"/>
      <c r="J162" s="163">
        <f t="shared" si="30"/>
        <v>0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31"/>
        <v>0</v>
      </c>
      <c r="Q162" s="154">
        <v>0</v>
      </c>
      <c r="R162" s="154">
        <f t="shared" si="32"/>
        <v>0</v>
      </c>
      <c r="S162" s="154">
        <v>0</v>
      </c>
      <c r="T162" s="155">
        <f t="shared" si="3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219</v>
      </c>
      <c r="AT162" s="156" t="s">
        <v>188</v>
      </c>
      <c r="AU162" s="156" t="s">
        <v>170</v>
      </c>
      <c r="AY162" s="14" t="s">
        <v>163</v>
      </c>
      <c r="BE162" s="157">
        <f t="shared" si="34"/>
        <v>0</v>
      </c>
      <c r="BF162" s="157">
        <f t="shared" si="35"/>
        <v>0</v>
      </c>
      <c r="BG162" s="157">
        <f t="shared" si="36"/>
        <v>0</v>
      </c>
      <c r="BH162" s="157">
        <f t="shared" si="37"/>
        <v>0</v>
      </c>
      <c r="BI162" s="157">
        <f t="shared" si="38"/>
        <v>0</v>
      </c>
      <c r="BJ162" s="14" t="s">
        <v>170</v>
      </c>
      <c r="BK162" s="157">
        <f t="shared" si="39"/>
        <v>0</v>
      </c>
      <c r="BL162" s="14" t="s">
        <v>192</v>
      </c>
      <c r="BM162" s="156" t="s">
        <v>277</v>
      </c>
    </row>
    <row r="163" spans="1:65" s="2" customFormat="1" ht="16.5" customHeight="1">
      <c r="A163" s="26"/>
      <c r="B163" s="144"/>
      <c r="C163" s="145" t="s">
        <v>278</v>
      </c>
      <c r="D163" s="145" t="s">
        <v>165</v>
      </c>
      <c r="E163" s="146" t="s">
        <v>1716</v>
      </c>
      <c r="F163" s="147" t="s">
        <v>1717</v>
      </c>
      <c r="G163" s="148" t="s">
        <v>248</v>
      </c>
      <c r="H163" s="149">
        <v>9</v>
      </c>
      <c r="I163" s="150"/>
      <c r="J163" s="150">
        <f t="shared" si="30"/>
        <v>0</v>
      </c>
      <c r="K163" s="151"/>
      <c r="L163" s="27"/>
      <c r="M163" s="152" t="s">
        <v>1</v>
      </c>
      <c r="N163" s="153" t="s">
        <v>35</v>
      </c>
      <c r="O163" s="154">
        <v>0</v>
      </c>
      <c r="P163" s="154">
        <f t="shared" si="31"/>
        <v>0</v>
      </c>
      <c r="Q163" s="154">
        <v>3.0000000000000001E-5</v>
      </c>
      <c r="R163" s="154">
        <f t="shared" si="32"/>
        <v>2.7E-4</v>
      </c>
      <c r="S163" s="154">
        <v>0</v>
      </c>
      <c r="T163" s="155">
        <f t="shared" si="3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192</v>
      </c>
      <c r="AT163" s="156" t="s">
        <v>165</v>
      </c>
      <c r="AU163" s="156" t="s">
        <v>170</v>
      </c>
      <c r="AY163" s="14" t="s">
        <v>163</v>
      </c>
      <c r="BE163" s="157">
        <f t="shared" si="34"/>
        <v>0</v>
      </c>
      <c r="BF163" s="157">
        <f t="shared" si="35"/>
        <v>0</v>
      </c>
      <c r="BG163" s="157">
        <f t="shared" si="36"/>
        <v>0</v>
      </c>
      <c r="BH163" s="157">
        <f t="shared" si="37"/>
        <v>0</v>
      </c>
      <c r="BI163" s="157">
        <f t="shared" si="38"/>
        <v>0</v>
      </c>
      <c r="BJ163" s="14" t="s">
        <v>170</v>
      </c>
      <c r="BK163" s="157">
        <f t="shared" si="39"/>
        <v>0</v>
      </c>
      <c r="BL163" s="14" t="s">
        <v>192</v>
      </c>
      <c r="BM163" s="156" t="s">
        <v>281</v>
      </c>
    </row>
    <row r="164" spans="1:65" s="2" customFormat="1" ht="16.5" customHeight="1">
      <c r="A164" s="26"/>
      <c r="B164" s="144"/>
      <c r="C164" s="158" t="s">
        <v>223</v>
      </c>
      <c r="D164" s="158" t="s">
        <v>188</v>
      </c>
      <c r="E164" s="159" t="s">
        <v>1718</v>
      </c>
      <c r="F164" s="160" t="s">
        <v>1719</v>
      </c>
      <c r="G164" s="161" t="s">
        <v>248</v>
      </c>
      <c r="H164" s="162">
        <v>9</v>
      </c>
      <c r="I164" s="163"/>
      <c r="J164" s="163">
        <f t="shared" si="30"/>
        <v>0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31"/>
        <v>0</v>
      </c>
      <c r="Q164" s="154">
        <v>0</v>
      </c>
      <c r="R164" s="154">
        <f t="shared" si="32"/>
        <v>0</v>
      </c>
      <c r="S164" s="154">
        <v>0</v>
      </c>
      <c r="T164" s="155">
        <f t="shared" si="3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219</v>
      </c>
      <c r="AT164" s="156" t="s">
        <v>188</v>
      </c>
      <c r="AU164" s="156" t="s">
        <v>170</v>
      </c>
      <c r="AY164" s="14" t="s">
        <v>163</v>
      </c>
      <c r="BE164" s="157">
        <f t="shared" si="34"/>
        <v>0</v>
      </c>
      <c r="BF164" s="157">
        <f t="shared" si="35"/>
        <v>0</v>
      </c>
      <c r="BG164" s="157">
        <f t="shared" si="36"/>
        <v>0</v>
      </c>
      <c r="BH164" s="157">
        <f t="shared" si="37"/>
        <v>0</v>
      </c>
      <c r="BI164" s="157">
        <f t="shared" si="38"/>
        <v>0</v>
      </c>
      <c r="BJ164" s="14" t="s">
        <v>170</v>
      </c>
      <c r="BK164" s="157">
        <f t="shared" si="39"/>
        <v>0</v>
      </c>
      <c r="BL164" s="14" t="s">
        <v>192</v>
      </c>
      <c r="BM164" s="156" t="s">
        <v>284</v>
      </c>
    </row>
    <row r="165" spans="1:65" s="2" customFormat="1" ht="16.5" customHeight="1">
      <c r="A165" s="26"/>
      <c r="B165" s="144"/>
      <c r="C165" s="145" t="s">
        <v>285</v>
      </c>
      <c r="D165" s="145" t="s">
        <v>165</v>
      </c>
      <c r="E165" s="146" t="s">
        <v>1716</v>
      </c>
      <c r="F165" s="147" t="s">
        <v>1717</v>
      </c>
      <c r="G165" s="148" t="s">
        <v>248</v>
      </c>
      <c r="H165" s="149">
        <v>4</v>
      </c>
      <c r="I165" s="150"/>
      <c r="J165" s="150">
        <f t="shared" si="30"/>
        <v>0</v>
      </c>
      <c r="K165" s="151"/>
      <c r="L165" s="27"/>
      <c r="M165" s="152" t="s">
        <v>1</v>
      </c>
      <c r="N165" s="153" t="s">
        <v>35</v>
      </c>
      <c r="O165" s="154">
        <v>0</v>
      </c>
      <c r="P165" s="154">
        <f t="shared" si="31"/>
        <v>0</v>
      </c>
      <c r="Q165" s="154">
        <v>3.0000000000000001E-5</v>
      </c>
      <c r="R165" s="154">
        <f t="shared" si="32"/>
        <v>1.2E-4</v>
      </c>
      <c r="S165" s="154">
        <v>0</v>
      </c>
      <c r="T165" s="155">
        <f t="shared" si="3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192</v>
      </c>
      <c r="AT165" s="156" t="s">
        <v>165</v>
      </c>
      <c r="AU165" s="156" t="s">
        <v>170</v>
      </c>
      <c r="AY165" s="14" t="s">
        <v>163</v>
      </c>
      <c r="BE165" s="157">
        <f t="shared" si="34"/>
        <v>0</v>
      </c>
      <c r="BF165" s="157">
        <f t="shared" si="35"/>
        <v>0</v>
      </c>
      <c r="BG165" s="157">
        <f t="shared" si="36"/>
        <v>0</v>
      </c>
      <c r="BH165" s="157">
        <f t="shared" si="37"/>
        <v>0</v>
      </c>
      <c r="BI165" s="157">
        <f t="shared" si="38"/>
        <v>0</v>
      </c>
      <c r="BJ165" s="14" t="s">
        <v>170</v>
      </c>
      <c r="BK165" s="157">
        <f t="shared" si="39"/>
        <v>0</v>
      </c>
      <c r="BL165" s="14" t="s">
        <v>192</v>
      </c>
      <c r="BM165" s="156" t="s">
        <v>288</v>
      </c>
    </row>
    <row r="166" spans="1:65" s="2" customFormat="1" ht="16.5" customHeight="1">
      <c r="A166" s="26"/>
      <c r="B166" s="144"/>
      <c r="C166" s="158" t="s">
        <v>226</v>
      </c>
      <c r="D166" s="158" t="s">
        <v>188</v>
      </c>
      <c r="E166" s="159" t="s">
        <v>1720</v>
      </c>
      <c r="F166" s="160" t="s">
        <v>1721</v>
      </c>
      <c r="G166" s="161" t="s">
        <v>248</v>
      </c>
      <c r="H166" s="162">
        <v>4</v>
      </c>
      <c r="I166" s="163"/>
      <c r="J166" s="163">
        <f t="shared" si="30"/>
        <v>0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31"/>
        <v>0</v>
      </c>
      <c r="Q166" s="154">
        <v>1.7899999999999999E-3</v>
      </c>
      <c r="R166" s="154">
        <f t="shared" si="32"/>
        <v>7.1599999999999997E-3</v>
      </c>
      <c r="S166" s="154">
        <v>0</v>
      </c>
      <c r="T166" s="155">
        <f t="shared" si="3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219</v>
      </c>
      <c r="AT166" s="156" t="s">
        <v>188</v>
      </c>
      <c r="AU166" s="156" t="s">
        <v>170</v>
      </c>
      <c r="AY166" s="14" t="s">
        <v>163</v>
      </c>
      <c r="BE166" s="157">
        <f t="shared" si="34"/>
        <v>0</v>
      </c>
      <c r="BF166" s="157">
        <f t="shared" si="35"/>
        <v>0</v>
      </c>
      <c r="BG166" s="157">
        <f t="shared" si="36"/>
        <v>0</v>
      </c>
      <c r="BH166" s="157">
        <f t="shared" si="37"/>
        <v>0</v>
      </c>
      <c r="BI166" s="157">
        <f t="shared" si="38"/>
        <v>0</v>
      </c>
      <c r="BJ166" s="14" t="s">
        <v>170</v>
      </c>
      <c r="BK166" s="157">
        <f t="shared" si="39"/>
        <v>0</v>
      </c>
      <c r="BL166" s="14" t="s">
        <v>192</v>
      </c>
      <c r="BM166" s="156" t="s">
        <v>291</v>
      </c>
    </row>
    <row r="167" spans="1:65" s="2" customFormat="1" ht="33" customHeight="1">
      <c r="A167" s="26"/>
      <c r="B167" s="144"/>
      <c r="C167" s="145" t="s">
        <v>292</v>
      </c>
      <c r="D167" s="145" t="s">
        <v>165</v>
      </c>
      <c r="E167" s="146" t="s">
        <v>1722</v>
      </c>
      <c r="F167" s="147" t="s">
        <v>1723</v>
      </c>
      <c r="G167" s="148" t="s">
        <v>248</v>
      </c>
      <c r="H167" s="149">
        <v>4</v>
      </c>
      <c r="I167" s="150"/>
      <c r="J167" s="150">
        <f t="shared" si="30"/>
        <v>0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si="31"/>
        <v>0</v>
      </c>
      <c r="Q167" s="154">
        <v>4.2000000000000002E-4</v>
      </c>
      <c r="R167" s="154">
        <f t="shared" si="32"/>
        <v>1.6800000000000001E-3</v>
      </c>
      <c r="S167" s="154">
        <v>0</v>
      </c>
      <c r="T167" s="155">
        <f t="shared" si="3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192</v>
      </c>
      <c r="AT167" s="156" t="s">
        <v>165</v>
      </c>
      <c r="AU167" s="156" t="s">
        <v>170</v>
      </c>
      <c r="AY167" s="14" t="s">
        <v>163</v>
      </c>
      <c r="BE167" s="157">
        <f t="shared" si="34"/>
        <v>0</v>
      </c>
      <c r="BF167" s="157">
        <f t="shared" si="35"/>
        <v>0</v>
      </c>
      <c r="BG167" s="157">
        <f t="shared" si="36"/>
        <v>0</v>
      </c>
      <c r="BH167" s="157">
        <f t="shared" si="37"/>
        <v>0</v>
      </c>
      <c r="BI167" s="157">
        <f t="shared" si="38"/>
        <v>0</v>
      </c>
      <c r="BJ167" s="14" t="s">
        <v>170</v>
      </c>
      <c r="BK167" s="157">
        <f t="shared" si="39"/>
        <v>0</v>
      </c>
      <c r="BL167" s="14" t="s">
        <v>192</v>
      </c>
      <c r="BM167" s="156" t="s">
        <v>295</v>
      </c>
    </row>
    <row r="168" spans="1:65" s="2" customFormat="1" ht="16.5" customHeight="1">
      <c r="A168" s="26"/>
      <c r="B168" s="144"/>
      <c r="C168" s="145" t="s">
        <v>230</v>
      </c>
      <c r="D168" s="145" t="s">
        <v>165</v>
      </c>
      <c r="E168" s="146" t="s">
        <v>1724</v>
      </c>
      <c r="F168" s="147" t="s">
        <v>1725</v>
      </c>
      <c r="G168" s="148" t="s">
        <v>248</v>
      </c>
      <c r="H168" s="149">
        <v>4</v>
      </c>
      <c r="I168" s="150"/>
      <c r="J168" s="150">
        <f t="shared" si="30"/>
        <v>0</v>
      </c>
      <c r="K168" s="151"/>
      <c r="L168" s="27"/>
      <c r="M168" s="152" t="s">
        <v>1</v>
      </c>
      <c r="N168" s="153" t="s">
        <v>35</v>
      </c>
      <c r="O168" s="154">
        <v>0</v>
      </c>
      <c r="P168" s="154">
        <f t="shared" si="31"/>
        <v>0</v>
      </c>
      <c r="Q168" s="154">
        <v>1.0000000000000001E-5</v>
      </c>
      <c r="R168" s="154">
        <f t="shared" si="32"/>
        <v>4.0000000000000003E-5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192</v>
      </c>
      <c r="AT168" s="156" t="s">
        <v>165</v>
      </c>
      <c r="AU168" s="156" t="s">
        <v>170</v>
      </c>
      <c r="AY168" s="14" t="s">
        <v>163</v>
      </c>
      <c r="BE168" s="157">
        <f t="shared" si="34"/>
        <v>0</v>
      </c>
      <c r="BF168" s="157">
        <f t="shared" si="35"/>
        <v>0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170</v>
      </c>
      <c r="BK168" s="157">
        <f t="shared" si="39"/>
        <v>0</v>
      </c>
      <c r="BL168" s="14" t="s">
        <v>192</v>
      </c>
      <c r="BM168" s="156" t="s">
        <v>298</v>
      </c>
    </row>
    <row r="169" spans="1:65" s="2" customFormat="1" ht="24.2" customHeight="1">
      <c r="A169" s="26"/>
      <c r="B169" s="144"/>
      <c r="C169" s="158" t="s">
        <v>299</v>
      </c>
      <c r="D169" s="158" t="s">
        <v>188</v>
      </c>
      <c r="E169" s="159" t="s">
        <v>1726</v>
      </c>
      <c r="F169" s="160" t="s">
        <v>1727</v>
      </c>
      <c r="G169" s="161" t="s">
        <v>248</v>
      </c>
      <c r="H169" s="162">
        <v>1</v>
      </c>
      <c r="I169" s="163"/>
      <c r="J169" s="163">
        <f t="shared" si="30"/>
        <v>0</v>
      </c>
      <c r="K169" s="164"/>
      <c r="L169" s="165"/>
      <c r="M169" s="166" t="s">
        <v>1</v>
      </c>
      <c r="N169" s="167" t="s">
        <v>35</v>
      </c>
      <c r="O169" s="154">
        <v>0</v>
      </c>
      <c r="P169" s="154">
        <f t="shared" si="31"/>
        <v>0</v>
      </c>
      <c r="Q169" s="154">
        <v>2.5500000000000002E-3</v>
      </c>
      <c r="R169" s="154">
        <f t="shared" si="32"/>
        <v>2.5500000000000002E-3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219</v>
      </c>
      <c r="AT169" s="156" t="s">
        <v>188</v>
      </c>
      <c r="AU169" s="156" t="s">
        <v>170</v>
      </c>
      <c r="AY169" s="14" t="s">
        <v>163</v>
      </c>
      <c r="BE169" s="157">
        <f t="shared" si="34"/>
        <v>0</v>
      </c>
      <c r="BF169" s="157">
        <f t="shared" si="35"/>
        <v>0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170</v>
      </c>
      <c r="BK169" s="157">
        <f t="shared" si="39"/>
        <v>0</v>
      </c>
      <c r="BL169" s="14" t="s">
        <v>192</v>
      </c>
      <c r="BM169" s="156" t="s">
        <v>302</v>
      </c>
    </row>
    <row r="170" spans="1:65" s="2" customFormat="1" ht="24.2" customHeight="1">
      <c r="A170" s="26"/>
      <c r="B170" s="144"/>
      <c r="C170" s="158" t="s">
        <v>234</v>
      </c>
      <c r="D170" s="158" t="s">
        <v>188</v>
      </c>
      <c r="E170" s="159" t="s">
        <v>1728</v>
      </c>
      <c r="F170" s="160" t="s">
        <v>1729</v>
      </c>
      <c r="G170" s="161" t="s">
        <v>248</v>
      </c>
      <c r="H170" s="162">
        <v>1</v>
      </c>
      <c r="I170" s="163"/>
      <c r="J170" s="163">
        <f t="shared" si="30"/>
        <v>0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31"/>
        <v>0</v>
      </c>
      <c r="Q170" s="154">
        <v>2.5500000000000002E-3</v>
      </c>
      <c r="R170" s="154">
        <f t="shared" si="32"/>
        <v>2.5500000000000002E-3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219</v>
      </c>
      <c r="AT170" s="156" t="s">
        <v>188</v>
      </c>
      <c r="AU170" s="156" t="s">
        <v>170</v>
      </c>
      <c r="AY170" s="14" t="s">
        <v>163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170</v>
      </c>
      <c r="BK170" s="157">
        <f t="shared" si="39"/>
        <v>0</v>
      </c>
      <c r="BL170" s="14" t="s">
        <v>192</v>
      </c>
      <c r="BM170" s="156" t="s">
        <v>305</v>
      </c>
    </row>
    <row r="171" spans="1:65" s="2" customFormat="1" ht="16.5" customHeight="1">
      <c r="A171" s="26"/>
      <c r="B171" s="144"/>
      <c r="C171" s="158" t="s">
        <v>306</v>
      </c>
      <c r="D171" s="158" t="s">
        <v>188</v>
      </c>
      <c r="E171" s="159" t="s">
        <v>1730</v>
      </c>
      <c r="F171" s="160" t="s">
        <v>1731</v>
      </c>
      <c r="G171" s="161" t="s">
        <v>248</v>
      </c>
      <c r="H171" s="162">
        <v>1</v>
      </c>
      <c r="I171" s="163"/>
      <c r="J171" s="163">
        <f t="shared" si="30"/>
        <v>0</v>
      </c>
      <c r="K171" s="164"/>
      <c r="L171" s="165"/>
      <c r="M171" s="166" t="s">
        <v>1</v>
      </c>
      <c r="N171" s="167" t="s">
        <v>35</v>
      </c>
      <c r="O171" s="154">
        <v>0</v>
      </c>
      <c r="P171" s="154">
        <f t="shared" si="31"/>
        <v>0</v>
      </c>
      <c r="Q171" s="154">
        <v>2.5500000000000002E-3</v>
      </c>
      <c r="R171" s="154">
        <f t="shared" si="32"/>
        <v>2.5500000000000002E-3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219</v>
      </c>
      <c r="AT171" s="156" t="s">
        <v>188</v>
      </c>
      <c r="AU171" s="156" t="s">
        <v>170</v>
      </c>
      <c r="AY171" s="14" t="s">
        <v>163</v>
      </c>
      <c r="BE171" s="157">
        <f t="shared" si="34"/>
        <v>0</v>
      </c>
      <c r="BF171" s="157">
        <f t="shared" si="35"/>
        <v>0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170</v>
      </c>
      <c r="BK171" s="157">
        <f t="shared" si="39"/>
        <v>0</v>
      </c>
      <c r="BL171" s="14" t="s">
        <v>192</v>
      </c>
      <c r="BM171" s="156" t="s">
        <v>309</v>
      </c>
    </row>
    <row r="172" spans="1:65" s="2" customFormat="1" ht="16.5" customHeight="1">
      <c r="A172" s="26"/>
      <c r="B172" s="144"/>
      <c r="C172" s="158" t="s">
        <v>238</v>
      </c>
      <c r="D172" s="158" t="s">
        <v>188</v>
      </c>
      <c r="E172" s="159" t="s">
        <v>1732</v>
      </c>
      <c r="F172" s="160" t="s">
        <v>1733</v>
      </c>
      <c r="G172" s="161" t="s">
        <v>248</v>
      </c>
      <c r="H172" s="162">
        <v>1</v>
      </c>
      <c r="I172" s="163"/>
      <c r="J172" s="163">
        <f t="shared" si="30"/>
        <v>0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31"/>
        <v>0</v>
      </c>
      <c r="Q172" s="154">
        <v>2.5500000000000002E-3</v>
      </c>
      <c r="R172" s="154">
        <f t="shared" si="32"/>
        <v>2.5500000000000002E-3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219</v>
      </c>
      <c r="AT172" s="156" t="s">
        <v>188</v>
      </c>
      <c r="AU172" s="156" t="s">
        <v>170</v>
      </c>
      <c r="AY172" s="14" t="s">
        <v>163</v>
      </c>
      <c r="BE172" s="157">
        <f t="shared" si="34"/>
        <v>0</v>
      </c>
      <c r="BF172" s="157">
        <f t="shared" si="35"/>
        <v>0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170</v>
      </c>
      <c r="BK172" s="157">
        <f t="shared" si="39"/>
        <v>0</v>
      </c>
      <c r="BL172" s="14" t="s">
        <v>192</v>
      </c>
      <c r="BM172" s="156" t="s">
        <v>312</v>
      </c>
    </row>
    <row r="173" spans="1:65" s="2" customFormat="1" ht="24.2" customHeight="1">
      <c r="A173" s="26"/>
      <c r="B173" s="144"/>
      <c r="C173" s="145" t="s">
        <v>314</v>
      </c>
      <c r="D173" s="145" t="s">
        <v>165</v>
      </c>
      <c r="E173" s="146" t="s">
        <v>1734</v>
      </c>
      <c r="F173" s="147" t="s">
        <v>1735</v>
      </c>
      <c r="G173" s="148" t="s">
        <v>248</v>
      </c>
      <c r="H173" s="149">
        <v>16</v>
      </c>
      <c r="I173" s="150"/>
      <c r="J173" s="150">
        <f t="shared" si="30"/>
        <v>0</v>
      </c>
      <c r="K173" s="151"/>
      <c r="L173" s="27"/>
      <c r="M173" s="152" t="s">
        <v>1</v>
      </c>
      <c r="N173" s="153" t="s">
        <v>35</v>
      </c>
      <c r="O173" s="154">
        <v>0</v>
      </c>
      <c r="P173" s="154">
        <f t="shared" si="31"/>
        <v>0</v>
      </c>
      <c r="Q173" s="154">
        <v>4.8999999999999998E-4</v>
      </c>
      <c r="R173" s="154">
        <f t="shared" si="32"/>
        <v>7.8399999999999997E-3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192</v>
      </c>
      <c r="AT173" s="156" t="s">
        <v>165</v>
      </c>
      <c r="AU173" s="156" t="s">
        <v>170</v>
      </c>
      <c r="AY173" s="14" t="s">
        <v>163</v>
      </c>
      <c r="BE173" s="157">
        <f t="shared" si="34"/>
        <v>0</v>
      </c>
      <c r="BF173" s="157">
        <f t="shared" si="35"/>
        <v>0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170</v>
      </c>
      <c r="BK173" s="157">
        <f t="shared" si="39"/>
        <v>0</v>
      </c>
      <c r="BL173" s="14" t="s">
        <v>192</v>
      </c>
      <c r="BM173" s="156" t="s">
        <v>317</v>
      </c>
    </row>
    <row r="174" spans="1:65" s="2" customFormat="1" ht="16.5" customHeight="1">
      <c r="A174" s="26"/>
      <c r="B174" s="144"/>
      <c r="C174" s="145" t="s">
        <v>241</v>
      </c>
      <c r="D174" s="145" t="s">
        <v>165</v>
      </c>
      <c r="E174" s="146" t="s">
        <v>1736</v>
      </c>
      <c r="F174" s="147" t="s">
        <v>1737</v>
      </c>
      <c r="G174" s="148" t="s">
        <v>248</v>
      </c>
      <c r="H174" s="149">
        <v>1</v>
      </c>
      <c r="I174" s="150"/>
      <c r="J174" s="150">
        <f t="shared" si="30"/>
        <v>0</v>
      </c>
      <c r="K174" s="151"/>
      <c r="L174" s="27"/>
      <c r="M174" s="152" t="s">
        <v>1</v>
      </c>
      <c r="N174" s="153" t="s">
        <v>35</v>
      </c>
      <c r="O174" s="154">
        <v>0</v>
      </c>
      <c r="P174" s="154">
        <f t="shared" si="31"/>
        <v>0</v>
      </c>
      <c r="Q174" s="154">
        <v>6.0000000000000002E-5</v>
      </c>
      <c r="R174" s="154">
        <f t="shared" si="32"/>
        <v>6.0000000000000002E-5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192</v>
      </c>
      <c r="AT174" s="156" t="s">
        <v>165</v>
      </c>
      <c r="AU174" s="156" t="s">
        <v>170</v>
      </c>
      <c r="AY174" s="14" t="s">
        <v>163</v>
      </c>
      <c r="BE174" s="157">
        <f t="shared" si="34"/>
        <v>0</v>
      </c>
      <c r="BF174" s="157">
        <f t="shared" si="35"/>
        <v>0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170</v>
      </c>
      <c r="BK174" s="157">
        <f t="shared" si="39"/>
        <v>0</v>
      </c>
      <c r="BL174" s="14" t="s">
        <v>192</v>
      </c>
      <c r="BM174" s="156" t="s">
        <v>320</v>
      </c>
    </row>
    <row r="175" spans="1:65" s="2" customFormat="1" ht="16.5" customHeight="1">
      <c r="A175" s="26"/>
      <c r="B175" s="144"/>
      <c r="C175" s="158" t="s">
        <v>321</v>
      </c>
      <c r="D175" s="158" t="s">
        <v>188</v>
      </c>
      <c r="E175" s="159" t="s">
        <v>1562</v>
      </c>
      <c r="F175" s="160" t="s">
        <v>1738</v>
      </c>
      <c r="G175" s="161" t="s">
        <v>248</v>
      </c>
      <c r="H175" s="162">
        <v>1</v>
      </c>
      <c r="I175" s="163"/>
      <c r="J175" s="163">
        <f t="shared" si="30"/>
        <v>0</v>
      </c>
      <c r="K175" s="164"/>
      <c r="L175" s="165"/>
      <c r="M175" s="166" t="s">
        <v>1</v>
      </c>
      <c r="N175" s="167" t="s">
        <v>35</v>
      </c>
      <c r="O175" s="154">
        <v>0</v>
      </c>
      <c r="P175" s="154">
        <f t="shared" si="31"/>
        <v>0</v>
      </c>
      <c r="Q175" s="154">
        <v>1.91E-3</v>
      </c>
      <c r="R175" s="154">
        <f t="shared" si="32"/>
        <v>1.91E-3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219</v>
      </c>
      <c r="AT175" s="156" t="s">
        <v>188</v>
      </c>
      <c r="AU175" s="156" t="s">
        <v>170</v>
      </c>
      <c r="AY175" s="14" t="s">
        <v>163</v>
      </c>
      <c r="BE175" s="157">
        <f t="shared" si="34"/>
        <v>0</v>
      </c>
      <c r="BF175" s="157">
        <f t="shared" si="35"/>
        <v>0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170</v>
      </c>
      <c r="BK175" s="157">
        <f t="shared" si="39"/>
        <v>0</v>
      </c>
      <c r="BL175" s="14" t="s">
        <v>192</v>
      </c>
      <c r="BM175" s="156" t="s">
        <v>324</v>
      </c>
    </row>
    <row r="176" spans="1:65" s="2" customFormat="1" ht="24.2" customHeight="1">
      <c r="A176" s="26"/>
      <c r="B176" s="144"/>
      <c r="C176" s="145" t="s">
        <v>245</v>
      </c>
      <c r="D176" s="145" t="s">
        <v>165</v>
      </c>
      <c r="E176" s="146" t="s">
        <v>1739</v>
      </c>
      <c r="F176" s="147" t="s">
        <v>1740</v>
      </c>
      <c r="G176" s="148" t="s">
        <v>1582</v>
      </c>
      <c r="H176" s="149">
        <v>1</v>
      </c>
      <c r="I176" s="150"/>
      <c r="J176" s="150">
        <f t="shared" si="30"/>
        <v>0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si="31"/>
        <v>0</v>
      </c>
      <c r="Q176" s="154">
        <v>1.6800000000000001E-3</v>
      </c>
      <c r="R176" s="154">
        <f t="shared" si="32"/>
        <v>1.6800000000000001E-3</v>
      </c>
      <c r="S176" s="154">
        <v>0</v>
      </c>
      <c r="T176" s="155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192</v>
      </c>
      <c r="AT176" s="156" t="s">
        <v>165</v>
      </c>
      <c r="AU176" s="156" t="s">
        <v>170</v>
      </c>
      <c r="AY176" s="14" t="s">
        <v>163</v>
      </c>
      <c r="BE176" s="157">
        <f t="shared" si="34"/>
        <v>0</v>
      </c>
      <c r="BF176" s="157">
        <f t="shared" si="35"/>
        <v>0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4" t="s">
        <v>170</v>
      </c>
      <c r="BK176" s="157">
        <f t="shared" si="39"/>
        <v>0</v>
      </c>
      <c r="BL176" s="14" t="s">
        <v>192</v>
      </c>
      <c r="BM176" s="156" t="s">
        <v>327</v>
      </c>
    </row>
    <row r="177" spans="1:65" s="2" customFormat="1" ht="16.5" customHeight="1">
      <c r="A177" s="26"/>
      <c r="B177" s="144"/>
      <c r="C177" s="145" t="s">
        <v>328</v>
      </c>
      <c r="D177" s="145" t="s">
        <v>165</v>
      </c>
      <c r="E177" s="146" t="s">
        <v>1741</v>
      </c>
      <c r="F177" s="147" t="s">
        <v>1742</v>
      </c>
      <c r="G177" s="148" t="s">
        <v>1582</v>
      </c>
      <c r="H177" s="149">
        <v>1</v>
      </c>
      <c r="I177" s="150"/>
      <c r="J177" s="150">
        <f t="shared" si="30"/>
        <v>0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31"/>
        <v>0</v>
      </c>
      <c r="Q177" s="154">
        <v>8.4000000000000003E-4</v>
      </c>
      <c r="R177" s="154">
        <f t="shared" si="32"/>
        <v>8.4000000000000003E-4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192</v>
      </c>
      <c r="AT177" s="156" t="s">
        <v>165</v>
      </c>
      <c r="AU177" s="156" t="s">
        <v>170</v>
      </c>
      <c r="AY177" s="14" t="s">
        <v>163</v>
      </c>
      <c r="BE177" s="157">
        <f t="shared" si="34"/>
        <v>0</v>
      </c>
      <c r="BF177" s="157">
        <f t="shared" si="35"/>
        <v>0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170</v>
      </c>
      <c r="BK177" s="157">
        <f t="shared" si="39"/>
        <v>0</v>
      </c>
      <c r="BL177" s="14" t="s">
        <v>192</v>
      </c>
      <c r="BM177" s="156" t="s">
        <v>331</v>
      </c>
    </row>
    <row r="178" spans="1:65" s="2" customFormat="1" ht="24.2" customHeight="1">
      <c r="A178" s="26"/>
      <c r="B178" s="144"/>
      <c r="C178" s="158" t="s">
        <v>249</v>
      </c>
      <c r="D178" s="158" t="s">
        <v>188</v>
      </c>
      <c r="E178" s="159" t="s">
        <v>1743</v>
      </c>
      <c r="F178" s="160" t="s">
        <v>1744</v>
      </c>
      <c r="G178" s="161" t="s">
        <v>248</v>
      </c>
      <c r="H178" s="162">
        <v>1</v>
      </c>
      <c r="I178" s="163"/>
      <c r="J178" s="163">
        <f t="shared" si="30"/>
        <v>0</v>
      </c>
      <c r="K178" s="164"/>
      <c r="L178" s="165"/>
      <c r="M178" s="166" t="s">
        <v>1</v>
      </c>
      <c r="N178" s="167" t="s">
        <v>35</v>
      </c>
      <c r="O178" s="154">
        <v>0</v>
      </c>
      <c r="P178" s="154">
        <f t="shared" si="31"/>
        <v>0</v>
      </c>
      <c r="Q178" s="154">
        <v>0</v>
      </c>
      <c r="R178" s="154">
        <f t="shared" si="32"/>
        <v>0</v>
      </c>
      <c r="S178" s="154">
        <v>0</v>
      </c>
      <c r="T178" s="155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219</v>
      </c>
      <c r="AT178" s="156" t="s">
        <v>188</v>
      </c>
      <c r="AU178" s="156" t="s">
        <v>170</v>
      </c>
      <c r="AY178" s="14" t="s">
        <v>163</v>
      </c>
      <c r="BE178" s="157">
        <f t="shared" si="34"/>
        <v>0</v>
      </c>
      <c r="BF178" s="157">
        <f t="shared" si="35"/>
        <v>0</v>
      </c>
      <c r="BG178" s="157">
        <f t="shared" si="36"/>
        <v>0</v>
      </c>
      <c r="BH178" s="157">
        <f t="shared" si="37"/>
        <v>0</v>
      </c>
      <c r="BI178" s="157">
        <f t="shared" si="38"/>
        <v>0</v>
      </c>
      <c r="BJ178" s="14" t="s">
        <v>170</v>
      </c>
      <c r="BK178" s="157">
        <f t="shared" si="39"/>
        <v>0</v>
      </c>
      <c r="BL178" s="14" t="s">
        <v>192</v>
      </c>
      <c r="BM178" s="156" t="s">
        <v>334</v>
      </c>
    </row>
    <row r="179" spans="1:65" s="2" customFormat="1" ht="16.5" customHeight="1">
      <c r="A179" s="26"/>
      <c r="B179" s="144"/>
      <c r="C179" s="158" t="s">
        <v>335</v>
      </c>
      <c r="D179" s="158" t="s">
        <v>188</v>
      </c>
      <c r="E179" s="159" t="s">
        <v>1745</v>
      </c>
      <c r="F179" s="160" t="s">
        <v>1746</v>
      </c>
      <c r="G179" s="161" t="s">
        <v>248</v>
      </c>
      <c r="H179" s="162">
        <v>1</v>
      </c>
      <c r="I179" s="163"/>
      <c r="J179" s="163">
        <f t="shared" si="30"/>
        <v>0</v>
      </c>
      <c r="K179" s="164"/>
      <c r="L179" s="165"/>
      <c r="M179" s="166" t="s">
        <v>1</v>
      </c>
      <c r="N179" s="167" t="s">
        <v>35</v>
      </c>
      <c r="O179" s="154">
        <v>0</v>
      </c>
      <c r="P179" s="154">
        <f t="shared" si="31"/>
        <v>0</v>
      </c>
      <c r="Q179" s="154">
        <v>0</v>
      </c>
      <c r="R179" s="154">
        <f t="shared" si="32"/>
        <v>0</v>
      </c>
      <c r="S179" s="154">
        <v>0</v>
      </c>
      <c r="T179" s="155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219</v>
      </c>
      <c r="AT179" s="156" t="s">
        <v>188</v>
      </c>
      <c r="AU179" s="156" t="s">
        <v>170</v>
      </c>
      <c r="AY179" s="14" t="s">
        <v>163</v>
      </c>
      <c r="BE179" s="157">
        <f t="shared" si="34"/>
        <v>0</v>
      </c>
      <c r="BF179" s="157">
        <f t="shared" si="35"/>
        <v>0</v>
      </c>
      <c r="BG179" s="157">
        <f t="shared" si="36"/>
        <v>0</v>
      </c>
      <c r="BH179" s="157">
        <f t="shared" si="37"/>
        <v>0</v>
      </c>
      <c r="BI179" s="157">
        <f t="shared" si="38"/>
        <v>0</v>
      </c>
      <c r="BJ179" s="14" t="s">
        <v>170</v>
      </c>
      <c r="BK179" s="157">
        <f t="shared" si="39"/>
        <v>0</v>
      </c>
      <c r="BL179" s="14" t="s">
        <v>192</v>
      </c>
      <c r="BM179" s="156" t="s">
        <v>338</v>
      </c>
    </row>
    <row r="180" spans="1:65" s="2" customFormat="1" ht="16.5" customHeight="1">
      <c r="A180" s="26"/>
      <c r="B180" s="144"/>
      <c r="C180" s="158" t="s">
        <v>253</v>
      </c>
      <c r="D180" s="158" t="s">
        <v>188</v>
      </c>
      <c r="E180" s="159" t="s">
        <v>1747</v>
      </c>
      <c r="F180" s="160" t="s">
        <v>1748</v>
      </c>
      <c r="G180" s="161" t="s">
        <v>248</v>
      </c>
      <c r="H180" s="162">
        <v>1</v>
      </c>
      <c r="I180" s="163"/>
      <c r="J180" s="163">
        <f t="shared" si="30"/>
        <v>0</v>
      </c>
      <c r="K180" s="164"/>
      <c r="L180" s="165"/>
      <c r="M180" s="166" t="s">
        <v>1</v>
      </c>
      <c r="N180" s="167" t="s">
        <v>35</v>
      </c>
      <c r="O180" s="154">
        <v>0</v>
      </c>
      <c r="P180" s="154">
        <f t="shared" si="31"/>
        <v>0</v>
      </c>
      <c r="Q180" s="154">
        <v>0</v>
      </c>
      <c r="R180" s="154">
        <f t="shared" si="32"/>
        <v>0</v>
      </c>
      <c r="S180" s="154">
        <v>0</v>
      </c>
      <c r="T180" s="155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219</v>
      </c>
      <c r="AT180" s="156" t="s">
        <v>188</v>
      </c>
      <c r="AU180" s="156" t="s">
        <v>170</v>
      </c>
      <c r="AY180" s="14" t="s">
        <v>163</v>
      </c>
      <c r="BE180" s="157">
        <f t="shared" si="34"/>
        <v>0</v>
      </c>
      <c r="BF180" s="157">
        <f t="shared" si="35"/>
        <v>0</v>
      </c>
      <c r="BG180" s="157">
        <f t="shared" si="36"/>
        <v>0</v>
      </c>
      <c r="BH180" s="157">
        <f t="shared" si="37"/>
        <v>0</v>
      </c>
      <c r="BI180" s="157">
        <f t="shared" si="38"/>
        <v>0</v>
      </c>
      <c r="BJ180" s="14" t="s">
        <v>170</v>
      </c>
      <c r="BK180" s="157">
        <f t="shared" si="39"/>
        <v>0</v>
      </c>
      <c r="BL180" s="14" t="s">
        <v>192</v>
      </c>
      <c r="BM180" s="156" t="s">
        <v>341</v>
      </c>
    </row>
    <row r="181" spans="1:65" s="2" customFormat="1" ht="16.5" customHeight="1">
      <c r="A181" s="26"/>
      <c r="B181" s="144"/>
      <c r="C181" s="158" t="s">
        <v>342</v>
      </c>
      <c r="D181" s="158" t="s">
        <v>188</v>
      </c>
      <c r="E181" s="159" t="s">
        <v>1749</v>
      </c>
      <c r="F181" s="160" t="s">
        <v>1750</v>
      </c>
      <c r="G181" s="161" t="s">
        <v>248</v>
      </c>
      <c r="H181" s="162">
        <v>1</v>
      </c>
      <c r="I181" s="163"/>
      <c r="J181" s="163">
        <f t="shared" si="30"/>
        <v>0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31"/>
        <v>0</v>
      </c>
      <c r="Q181" s="154">
        <v>0</v>
      </c>
      <c r="R181" s="154">
        <f t="shared" si="32"/>
        <v>0</v>
      </c>
      <c r="S181" s="154">
        <v>0</v>
      </c>
      <c r="T181" s="155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219</v>
      </c>
      <c r="AT181" s="156" t="s">
        <v>188</v>
      </c>
      <c r="AU181" s="156" t="s">
        <v>170</v>
      </c>
      <c r="AY181" s="14" t="s">
        <v>163</v>
      </c>
      <c r="BE181" s="157">
        <f t="shared" si="34"/>
        <v>0</v>
      </c>
      <c r="BF181" s="157">
        <f t="shared" si="35"/>
        <v>0</v>
      </c>
      <c r="BG181" s="157">
        <f t="shared" si="36"/>
        <v>0</v>
      </c>
      <c r="BH181" s="157">
        <f t="shared" si="37"/>
        <v>0</v>
      </c>
      <c r="BI181" s="157">
        <f t="shared" si="38"/>
        <v>0</v>
      </c>
      <c r="BJ181" s="14" t="s">
        <v>170</v>
      </c>
      <c r="BK181" s="157">
        <f t="shared" si="39"/>
        <v>0</v>
      </c>
      <c r="BL181" s="14" t="s">
        <v>192</v>
      </c>
      <c r="BM181" s="156" t="s">
        <v>345</v>
      </c>
    </row>
    <row r="182" spans="1:65" s="2" customFormat="1" ht="16.5" customHeight="1">
      <c r="A182" s="26"/>
      <c r="B182" s="144"/>
      <c r="C182" s="158" t="s">
        <v>256</v>
      </c>
      <c r="D182" s="158" t="s">
        <v>188</v>
      </c>
      <c r="E182" s="159" t="s">
        <v>1751</v>
      </c>
      <c r="F182" s="160" t="s">
        <v>1752</v>
      </c>
      <c r="G182" s="161" t="s">
        <v>248</v>
      </c>
      <c r="H182" s="162">
        <v>1</v>
      </c>
      <c r="I182" s="163"/>
      <c r="J182" s="163">
        <f t="shared" si="30"/>
        <v>0</v>
      </c>
      <c r="K182" s="164"/>
      <c r="L182" s="165"/>
      <c r="M182" s="166" t="s">
        <v>1</v>
      </c>
      <c r="N182" s="167" t="s">
        <v>35</v>
      </c>
      <c r="O182" s="154">
        <v>0</v>
      </c>
      <c r="P182" s="154">
        <f t="shared" si="31"/>
        <v>0</v>
      </c>
      <c r="Q182" s="154">
        <v>0</v>
      </c>
      <c r="R182" s="154">
        <f t="shared" si="32"/>
        <v>0</v>
      </c>
      <c r="S182" s="154">
        <v>0</v>
      </c>
      <c r="T182" s="155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219</v>
      </c>
      <c r="AT182" s="156" t="s">
        <v>188</v>
      </c>
      <c r="AU182" s="156" t="s">
        <v>170</v>
      </c>
      <c r="AY182" s="14" t="s">
        <v>163</v>
      </c>
      <c r="BE182" s="157">
        <f t="shared" si="34"/>
        <v>0</v>
      </c>
      <c r="BF182" s="157">
        <f t="shared" si="35"/>
        <v>0</v>
      </c>
      <c r="BG182" s="157">
        <f t="shared" si="36"/>
        <v>0</v>
      </c>
      <c r="BH182" s="157">
        <f t="shared" si="37"/>
        <v>0</v>
      </c>
      <c r="BI182" s="157">
        <f t="shared" si="38"/>
        <v>0</v>
      </c>
      <c r="BJ182" s="14" t="s">
        <v>170</v>
      </c>
      <c r="BK182" s="157">
        <f t="shared" si="39"/>
        <v>0</v>
      </c>
      <c r="BL182" s="14" t="s">
        <v>192</v>
      </c>
      <c r="BM182" s="156" t="s">
        <v>348</v>
      </c>
    </row>
    <row r="183" spans="1:65" s="2" customFormat="1" ht="21.75" customHeight="1">
      <c r="A183" s="26"/>
      <c r="B183" s="144"/>
      <c r="C183" s="145" t="s">
        <v>349</v>
      </c>
      <c r="D183" s="145" t="s">
        <v>165</v>
      </c>
      <c r="E183" s="146" t="s">
        <v>1753</v>
      </c>
      <c r="F183" s="147" t="s">
        <v>1754</v>
      </c>
      <c r="G183" s="148" t="s">
        <v>539</v>
      </c>
      <c r="H183" s="149">
        <v>16.041</v>
      </c>
      <c r="I183" s="150"/>
      <c r="J183" s="150">
        <f t="shared" si="30"/>
        <v>0</v>
      </c>
      <c r="K183" s="151"/>
      <c r="L183" s="27"/>
      <c r="M183" s="152" t="s">
        <v>1</v>
      </c>
      <c r="N183" s="153" t="s">
        <v>35</v>
      </c>
      <c r="O183" s="154">
        <v>0</v>
      </c>
      <c r="P183" s="154">
        <f t="shared" si="31"/>
        <v>0</v>
      </c>
      <c r="Q183" s="154">
        <v>0</v>
      </c>
      <c r="R183" s="154">
        <f t="shared" si="32"/>
        <v>0</v>
      </c>
      <c r="S183" s="154">
        <v>0</v>
      </c>
      <c r="T183" s="155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192</v>
      </c>
      <c r="AT183" s="156" t="s">
        <v>165</v>
      </c>
      <c r="AU183" s="156" t="s">
        <v>170</v>
      </c>
      <c r="AY183" s="14" t="s">
        <v>163</v>
      </c>
      <c r="BE183" s="157">
        <f t="shared" si="34"/>
        <v>0</v>
      </c>
      <c r="BF183" s="157">
        <f t="shared" si="35"/>
        <v>0</v>
      </c>
      <c r="BG183" s="157">
        <f t="shared" si="36"/>
        <v>0</v>
      </c>
      <c r="BH183" s="157">
        <f t="shared" si="37"/>
        <v>0</v>
      </c>
      <c r="BI183" s="157">
        <f t="shared" si="38"/>
        <v>0</v>
      </c>
      <c r="BJ183" s="14" t="s">
        <v>170</v>
      </c>
      <c r="BK183" s="157">
        <f t="shared" si="39"/>
        <v>0</v>
      </c>
      <c r="BL183" s="14" t="s">
        <v>192</v>
      </c>
      <c r="BM183" s="156" t="s">
        <v>352</v>
      </c>
    </row>
    <row r="184" spans="1:65" s="12" customFormat="1" ht="22.9" customHeight="1">
      <c r="B184" s="132"/>
      <c r="D184" s="133" t="s">
        <v>68</v>
      </c>
      <c r="E184" s="142" t="s">
        <v>1755</v>
      </c>
      <c r="F184" s="142" t="s">
        <v>1756</v>
      </c>
      <c r="J184" s="143">
        <f>BK184</f>
        <v>0</v>
      </c>
      <c r="L184" s="132"/>
      <c r="M184" s="136"/>
      <c r="N184" s="137"/>
      <c r="O184" s="137"/>
      <c r="P184" s="138">
        <f>SUM(P185:P209)</f>
        <v>0</v>
      </c>
      <c r="Q184" s="137"/>
      <c r="R184" s="138">
        <f>SUM(R185:R209)</f>
        <v>1.5852399999999995</v>
      </c>
      <c r="S184" s="137"/>
      <c r="T184" s="139">
        <f>SUM(T185:T209)</f>
        <v>0</v>
      </c>
      <c r="AR184" s="133" t="s">
        <v>170</v>
      </c>
      <c r="AT184" s="140" t="s">
        <v>68</v>
      </c>
      <c r="AU184" s="140" t="s">
        <v>77</v>
      </c>
      <c r="AY184" s="133" t="s">
        <v>163</v>
      </c>
      <c r="BK184" s="141">
        <f>SUM(BK185:BK209)</f>
        <v>0</v>
      </c>
    </row>
    <row r="185" spans="1:65" s="2" customFormat="1" ht="24.2" customHeight="1">
      <c r="A185" s="26"/>
      <c r="B185" s="144"/>
      <c r="C185" s="145" t="s">
        <v>260</v>
      </c>
      <c r="D185" s="145" t="s">
        <v>165</v>
      </c>
      <c r="E185" s="146" t="s">
        <v>1757</v>
      </c>
      <c r="F185" s="147" t="s">
        <v>1758</v>
      </c>
      <c r="G185" s="148" t="s">
        <v>208</v>
      </c>
      <c r="H185" s="149">
        <v>82.2</v>
      </c>
      <c r="I185" s="150"/>
      <c r="J185" s="150">
        <f t="shared" ref="J185:J209" si="40">ROUND(I185*H185,2)</f>
        <v>0</v>
      </c>
      <c r="K185" s="151"/>
      <c r="L185" s="27"/>
      <c r="M185" s="152" t="s">
        <v>1</v>
      </c>
      <c r="N185" s="153" t="s">
        <v>35</v>
      </c>
      <c r="O185" s="154">
        <v>0</v>
      </c>
      <c r="P185" s="154">
        <f t="shared" ref="P185:P209" si="41">O185*H185</f>
        <v>0</v>
      </c>
      <c r="Q185" s="154">
        <v>5.2199513381995096E-3</v>
      </c>
      <c r="R185" s="154">
        <f t="shared" ref="R185:R209" si="42">Q185*H185</f>
        <v>0.42907999999999968</v>
      </c>
      <c r="S185" s="154">
        <v>0</v>
      </c>
      <c r="T185" s="155">
        <f t="shared" ref="T185:T209" si="43"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192</v>
      </c>
      <c r="AT185" s="156" t="s">
        <v>165</v>
      </c>
      <c r="AU185" s="156" t="s">
        <v>170</v>
      </c>
      <c r="AY185" s="14" t="s">
        <v>163</v>
      </c>
      <c r="BE185" s="157">
        <f t="shared" ref="BE185:BE209" si="44">IF(N185="základná",J185,0)</f>
        <v>0</v>
      </c>
      <c r="BF185" s="157">
        <f t="shared" ref="BF185:BF209" si="45">IF(N185="znížená",J185,0)</f>
        <v>0</v>
      </c>
      <c r="BG185" s="157">
        <f t="shared" ref="BG185:BG209" si="46">IF(N185="zákl. prenesená",J185,0)</f>
        <v>0</v>
      </c>
      <c r="BH185" s="157">
        <f t="shared" ref="BH185:BH209" si="47">IF(N185="zníž. prenesená",J185,0)</f>
        <v>0</v>
      </c>
      <c r="BI185" s="157">
        <f t="shared" ref="BI185:BI209" si="48">IF(N185="nulová",J185,0)</f>
        <v>0</v>
      </c>
      <c r="BJ185" s="14" t="s">
        <v>170</v>
      </c>
      <c r="BK185" s="157">
        <f t="shared" ref="BK185:BK209" si="49">ROUND(I185*H185,2)</f>
        <v>0</v>
      </c>
      <c r="BL185" s="14" t="s">
        <v>192</v>
      </c>
      <c r="BM185" s="156" t="s">
        <v>355</v>
      </c>
    </row>
    <row r="186" spans="1:65" s="2" customFormat="1" ht="24.2" customHeight="1">
      <c r="A186" s="26"/>
      <c r="B186" s="144"/>
      <c r="C186" s="145" t="s">
        <v>356</v>
      </c>
      <c r="D186" s="145" t="s">
        <v>165</v>
      </c>
      <c r="E186" s="146" t="s">
        <v>1759</v>
      </c>
      <c r="F186" s="147" t="s">
        <v>1760</v>
      </c>
      <c r="G186" s="148" t="s">
        <v>208</v>
      </c>
      <c r="H186" s="149">
        <v>133.6</v>
      </c>
      <c r="I186" s="150"/>
      <c r="J186" s="150">
        <f t="shared" si="40"/>
        <v>0</v>
      </c>
      <c r="K186" s="151"/>
      <c r="L186" s="27"/>
      <c r="M186" s="152" t="s">
        <v>1</v>
      </c>
      <c r="N186" s="153" t="s">
        <v>35</v>
      </c>
      <c r="O186" s="154">
        <v>0</v>
      </c>
      <c r="P186" s="154">
        <f t="shared" si="41"/>
        <v>0</v>
      </c>
      <c r="Q186" s="154">
        <v>4.0499999999999998E-3</v>
      </c>
      <c r="R186" s="154">
        <f t="shared" si="42"/>
        <v>0.54107999999999989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192</v>
      </c>
      <c r="AT186" s="156" t="s">
        <v>165</v>
      </c>
      <c r="AU186" s="156" t="s">
        <v>170</v>
      </c>
      <c r="AY186" s="14" t="s">
        <v>163</v>
      </c>
      <c r="BE186" s="157">
        <f t="shared" si="44"/>
        <v>0</v>
      </c>
      <c r="BF186" s="157">
        <f t="shared" si="45"/>
        <v>0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170</v>
      </c>
      <c r="BK186" s="157">
        <f t="shared" si="49"/>
        <v>0</v>
      </c>
      <c r="BL186" s="14" t="s">
        <v>192</v>
      </c>
      <c r="BM186" s="156" t="s">
        <v>359</v>
      </c>
    </row>
    <row r="187" spans="1:65" s="2" customFormat="1" ht="24.2" customHeight="1">
      <c r="A187" s="26"/>
      <c r="B187" s="144"/>
      <c r="C187" s="145" t="s">
        <v>263</v>
      </c>
      <c r="D187" s="145" t="s">
        <v>165</v>
      </c>
      <c r="E187" s="146" t="s">
        <v>1761</v>
      </c>
      <c r="F187" s="147" t="s">
        <v>1762</v>
      </c>
      <c r="G187" s="148" t="s">
        <v>208</v>
      </c>
      <c r="H187" s="149">
        <v>56.8</v>
      </c>
      <c r="I187" s="150"/>
      <c r="J187" s="150">
        <f t="shared" si="40"/>
        <v>0</v>
      </c>
      <c r="K187" s="151"/>
      <c r="L187" s="27"/>
      <c r="M187" s="152" t="s">
        <v>1</v>
      </c>
      <c r="N187" s="153" t="s">
        <v>35</v>
      </c>
      <c r="O187" s="154">
        <v>0</v>
      </c>
      <c r="P187" s="154">
        <f t="shared" si="41"/>
        <v>0</v>
      </c>
      <c r="Q187" s="154">
        <v>3.5200704225352101E-3</v>
      </c>
      <c r="R187" s="154">
        <f t="shared" si="42"/>
        <v>0.19993999999999992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192</v>
      </c>
      <c r="AT187" s="156" t="s">
        <v>165</v>
      </c>
      <c r="AU187" s="156" t="s">
        <v>170</v>
      </c>
      <c r="AY187" s="14" t="s">
        <v>163</v>
      </c>
      <c r="BE187" s="157">
        <f t="shared" si="44"/>
        <v>0</v>
      </c>
      <c r="BF187" s="157">
        <f t="shared" si="45"/>
        <v>0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170</v>
      </c>
      <c r="BK187" s="157">
        <f t="shared" si="49"/>
        <v>0</v>
      </c>
      <c r="BL187" s="14" t="s">
        <v>192</v>
      </c>
      <c r="BM187" s="156" t="s">
        <v>362</v>
      </c>
    </row>
    <row r="188" spans="1:65" s="2" customFormat="1" ht="24.2" customHeight="1">
      <c r="A188" s="26"/>
      <c r="B188" s="144"/>
      <c r="C188" s="145" t="s">
        <v>363</v>
      </c>
      <c r="D188" s="145" t="s">
        <v>165</v>
      </c>
      <c r="E188" s="146" t="s">
        <v>1763</v>
      </c>
      <c r="F188" s="147" t="s">
        <v>1764</v>
      </c>
      <c r="G188" s="148" t="s">
        <v>208</v>
      </c>
      <c r="H188" s="149">
        <v>21.9</v>
      </c>
      <c r="I188" s="150"/>
      <c r="J188" s="150">
        <f t="shared" si="40"/>
        <v>0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41"/>
        <v>0</v>
      </c>
      <c r="Q188" s="154">
        <v>2.9799086757990902E-3</v>
      </c>
      <c r="R188" s="154">
        <f t="shared" si="42"/>
        <v>6.5260000000000068E-2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192</v>
      </c>
      <c r="AT188" s="156" t="s">
        <v>165</v>
      </c>
      <c r="AU188" s="156" t="s">
        <v>170</v>
      </c>
      <c r="AY188" s="14" t="s">
        <v>163</v>
      </c>
      <c r="BE188" s="157">
        <f t="shared" si="44"/>
        <v>0</v>
      </c>
      <c r="BF188" s="157">
        <f t="shared" si="45"/>
        <v>0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170</v>
      </c>
      <c r="BK188" s="157">
        <f t="shared" si="49"/>
        <v>0</v>
      </c>
      <c r="BL188" s="14" t="s">
        <v>192</v>
      </c>
      <c r="BM188" s="156" t="s">
        <v>366</v>
      </c>
    </row>
    <row r="189" spans="1:65" s="2" customFormat="1" ht="16.5" customHeight="1">
      <c r="A189" s="26"/>
      <c r="B189" s="144"/>
      <c r="C189" s="158" t="s">
        <v>267</v>
      </c>
      <c r="D189" s="158" t="s">
        <v>188</v>
      </c>
      <c r="E189" s="159" t="s">
        <v>1765</v>
      </c>
      <c r="F189" s="160" t="s">
        <v>1766</v>
      </c>
      <c r="G189" s="161" t="s">
        <v>374</v>
      </c>
      <c r="H189" s="162">
        <v>2400</v>
      </c>
      <c r="I189" s="163"/>
      <c r="J189" s="163">
        <f t="shared" si="40"/>
        <v>0</v>
      </c>
      <c r="K189" s="164"/>
      <c r="L189" s="165"/>
      <c r="M189" s="166" t="s">
        <v>1</v>
      </c>
      <c r="N189" s="167" t="s">
        <v>35</v>
      </c>
      <c r="O189" s="154">
        <v>0</v>
      </c>
      <c r="P189" s="154">
        <f t="shared" si="41"/>
        <v>0</v>
      </c>
      <c r="Q189" s="154">
        <v>0</v>
      </c>
      <c r="R189" s="154">
        <f t="shared" si="42"/>
        <v>0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219</v>
      </c>
      <c r="AT189" s="156" t="s">
        <v>188</v>
      </c>
      <c r="AU189" s="156" t="s">
        <v>170</v>
      </c>
      <c r="AY189" s="14" t="s">
        <v>163</v>
      </c>
      <c r="BE189" s="157">
        <f t="shared" si="44"/>
        <v>0</v>
      </c>
      <c r="BF189" s="157">
        <f t="shared" si="45"/>
        <v>0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170</v>
      </c>
      <c r="BK189" s="157">
        <f t="shared" si="49"/>
        <v>0</v>
      </c>
      <c r="BL189" s="14" t="s">
        <v>192</v>
      </c>
      <c r="BM189" s="156" t="s">
        <v>369</v>
      </c>
    </row>
    <row r="190" spans="1:65" s="2" customFormat="1" ht="16.5" customHeight="1">
      <c r="A190" s="26"/>
      <c r="B190" s="144"/>
      <c r="C190" s="158" t="s">
        <v>371</v>
      </c>
      <c r="D190" s="158" t="s">
        <v>188</v>
      </c>
      <c r="E190" s="159" t="s">
        <v>1767</v>
      </c>
      <c r="F190" s="160" t="s">
        <v>1768</v>
      </c>
      <c r="G190" s="161" t="s">
        <v>208</v>
      </c>
      <c r="H190" s="162">
        <v>330</v>
      </c>
      <c r="I190" s="163"/>
      <c r="J190" s="163">
        <f t="shared" si="40"/>
        <v>0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41"/>
        <v>0</v>
      </c>
      <c r="Q190" s="154">
        <v>5.0000000000000001E-4</v>
      </c>
      <c r="R190" s="154">
        <f t="shared" si="42"/>
        <v>0.16500000000000001</v>
      </c>
      <c r="S190" s="154">
        <v>0</v>
      </c>
      <c r="T190" s="155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219</v>
      </c>
      <c r="AT190" s="156" t="s">
        <v>188</v>
      </c>
      <c r="AU190" s="156" t="s">
        <v>170</v>
      </c>
      <c r="AY190" s="14" t="s">
        <v>163</v>
      </c>
      <c r="BE190" s="157">
        <f t="shared" si="44"/>
        <v>0</v>
      </c>
      <c r="BF190" s="157">
        <f t="shared" si="45"/>
        <v>0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4" t="s">
        <v>170</v>
      </c>
      <c r="BK190" s="157">
        <f t="shared" si="49"/>
        <v>0</v>
      </c>
      <c r="BL190" s="14" t="s">
        <v>192</v>
      </c>
      <c r="BM190" s="156" t="s">
        <v>375</v>
      </c>
    </row>
    <row r="191" spans="1:65" s="2" customFormat="1" ht="16.5" customHeight="1">
      <c r="A191" s="26"/>
      <c r="B191" s="144"/>
      <c r="C191" s="158" t="s">
        <v>270</v>
      </c>
      <c r="D191" s="158" t="s">
        <v>188</v>
      </c>
      <c r="E191" s="159" t="s">
        <v>1769</v>
      </c>
      <c r="F191" s="160" t="s">
        <v>1770</v>
      </c>
      <c r="G191" s="161" t="s">
        <v>248</v>
      </c>
      <c r="H191" s="162">
        <v>2400</v>
      </c>
      <c r="I191" s="163"/>
      <c r="J191" s="163">
        <f t="shared" si="40"/>
        <v>0</v>
      </c>
      <c r="K191" s="164"/>
      <c r="L191" s="165"/>
      <c r="M191" s="166" t="s">
        <v>1</v>
      </c>
      <c r="N191" s="167" t="s">
        <v>35</v>
      </c>
      <c r="O191" s="154">
        <v>0</v>
      </c>
      <c r="P191" s="154">
        <f t="shared" si="41"/>
        <v>0</v>
      </c>
      <c r="Q191" s="154">
        <v>0</v>
      </c>
      <c r="R191" s="154">
        <f t="shared" si="42"/>
        <v>0</v>
      </c>
      <c r="S191" s="154">
        <v>0</v>
      </c>
      <c r="T191" s="155">
        <f t="shared" si="4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219</v>
      </c>
      <c r="AT191" s="156" t="s">
        <v>188</v>
      </c>
      <c r="AU191" s="156" t="s">
        <v>170</v>
      </c>
      <c r="AY191" s="14" t="s">
        <v>163</v>
      </c>
      <c r="BE191" s="157">
        <f t="shared" si="44"/>
        <v>0</v>
      </c>
      <c r="BF191" s="157">
        <f t="shared" si="45"/>
        <v>0</v>
      </c>
      <c r="BG191" s="157">
        <f t="shared" si="46"/>
        <v>0</v>
      </c>
      <c r="BH191" s="157">
        <f t="shared" si="47"/>
        <v>0</v>
      </c>
      <c r="BI191" s="157">
        <f t="shared" si="48"/>
        <v>0</v>
      </c>
      <c r="BJ191" s="14" t="s">
        <v>170</v>
      </c>
      <c r="BK191" s="157">
        <f t="shared" si="49"/>
        <v>0</v>
      </c>
      <c r="BL191" s="14" t="s">
        <v>192</v>
      </c>
      <c r="BM191" s="156" t="s">
        <v>378</v>
      </c>
    </row>
    <row r="192" spans="1:65" s="2" customFormat="1" ht="16.5" customHeight="1">
      <c r="A192" s="26"/>
      <c r="B192" s="144"/>
      <c r="C192" s="158" t="s">
        <v>379</v>
      </c>
      <c r="D192" s="158" t="s">
        <v>188</v>
      </c>
      <c r="E192" s="159" t="s">
        <v>1771</v>
      </c>
      <c r="F192" s="160" t="s">
        <v>1772</v>
      </c>
      <c r="G192" s="161" t="s">
        <v>374</v>
      </c>
      <c r="H192" s="162">
        <v>400</v>
      </c>
      <c r="I192" s="163"/>
      <c r="J192" s="163">
        <f t="shared" si="40"/>
        <v>0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41"/>
        <v>0</v>
      </c>
      <c r="Q192" s="154">
        <v>0</v>
      </c>
      <c r="R192" s="154">
        <f t="shared" si="42"/>
        <v>0</v>
      </c>
      <c r="S192" s="154">
        <v>0</v>
      </c>
      <c r="T192" s="155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219</v>
      </c>
      <c r="AT192" s="156" t="s">
        <v>188</v>
      </c>
      <c r="AU192" s="156" t="s">
        <v>170</v>
      </c>
      <c r="AY192" s="14" t="s">
        <v>163</v>
      </c>
      <c r="BE192" s="157">
        <f t="shared" si="44"/>
        <v>0</v>
      </c>
      <c r="BF192" s="157">
        <f t="shared" si="45"/>
        <v>0</v>
      </c>
      <c r="BG192" s="157">
        <f t="shared" si="46"/>
        <v>0</v>
      </c>
      <c r="BH192" s="157">
        <f t="shared" si="47"/>
        <v>0</v>
      </c>
      <c r="BI192" s="157">
        <f t="shared" si="48"/>
        <v>0</v>
      </c>
      <c r="BJ192" s="14" t="s">
        <v>170</v>
      </c>
      <c r="BK192" s="157">
        <f t="shared" si="49"/>
        <v>0</v>
      </c>
      <c r="BL192" s="14" t="s">
        <v>192</v>
      </c>
      <c r="BM192" s="156" t="s">
        <v>382</v>
      </c>
    </row>
    <row r="193" spans="1:65" s="2" customFormat="1" ht="16.5" customHeight="1">
      <c r="A193" s="26"/>
      <c r="B193" s="144"/>
      <c r="C193" s="158" t="s">
        <v>274</v>
      </c>
      <c r="D193" s="158" t="s">
        <v>188</v>
      </c>
      <c r="E193" s="159" t="s">
        <v>1773</v>
      </c>
      <c r="F193" s="160" t="s">
        <v>1774</v>
      </c>
      <c r="G193" s="161" t="s">
        <v>374</v>
      </c>
      <c r="H193" s="162">
        <v>50</v>
      </c>
      <c r="I193" s="163"/>
      <c r="J193" s="163">
        <f t="shared" si="40"/>
        <v>0</v>
      </c>
      <c r="K193" s="164"/>
      <c r="L193" s="165"/>
      <c r="M193" s="166" t="s">
        <v>1</v>
      </c>
      <c r="N193" s="167" t="s">
        <v>35</v>
      </c>
      <c r="O193" s="154">
        <v>0</v>
      </c>
      <c r="P193" s="154">
        <f t="shared" si="41"/>
        <v>0</v>
      </c>
      <c r="Q193" s="154">
        <v>0</v>
      </c>
      <c r="R193" s="154">
        <f t="shared" si="42"/>
        <v>0</v>
      </c>
      <c r="S193" s="154">
        <v>0</v>
      </c>
      <c r="T193" s="155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219</v>
      </c>
      <c r="AT193" s="156" t="s">
        <v>188</v>
      </c>
      <c r="AU193" s="156" t="s">
        <v>170</v>
      </c>
      <c r="AY193" s="14" t="s">
        <v>163</v>
      </c>
      <c r="BE193" s="157">
        <f t="shared" si="44"/>
        <v>0</v>
      </c>
      <c r="BF193" s="157">
        <f t="shared" si="45"/>
        <v>0</v>
      </c>
      <c r="BG193" s="157">
        <f t="shared" si="46"/>
        <v>0</v>
      </c>
      <c r="BH193" s="157">
        <f t="shared" si="47"/>
        <v>0</v>
      </c>
      <c r="BI193" s="157">
        <f t="shared" si="48"/>
        <v>0</v>
      </c>
      <c r="BJ193" s="14" t="s">
        <v>170</v>
      </c>
      <c r="BK193" s="157">
        <f t="shared" si="49"/>
        <v>0</v>
      </c>
      <c r="BL193" s="14" t="s">
        <v>192</v>
      </c>
      <c r="BM193" s="156" t="s">
        <v>385</v>
      </c>
    </row>
    <row r="194" spans="1:65" s="2" customFormat="1" ht="16.5" customHeight="1">
      <c r="A194" s="26"/>
      <c r="B194" s="144"/>
      <c r="C194" s="158" t="s">
        <v>387</v>
      </c>
      <c r="D194" s="158" t="s">
        <v>188</v>
      </c>
      <c r="E194" s="159" t="s">
        <v>1775</v>
      </c>
      <c r="F194" s="160" t="s">
        <v>1776</v>
      </c>
      <c r="G194" s="161" t="s">
        <v>248</v>
      </c>
      <c r="H194" s="162">
        <v>54</v>
      </c>
      <c r="I194" s="163"/>
      <c r="J194" s="163">
        <f t="shared" si="40"/>
        <v>0</v>
      </c>
      <c r="K194" s="164"/>
      <c r="L194" s="165"/>
      <c r="M194" s="166" t="s">
        <v>1</v>
      </c>
      <c r="N194" s="167" t="s">
        <v>35</v>
      </c>
      <c r="O194" s="154">
        <v>0</v>
      </c>
      <c r="P194" s="154">
        <f t="shared" si="41"/>
        <v>0</v>
      </c>
      <c r="Q194" s="154">
        <v>0</v>
      </c>
      <c r="R194" s="154">
        <f t="shared" si="42"/>
        <v>0</v>
      </c>
      <c r="S194" s="154">
        <v>0</v>
      </c>
      <c r="T194" s="155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219</v>
      </c>
      <c r="AT194" s="156" t="s">
        <v>188</v>
      </c>
      <c r="AU194" s="156" t="s">
        <v>170</v>
      </c>
      <c r="AY194" s="14" t="s">
        <v>163</v>
      </c>
      <c r="BE194" s="157">
        <f t="shared" si="44"/>
        <v>0</v>
      </c>
      <c r="BF194" s="157">
        <f t="shared" si="45"/>
        <v>0</v>
      </c>
      <c r="BG194" s="157">
        <f t="shared" si="46"/>
        <v>0</v>
      </c>
      <c r="BH194" s="157">
        <f t="shared" si="47"/>
        <v>0</v>
      </c>
      <c r="BI194" s="157">
        <f t="shared" si="48"/>
        <v>0</v>
      </c>
      <c r="BJ194" s="14" t="s">
        <v>170</v>
      </c>
      <c r="BK194" s="157">
        <f t="shared" si="49"/>
        <v>0</v>
      </c>
      <c r="BL194" s="14" t="s">
        <v>192</v>
      </c>
      <c r="BM194" s="156" t="s">
        <v>390</v>
      </c>
    </row>
    <row r="195" spans="1:65" s="2" customFormat="1" ht="16.5" customHeight="1">
      <c r="A195" s="26"/>
      <c r="B195" s="144"/>
      <c r="C195" s="158" t="s">
        <v>277</v>
      </c>
      <c r="D195" s="158" t="s">
        <v>188</v>
      </c>
      <c r="E195" s="159" t="s">
        <v>1777</v>
      </c>
      <c r="F195" s="160" t="s">
        <v>1778</v>
      </c>
      <c r="G195" s="161" t="s">
        <v>248</v>
      </c>
      <c r="H195" s="162">
        <v>2</v>
      </c>
      <c r="I195" s="163"/>
      <c r="J195" s="163">
        <f t="shared" si="40"/>
        <v>0</v>
      </c>
      <c r="K195" s="164"/>
      <c r="L195" s="165"/>
      <c r="M195" s="166" t="s">
        <v>1</v>
      </c>
      <c r="N195" s="167" t="s">
        <v>35</v>
      </c>
      <c r="O195" s="154">
        <v>0</v>
      </c>
      <c r="P195" s="154">
        <f t="shared" si="41"/>
        <v>0</v>
      </c>
      <c r="Q195" s="154">
        <v>0</v>
      </c>
      <c r="R195" s="154">
        <f t="shared" si="42"/>
        <v>0</v>
      </c>
      <c r="S195" s="154">
        <v>0</v>
      </c>
      <c r="T195" s="155">
        <f t="shared" si="4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219</v>
      </c>
      <c r="AT195" s="156" t="s">
        <v>188</v>
      </c>
      <c r="AU195" s="156" t="s">
        <v>170</v>
      </c>
      <c r="AY195" s="14" t="s">
        <v>163</v>
      </c>
      <c r="BE195" s="157">
        <f t="shared" si="44"/>
        <v>0</v>
      </c>
      <c r="BF195" s="157">
        <f t="shared" si="45"/>
        <v>0</v>
      </c>
      <c r="BG195" s="157">
        <f t="shared" si="46"/>
        <v>0</v>
      </c>
      <c r="BH195" s="157">
        <f t="shared" si="47"/>
        <v>0</v>
      </c>
      <c r="BI195" s="157">
        <f t="shared" si="48"/>
        <v>0</v>
      </c>
      <c r="BJ195" s="14" t="s">
        <v>170</v>
      </c>
      <c r="BK195" s="157">
        <f t="shared" si="49"/>
        <v>0</v>
      </c>
      <c r="BL195" s="14" t="s">
        <v>192</v>
      </c>
      <c r="BM195" s="156" t="s">
        <v>393</v>
      </c>
    </row>
    <row r="196" spans="1:65" s="2" customFormat="1" ht="16.5" customHeight="1">
      <c r="A196" s="26"/>
      <c r="B196" s="144"/>
      <c r="C196" s="158" t="s">
        <v>394</v>
      </c>
      <c r="D196" s="158" t="s">
        <v>188</v>
      </c>
      <c r="E196" s="159" t="s">
        <v>1779</v>
      </c>
      <c r="F196" s="160" t="s">
        <v>1780</v>
      </c>
      <c r="G196" s="161" t="s">
        <v>248</v>
      </c>
      <c r="H196" s="162">
        <v>2</v>
      </c>
      <c r="I196" s="163"/>
      <c r="J196" s="163">
        <f t="shared" si="40"/>
        <v>0</v>
      </c>
      <c r="K196" s="164"/>
      <c r="L196" s="165"/>
      <c r="M196" s="166" t="s">
        <v>1</v>
      </c>
      <c r="N196" s="167" t="s">
        <v>35</v>
      </c>
      <c r="O196" s="154">
        <v>0</v>
      </c>
      <c r="P196" s="154">
        <f t="shared" si="41"/>
        <v>0</v>
      </c>
      <c r="Q196" s="154">
        <v>0</v>
      </c>
      <c r="R196" s="154">
        <f t="shared" si="42"/>
        <v>0</v>
      </c>
      <c r="S196" s="154">
        <v>0</v>
      </c>
      <c r="T196" s="155">
        <f t="shared" si="4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219</v>
      </c>
      <c r="AT196" s="156" t="s">
        <v>188</v>
      </c>
      <c r="AU196" s="156" t="s">
        <v>170</v>
      </c>
      <c r="AY196" s="14" t="s">
        <v>163</v>
      </c>
      <c r="BE196" s="157">
        <f t="shared" si="44"/>
        <v>0</v>
      </c>
      <c r="BF196" s="157">
        <f t="shared" si="45"/>
        <v>0</v>
      </c>
      <c r="BG196" s="157">
        <f t="shared" si="46"/>
        <v>0</v>
      </c>
      <c r="BH196" s="157">
        <f t="shared" si="47"/>
        <v>0</v>
      </c>
      <c r="BI196" s="157">
        <f t="shared" si="48"/>
        <v>0</v>
      </c>
      <c r="BJ196" s="14" t="s">
        <v>170</v>
      </c>
      <c r="BK196" s="157">
        <f t="shared" si="49"/>
        <v>0</v>
      </c>
      <c r="BL196" s="14" t="s">
        <v>192</v>
      </c>
      <c r="BM196" s="156" t="s">
        <v>397</v>
      </c>
    </row>
    <row r="197" spans="1:65" s="2" customFormat="1" ht="16.5" customHeight="1">
      <c r="A197" s="26"/>
      <c r="B197" s="144"/>
      <c r="C197" s="158" t="s">
        <v>281</v>
      </c>
      <c r="D197" s="158" t="s">
        <v>188</v>
      </c>
      <c r="E197" s="159" t="s">
        <v>1781</v>
      </c>
      <c r="F197" s="160" t="s">
        <v>1782</v>
      </c>
      <c r="G197" s="161" t="s">
        <v>248</v>
      </c>
      <c r="H197" s="162">
        <v>24</v>
      </c>
      <c r="I197" s="163"/>
      <c r="J197" s="163">
        <f t="shared" si="40"/>
        <v>0</v>
      </c>
      <c r="K197" s="164"/>
      <c r="L197" s="165"/>
      <c r="M197" s="166" t="s">
        <v>1</v>
      </c>
      <c r="N197" s="167" t="s">
        <v>35</v>
      </c>
      <c r="O197" s="154">
        <v>0</v>
      </c>
      <c r="P197" s="154">
        <f t="shared" si="41"/>
        <v>0</v>
      </c>
      <c r="Q197" s="154">
        <v>1.4999999999999999E-4</v>
      </c>
      <c r="R197" s="154">
        <f t="shared" si="42"/>
        <v>3.5999999999999999E-3</v>
      </c>
      <c r="S197" s="154">
        <v>0</v>
      </c>
      <c r="T197" s="155">
        <f t="shared" si="4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219</v>
      </c>
      <c r="AT197" s="156" t="s">
        <v>188</v>
      </c>
      <c r="AU197" s="156" t="s">
        <v>170</v>
      </c>
      <c r="AY197" s="14" t="s">
        <v>163</v>
      </c>
      <c r="BE197" s="157">
        <f t="shared" si="44"/>
        <v>0</v>
      </c>
      <c r="BF197" s="157">
        <f t="shared" si="45"/>
        <v>0</v>
      </c>
      <c r="BG197" s="157">
        <f t="shared" si="46"/>
        <v>0</v>
      </c>
      <c r="BH197" s="157">
        <f t="shared" si="47"/>
        <v>0</v>
      </c>
      <c r="BI197" s="157">
        <f t="shared" si="48"/>
        <v>0</v>
      </c>
      <c r="BJ197" s="14" t="s">
        <v>170</v>
      </c>
      <c r="BK197" s="157">
        <f t="shared" si="49"/>
        <v>0</v>
      </c>
      <c r="BL197" s="14" t="s">
        <v>192</v>
      </c>
      <c r="BM197" s="156" t="s">
        <v>400</v>
      </c>
    </row>
    <row r="198" spans="1:65" s="2" customFormat="1" ht="24.2" customHeight="1">
      <c r="A198" s="26"/>
      <c r="B198" s="144"/>
      <c r="C198" s="158" t="s">
        <v>401</v>
      </c>
      <c r="D198" s="158" t="s">
        <v>188</v>
      </c>
      <c r="E198" s="159" t="s">
        <v>1783</v>
      </c>
      <c r="F198" s="160" t="s">
        <v>1784</v>
      </c>
      <c r="G198" s="161" t="s">
        <v>248</v>
      </c>
      <c r="H198" s="162">
        <v>18</v>
      </c>
      <c r="I198" s="163"/>
      <c r="J198" s="163">
        <f t="shared" si="40"/>
        <v>0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41"/>
        <v>0</v>
      </c>
      <c r="Q198" s="154">
        <v>6.0000000000000001E-3</v>
      </c>
      <c r="R198" s="154">
        <f t="shared" si="42"/>
        <v>0.108</v>
      </c>
      <c r="S198" s="154">
        <v>0</v>
      </c>
      <c r="T198" s="155">
        <f t="shared" si="4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219</v>
      </c>
      <c r="AT198" s="156" t="s">
        <v>188</v>
      </c>
      <c r="AU198" s="156" t="s">
        <v>170</v>
      </c>
      <c r="AY198" s="14" t="s">
        <v>163</v>
      </c>
      <c r="BE198" s="157">
        <f t="shared" si="44"/>
        <v>0</v>
      </c>
      <c r="BF198" s="157">
        <f t="shared" si="45"/>
        <v>0</v>
      </c>
      <c r="BG198" s="157">
        <f t="shared" si="46"/>
        <v>0</v>
      </c>
      <c r="BH198" s="157">
        <f t="shared" si="47"/>
        <v>0</v>
      </c>
      <c r="BI198" s="157">
        <f t="shared" si="48"/>
        <v>0</v>
      </c>
      <c r="BJ198" s="14" t="s">
        <v>170</v>
      </c>
      <c r="BK198" s="157">
        <f t="shared" si="49"/>
        <v>0</v>
      </c>
      <c r="BL198" s="14" t="s">
        <v>192</v>
      </c>
      <c r="BM198" s="156" t="s">
        <v>404</v>
      </c>
    </row>
    <row r="199" spans="1:65" s="2" customFormat="1" ht="24.2" customHeight="1">
      <c r="A199" s="26"/>
      <c r="B199" s="144"/>
      <c r="C199" s="145" t="s">
        <v>284</v>
      </c>
      <c r="D199" s="145" t="s">
        <v>165</v>
      </c>
      <c r="E199" s="146" t="s">
        <v>1785</v>
      </c>
      <c r="F199" s="147" t="s">
        <v>1786</v>
      </c>
      <c r="G199" s="148" t="s">
        <v>248</v>
      </c>
      <c r="H199" s="149">
        <v>1</v>
      </c>
      <c r="I199" s="150"/>
      <c r="J199" s="150">
        <f t="shared" si="40"/>
        <v>0</v>
      </c>
      <c r="K199" s="151"/>
      <c r="L199" s="27"/>
      <c r="M199" s="152" t="s">
        <v>1</v>
      </c>
      <c r="N199" s="153" t="s">
        <v>35</v>
      </c>
      <c r="O199" s="154">
        <v>0</v>
      </c>
      <c r="P199" s="154">
        <f t="shared" si="41"/>
        <v>0</v>
      </c>
      <c r="Q199" s="154">
        <v>0</v>
      </c>
      <c r="R199" s="154">
        <f t="shared" si="42"/>
        <v>0</v>
      </c>
      <c r="S199" s="154">
        <v>0</v>
      </c>
      <c r="T199" s="155">
        <f t="shared" si="4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192</v>
      </c>
      <c r="AT199" s="156" t="s">
        <v>165</v>
      </c>
      <c r="AU199" s="156" t="s">
        <v>170</v>
      </c>
      <c r="AY199" s="14" t="s">
        <v>163</v>
      </c>
      <c r="BE199" s="157">
        <f t="shared" si="44"/>
        <v>0</v>
      </c>
      <c r="BF199" s="157">
        <f t="shared" si="45"/>
        <v>0</v>
      </c>
      <c r="BG199" s="157">
        <f t="shared" si="46"/>
        <v>0</v>
      </c>
      <c r="BH199" s="157">
        <f t="shared" si="47"/>
        <v>0</v>
      </c>
      <c r="BI199" s="157">
        <f t="shared" si="48"/>
        <v>0</v>
      </c>
      <c r="BJ199" s="14" t="s">
        <v>170</v>
      </c>
      <c r="BK199" s="157">
        <f t="shared" si="49"/>
        <v>0</v>
      </c>
      <c r="BL199" s="14" t="s">
        <v>192</v>
      </c>
      <c r="BM199" s="156" t="s">
        <v>407</v>
      </c>
    </row>
    <row r="200" spans="1:65" s="2" customFormat="1" ht="24.2" customHeight="1">
      <c r="A200" s="26"/>
      <c r="B200" s="144"/>
      <c r="C200" s="145" t="s">
        <v>408</v>
      </c>
      <c r="D200" s="145" t="s">
        <v>165</v>
      </c>
      <c r="E200" s="146" t="s">
        <v>1787</v>
      </c>
      <c r="F200" s="147" t="s">
        <v>1788</v>
      </c>
      <c r="G200" s="148" t="s">
        <v>248</v>
      </c>
      <c r="H200" s="149">
        <v>1</v>
      </c>
      <c r="I200" s="150"/>
      <c r="J200" s="150">
        <f t="shared" si="40"/>
        <v>0</v>
      </c>
      <c r="K200" s="151"/>
      <c r="L200" s="27"/>
      <c r="M200" s="152" t="s">
        <v>1</v>
      </c>
      <c r="N200" s="153" t="s">
        <v>35</v>
      </c>
      <c r="O200" s="154">
        <v>0</v>
      </c>
      <c r="P200" s="154">
        <f t="shared" si="41"/>
        <v>0</v>
      </c>
      <c r="Q200" s="154">
        <v>0</v>
      </c>
      <c r="R200" s="154">
        <f t="shared" si="42"/>
        <v>0</v>
      </c>
      <c r="S200" s="154">
        <v>0</v>
      </c>
      <c r="T200" s="155">
        <f t="shared" si="4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192</v>
      </c>
      <c r="AT200" s="156" t="s">
        <v>165</v>
      </c>
      <c r="AU200" s="156" t="s">
        <v>170</v>
      </c>
      <c r="AY200" s="14" t="s">
        <v>163</v>
      </c>
      <c r="BE200" s="157">
        <f t="shared" si="44"/>
        <v>0</v>
      </c>
      <c r="BF200" s="157">
        <f t="shared" si="45"/>
        <v>0</v>
      </c>
      <c r="BG200" s="157">
        <f t="shared" si="46"/>
        <v>0</v>
      </c>
      <c r="BH200" s="157">
        <f t="shared" si="47"/>
        <v>0</v>
      </c>
      <c r="BI200" s="157">
        <f t="shared" si="48"/>
        <v>0</v>
      </c>
      <c r="BJ200" s="14" t="s">
        <v>170</v>
      </c>
      <c r="BK200" s="157">
        <f t="shared" si="49"/>
        <v>0</v>
      </c>
      <c r="BL200" s="14" t="s">
        <v>192</v>
      </c>
      <c r="BM200" s="156" t="s">
        <v>411</v>
      </c>
    </row>
    <row r="201" spans="1:65" s="2" customFormat="1" ht="24.2" customHeight="1">
      <c r="A201" s="26"/>
      <c r="B201" s="144"/>
      <c r="C201" s="145" t="s">
        <v>288</v>
      </c>
      <c r="D201" s="145" t="s">
        <v>165</v>
      </c>
      <c r="E201" s="146" t="s">
        <v>1789</v>
      </c>
      <c r="F201" s="147" t="s">
        <v>1790</v>
      </c>
      <c r="G201" s="148" t="s">
        <v>248</v>
      </c>
      <c r="H201" s="149">
        <v>1</v>
      </c>
      <c r="I201" s="150"/>
      <c r="J201" s="150">
        <f t="shared" si="40"/>
        <v>0</v>
      </c>
      <c r="K201" s="151"/>
      <c r="L201" s="27"/>
      <c r="M201" s="152" t="s">
        <v>1</v>
      </c>
      <c r="N201" s="153" t="s">
        <v>35</v>
      </c>
      <c r="O201" s="154">
        <v>0</v>
      </c>
      <c r="P201" s="154">
        <f t="shared" si="41"/>
        <v>0</v>
      </c>
      <c r="Q201" s="154">
        <v>0</v>
      </c>
      <c r="R201" s="154">
        <f t="shared" si="42"/>
        <v>0</v>
      </c>
      <c r="S201" s="154">
        <v>0</v>
      </c>
      <c r="T201" s="155">
        <f t="shared" si="4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192</v>
      </c>
      <c r="AT201" s="156" t="s">
        <v>165</v>
      </c>
      <c r="AU201" s="156" t="s">
        <v>170</v>
      </c>
      <c r="AY201" s="14" t="s">
        <v>163</v>
      </c>
      <c r="BE201" s="157">
        <f t="shared" si="44"/>
        <v>0</v>
      </c>
      <c r="BF201" s="157">
        <f t="shared" si="45"/>
        <v>0</v>
      </c>
      <c r="BG201" s="157">
        <f t="shared" si="46"/>
        <v>0</v>
      </c>
      <c r="BH201" s="157">
        <f t="shared" si="47"/>
        <v>0</v>
      </c>
      <c r="BI201" s="157">
        <f t="shared" si="48"/>
        <v>0</v>
      </c>
      <c r="BJ201" s="14" t="s">
        <v>170</v>
      </c>
      <c r="BK201" s="157">
        <f t="shared" si="49"/>
        <v>0</v>
      </c>
      <c r="BL201" s="14" t="s">
        <v>192</v>
      </c>
      <c r="BM201" s="156" t="s">
        <v>414</v>
      </c>
    </row>
    <row r="202" spans="1:65" s="2" customFormat="1" ht="24.2" customHeight="1">
      <c r="A202" s="26"/>
      <c r="B202" s="144"/>
      <c r="C202" s="145" t="s">
        <v>415</v>
      </c>
      <c r="D202" s="145" t="s">
        <v>165</v>
      </c>
      <c r="E202" s="146" t="s">
        <v>1791</v>
      </c>
      <c r="F202" s="147" t="s">
        <v>1792</v>
      </c>
      <c r="G202" s="148" t="s">
        <v>248</v>
      </c>
      <c r="H202" s="149">
        <v>1</v>
      </c>
      <c r="I202" s="150"/>
      <c r="J202" s="150">
        <f t="shared" si="40"/>
        <v>0</v>
      </c>
      <c r="K202" s="151"/>
      <c r="L202" s="27"/>
      <c r="M202" s="152" t="s">
        <v>1</v>
      </c>
      <c r="N202" s="153" t="s">
        <v>35</v>
      </c>
      <c r="O202" s="154">
        <v>0</v>
      </c>
      <c r="P202" s="154">
        <f t="shared" si="41"/>
        <v>0</v>
      </c>
      <c r="Q202" s="154">
        <v>0</v>
      </c>
      <c r="R202" s="154">
        <f t="shared" si="42"/>
        <v>0</v>
      </c>
      <c r="S202" s="154">
        <v>0</v>
      </c>
      <c r="T202" s="155">
        <f t="shared" si="4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192</v>
      </c>
      <c r="AT202" s="156" t="s">
        <v>165</v>
      </c>
      <c r="AU202" s="156" t="s">
        <v>170</v>
      </c>
      <c r="AY202" s="14" t="s">
        <v>163</v>
      </c>
      <c r="BE202" s="157">
        <f t="shared" si="44"/>
        <v>0</v>
      </c>
      <c r="BF202" s="157">
        <f t="shared" si="45"/>
        <v>0</v>
      </c>
      <c r="BG202" s="157">
        <f t="shared" si="46"/>
        <v>0</v>
      </c>
      <c r="BH202" s="157">
        <f t="shared" si="47"/>
        <v>0</v>
      </c>
      <c r="BI202" s="157">
        <f t="shared" si="48"/>
        <v>0</v>
      </c>
      <c r="BJ202" s="14" t="s">
        <v>170</v>
      </c>
      <c r="BK202" s="157">
        <f t="shared" si="49"/>
        <v>0</v>
      </c>
      <c r="BL202" s="14" t="s">
        <v>192</v>
      </c>
      <c r="BM202" s="156" t="s">
        <v>418</v>
      </c>
    </row>
    <row r="203" spans="1:65" s="2" customFormat="1" ht="24.2" customHeight="1">
      <c r="A203" s="26"/>
      <c r="B203" s="144"/>
      <c r="C203" s="145" t="s">
        <v>291</v>
      </c>
      <c r="D203" s="145" t="s">
        <v>165</v>
      </c>
      <c r="E203" s="146" t="s">
        <v>1793</v>
      </c>
      <c r="F203" s="147" t="s">
        <v>1794</v>
      </c>
      <c r="G203" s="148" t="s">
        <v>248</v>
      </c>
      <c r="H203" s="149">
        <v>1</v>
      </c>
      <c r="I203" s="150"/>
      <c r="J203" s="150">
        <f t="shared" si="40"/>
        <v>0</v>
      </c>
      <c r="K203" s="151"/>
      <c r="L203" s="27"/>
      <c r="M203" s="152" t="s">
        <v>1</v>
      </c>
      <c r="N203" s="153" t="s">
        <v>35</v>
      </c>
      <c r="O203" s="154">
        <v>0</v>
      </c>
      <c r="P203" s="154">
        <f t="shared" si="41"/>
        <v>0</v>
      </c>
      <c r="Q203" s="154">
        <v>0</v>
      </c>
      <c r="R203" s="154">
        <f t="shared" si="42"/>
        <v>0</v>
      </c>
      <c r="S203" s="154">
        <v>0</v>
      </c>
      <c r="T203" s="155">
        <f t="shared" si="4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192</v>
      </c>
      <c r="AT203" s="156" t="s">
        <v>165</v>
      </c>
      <c r="AU203" s="156" t="s">
        <v>170</v>
      </c>
      <c r="AY203" s="14" t="s">
        <v>163</v>
      </c>
      <c r="BE203" s="157">
        <f t="shared" si="44"/>
        <v>0</v>
      </c>
      <c r="BF203" s="157">
        <f t="shared" si="45"/>
        <v>0</v>
      </c>
      <c r="BG203" s="157">
        <f t="shared" si="46"/>
        <v>0</v>
      </c>
      <c r="BH203" s="157">
        <f t="shared" si="47"/>
        <v>0</v>
      </c>
      <c r="BI203" s="157">
        <f t="shared" si="48"/>
        <v>0</v>
      </c>
      <c r="BJ203" s="14" t="s">
        <v>170</v>
      </c>
      <c r="BK203" s="157">
        <f t="shared" si="49"/>
        <v>0</v>
      </c>
      <c r="BL203" s="14" t="s">
        <v>192</v>
      </c>
      <c r="BM203" s="156" t="s">
        <v>421</v>
      </c>
    </row>
    <row r="204" spans="1:65" s="2" customFormat="1" ht="55.5" customHeight="1">
      <c r="A204" s="26"/>
      <c r="B204" s="144"/>
      <c r="C204" s="158" t="s">
        <v>422</v>
      </c>
      <c r="D204" s="158" t="s">
        <v>188</v>
      </c>
      <c r="E204" s="159" t="s">
        <v>1795</v>
      </c>
      <c r="F204" s="160" t="s">
        <v>1796</v>
      </c>
      <c r="G204" s="161" t="s">
        <v>859</v>
      </c>
      <c r="H204" s="162">
        <v>1</v>
      </c>
      <c r="I204" s="163"/>
      <c r="J204" s="163">
        <f t="shared" si="40"/>
        <v>0</v>
      </c>
      <c r="K204" s="164"/>
      <c r="L204" s="165"/>
      <c r="M204" s="166" t="s">
        <v>1</v>
      </c>
      <c r="N204" s="167" t="s">
        <v>35</v>
      </c>
      <c r="O204" s="154">
        <v>0</v>
      </c>
      <c r="P204" s="154">
        <f t="shared" si="41"/>
        <v>0</v>
      </c>
      <c r="Q204" s="154">
        <v>1.7919999999999998E-2</v>
      </c>
      <c r="R204" s="154">
        <f t="shared" si="42"/>
        <v>1.7919999999999998E-2</v>
      </c>
      <c r="S204" s="154">
        <v>0</v>
      </c>
      <c r="T204" s="155">
        <f t="shared" si="4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219</v>
      </c>
      <c r="AT204" s="156" t="s">
        <v>188</v>
      </c>
      <c r="AU204" s="156" t="s">
        <v>170</v>
      </c>
      <c r="AY204" s="14" t="s">
        <v>163</v>
      </c>
      <c r="BE204" s="157">
        <f t="shared" si="44"/>
        <v>0</v>
      </c>
      <c r="BF204" s="157">
        <f t="shared" si="45"/>
        <v>0</v>
      </c>
      <c r="BG204" s="157">
        <f t="shared" si="46"/>
        <v>0</v>
      </c>
      <c r="BH204" s="157">
        <f t="shared" si="47"/>
        <v>0</v>
      </c>
      <c r="BI204" s="157">
        <f t="shared" si="48"/>
        <v>0</v>
      </c>
      <c r="BJ204" s="14" t="s">
        <v>170</v>
      </c>
      <c r="BK204" s="157">
        <f t="shared" si="49"/>
        <v>0</v>
      </c>
      <c r="BL204" s="14" t="s">
        <v>192</v>
      </c>
      <c r="BM204" s="156" t="s">
        <v>425</v>
      </c>
    </row>
    <row r="205" spans="1:65" s="2" customFormat="1" ht="55.5" customHeight="1">
      <c r="A205" s="26"/>
      <c r="B205" s="144"/>
      <c r="C205" s="158" t="s">
        <v>295</v>
      </c>
      <c r="D205" s="158" t="s">
        <v>188</v>
      </c>
      <c r="E205" s="159" t="s">
        <v>1797</v>
      </c>
      <c r="F205" s="160" t="s">
        <v>1798</v>
      </c>
      <c r="G205" s="161" t="s">
        <v>859</v>
      </c>
      <c r="H205" s="162">
        <v>1</v>
      </c>
      <c r="I205" s="163"/>
      <c r="J205" s="163">
        <f t="shared" si="40"/>
        <v>0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41"/>
        <v>0</v>
      </c>
      <c r="Q205" s="154">
        <v>1.7919999999999998E-2</v>
      </c>
      <c r="R205" s="154">
        <f t="shared" si="42"/>
        <v>1.7919999999999998E-2</v>
      </c>
      <c r="S205" s="154">
        <v>0</v>
      </c>
      <c r="T205" s="155">
        <f t="shared" si="4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219</v>
      </c>
      <c r="AT205" s="156" t="s">
        <v>188</v>
      </c>
      <c r="AU205" s="156" t="s">
        <v>170</v>
      </c>
      <c r="AY205" s="14" t="s">
        <v>163</v>
      </c>
      <c r="BE205" s="157">
        <f t="shared" si="44"/>
        <v>0</v>
      </c>
      <c r="BF205" s="157">
        <f t="shared" si="45"/>
        <v>0</v>
      </c>
      <c r="BG205" s="157">
        <f t="shared" si="46"/>
        <v>0</v>
      </c>
      <c r="BH205" s="157">
        <f t="shared" si="47"/>
        <v>0</v>
      </c>
      <c r="BI205" s="157">
        <f t="shared" si="48"/>
        <v>0</v>
      </c>
      <c r="BJ205" s="14" t="s">
        <v>170</v>
      </c>
      <c r="BK205" s="157">
        <f t="shared" si="49"/>
        <v>0</v>
      </c>
      <c r="BL205" s="14" t="s">
        <v>192</v>
      </c>
      <c r="BM205" s="156" t="s">
        <v>428</v>
      </c>
    </row>
    <row r="206" spans="1:65" s="2" customFormat="1" ht="55.5" customHeight="1">
      <c r="A206" s="26"/>
      <c r="B206" s="144"/>
      <c r="C206" s="158" t="s">
        <v>429</v>
      </c>
      <c r="D206" s="158" t="s">
        <v>188</v>
      </c>
      <c r="E206" s="159" t="s">
        <v>1799</v>
      </c>
      <c r="F206" s="160" t="s">
        <v>1800</v>
      </c>
      <c r="G206" s="161" t="s">
        <v>859</v>
      </c>
      <c r="H206" s="162">
        <v>1</v>
      </c>
      <c r="I206" s="163"/>
      <c r="J206" s="163">
        <f t="shared" si="40"/>
        <v>0</v>
      </c>
      <c r="K206" s="164"/>
      <c r="L206" s="165"/>
      <c r="M206" s="166" t="s">
        <v>1</v>
      </c>
      <c r="N206" s="167" t="s">
        <v>35</v>
      </c>
      <c r="O206" s="154">
        <v>0</v>
      </c>
      <c r="P206" s="154">
        <f t="shared" si="41"/>
        <v>0</v>
      </c>
      <c r="Q206" s="154">
        <v>1.7919999999999998E-2</v>
      </c>
      <c r="R206" s="154">
        <f t="shared" si="42"/>
        <v>1.7919999999999998E-2</v>
      </c>
      <c r="S206" s="154">
        <v>0</v>
      </c>
      <c r="T206" s="155">
        <f t="shared" si="4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219</v>
      </c>
      <c r="AT206" s="156" t="s">
        <v>188</v>
      </c>
      <c r="AU206" s="156" t="s">
        <v>170</v>
      </c>
      <c r="AY206" s="14" t="s">
        <v>163</v>
      </c>
      <c r="BE206" s="157">
        <f t="shared" si="44"/>
        <v>0</v>
      </c>
      <c r="BF206" s="157">
        <f t="shared" si="45"/>
        <v>0</v>
      </c>
      <c r="BG206" s="157">
        <f t="shared" si="46"/>
        <v>0</v>
      </c>
      <c r="BH206" s="157">
        <f t="shared" si="47"/>
        <v>0</v>
      </c>
      <c r="BI206" s="157">
        <f t="shared" si="48"/>
        <v>0</v>
      </c>
      <c r="BJ206" s="14" t="s">
        <v>170</v>
      </c>
      <c r="BK206" s="157">
        <f t="shared" si="49"/>
        <v>0</v>
      </c>
      <c r="BL206" s="14" t="s">
        <v>192</v>
      </c>
      <c r="BM206" s="156" t="s">
        <v>432</v>
      </c>
    </row>
    <row r="207" spans="1:65" s="2" customFormat="1" ht="55.5" customHeight="1">
      <c r="A207" s="26"/>
      <c r="B207" s="144"/>
      <c r="C207" s="158" t="s">
        <v>298</v>
      </c>
      <c r="D207" s="158" t="s">
        <v>188</v>
      </c>
      <c r="E207" s="159" t="s">
        <v>1801</v>
      </c>
      <c r="F207" s="160" t="s">
        <v>1802</v>
      </c>
      <c r="G207" s="161" t="s">
        <v>859</v>
      </c>
      <c r="H207" s="162">
        <v>1</v>
      </c>
      <c r="I207" s="163"/>
      <c r="J207" s="163">
        <f t="shared" si="40"/>
        <v>0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41"/>
        <v>0</v>
      </c>
      <c r="Q207" s="154">
        <v>1.7919999999999998E-2</v>
      </c>
      <c r="R207" s="154">
        <f t="shared" si="42"/>
        <v>1.7919999999999998E-2</v>
      </c>
      <c r="S207" s="154">
        <v>0</v>
      </c>
      <c r="T207" s="155">
        <f t="shared" si="4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219</v>
      </c>
      <c r="AT207" s="156" t="s">
        <v>188</v>
      </c>
      <c r="AU207" s="156" t="s">
        <v>170</v>
      </c>
      <c r="AY207" s="14" t="s">
        <v>163</v>
      </c>
      <c r="BE207" s="157">
        <f t="shared" si="44"/>
        <v>0</v>
      </c>
      <c r="BF207" s="157">
        <f t="shared" si="45"/>
        <v>0</v>
      </c>
      <c r="BG207" s="157">
        <f t="shared" si="46"/>
        <v>0</v>
      </c>
      <c r="BH207" s="157">
        <f t="shared" si="47"/>
        <v>0</v>
      </c>
      <c r="BI207" s="157">
        <f t="shared" si="48"/>
        <v>0</v>
      </c>
      <c r="BJ207" s="14" t="s">
        <v>170</v>
      </c>
      <c r="BK207" s="157">
        <f t="shared" si="49"/>
        <v>0</v>
      </c>
      <c r="BL207" s="14" t="s">
        <v>192</v>
      </c>
      <c r="BM207" s="156" t="s">
        <v>435</v>
      </c>
    </row>
    <row r="208" spans="1:65" s="2" customFormat="1" ht="16.5" customHeight="1">
      <c r="A208" s="26"/>
      <c r="B208" s="144"/>
      <c r="C208" s="158" t="s">
        <v>436</v>
      </c>
      <c r="D208" s="158" t="s">
        <v>188</v>
      </c>
      <c r="E208" s="159" t="s">
        <v>1803</v>
      </c>
      <c r="F208" s="160" t="s">
        <v>1804</v>
      </c>
      <c r="G208" s="161" t="s">
        <v>248</v>
      </c>
      <c r="H208" s="162">
        <v>10</v>
      </c>
      <c r="I208" s="163"/>
      <c r="J208" s="163">
        <f t="shared" si="40"/>
        <v>0</v>
      </c>
      <c r="K208" s="164"/>
      <c r="L208" s="165"/>
      <c r="M208" s="166" t="s">
        <v>1</v>
      </c>
      <c r="N208" s="167" t="s">
        <v>35</v>
      </c>
      <c r="O208" s="154">
        <v>0</v>
      </c>
      <c r="P208" s="154">
        <f t="shared" si="41"/>
        <v>0</v>
      </c>
      <c r="Q208" s="154">
        <v>1.6000000000000001E-4</v>
      </c>
      <c r="R208" s="154">
        <f t="shared" si="42"/>
        <v>1.6000000000000001E-3</v>
      </c>
      <c r="S208" s="154">
        <v>0</v>
      </c>
      <c r="T208" s="155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219</v>
      </c>
      <c r="AT208" s="156" t="s">
        <v>188</v>
      </c>
      <c r="AU208" s="156" t="s">
        <v>170</v>
      </c>
      <c r="AY208" s="14" t="s">
        <v>163</v>
      </c>
      <c r="BE208" s="157">
        <f t="shared" si="44"/>
        <v>0</v>
      </c>
      <c r="BF208" s="157">
        <f t="shared" si="45"/>
        <v>0</v>
      </c>
      <c r="BG208" s="157">
        <f t="shared" si="46"/>
        <v>0</v>
      </c>
      <c r="BH208" s="157">
        <f t="shared" si="47"/>
        <v>0</v>
      </c>
      <c r="BI208" s="157">
        <f t="shared" si="48"/>
        <v>0</v>
      </c>
      <c r="BJ208" s="14" t="s">
        <v>170</v>
      </c>
      <c r="BK208" s="157">
        <f t="shared" si="49"/>
        <v>0</v>
      </c>
      <c r="BL208" s="14" t="s">
        <v>192</v>
      </c>
      <c r="BM208" s="156" t="s">
        <v>439</v>
      </c>
    </row>
    <row r="209" spans="1:65" s="2" customFormat="1" ht="24.2" customHeight="1">
      <c r="A209" s="26"/>
      <c r="B209" s="144"/>
      <c r="C209" s="145" t="s">
        <v>302</v>
      </c>
      <c r="D209" s="145" t="s">
        <v>165</v>
      </c>
      <c r="E209" s="146" t="s">
        <v>1805</v>
      </c>
      <c r="F209" s="147" t="s">
        <v>1806</v>
      </c>
      <c r="G209" s="148" t="s">
        <v>539</v>
      </c>
      <c r="H209" s="149">
        <v>93.304000000000002</v>
      </c>
      <c r="I209" s="150"/>
      <c r="J209" s="150">
        <f t="shared" si="40"/>
        <v>0</v>
      </c>
      <c r="K209" s="151"/>
      <c r="L209" s="27"/>
      <c r="M209" s="152" t="s">
        <v>1</v>
      </c>
      <c r="N209" s="153" t="s">
        <v>35</v>
      </c>
      <c r="O209" s="154">
        <v>0</v>
      </c>
      <c r="P209" s="154">
        <f t="shared" si="41"/>
        <v>0</v>
      </c>
      <c r="Q209" s="154">
        <v>0</v>
      </c>
      <c r="R209" s="154">
        <f t="shared" si="42"/>
        <v>0</v>
      </c>
      <c r="S209" s="154">
        <v>0</v>
      </c>
      <c r="T209" s="155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192</v>
      </c>
      <c r="AT209" s="156" t="s">
        <v>165</v>
      </c>
      <c r="AU209" s="156" t="s">
        <v>170</v>
      </c>
      <c r="AY209" s="14" t="s">
        <v>163</v>
      </c>
      <c r="BE209" s="157">
        <f t="shared" si="44"/>
        <v>0</v>
      </c>
      <c r="BF209" s="157">
        <f t="shared" si="45"/>
        <v>0</v>
      </c>
      <c r="BG209" s="157">
        <f t="shared" si="46"/>
        <v>0</v>
      </c>
      <c r="BH209" s="157">
        <f t="shared" si="47"/>
        <v>0</v>
      </c>
      <c r="BI209" s="157">
        <f t="shared" si="48"/>
        <v>0</v>
      </c>
      <c r="BJ209" s="14" t="s">
        <v>170</v>
      </c>
      <c r="BK209" s="157">
        <f t="shared" si="49"/>
        <v>0</v>
      </c>
      <c r="BL209" s="14" t="s">
        <v>192</v>
      </c>
      <c r="BM209" s="156" t="s">
        <v>442</v>
      </c>
    </row>
    <row r="210" spans="1:65" s="12" customFormat="1" ht="25.9" customHeight="1">
      <c r="B210" s="132"/>
      <c r="D210" s="133" t="s">
        <v>68</v>
      </c>
      <c r="E210" s="134" t="s">
        <v>1807</v>
      </c>
      <c r="F210" s="134" t="s">
        <v>1808</v>
      </c>
      <c r="J210" s="135">
        <f>BK210</f>
        <v>0</v>
      </c>
      <c r="L210" s="132"/>
      <c r="M210" s="136"/>
      <c r="N210" s="137"/>
      <c r="O210" s="137"/>
      <c r="P210" s="138">
        <f>P211</f>
        <v>0</v>
      </c>
      <c r="Q210" s="137"/>
      <c r="R210" s="138">
        <f>R211</f>
        <v>0</v>
      </c>
      <c r="S210" s="137"/>
      <c r="T210" s="139">
        <f>T211</f>
        <v>0</v>
      </c>
      <c r="AR210" s="133" t="s">
        <v>169</v>
      </c>
      <c r="AT210" s="140" t="s">
        <v>68</v>
      </c>
      <c r="AU210" s="140" t="s">
        <v>69</v>
      </c>
      <c r="AY210" s="133" t="s">
        <v>163</v>
      </c>
      <c r="BK210" s="141">
        <f>BK211</f>
        <v>0</v>
      </c>
    </row>
    <row r="211" spans="1:65" s="2" customFormat="1" ht="16.5" customHeight="1">
      <c r="A211" s="26"/>
      <c r="B211" s="144"/>
      <c r="C211" s="145" t="s">
        <v>443</v>
      </c>
      <c r="D211" s="145" t="s">
        <v>165</v>
      </c>
      <c r="E211" s="146" t="s">
        <v>1809</v>
      </c>
      <c r="F211" s="147" t="s">
        <v>1810</v>
      </c>
      <c r="G211" s="148" t="s">
        <v>1471</v>
      </c>
      <c r="H211" s="149">
        <v>1</v>
      </c>
      <c r="I211" s="150"/>
      <c r="J211" s="150">
        <f>ROUND(I211*H211,2)</f>
        <v>0</v>
      </c>
      <c r="K211" s="151"/>
      <c r="L211" s="27"/>
      <c r="M211" s="168" t="s">
        <v>1</v>
      </c>
      <c r="N211" s="169" t="s">
        <v>35</v>
      </c>
      <c r="O211" s="170">
        <v>0</v>
      </c>
      <c r="P211" s="170">
        <f>O211*H211</f>
        <v>0</v>
      </c>
      <c r="Q211" s="170">
        <v>0</v>
      </c>
      <c r="R211" s="170">
        <f>Q211*H211</f>
        <v>0</v>
      </c>
      <c r="S211" s="170">
        <v>0</v>
      </c>
      <c r="T211" s="171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1811</v>
      </c>
      <c r="AT211" s="156" t="s">
        <v>165</v>
      </c>
      <c r="AU211" s="156" t="s">
        <v>77</v>
      </c>
      <c r="AY211" s="14" t="s">
        <v>163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4" t="s">
        <v>170</v>
      </c>
      <c r="BK211" s="157">
        <f>ROUND(I211*H211,2)</f>
        <v>0</v>
      </c>
      <c r="BL211" s="14" t="s">
        <v>1811</v>
      </c>
      <c r="BM211" s="156" t="s">
        <v>446</v>
      </c>
    </row>
    <row r="212" spans="1:65" s="2" customFormat="1" ht="6.95" customHeight="1">
      <c r="A212" s="26"/>
      <c r="B212" s="44"/>
      <c r="C212" s="45"/>
      <c r="D212" s="45"/>
      <c r="E212" s="45"/>
      <c r="F212" s="45"/>
      <c r="G212" s="45"/>
      <c r="H212" s="45"/>
      <c r="I212" s="45"/>
      <c r="J212" s="45"/>
      <c r="K212" s="45"/>
      <c r="L212" s="27"/>
      <c r="M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</sheetData>
  <autoFilter ref="C123:K21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topLeftCell="A104" workbookViewId="0">
      <selection activeCell="L115" sqref="L115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1812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ROUND(J116,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ROUND((SUM(BE116:BE151)),  2)</f>
        <v>0</v>
      </c>
      <c r="G33" s="98"/>
      <c r="H33" s="98"/>
      <c r="I33" s="99">
        <v>0.2</v>
      </c>
      <c r="J33" s="97">
        <f>ROUND(((SUM(BE116:BE151))*I33),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ROUND((SUM(BF116:BF151)),  2)</f>
        <v>0</v>
      </c>
      <c r="G34" s="26"/>
      <c r="H34" s="26"/>
      <c r="I34" s="101">
        <v>0.2</v>
      </c>
      <c r="J34" s="100">
        <f>ROUND(((SUM(BF116:BF151))*I34),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ROUND((SUM(BG116:BG151)),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ROUND((SUM(BH116:BH151)),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ROUND((SUM(BI116:BI151)),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06 - PS 01 Technologická časť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J116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2" customFormat="1" ht="21.7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s="2" customFormat="1" ht="6.95" customHeight="1">
      <c r="A98" s="26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102" spans="1:31" s="2" customFormat="1" ht="6.95" customHeight="1">
      <c r="A102" s="26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24.95" customHeight="1">
      <c r="A103" s="26"/>
      <c r="B103" s="27"/>
      <c r="C103" s="18" t="s">
        <v>149</v>
      </c>
      <c r="D103" s="26"/>
      <c r="E103" s="26"/>
      <c r="F103" s="26"/>
      <c r="G103" s="26"/>
      <c r="H103" s="26"/>
      <c r="I103" s="26"/>
      <c r="J103" s="26"/>
      <c r="K103" s="26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12" customHeight="1">
      <c r="A105" s="26"/>
      <c r="B105" s="27"/>
      <c r="C105" s="23" t="s">
        <v>13</v>
      </c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16.5" customHeight="1">
      <c r="A106" s="26"/>
      <c r="B106" s="27"/>
      <c r="C106" s="26"/>
      <c r="D106" s="26"/>
      <c r="E106" s="212" t="str">
        <f>E7</f>
        <v>Vinárstvo Káty</v>
      </c>
      <c r="F106" s="213"/>
      <c r="G106" s="213"/>
      <c r="H106" s="213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119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178" t="str">
        <f>E9</f>
        <v xml:space="preserve">06 - PS 01 Technologická časť </v>
      </c>
      <c r="F108" s="211"/>
      <c r="G108" s="211"/>
      <c r="H108" s="211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17</v>
      </c>
      <c r="D110" s="26"/>
      <c r="E110" s="26"/>
      <c r="F110" s="21" t="str">
        <f>F12</f>
        <v xml:space="preserve"> </v>
      </c>
      <c r="G110" s="26"/>
      <c r="H110" s="26"/>
      <c r="I110" s="23" t="s">
        <v>19</v>
      </c>
      <c r="J110" s="52" t="str">
        <f>IF(J12="","",J12)</f>
        <v>21. 4. 2022</v>
      </c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5.2" customHeight="1">
      <c r="A112" s="26"/>
      <c r="B112" s="27"/>
      <c r="C112" s="23" t="s">
        <v>21</v>
      </c>
      <c r="D112" s="26"/>
      <c r="E112" s="26"/>
      <c r="F112" s="21" t="str">
        <f>E15</f>
        <v>SANPO s.r.o., Kráľovka 159/22, 076 82 Malá Tŕňa</v>
      </c>
      <c r="G112" s="26"/>
      <c r="H112" s="26"/>
      <c r="I112" s="23" t="s">
        <v>25</v>
      </c>
      <c r="J112" s="24" t="str">
        <f>E21</f>
        <v xml:space="preserve"> </v>
      </c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>
      <c r="A113" s="26"/>
      <c r="B113" s="27"/>
      <c r="C113" s="23" t="s">
        <v>24</v>
      </c>
      <c r="D113" s="26"/>
      <c r="E113" s="26"/>
      <c r="F113" s="21" t="str">
        <f>IF(E18="","",E18)</f>
        <v xml:space="preserve"> </v>
      </c>
      <c r="G113" s="26"/>
      <c r="H113" s="26"/>
      <c r="I113" s="23" t="s">
        <v>27</v>
      </c>
      <c r="J113" s="24" t="str">
        <f>E24</f>
        <v xml:space="preserve"> 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0.3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11" customFormat="1" ht="29.25" customHeight="1">
      <c r="A115" s="121"/>
      <c r="B115" s="122"/>
      <c r="C115" s="123" t="s">
        <v>150</v>
      </c>
      <c r="D115" s="124" t="s">
        <v>54</v>
      </c>
      <c r="E115" s="124" t="s">
        <v>50</v>
      </c>
      <c r="F115" s="124" t="s">
        <v>51</v>
      </c>
      <c r="G115" s="124" t="s">
        <v>151</v>
      </c>
      <c r="H115" s="124" t="s">
        <v>152</v>
      </c>
      <c r="I115" s="124" t="s">
        <v>153</v>
      </c>
      <c r="J115" s="125" t="s">
        <v>123</v>
      </c>
      <c r="K115" s="126" t="s">
        <v>154</v>
      </c>
      <c r="L115" s="127"/>
      <c r="M115" s="59" t="s">
        <v>1</v>
      </c>
      <c r="N115" s="60" t="s">
        <v>33</v>
      </c>
      <c r="O115" s="60" t="s">
        <v>155</v>
      </c>
      <c r="P115" s="60" t="s">
        <v>156</v>
      </c>
      <c r="Q115" s="60" t="s">
        <v>157</v>
      </c>
      <c r="R115" s="60" t="s">
        <v>158</v>
      </c>
      <c r="S115" s="60" t="s">
        <v>159</v>
      </c>
      <c r="T115" s="61" t="s">
        <v>160</v>
      </c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</row>
    <row r="116" spans="1:65" s="2" customFormat="1" ht="22.9" customHeight="1">
      <c r="A116" s="26"/>
      <c r="B116" s="27"/>
      <c r="C116" s="66" t="s">
        <v>124</v>
      </c>
      <c r="D116" s="26"/>
      <c r="E116" s="26"/>
      <c r="F116" s="26"/>
      <c r="G116" s="26"/>
      <c r="H116" s="26"/>
      <c r="I116" s="26"/>
      <c r="J116" s="128">
        <f>BK116</f>
        <v>0</v>
      </c>
      <c r="K116" s="26"/>
      <c r="L116" s="27"/>
      <c r="M116" s="62"/>
      <c r="N116" s="53"/>
      <c r="O116" s="63"/>
      <c r="P116" s="129">
        <f>SUM(P117:P151)</f>
        <v>0</v>
      </c>
      <c r="Q116" s="63"/>
      <c r="R116" s="129">
        <f>SUM(R117:R151)</f>
        <v>0</v>
      </c>
      <c r="S116" s="63"/>
      <c r="T116" s="130">
        <f>SUM(T117:T151)</f>
        <v>0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T116" s="14" t="s">
        <v>68</v>
      </c>
      <c r="AU116" s="14" t="s">
        <v>125</v>
      </c>
      <c r="BK116" s="131">
        <f>SUM(BK117:BK151)</f>
        <v>0</v>
      </c>
    </row>
    <row r="117" spans="1:65" s="2" customFormat="1" ht="16.5" customHeight="1">
      <c r="A117" s="26"/>
      <c r="B117" s="144"/>
      <c r="C117" s="158" t="s">
        <v>77</v>
      </c>
      <c r="D117" s="158" t="s">
        <v>188</v>
      </c>
      <c r="E117" s="159" t="s">
        <v>1813</v>
      </c>
      <c r="F117" s="160" t="s">
        <v>1814</v>
      </c>
      <c r="G117" s="161" t="s">
        <v>248</v>
      </c>
      <c r="H117" s="162">
        <v>1</v>
      </c>
      <c r="I117" s="163"/>
      <c r="J117" s="163">
        <f t="shared" ref="J117:J151" si="0">ROUND(I117*H117,2)</f>
        <v>0</v>
      </c>
      <c r="K117" s="164"/>
      <c r="L117" s="165"/>
      <c r="M117" s="166" t="s">
        <v>1</v>
      </c>
      <c r="N117" s="167" t="s">
        <v>35</v>
      </c>
      <c r="O117" s="154">
        <v>0</v>
      </c>
      <c r="P117" s="154">
        <f t="shared" ref="P117:P151" si="1">O117*H117</f>
        <v>0</v>
      </c>
      <c r="Q117" s="154">
        <v>0</v>
      </c>
      <c r="R117" s="154">
        <f t="shared" ref="R117:R151" si="2">Q117*H117</f>
        <v>0</v>
      </c>
      <c r="S117" s="154">
        <v>0</v>
      </c>
      <c r="T117" s="155">
        <f t="shared" ref="T117:T151" si="3">S117*H117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R117" s="156" t="s">
        <v>179</v>
      </c>
      <c r="AT117" s="156" t="s">
        <v>188</v>
      </c>
      <c r="AU117" s="156" t="s">
        <v>69</v>
      </c>
      <c r="AY117" s="14" t="s">
        <v>163</v>
      </c>
      <c r="BE117" s="157">
        <f t="shared" ref="BE117:BE151" si="4">IF(N117="základná",J117,0)</f>
        <v>0</v>
      </c>
      <c r="BF117" s="157">
        <f t="shared" ref="BF117:BF151" si="5">IF(N117="znížená",J117,0)</f>
        <v>0</v>
      </c>
      <c r="BG117" s="157">
        <f t="shared" ref="BG117:BG151" si="6">IF(N117="zákl. prenesená",J117,0)</f>
        <v>0</v>
      </c>
      <c r="BH117" s="157">
        <f t="shared" ref="BH117:BH151" si="7">IF(N117="zníž. prenesená",J117,0)</f>
        <v>0</v>
      </c>
      <c r="BI117" s="157">
        <f t="shared" ref="BI117:BI151" si="8">IF(N117="nulová",J117,0)</f>
        <v>0</v>
      </c>
      <c r="BJ117" s="14" t="s">
        <v>170</v>
      </c>
      <c r="BK117" s="157">
        <f t="shared" ref="BK117:BK151" si="9">ROUND(I117*H117,2)</f>
        <v>0</v>
      </c>
      <c r="BL117" s="14" t="s">
        <v>169</v>
      </c>
      <c r="BM117" s="156" t="s">
        <v>170</v>
      </c>
    </row>
    <row r="118" spans="1:65" s="2" customFormat="1" ht="16.5" customHeight="1">
      <c r="A118" s="26"/>
      <c r="B118" s="144"/>
      <c r="C118" s="158" t="s">
        <v>170</v>
      </c>
      <c r="D118" s="158" t="s">
        <v>188</v>
      </c>
      <c r="E118" s="159" t="s">
        <v>1815</v>
      </c>
      <c r="F118" s="160" t="s">
        <v>1816</v>
      </c>
      <c r="G118" s="161" t="s">
        <v>248</v>
      </c>
      <c r="H118" s="162">
        <v>2</v>
      </c>
      <c r="I118" s="163"/>
      <c r="J118" s="163">
        <f t="shared" si="0"/>
        <v>0</v>
      </c>
      <c r="K118" s="164"/>
      <c r="L118" s="165"/>
      <c r="M118" s="166" t="s">
        <v>1</v>
      </c>
      <c r="N118" s="167" t="s">
        <v>35</v>
      </c>
      <c r="O118" s="154">
        <v>0</v>
      </c>
      <c r="P118" s="154">
        <f t="shared" si="1"/>
        <v>0</v>
      </c>
      <c r="Q118" s="154">
        <v>0</v>
      </c>
      <c r="R118" s="154">
        <f t="shared" si="2"/>
        <v>0</v>
      </c>
      <c r="S118" s="154">
        <v>0</v>
      </c>
      <c r="T118" s="155">
        <f t="shared" si="3"/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R118" s="156" t="s">
        <v>179</v>
      </c>
      <c r="AT118" s="156" t="s">
        <v>188</v>
      </c>
      <c r="AU118" s="156" t="s">
        <v>69</v>
      </c>
      <c r="AY118" s="14" t="s">
        <v>163</v>
      </c>
      <c r="BE118" s="157">
        <f t="shared" si="4"/>
        <v>0</v>
      </c>
      <c r="BF118" s="157">
        <f t="shared" si="5"/>
        <v>0</v>
      </c>
      <c r="BG118" s="157">
        <f t="shared" si="6"/>
        <v>0</v>
      </c>
      <c r="BH118" s="157">
        <f t="shared" si="7"/>
        <v>0</v>
      </c>
      <c r="BI118" s="157">
        <f t="shared" si="8"/>
        <v>0</v>
      </c>
      <c r="BJ118" s="14" t="s">
        <v>170</v>
      </c>
      <c r="BK118" s="157">
        <f t="shared" si="9"/>
        <v>0</v>
      </c>
      <c r="BL118" s="14" t="s">
        <v>169</v>
      </c>
      <c r="BM118" s="156" t="s">
        <v>169</v>
      </c>
    </row>
    <row r="119" spans="1:65" s="2" customFormat="1" ht="24.2" customHeight="1">
      <c r="A119" s="26"/>
      <c r="B119" s="144"/>
      <c r="C119" s="158" t="s">
        <v>173</v>
      </c>
      <c r="D119" s="158" t="s">
        <v>188</v>
      </c>
      <c r="E119" s="159" t="s">
        <v>1817</v>
      </c>
      <c r="F119" s="160" t="s">
        <v>1818</v>
      </c>
      <c r="G119" s="161" t="s">
        <v>248</v>
      </c>
      <c r="H119" s="162">
        <v>1</v>
      </c>
      <c r="I119" s="163"/>
      <c r="J119" s="163">
        <f t="shared" si="0"/>
        <v>0</v>
      </c>
      <c r="K119" s="164"/>
      <c r="L119" s="165"/>
      <c r="M119" s="166" t="s">
        <v>1</v>
      </c>
      <c r="N119" s="167" t="s">
        <v>35</v>
      </c>
      <c r="O119" s="154">
        <v>0</v>
      </c>
      <c r="P119" s="154">
        <f t="shared" si="1"/>
        <v>0</v>
      </c>
      <c r="Q119" s="154">
        <v>0</v>
      </c>
      <c r="R119" s="154">
        <f t="shared" si="2"/>
        <v>0</v>
      </c>
      <c r="S119" s="154">
        <v>0</v>
      </c>
      <c r="T119" s="155">
        <f t="shared" si="3"/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R119" s="156" t="s">
        <v>179</v>
      </c>
      <c r="AT119" s="156" t="s">
        <v>188</v>
      </c>
      <c r="AU119" s="156" t="s">
        <v>69</v>
      </c>
      <c r="AY119" s="14" t="s">
        <v>163</v>
      </c>
      <c r="BE119" s="157">
        <f t="shared" si="4"/>
        <v>0</v>
      </c>
      <c r="BF119" s="157">
        <f t="shared" si="5"/>
        <v>0</v>
      </c>
      <c r="BG119" s="157">
        <f t="shared" si="6"/>
        <v>0</v>
      </c>
      <c r="BH119" s="157">
        <f t="shared" si="7"/>
        <v>0</v>
      </c>
      <c r="BI119" s="157">
        <f t="shared" si="8"/>
        <v>0</v>
      </c>
      <c r="BJ119" s="14" t="s">
        <v>170</v>
      </c>
      <c r="BK119" s="157">
        <f t="shared" si="9"/>
        <v>0</v>
      </c>
      <c r="BL119" s="14" t="s">
        <v>169</v>
      </c>
      <c r="BM119" s="156" t="s">
        <v>176</v>
      </c>
    </row>
    <row r="120" spans="1:65" s="2" customFormat="1" ht="21.75" customHeight="1">
      <c r="A120" s="26"/>
      <c r="B120" s="144"/>
      <c r="C120" s="158" t="s">
        <v>169</v>
      </c>
      <c r="D120" s="158" t="s">
        <v>188</v>
      </c>
      <c r="E120" s="159" t="s">
        <v>1819</v>
      </c>
      <c r="F120" s="160" t="s">
        <v>1820</v>
      </c>
      <c r="G120" s="161" t="s">
        <v>248</v>
      </c>
      <c r="H120" s="162">
        <v>1</v>
      </c>
      <c r="I120" s="163"/>
      <c r="J120" s="163">
        <f t="shared" si="0"/>
        <v>0</v>
      </c>
      <c r="K120" s="164"/>
      <c r="L120" s="165"/>
      <c r="M120" s="166" t="s">
        <v>1</v>
      </c>
      <c r="N120" s="167" t="s">
        <v>35</v>
      </c>
      <c r="O120" s="154">
        <v>0</v>
      </c>
      <c r="P120" s="154">
        <f t="shared" si="1"/>
        <v>0</v>
      </c>
      <c r="Q120" s="154">
        <v>0</v>
      </c>
      <c r="R120" s="154">
        <f t="shared" si="2"/>
        <v>0</v>
      </c>
      <c r="S120" s="154">
        <v>0</v>
      </c>
      <c r="T120" s="155">
        <f t="shared" si="3"/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6" t="s">
        <v>179</v>
      </c>
      <c r="AT120" s="156" t="s">
        <v>188</v>
      </c>
      <c r="AU120" s="156" t="s">
        <v>69</v>
      </c>
      <c r="AY120" s="14" t="s">
        <v>163</v>
      </c>
      <c r="BE120" s="157">
        <f t="shared" si="4"/>
        <v>0</v>
      </c>
      <c r="BF120" s="157">
        <f t="shared" si="5"/>
        <v>0</v>
      </c>
      <c r="BG120" s="157">
        <f t="shared" si="6"/>
        <v>0</v>
      </c>
      <c r="BH120" s="157">
        <f t="shared" si="7"/>
        <v>0</v>
      </c>
      <c r="BI120" s="157">
        <f t="shared" si="8"/>
        <v>0</v>
      </c>
      <c r="BJ120" s="14" t="s">
        <v>170</v>
      </c>
      <c r="BK120" s="157">
        <f t="shared" si="9"/>
        <v>0</v>
      </c>
      <c r="BL120" s="14" t="s">
        <v>169</v>
      </c>
      <c r="BM120" s="156" t="s">
        <v>179</v>
      </c>
    </row>
    <row r="121" spans="1:65" s="2" customFormat="1" ht="16.5" customHeight="1">
      <c r="A121" s="26"/>
      <c r="B121" s="144"/>
      <c r="C121" s="158" t="s">
        <v>180</v>
      </c>
      <c r="D121" s="158" t="s">
        <v>188</v>
      </c>
      <c r="E121" s="159" t="s">
        <v>1821</v>
      </c>
      <c r="F121" s="160" t="s">
        <v>1822</v>
      </c>
      <c r="G121" s="161" t="s">
        <v>248</v>
      </c>
      <c r="H121" s="162">
        <v>1</v>
      </c>
      <c r="I121" s="163"/>
      <c r="J121" s="163">
        <f t="shared" si="0"/>
        <v>0</v>
      </c>
      <c r="K121" s="164"/>
      <c r="L121" s="165"/>
      <c r="M121" s="166" t="s">
        <v>1</v>
      </c>
      <c r="N121" s="167" t="s">
        <v>35</v>
      </c>
      <c r="O121" s="154">
        <v>0</v>
      </c>
      <c r="P121" s="154">
        <f t="shared" si="1"/>
        <v>0</v>
      </c>
      <c r="Q121" s="154">
        <v>0</v>
      </c>
      <c r="R121" s="154">
        <f t="shared" si="2"/>
        <v>0</v>
      </c>
      <c r="S121" s="154">
        <v>0</v>
      </c>
      <c r="T121" s="155">
        <f t="shared" si="3"/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6" t="s">
        <v>179</v>
      </c>
      <c r="AT121" s="156" t="s">
        <v>188</v>
      </c>
      <c r="AU121" s="156" t="s">
        <v>69</v>
      </c>
      <c r="AY121" s="14" t="s">
        <v>163</v>
      </c>
      <c r="BE121" s="157">
        <f t="shared" si="4"/>
        <v>0</v>
      </c>
      <c r="BF121" s="157">
        <f t="shared" si="5"/>
        <v>0</v>
      </c>
      <c r="BG121" s="157">
        <f t="shared" si="6"/>
        <v>0</v>
      </c>
      <c r="BH121" s="157">
        <f t="shared" si="7"/>
        <v>0</v>
      </c>
      <c r="BI121" s="157">
        <f t="shared" si="8"/>
        <v>0</v>
      </c>
      <c r="BJ121" s="14" t="s">
        <v>170</v>
      </c>
      <c r="BK121" s="157">
        <f t="shared" si="9"/>
        <v>0</v>
      </c>
      <c r="BL121" s="14" t="s">
        <v>169</v>
      </c>
      <c r="BM121" s="156" t="s">
        <v>103</v>
      </c>
    </row>
    <row r="122" spans="1:65" s="2" customFormat="1" ht="16.5" customHeight="1">
      <c r="A122" s="26"/>
      <c r="B122" s="144"/>
      <c r="C122" s="158" t="s">
        <v>176</v>
      </c>
      <c r="D122" s="158" t="s">
        <v>188</v>
      </c>
      <c r="E122" s="159" t="s">
        <v>1823</v>
      </c>
      <c r="F122" s="160" t="s">
        <v>1824</v>
      </c>
      <c r="G122" s="161" t="s">
        <v>248</v>
      </c>
      <c r="H122" s="162">
        <v>1</v>
      </c>
      <c r="I122" s="163"/>
      <c r="J122" s="163">
        <f t="shared" si="0"/>
        <v>0</v>
      </c>
      <c r="K122" s="164"/>
      <c r="L122" s="165"/>
      <c r="M122" s="166" t="s">
        <v>1</v>
      </c>
      <c r="N122" s="167" t="s">
        <v>35</v>
      </c>
      <c r="O122" s="154">
        <v>0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179</v>
      </c>
      <c r="AT122" s="156" t="s">
        <v>188</v>
      </c>
      <c r="AU122" s="156" t="s">
        <v>69</v>
      </c>
      <c r="AY122" s="14" t="s">
        <v>163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4" t="s">
        <v>170</v>
      </c>
      <c r="BK122" s="157">
        <f t="shared" si="9"/>
        <v>0</v>
      </c>
      <c r="BL122" s="14" t="s">
        <v>169</v>
      </c>
      <c r="BM122" s="156" t="s">
        <v>109</v>
      </c>
    </row>
    <row r="123" spans="1:65" s="2" customFormat="1" ht="24.2" customHeight="1">
      <c r="A123" s="26"/>
      <c r="B123" s="144"/>
      <c r="C123" s="158" t="s">
        <v>185</v>
      </c>
      <c r="D123" s="158" t="s">
        <v>188</v>
      </c>
      <c r="E123" s="159" t="s">
        <v>1825</v>
      </c>
      <c r="F123" s="160" t="s">
        <v>1826</v>
      </c>
      <c r="G123" s="161" t="s">
        <v>248</v>
      </c>
      <c r="H123" s="162">
        <v>2</v>
      </c>
      <c r="I123" s="163"/>
      <c r="J123" s="163">
        <f t="shared" si="0"/>
        <v>0</v>
      </c>
      <c r="K123" s="164"/>
      <c r="L123" s="165"/>
      <c r="M123" s="166" t="s">
        <v>1</v>
      </c>
      <c r="N123" s="167" t="s">
        <v>35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179</v>
      </c>
      <c r="AT123" s="156" t="s">
        <v>188</v>
      </c>
      <c r="AU123" s="156" t="s">
        <v>69</v>
      </c>
      <c r="AY123" s="14" t="s">
        <v>163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170</v>
      </c>
      <c r="BK123" s="157">
        <f t="shared" si="9"/>
        <v>0</v>
      </c>
      <c r="BL123" s="14" t="s">
        <v>169</v>
      </c>
      <c r="BM123" s="156" t="s">
        <v>115</v>
      </c>
    </row>
    <row r="124" spans="1:65" s="2" customFormat="1" ht="16.5" customHeight="1">
      <c r="A124" s="26"/>
      <c r="B124" s="144"/>
      <c r="C124" s="158" t="s">
        <v>179</v>
      </c>
      <c r="D124" s="158" t="s">
        <v>188</v>
      </c>
      <c r="E124" s="159" t="s">
        <v>1827</v>
      </c>
      <c r="F124" s="160" t="s">
        <v>1828</v>
      </c>
      <c r="G124" s="161" t="s">
        <v>248</v>
      </c>
      <c r="H124" s="162">
        <v>2</v>
      </c>
      <c r="I124" s="163"/>
      <c r="J124" s="163">
        <f t="shared" si="0"/>
        <v>0</v>
      </c>
      <c r="K124" s="164"/>
      <c r="L124" s="165"/>
      <c r="M124" s="166" t="s">
        <v>1</v>
      </c>
      <c r="N124" s="167" t="s">
        <v>35</v>
      </c>
      <c r="O124" s="154">
        <v>0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179</v>
      </c>
      <c r="AT124" s="156" t="s">
        <v>188</v>
      </c>
      <c r="AU124" s="156" t="s">
        <v>69</v>
      </c>
      <c r="AY124" s="14" t="s">
        <v>163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170</v>
      </c>
      <c r="BK124" s="157">
        <f t="shared" si="9"/>
        <v>0</v>
      </c>
      <c r="BL124" s="14" t="s">
        <v>169</v>
      </c>
      <c r="BM124" s="156" t="s">
        <v>192</v>
      </c>
    </row>
    <row r="125" spans="1:65" s="2" customFormat="1" ht="16.5" customHeight="1">
      <c r="A125" s="26"/>
      <c r="B125" s="144"/>
      <c r="C125" s="158" t="s">
        <v>194</v>
      </c>
      <c r="D125" s="158" t="s">
        <v>188</v>
      </c>
      <c r="E125" s="159" t="s">
        <v>1829</v>
      </c>
      <c r="F125" s="160" t="s">
        <v>1830</v>
      </c>
      <c r="G125" s="161" t="s">
        <v>248</v>
      </c>
      <c r="H125" s="162">
        <v>1</v>
      </c>
      <c r="I125" s="163"/>
      <c r="J125" s="163">
        <f t="shared" si="0"/>
        <v>0</v>
      </c>
      <c r="K125" s="164"/>
      <c r="L125" s="165"/>
      <c r="M125" s="166" t="s">
        <v>1</v>
      </c>
      <c r="N125" s="167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179</v>
      </c>
      <c r="AT125" s="156" t="s">
        <v>188</v>
      </c>
      <c r="AU125" s="156" t="s">
        <v>69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197</v>
      </c>
    </row>
    <row r="126" spans="1:65" s="2" customFormat="1" ht="24.2" customHeight="1">
      <c r="A126" s="26"/>
      <c r="B126" s="144"/>
      <c r="C126" s="158" t="s">
        <v>103</v>
      </c>
      <c r="D126" s="158" t="s">
        <v>188</v>
      </c>
      <c r="E126" s="159" t="s">
        <v>1831</v>
      </c>
      <c r="F126" s="160" t="s">
        <v>1832</v>
      </c>
      <c r="G126" s="161" t="s">
        <v>248</v>
      </c>
      <c r="H126" s="162">
        <v>1</v>
      </c>
      <c r="I126" s="163"/>
      <c r="J126" s="163">
        <f t="shared" si="0"/>
        <v>0</v>
      </c>
      <c r="K126" s="164"/>
      <c r="L126" s="165"/>
      <c r="M126" s="166" t="s">
        <v>1</v>
      </c>
      <c r="N126" s="167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179</v>
      </c>
      <c r="AT126" s="156" t="s">
        <v>188</v>
      </c>
      <c r="AU126" s="156" t="s">
        <v>69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7</v>
      </c>
    </row>
    <row r="127" spans="1:65" s="2" customFormat="1" ht="24.2" customHeight="1">
      <c r="A127" s="26"/>
      <c r="B127" s="144"/>
      <c r="C127" s="158" t="s">
        <v>106</v>
      </c>
      <c r="D127" s="158" t="s">
        <v>188</v>
      </c>
      <c r="E127" s="159" t="s">
        <v>1833</v>
      </c>
      <c r="F127" s="160" t="s">
        <v>1834</v>
      </c>
      <c r="G127" s="161" t="s">
        <v>248</v>
      </c>
      <c r="H127" s="162">
        <v>7</v>
      </c>
      <c r="I127" s="163"/>
      <c r="J127" s="163">
        <f t="shared" si="0"/>
        <v>0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179</v>
      </c>
      <c r="AT127" s="156" t="s">
        <v>188</v>
      </c>
      <c r="AU127" s="156" t="s">
        <v>69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202</v>
      </c>
    </row>
    <row r="128" spans="1:65" s="2" customFormat="1" ht="24.2" customHeight="1">
      <c r="A128" s="26"/>
      <c r="B128" s="144"/>
      <c r="C128" s="158" t="s">
        <v>109</v>
      </c>
      <c r="D128" s="158" t="s">
        <v>188</v>
      </c>
      <c r="E128" s="159" t="s">
        <v>1835</v>
      </c>
      <c r="F128" s="160" t="s">
        <v>1836</v>
      </c>
      <c r="G128" s="161" t="s">
        <v>248</v>
      </c>
      <c r="H128" s="162">
        <v>4</v>
      </c>
      <c r="I128" s="163"/>
      <c r="J128" s="163">
        <f t="shared" si="0"/>
        <v>0</v>
      </c>
      <c r="K128" s="164"/>
      <c r="L128" s="165"/>
      <c r="M128" s="166" t="s">
        <v>1</v>
      </c>
      <c r="N128" s="167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179</v>
      </c>
      <c r="AT128" s="156" t="s">
        <v>188</v>
      </c>
      <c r="AU128" s="156" t="s">
        <v>69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205</v>
      </c>
    </row>
    <row r="129" spans="1:65" s="2" customFormat="1" ht="24.2" customHeight="1">
      <c r="A129" s="26"/>
      <c r="B129" s="144"/>
      <c r="C129" s="158" t="s">
        <v>112</v>
      </c>
      <c r="D129" s="158" t="s">
        <v>188</v>
      </c>
      <c r="E129" s="159" t="s">
        <v>1837</v>
      </c>
      <c r="F129" s="160" t="s">
        <v>1838</v>
      </c>
      <c r="G129" s="161" t="s">
        <v>248</v>
      </c>
      <c r="H129" s="162">
        <v>4</v>
      </c>
      <c r="I129" s="163"/>
      <c r="J129" s="163">
        <f t="shared" si="0"/>
        <v>0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179</v>
      </c>
      <c r="AT129" s="156" t="s">
        <v>188</v>
      </c>
      <c r="AU129" s="156" t="s">
        <v>69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209</v>
      </c>
    </row>
    <row r="130" spans="1:65" s="2" customFormat="1" ht="16.5" customHeight="1">
      <c r="A130" s="26"/>
      <c r="B130" s="144"/>
      <c r="C130" s="158" t="s">
        <v>115</v>
      </c>
      <c r="D130" s="158" t="s">
        <v>188</v>
      </c>
      <c r="E130" s="159" t="s">
        <v>1839</v>
      </c>
      <c r="F130" s="160" t="s">
        <v>1840</v>
      </c>
      <c r="G130" s="161" t="s">
        <v>248</v>
      </c>
      <c r="H130" s="162">
        <v>2</v>
      </c>
      <c r="I130" s="163"/>
      <c r="J130" s="163">
        <f t="shared" si="0"/>
        <v>0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179</v>
      </c>
      <c r="AT130" s="156" t="s">
        <v>188</v>
      </c>
      <c r="AU130" s="156" t="s">
        <v>69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212</v>
      </c>
    </row>
    <row r="131" spans="1:65" s="2" customFormat="1" ht="16.5" customHeight="1">
      <c r="A131" s="26"/>
      <c r="B131" s="144"/>
      <c r="C131" s="158" t="s">
        <v>213</v>
      </c>
      <c r="D131" s="158" t="s">
        <v>188</v>
      </c>
      <c r="E131" s="159" t="s">
        <v>1841</v>
      </c>
      <c r="F131" s="160" t="s">
        <v>1842</v>
      </c>
      <c r="G131" s="161" t="s">
        <v>248</v>
      </c>
      <c r="H131" s="162">
        <v>6</v>
      </c>
      <c r="I131" s="163"/>
      <c r="J131" s="163">
        <f t="shared" si="0"/>
        <v>0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179</v>
      </c>
      <c r="AT131" s="156" t="s">
        <v>188</v>
      </c>
      <c r="AU131" s="156" t="s">
        <v>69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216</v>
      </c>
    </row>
    <row r="132" spans="1:65" s="2" customFormat="1" ht="16.5" customHeight="1">
      <c r="A132" s="26"/>
      <c r="B132" s="144"/>
      <c r="C132" s="158" t="s">
        <v>192</v>
      </c>
      <c r="D132" s="158" t="s">
        <v>188</v>
      </c>
      <c r="E132" s="159" t="s">
        <v>1843</v>
      </c>
      <c r="F132" s="160" t="s">
        <v>1844</v>
      </c>
      <c r="G132" s="161" t="s">
        <v>248</v>
      </c>
      <c r="H132" s="162">
        <v>1</v>
      </c>
      <c r="I132" s="163"/>
      <c r="J132" s="163">
        <f t="shared" si="0"/>
        <v>0</v>
      </c>
      <c r="K132" s="164"/>
      <c r="L132" s="165"/>
      <c r="M132" s="166" t="s">
        <v>1</v>
      </c>
      <c r="N132" s="167" t="s">
        <v>35</v>
      </c>
      <c r="O132" s="154">
        <v>0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179</v>
      </c>
      <c r="AT132" s="156" t="s">
        <v>188</v>
      </c>
      <c r="AU132" s="156" t="s">
        <v>69</v>
      </c>
      <c r="AY132" s="14" t="s">
        <v>163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170</v>
      </c>
      <c r="BK132" s="157">
        <f t="shared" si="9"/>
        <v>0</v>
      </c>
      <c r="BL132" s="14" t="s">
        <v>169</v>
      </c>
      <c r="BM132" s="156" t="s">
        <v>219</v>
      </c>
    </row>
    <row r="133" spans="1:65" s="2" customFormat="1" ht="16.5" customHeight="1">
      <c r="A133" s="26"/>
      <c r="B133" s="144"/>
      <c r="C133" s="158" t="s">
        <v>220</v>
      </c>
      <c r="D133" s="158" t="s">
        <v>188</v>
      </c>
      <c r="E133" s="159" t="s">
        <v>1845</v>
      </c>
      <c r="F133" s="160" t="s">
        <v>1846</v>
      </c>
      <c r="G133" s="161" t="s">
        <v>248</v>
      </c>
      <c r="H133" s="162">
        <v>24</v>
      </c>
      <c r="I133" s="163"/>
      <c r="J133" s="163">
        <f t="shared" si="0"/>
        <v>0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179</v>
      </c>
      <c r="AT133" s="156" t="s">
        <v>188</v>
      </c>
      <c r="AU133" s="156" t="s">
        <v>69</v>
      </c>
      <c r="AY133" s="14" t="s">
        <v>163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170</v>
      </c>
      <c r="BK133" s="157">
        <f t="shared" si="9"/>
        <v>0</v>
      </c>
      <c r="BL133" s="14" t="s">
        <v>169</v>
      </c>
      <c r="BM133" s="156" t="s">
        <v>223</v>
      </c>
    </row>
    <row r="134" spans="1:65" s="2" customFormat="1" ht="21.75" customHeight="1">
      <c r="A134" s="26"/>
      <c r="B134" s="144"/>
      <c r="C134" s="158" t="s">
        <v>197</v>
      </c>
      <c r="D134" s="158" t="s">
        <v>188</v>
      </c>
      <c r="E134" s="159" t="s">
        <v>1847</v>
      </c>
      <c r="F134" s="160" t="s">
        <v>1848</v>
      </c>
      <c r="G134" s="161" t="s">
        <v>248</v>
      </c>
      <c r="H134" s="162">
        <v>1</v>
      </c>
      <c r="I134" s="163"/>
      <c r="J134" s="163">
        <f t="shared" si="0"/>
        <v>0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179</v>
      </c>
      <c r="AT134" s="156" t="s">
        <v>188</v>
      </c>
      <c r="AU134" s="156" t="s">
        <v>69</v>
      </c>
      <c r="AY134" s="14" t="s">
        <v>163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170</v>
      </c>
      <c r="BK134" s="157">
        <f t="shared" si="9"/>
        <v>0</v>
      </c>
      <c r="BL134" s="14" t="s">
        <v>169</v>
      </c>
      <c r="BM134" s="156" t="s">
        <v>226</v>
      </c>
    </row>
    <row r="135" spans="1:65" s="2" customFormat="1" ht="16.5" customHeight="1">
      <c r="A135" s="26"/>
      <c r="B135" s="144"/>
      <c r="C135" s="158" t="s">
        <v>227</v>
      </c>
      <c r="D135" s="158" t="s">
        <v>188</v>
      </c>
      <c r="E135" s="159" t="s">
        <v>1849</v>
      </c>
      <c r="F135" s="160" t="s">
        <v>1850</v>
      </c>
      <c r="G135" s="161" t="s">
        <v>248</v>
      </c>
      <c r="H135" s="162">
        <v>1</v>
      </c>
      <c r="I135" s="163"/>
      <c r="J135" s="163">
        <f t="shared" si="0"/>
        <v>0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179</v>
      </c>
      <c r="AT135" s="156" t="s">
        <v>188</v>
      </c>
      <c r="AU135" s="156" t="s">
        <v>69</v>
      </c>
      <c r="AY135" s="14" t="s">
        <v>163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170</v>
      </c>
      <c r="BK135" s="157">
        <f t="shared" si="9"/>
        <v>0</v>
      </c>
      <c r="BL135" s="14" t="s">
        <v>169</v>
      </c>
      <c r="BM135" s="156" t="s">
        <v>230</v>
      </c>
    </row>
    <row r="136" spans="1:65" s="2" customFormat="1" ht="24.2" customHeight="1">
      <c r="A136" s="26"/>
      <c r="B136" s="144"/>
      <c r="C136" s="158" t="s">
        <v>7</v>
      </c>
      <c r="D136" s="158" t="s">
        <v>188</v>
      </c>
      <c r="E136" s="159" t="s">
        <v>1851</v>
      </c>
      <c r="F136" s="160" t="s">
        <v>1852</v>
      </c>
      <c r="G136" s="161" t="s">
        <v>248</v>
      </c>
      <c r="H136" s="162">
        <v>1</v>
      </c>
      <c r="I136" s="163"/>
      <c r="J136" s="163">
        <f t="shared" si="0"/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179</v>
      </c>
      <c r="AT136" s="156" t="s">
        <v>188</v>
      </c>
      <c r="AU136" s="156" t="s">
        <v>69</v>
      </c>
      <c r="AY136" s="14" t="s">
        <v>163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170</v>
      </c>
      <c r="BK136" s="157">
        <f t="shared" si="9"/>
        <v>0</v>
      </c>
      <c r="BL136" s="14" t="s">
        <v>169</v>
      </c>
      <c r="BM136" s="156" t="s">
        <v>234</v>
      </c>
    </row>
    <row r="137" spans="1:65" s="2" customFormat="1" ht="16.5" customHeight="1">
      <c r="A137" s="26"/>
      <c r="B137" s="144"/>
      <c r="C137" s="158" t="s">
        <v>235</v>
      </c>
      <c r="D137" s="158" t="s">
        <v>188</v>
      </c>
      <c r="E137" s="159" t="s">
        <v>1853</v>
      </c>
      <c r="F137" s="160" t="s">
        <v>1854</v>
      </c>
      <c r="G137" s="161" t="s">
        <v>248</v>
      </c>
      <c r="H137" s="162">
        <v>12</v>
      </c>
      <c r="I137" s="163"/>
      <c r="J137" s="163">
        <f t="shared" si="0"/>
        <v>0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179</v>
      </c>
      <c r="AT137" s="156" t="s">
        <v>188</v>
      </c>
      <c r="AU137" s="156" t="s">
        <v>69</v>
      </c>
      <c r="AY137" s="14" t="s">
        <v>163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170</v>
      </c>
      <c r="BK137" s="157">
        <f t="shared" si="9"/>
        <v>0</v>
      </c>
      <c r="BL137" s="14" t="s">
        <v>169</v>
      </c>
      <c r="BM137" s="156" t="s">
        <v>238</v>
      </c>
    </row>
    <row r="138" spans="1:65" s="2" customFormat="1" ht="16.5" customHeight="1">
      <c r="A138" s="26"/>
      <c r="B138" s="144"/>
      <c r="C138" s="158" t="s">
        <v>202</v>
      </c>
      <c r="D138" s="158" t="s">
        <v>188</v>
      </c>
      <c r="E138" s="159" t="s">
        <v>1855</v>
      </c>
      <c r="F138" s="160" t="s">
        <v>1856</v>
      </c>
      <c r="G138" s="161" t="s">
        <v>248</v>
      </c>
      <c r="H138" s="162">
        <v>20</v>
      </c>
      <c r="I138" s="163"/>
      <c r="J138" s="163">
        <f t="shared" si="0"/>
        <v>0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179</v>
      </c>
      <c r="AT138" s="156" t="s">
        <v>188</v>
      </c>
      <c r="AU138" s="156" t="s">
        <v>69</v>
      </c>
      <c r="AY138" s="14" t="s">
        <v>163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170</v>
      </c>
      <c r="BK138" s="157">
        <f t="shared" si="9"/>
        <v>0</v>
      </c>
      <c r="BL138" s="14" t="s">
        <v>169</v>
      </c>
      <c r="BM138" s="156" t="s">
        <v>241</v>
      </c>
    </row>
    <row r="139" spans="1:65" s="2" customFormat="1" ht="16.5" customHeight="1">
      <c r="A139" s="26"/>
      <c r="B139" s="144"/>
      <c r="C139" s="158" t="s">
        <v>242</v>
      </c>
      <c r="D139" s="158" t="s">
        <v>188</v>
      </c>
      <c r="E139" s="159" t="s">
        <v>1857</v>
      </c>
      <c r="F139" s="160" t="s">
        <v>1858</v>
      </c>
      <c r="G139" s="161" t="s">
        <v>248</v>
      </c>
      <c r="H139" s="162">
        <v>1</v>
      </c>
      <c r="I139" s="163"/>
      <c r="J139" s="163">
        <f t="shared" si="0"/>
        <v>0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179</v>
      </c>
      <c r="AT139" s="156" t="s">
        <v>188</v>
      </c>
      <c r="AU139" s="156" t="s">
        <v>69</v>
      </c>
      <c r="AY139" s="14" t="s">
        <v>163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170</v>
      </c>
      <c r="BK139" s="157">
        <f t="shared" si="9"/>
        <v>0</v>
      </c>
      <c r="BL139" s="14" t="s">
        <v>169</v>
      </c>
      <c r="BM139" s="156" t="s">
        <v>245</v>
      </c>
    </row>
    <row r="140" spans="1:65" s="2" customFormat="1" ht="16.5" customHeight="1">
      <c r="A140" s="26"/>
      <c r="B140" s="144"/>
      <c r="C140" s="158" t="s">
        <v>205</v>
      </c>
      <c r="D140" s="158" t="s">
        <v>188</v>
      </c>
      <c r="E140" s="159" t="s">
        <v>1859</v>
      </c>
      <c r="F140" s="160" t="s">
        <v>1860</v>
      </c>
      <c r="G140" s="161" t="s">
        <v>248</v>
      </c>
      <c r="H140" s="162">
        <v>1</v>
      </c>
      <c r="I140" s="163"/>
      <c r="J140" s="163">
        <f t="shared" si="0"/>
        <v>0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179</v>
      </c>
      <c r="AT140" s="156" t="s">
        <v>188</v>
      </c>
      <c r="AU140" s="156" t="s">
        <v>69</v>
      </c>
      <c r="AY140" s="14" t="s">
        <v>163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170</v>
      </c>
      <c r="BK140" s="157">
        <f t="shared" si="9"/>
        <v>0</v>
      </c>
      <c r="BL140" s="14" t="s">
        <v>169</v>
      </c>
      <c r="BM140" s="156" t="s">
        <v>249</v>
      </c>
    </row>
    <row r="141" spans="1:65" s="2" customFormat="1" ht="16.5" customHeight="1">
      <c r="A141" s="26"/>
      <c r="B141" s="144"/>
      <c r="C141" s="158" t="s">
        <v>250</v>
      </c>
      <c r="D141" s="158" t="s">
        <v>188</v>
      </c>
      <c r="E141" s="159" t="s">
        <v>1861</v>
      </c>
      <c r="F141" s="160" t="s">
        <v>1862</v>
      </c>
      <c r="G141" s="161" t="s">
        <v>248</v>
      </c>
      <c r="H141" s="162">
        <v>1</v>
      </c>
      <c r="I141" s="163"/>
      <c r="J141" s="163">
        <f t="shared" si="0"/>
        <v>0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179</v>
      </c>
      <c r="AT141" s="156" t="s">
        <v>188</v>
      </c>
      <c r="AU141" s="156" t="s">
        <v>69</v>
      </c>
      <c r="AY141" s="14" t="s">
        <v>163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170</v>
      </c>
      <c r="BK141" s="157">
        <f t="shared" si="9"/>
        <v>0</v>
      </c>
      <c r="BL141" s="14" t="s">
        <v>169</v>
      </c>
      <c r="BM141" s="156" t="s">
        <v>253</v>
      </c>
    </row>
    <row r="142" spans="1:65" s="2" customFormat="1" ht="16.5" customHeight="1">
      <c r="A142" s="26"/>
      <c r="B142" s="144"/>
      <c r="C142" s="158" t="s">
        <v>209</v>
      </c>
      <c r="D142" s="158" t="s">
        <v>188</v>
      </c>
      <c r="E142" s="159" t="s">
        <v>1863</v>
      </c>
      <c r="F142" s="160" t="s">
        <v>1864</v>
      </c>
      <c r="G142" s="161" t="s">
        <v>248</v>
      </c>
      <c r="H142" s="162">
        <v>1</v>
      </c>
      <c r="I142" s="163"/>
      <c r="J142" s="163">
        <f t="shared" si="0"/>
        <v>0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179</v>
      </c>
      <c r="AT142" s="156" t="s">
        <v>188</v>
      </c>
      <c r="AU142" s="156" t="s">
        <v>69</v>
      </c>
      <c r="AY142" s="14" t="s">
        <v>163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170</v>
      </c>
      <c r="BK142" s="157">
        <f t="shared" si="9"/>
        <v>0</v>
      </c>
      <c r="BL142" s="14" t="s">
        <v>169</v>
      </c>
      <c r="BM142" s="156" t="s">
        <v>256</v>
      </c>
    </row>
    <row r="143" spans="1:65" s="2" customFormat="1" ht="16.5" customHeight="1">
      <c r="A143" s="26"/>
      <c r="B143" s="144"/>
      <c r="C143" s="158" t="s">
        <v>257</v>
      </c>
      <c r="D143" s="158" t="s">
        <v>188</v>
      </c>
      <c r="E143" s="159" t="s">
        <v>1865</v>
      </c>
      <c r="F143" s="160" t="s">
        <v>1866</v>
      </c>
      <c r="G143" s="161" t="s">
        <v>248</v>
      </c>
      <c r="H143" s="162">
        <v>1</v>
      </c>
      <c r="I143" s="163"/>
      <c r="J143" s="163">
        <f t="shared" si="0"/>
        <v>0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179</v>
      </c>
      <c r="AT143" s="156" t="s">
        <v>188</v>
      </c>
      <c r="AU143" s="156" t="s">
        <v>69</v>
      </c>
      <c r="AY143" s="14" t="s">
        <v>163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170</v>
      </c>
      <c r="BK143" s="157">
        <f t="shared" si="9"/>
        <v>0</v>
      </c>
      <c r="BL143" s="14" t="s">
        <v>169</v>
      </c>
      <c r="BM143" s="156" t="s">
        <v>260</v>
      </c>
    </row>
    <row r="144" spans="1:65" s="2" customFormat="1" ht="16.5" customHeight="1">
      <c r="A144" s="26"/>
      <c r="B144" s="144"/>
      <c r="C144" s="158" t="s">
        <v>212</v>
      </c>
      <c r="D144" s="158" t="s">
        <v>188</v>
      </c>
      <c r="E144" s="159" t="s">
        <v>1867</v>
      </c>
      <c r="F144" s="160" t="s">
        <v>1868</v>
      </c>
      <c r="G144" s="161" t="s">
        <v>248</v>
      </c>
      <c r="H144" s="162">
        <v>1</v>
      </c>
      <c r="I144" s="163"/>
      <c r="J144" s="163">
        <f t="shared" si="0"/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179</v>
      </c>
      <c r="AT144" s="156" t="s">
        <v>188</v>
      </c>
      <c r="AU144" s="156" t="s">
        <v>69</v>
      </c>
      <c r="AY144" s="14" t="s">
        <v>163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170</v>
      </c>
      <c r="BK144" s="157">
        <f t="shared" si="9"/>
        <v>0</v>
      </c>
      <c r="BL144" s="14" t="s">
        <v>169</v>
      </c>
      <c r="BM144" s="156" t="s">
        <v>263</v>
      </c>
    </row>
    <row r="145" spans="1:65" s="2" customFormat="1" ht="16.5" customHeight="1">
      <c r="A145" s="26"/>
      <c r="B145" s="144"/>
      <c r="C145" s="158" t="s">
        <v>264</v>
      </c>
      <c r="D145" s="158" t="s">
        <v>188</v>
      </c>
      <c r="E145" s="159" t="s">
        <v>1869</v>
      </c>
      <c r="F145" s="160" t="s">
        <v>1870</v>
      </c>
      <c r="G145" s="161" t="s">
        <v>248</v>
      </c>
      <c r="H145" s="162">
        <v>1</v>
      </c>
      <c r="I145" s="163"/>
      <c r="J145" s="163">
        <f t="shared" si="0"/>
        <v>0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179</v>
      </c>
      <c r="AT145" s="156" t="s">
        <v>188</v>
      </c>
      <c r="AU145" s="156" t="s">
        <v>69</v>
      </c>
      <c r="AY145" s="14" t="s">
        <v>163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170</v>
      </c>
      <c r="BK145" s="157">
        <f t="shared" si="9"/>
        <v>0</v>
      </c>
      <c r="BL145" s="14" t="s">
        <v>169</v>
      </c>
      <c r="BM145" s="156" t="s">
        <v>267</v>
      </c>
    </row>
    <row r="146" spans="1:65" s="2" customFormat="1" ht="16.5" customHeight="1">
      <c r="A146" s="26"/>
      <c r="B146" s="144"/>
      <c r="C146" s="158" t="s">
        <v>216</v>
      </c>
      <c r="D146" s="158" t="s">
        <v>188</v>
      </c>
      <c r="E146" s="159" t="s">
        <v>1871</v>
      </c>
      <c r="F146" s="160" t="s">
        <v>1872</v>
      </c>
      <c r="G146" s="161" t="s">
        <v>248</v>
      </c>
      <c r="H146" s="162">
        <v>1</v>
      </c>
      <c r="I146" s="163"/>
      <c r="J146" s="163">
        <f t="shared" si="0"/>
        <v>0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179</v>
      </c>
      <c r="AT146" s="156" t="s">
        <v>188</v>
      </c>
      <c r="AU146" s="156" t="s">
        <v>69</v>
      </c>
      <c r="AY146" s="14" t="s">
        <v>163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170</v>
      </c>
      <c r="BK146" s="157">
        <f t="shared" si="9"/>
        <v>0</v>
      </c>
      <c r="BL146" s="14" t="s">
        <v>169</v>
      </c>
      <c r="BM146" s="156" t="s">
        <v>270</v>
      </c>
    </row>
    <row r="147" spans="1:65" s="2" customFormat="1" ht="16.5" customHeight="1">
      <c r="A147" s="26"/>
      <c r="B147" s="144"/>
      <c r="C147" s="158" t="s">
        <v>271</v>
      </c>
      <c r="D147" s="158" t="s">
        <v>188</v>
      </c>
      <c r="E147" s="159" t="s">
        <v>1873</v>
      </c>
      <c r="F147" s="160" t="s">
        <v>1874</v>
      </c>
      <c r="G147" s="161" t="s">
        <v>248</v>
      </c>
      <c r="H147" s="162">
        <v>1</v>
      </c>
      <c r="I147" s="163"/>
      <c r="J147" s="163">
        <f t="shared" si="0"/>
        <v>0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179</v>
      </c>
      <c r="AT147" s="156" t="s">
        <v>188</v>
      </c>
      <c r="AU147" s="156" t="s">
        <v>69</v>
      </c>
      <c r="AY147" s="14" t="s">
        <v>163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170</v>
      </c>
      <c r="BK147" s="157">
        <f t="shared" si="9"/>
        <v>0</v>
      </c>
      <c r="BL147" s="14" t="s">
        <v>169</v>
      </c>
      <c r="BM147" s="156" t="s">
        <v>274</v>
      </c>
    </row>
    <row r="148" spans="1:65" s="2" customFormat="1" ht="16.5" customHeight="1">
      <c r="A148" s="26"/>
      <c r="B148" s="144"/>
      <c r="C148" s="158" t="s">
        <v>219</v>
      </c>
      <c r="D148" s="158" t="s">
        <v>188</v>
      </c>
      <c r="E148" s="159" t="s">
        <v>1875</v>
      </c>
      <c r="F148" s="160" t="s">
        <v>1876</v>
      </c>
      <c r="G148" s="161" t="s">
        <v>248</v>
      </c>
      <c r="H148" s="162">
        <v>1</v>
      </c>
      <c r="I148" s="163"/>
      <c r="J148" s="163">
        <f t="shared" si="0"/>
        <v>0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179</v>
      </c>
      <c r="AT148" s="156" t="s">
        <v>188</v>
      </c>
      <c r="AU148" s="156" t="s">
        <v>69</v>
      </c>
      <c r="AY148" s="14" t="s">
        <v>163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170</v>
      </c>
      <c r="BK148" s="157">
        <f t="shared" si="9"/>
        <v>0</v>
      </c>
      <c r="BL148" s="14" t="s">
        <v>169</v>
      </c>
      <c r="BM148" s="156" t="s">
        <v>277</v>
      </c>
    </row>
    <row r="149" spans="1:65" s="2" customFormat="1" ht="21.75" customHeight="1">
      <c r="A149" s="26"/>
      <c r="B149" s="144"/>
      <c r="C149" s="158" t="s">
        <v>278</v>
      </c>
      <c r="D149" s="158" t="s">
        <v>188</v>
      </c>
      <c r="E149" s="159" t="s">
        <v>1877</v>
      </c>
      <c r="F149" s="160" t="s">
        <v>1878</v>
      </c>
      <c r="G149" s="161" t="s">
        <v>248</v>
      </c>
      <c r="H149" s="162">
        <v>1</v>
      </c>
      <c r="I149" s="163"/>
      <c r="J149" s="163">
        <f t="shared" si="0"/>
        <v>0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179</v>
      </c>
      <c r="AT149" s="156" t="s">
        <v>188</v>
      </c>
      <c r="AU149" s="156" t="s">
        <v>69</v>
      </c>
      <c r="AY149" s="14" t="s">
        <v>163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170</v>
      </c>
      <c r="BK149" s="157">
        <f t="shared" si="9"/>
        <v>0</v>
      </c>
      <c r="BL149" s="14" t="s">
        <v>169</v>
      </c>
      <c r="BM149" s="156" t="s">
        <v>281</v>
      </c>
    </row>
    <row r="150" spans="1:65" s="2" customFormat="1" ht="16.5" customHeight="1">
      <c r="A150" s="26"/>
      <c r="B150" s="144"/>
      <c r="C150" s="158" t="s">
        <v>223</v>
      </c>
      <c r="D150" s="158" t="s">
        <v>188</v>
      </c>
      <c r="E150" s="159" t="s">
        <v>1879</v>
      </c>
      <c r="F150" s="160" t="s">
        <v>1880</v>
      </c>
      <c r="G150" s="161" t="s">
        <v>248</v>
      </c>
      <c r="H150" s="162">
        <v>1</v>
      </c>
      <c r="I150" s="163"/>
      <c r="J150" s="163">
        <f t="shared" si="0"/>
        <v>0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179</v>
      </c>
      <c r="AT150" s="156" t="s">
        <v>188</v>
      </c>
      <c r="AU150" s="156" t="s">
        <v>69</v>
      </c>
      <c r="AY150" s="14" t="s">
        <v>163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170</v>
      </c>
      <c r="BK150" s="157">
        <f t="shared" si="9"/>
        <v>0</v>
      </c>
      <c r="BL150" s="14" t="s">
        <v>169</v>
      </c>
      <c r="BM150" s="156" t="s">
        <v>284</v>
      </c>
    </row>
    <row r="151" spans="1:65" s="2" customFormat="1" ht="16.5" customHeight="1">
      <c r="A151" s="26"/>
      <c r="B151" s="144"/>
      <c r="C151" s="158" t="s">
        <v>285</v>
      </c>
      <c r="D151" s="158" t="s">
        <v>188</v>
      </c>
      <c r="E151" s="159" t="s">
        <v>1881</v>
      </c>
      <c r="F151" s="160" t="s">
        <v>1882</v>
      </c>
      <c r="G151" s="161" t="s">
        <v>248</v>
      </c>
      <c r="H151" s="162">
        <v>1</v>
      </c>
      <c r="I151" s="163"/>
      <c r="J151" s="163">
        <f t="shared" si="0"/>
        <v>0</v>
      </c>
      <c r="K151" s="164"/>
      <c r="L151" s="165"/>
      <c r="M151" s="172" t="s">
        <v>1</v>
      </c>
      <c r="N151" s="173" t="s">
        <v>35</v>
      </c>
      <c r="O151" s="170">
        <v>0</v>
      </c>
      <c r="P151" s="170">
        <f t="shared" si="1"/>
        <v>0</v>
      </c>
      <c r="Q151" s="170">
        <v>0</v>
      </c>
      <c r="R151" s="170">
        <f t="shared" si="2"/>
        <v>0</v>
      </c>
      <c r="S151" s="170">
        <v>0</v>
      </c>
      <c r="T151" s="171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179</v>
      </c>
      <c r="AT151" s="156" t="s">
        <v>188</v>
      </c>
      <c r="AU151" s="156" t="s">
        <v>69</v>
      </c>
      <c r="AY151" s="14" t="s">
        <v>163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170</v>
      </c>
      <c r="BK151" s="157">
        <f t="shared" si="9"/>
        <v>0</v>
      </c>
      <c r="BL151" s="14" t="s">
        <v>169</v>
      </c>
      <c r="BM151" s="156" t="s">
        <v>288</v>
      </c>
    </row>
    <row r="152" spans="1:65" s="2" customFormat="1" ht="6.95" customHeight="1">
      <c r="A152" s="26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</sheetData>
  <autoFilter ref="C115:K151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6"/>
  <sheetViews>
    <sheetView showGridLines="0" topLeftCell="A114" workbookViewId="0">
      <selection activeCell="V127" sqref="V127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1883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ROUND(J123,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ROUND((SUM(BE123:BE145)),  2)</f>
        <v>0</v>
      </c>
      <c r="G33" s="98"/>
      <c r="H33" s="98"/>
      <c r="I33" s="99">
        <v>0.2</v>
      </c>
      <c r="J33" s="97">
        <f>ROUND(((SUM(BE123:BE145))*I33),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ROUND((SUM(BF123:BF145)),  2)</f>
        <v>0</v>
      </c>
      <c r="G34" s="26"/>
      <c r="H34" s="26"/>
      <c r="I34" s="101">
        <v>0.2</v>
      </c>
      <c r="J34" s="100">
        <f>ROUND(((SUM(BF123:BF145))*I34),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ROUND((SUM(BG123:BG145)),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ROUND((SUM(BH123:BH145)),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ROUND((SUM(BI123:BI145)),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07 - SO 02  Spevnené plochy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J123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 t="s">
        <v>131</v>
      </c>
      <c r="E99" s="119"/>
      <c r="F99" s="119"/>
      <c r="G99" s="119"/>
      <c r="H99" s="119"/>
      <c r="I99" s="119"/>
      <c r="J99" s="120">
        <f>J132</f>
        <v>0</v>
      </c>
      <c r="L99" s="117"/>
    </row>
    <row r="100" spans="1:31" s="10" customFormat="1" ht="19.899999999999999" customHeight="1">
      <c r="B100" s="117"/>
      <c r="D100" s="118" t="s">
        <v>133</v>
      </c>
      <c r="E100" s="119"/>
      <c r="F100" s="119"/>
      <c r="G100" s="119"/>
      <c r="H100" s="119"/>
      <c r="I100" s="119"/>
      <c r="J100" s="120">
        <f>J135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J139</f>
        <v>0</v>
      </c>
      <c r="L101" s="117"/>
    </row>
    <row r="102" spans="1:31" s="9" customFormat="1" ht="24.95" customHeight="1">
      <c r="B102" s="113"/>
      <c r="D102" s="114" t="s">
        <v>135</v>
      </c>
      <c r="E102" s="115"/>
      <c r="F102" s="115"/>
      <c r="G102" s="115"/>
      <c r="H102" s="115"/>
      <c r="I102" s="115"/>
      <c r="J102" s="116">
        <f>J141</f>
        <v>0</v>
      </c>
      <c r="L102" s="113"/>
    </row>
    <row r="103" spans="1:31" s="10" customFormat="1" ht="19.899999999999999" customHeight="1">
      <c r="B103" s="117"/>
      <c r="D103" s="118" t="s">
        <v>1884</v>
      </c>
      <c r="E103" s="119"/>
      <c r="F103" s="119"/>
      <c r="G103" s="119"/>
      <c r="H103" s="119"/>
      <c r="I103" s="119"/>
      <c r="J103" s="120">
        <f>J142</f>
        <v>0</v>
      </c>
      <c r="L103" s="117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6.95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149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2" t="str">
        <f>E7</f>
        <v>Vinárstvo Káty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119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8" t="str">
        <f>E9</f>
        <v xml:space="preserve">07 - SO 02  Spevnené plochy   </v>
      </c>
      <c r="F115" s="211"/>
      <c r="G115" s="211"/>
      <c r="H115" s="211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 xml:space="preserve"> </v>
      </c>
      <c r="G117" s="26"/>
      <c r="H117" s="26"/>
      <c r="I117" s="23" t="s">
        <v>19</v>
      </c>
      <c r="J117" s="52" t="str">
        <f>IF(J12="","",J12)</f>
        <v>21. 4. 2022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E15</f>
        <v>SANPO s.r.o., Kráľovka 159/22, 076 82 Malá Tŕňa</v>
      </c>
      <c r="G119" s="26"/>
      <c r="H119" s="26"/>
      <c r="I119" s="23" t="s">
        <v>25</v>
      </c>
      <c r="J119" s="24" t="str">
        <f>E21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E24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150</v>
      </c>
      <c r="D122" s="124" t="s">
        <v>54</v>
      </c>
      <c r="E122" s="124" t="s">
        <v>50</v>
      </c>
      <c r="F122" s="124" t="s">
        <v>51</v>
      </c>
      <c r="G122" s="124" t="s">
        <v>151</v>
      </c>
      <c r="H122" s="124" t="s">
        <v>152</v>
      </c>
      <c r="I122" s="124" t="s">
        <v>153</v>
      </c>
      <c r="J122" s="125" t="s">
        <v>123</v>
      </c>
      <c r="K122" s="126" t="s">
        <v>154</v>
      </c>
      <c r="L122" s="127"/>
      <c r="M122" s="59" t="s">
        <v>1</v>
      </c>
      <c r="N122" s="60" t="s">
        <v>33</v>
      </c>
      <c r="O122" s="60" t="s">
        <v>155</v>
      </c>
      <c r="P122" s="60" t="s">
        <v>156</v>
      </c>
      <c r="Q122" s="60" t="s">
        <v>157</v>
      </c>
      <c r="R122" s="60" t="s">
        <v>158</v>
      </c>
      <c r="S122" s="60" t="s">
        <v>159</v>
      </c>
      <c r="T122" s="61" t="s">
        <v>160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26"/>
      <c r="B123" s="27"/>
      <c r="C123" s="66" t="s">
        <v>124</v>
      </c>
      <c r="D123" s="26"/>
      <c r="E123" s="26"/>
      <c r="F123" s="26"/>
      <c r="G123" s="26"/>
      <c r="H123" s="26"/>
      <c r="I123" s="26"/>
      <c r="J123" s="128">
        <f>BK123</f>
        <v>0</v>
      </c>
      <c r="K123" s="26"/>
      <c r="L123" s="27"/>
      <c r="M123" s="62"/>
      <c r="N123" s="53"/>
      <c r="O123" s="63"/>
      <c r="P123" s="129">
        <f>P124+P141</f>
        <v>0</v>
      </c>
      <c r="Q123" s="63"/>
      <c r="R123" s="129">
        <f>R124+R141</f>
        <v>142.02128999999999</v>
      </c>
      <c r="S123" s="63"/>
      <c r="T123" s="130">
        <f>T124+T141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125</v>
      </c>
      <c r="BK123" s="131">
        <f>BK124+BK141</f>
        <v>0</v>
      </c>
    </row>
    <row r="124" spans="1:65" s="12" customFormat="1" ht="25.9" customHeight="1">
      <c r="B124" s="132"/>
      <c r="D124" s="133" t="s">
        <v>68</v>
      </c>
      <c r="E124" s="134" t="s">
        <v>161</v>
      </c>
      <c r="F124" s="134" t="s">
        <v>162</v>
      </c>
      <c r="J124" s="135">
        <f>BK124</f>
        <v>0</v>
      </c>
      <c r="L124" s="132"/>
      <c r="M124" s="136"/>
      <c r="N124" s="137"/>
      <c r="O124" s="137"/>
      <c r="P124" s="138">
        <f>P125+P132+P135+P139</f>
        <v>0</v>
      </c>
      <c r="Q124" s="137"/>
      <c r="R124" s="138">
        <f>R125+R132+R135+R139</f>
        <v>101.72309000000001</v>
      </c>
      <c r="S124" s="137"/>
      <c r="T124" s="139">
        <f>T125+T132+T135+T139</f>
        <v>0</v>
      </c>
      <c r="AR124" s="133" t="s">
        <v>77</v>
      </c>
      <c r="AT124" s="140" t="s">
        <v>68</v>
      </c>
      <c r="AU124" s="140" t="s">
        <v>69</v>
      </c>
      <c r="AY124" s="133" t="s">
        <v>163</v>
      </c>
      <c r="BK124" s="141">
        <f>BK125+BK132+BK135+BK139</f>
        <v>0</v>
      </c>
    </row>
    <row r="125" spans="1:65" s="12" customFormat="1" ht="22.9" customHeight="1">
      <c r="B125" s="132"/>
      <c r="D125" s="133" t="s">
        <v>68</v>
      </c>
      <c r="E125" s="142" t="s">
        <v>77</v>
      </c>
      <c r="F125" s="142" t="s">
        <v>164</v>
      </c>
      <c r="J125" s="143">
        <f>BK125</f>
        <v>0</v>
      </c>
      <c r="L125" s="132"/>
      <c r="M125" s="136"/>
      <c r="N125" s="137"/>
      <c r="O125" s="137"/>
      <c r="P125" s="138">
        <f>SUM(P126:P131)</f>
        <v>0</v>
      </c>
      <c r="Q125" s="137"/>
      <c r="R125" s="138">
        <f>SUM(R126:R131)</f>
        <v>0</v>
      </c>
      <c r="S125" s="137"/>
      <c r="T125" s="139">
        <f>SUM(T126:T131)</f>
        <v>0</v>
      </c>
      <c r="AR125" s="133" t="s">
        <v>77</v>
      </c>
      <c r="AT125" s="140" t="s">
        <v>68</v>
      </c>
      <c r="AU125" s="140" t="s">
        <v>77</v>
      </c>
      <c r="AY125" s="133" t="s">
        <v>163</v>
      </c>
      <c r="BK125" s="141">
        <f>SUM(BK126:BK131)</f>
        <v>0</v>
      </c>
    </row>
    <row r="126" spans="1:65" s="2" customFormat="1" ht="24.2" customHeight="1">
      <c r="A126" s="26"/>
      <c r="B126" s="144"/>
      <c r="C126" s="145" t="s">
        <v>77</v>
      </c>
      <c r="D126" s="145" t="s">
        <v>165</v>
      </c>
      <c r="E126" s="146" t="s">
        <v>166</v>
      </c>
      <c r="F126" s="147" t="s">
        <v>167</v>
      </c>
      <c r="G126" s="148" t="s">
        <v>168</v>
      </c>
      <c r="H126" s="149">
        <v>139.9</v>
      </c>
      <c r="I126" s="150"/>
      <c r="J126" s="150">
        <f t="shared" ref="J126:J131" si="0">ROUND(I126*H126,2)</f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ref="P126:P131" si="1">O126*H126</f>
        <v>0</v>
      </c>
      <c r="Q126" s="154">
        <v>0</v>
      </c>
      <c r="R126" s="154">
        <f t="shared" ref="R126:R131" si="2">Q126*H126</f>
        <v>0</v>
      </c>
      <c r="S126" s="154">
        <v>0</v>
      </c>
      <c r="T126" s="155">
        <f t="shared" ref="T126:T131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ref="BE126:BE131" si="4">IF(N126="základná",J126,0)</f>
        <v>0</v>
      </c>
      <c r="BF126" s="157">
        <f t="shared" ref="BF126:BF131" si="5">IF(N126="znížená",J126,0)</f>
        <v>0</v>
      </c>
      <c r="BG126" s="157">
        <f t="shared" ref="BG126:BG131" si="6">IF(N126="zákl. prenesená",J126,0)</f>
        <v>0</v>
      </c>
      <c r="BH126" s="157">
        <f t="shared" ref="BH126:BH131" si="7">IF(N126="zníž. prenesená",J126,0)</f>
        <v>0</v>
      </c>
      <c r="BI126" s="157">
        <f t="shared" ref="BI126:BI131" si="8">IF(N126="nulová",J126,0)</f>
        <v>0</v>
      </c>
      <c r="BJ126" s="14" t="s">
        <v>170</v>
      </c>
      <c r="BK126" s="157">
        <f t="shared" ref="BK126:BK131" si="9">ROUND(I126*H126,2)</f>
        <v>0</v>
      </c>
      <c r="BL126" s="14" t="s">
        <v>169</v>
      </c>
      <c r="BM126" s="156" t="s">
        <v>170</v>
      </c>
    </row>
    <row r="127" spans="1:65" s="2" customFormat="1" ht="24.2" customHeight="1">
      <c r="A127" s="26"/>
      <c r="B127" s="144"/>
      <c r="C127" s="145" t="s">
        <v>170</v>
      </c>
      <c r="D127" s="145" t="s">
        <v>165</v>
      </c>
      <c r="E127" s="146" t="s">
        <v>171</v>
      </c>
      <c r="F127" s="147" t="s">
        <v>172</v>
      </c>
      <c r="G127" s="148" t="s">
        <v>168</v>
      </c>
      <c r="H127" s="149">
        <v>104.925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169</v>
      </c>
    </row>
    <row r="128" spans="1:65" s="2" customFormat="1" ht="24.2" customHeight="1">
      <c r="A128" s="26"/>
      <c r="B128" s="144"/>
      <c r="C128" s="145" t="s">
        <v>173</v>
      </c>
      <c r="D128" s="145" t="s">
        <v>165</v>
      </c>
      <c r="E128" s="146" t="s">
        <v>1885</v>
      </c>
      <c r="F128" s="147" t="s">
        <v>1886</v>
      </c>
      <c r="G128" s="148" t="s">
        <v>168</v>
      </c>
      <c r="H128" s="149">
        <v>1.8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176</v>
      </c>
    </row>
    <row r="129" spans="1:65" s="2" customFormat="1" ht="24.2" customHeight="1">
      <c r="A129" s="26"/>
      <c r="B129" s="144"/>
      <c r="C129" s="145" t="s">
        <v>169</v>
      </c>
      <c r="D129" s="145" t="s">
        <v>165</v>
      </c>
      <c r="E129" s="146" t="s">
        <v>1887</v>
      </c>
      <c r="F129" s="147" t="s">
        <v>1888</v>
      </c>
      <c r="G129" s="148" t="s">
        <v>168</v>
      </c>
      <c r="H129" s="149">
        <v>1.26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179</v>
      </c>
    </row>
    <row r="130" spans="1:65" s="2" customFormat="1" ht="24.2" customHeight="1">
      <c r="A130" s="26"/>
      <c r="B130" s="144"/>
      <c r="C130" s="145" t="s">
        <v>180</v>
      </c>
      <c r="D130" s="145" t="s">
        <v>165</v>
      </c>
      <c r="E130" s="146" t="s">
        <v>1889</v>
      </c>
      <c r="F130" s="147" t="s">
        <v>1890</v>
      </c>
      <c r="G130" s="148" t="s">
        <v>168</v>
      </c>
      <c r="H130" s="149">
        <v>141.69999999999999</v>
      </c>
      <c r="I130" s="150"/>
      <c r="J130" s="150">
        <f t="shared" si="0"/>
        <v>0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169</v>
      </c>
      <c r="AT130" s="156" t="s">
        <v>165</v>
      </c>
      <c r="AU130" s="156" t="s">
        <v>170</v>
      </c>
      <c r="AY130" s="14" t="s">
        <v>163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170</v>
      </c>
      <c r="BK130" s="157">
        <f t="shared" si="9"/>
        <v>0</v>
      </c>
      <c r="BL130" s="14" t="s">
        <v>169</v>
      </c>
      <c r="BM130" s="156" t="s">
        <v>103</v>
      </c>
    </row>
    <row r="131" spans="1:65" s="2" customFormat="1" ht="21.75" customHeight="1">
      <c r="A131" s="26"/>
      <c r="B131" s="144"/>
      <c r="C131" s="145" t="s">
        <v>176</v>
      </c>
      <c r="D131" s="145" t="s">
        <v>165</v>
      </c>
      <c r="E131" s="146" t="s">
        <v>1891</v>
      </c>
      <c r="F131" s="147" t="s">
        <v>1892</v>
      </c>
      <c r="G131" s="148" t="s">
        <v>208</v>
      </c>
      <c r="H131" s="149">
        <v>139.9</v>
      </c>
      <c r="I131" s="150"/>
      <c r="J131" s="150">
        <f t="shared" si="0"/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170</v>
      </c>
      <c r="BK131" s="157">
        <f t="shared" si="9"/>
        <v>0</v>
      </c>
      <c r="BL131" s="14" t="s">
        <v>169</v>
      </c>
      <c r="BM131" s="156" t="s">
        <v>109</v>
      </c>
    </row>
    <row r="132" spans="1:65" s="12" customFormat="1" ht="22.9" customHeight="1">
      <c r="B132" s="132"/>
      <c r="D132" s="133" t="s">
        <v>68</v>
      </c>
      <c r="E132" s="142" t="s">
        <v>180</v>
      </c>
      <c r="F132" s="142" t="s">
        <v>370</v>
      </c>
      <c r="J132" s="143">
        <f>BK132</f>
        <v>0</v>
      </c>
      <c r="L132" s="132"/>
      <c r="M132" s="136"/>
      <c r="N132" s="137"/>
      <c r="O132" s="137"/>
      <c r="P132" s="138">
        <f>SUM(P133:P134)</f>
        <v>0</v>
      </c>
      <c r="Q132" s="137"/>
      <c r="R132" s="138">
        <f>SUM(R133:R134)</f>
        <v>95.60766000000001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163</v>
      </c>
      <c r="BK132" s="141">
        <f>SUM(BK133:BK134)</f>
        <v>0</v>
      </c>
    </row>
    <row r="133" spans="1:65" s="2" customFormat="1" ht="21.75" customHeight="1">
      <c r="A133" s="26"/>
      <c r="B133" s="144"/>
      <c r="C133" s="145" t="s">
        <v>185</v>
      </c>
      <c r="D133" s="145" t="s">
        <v>165</v>
      </c>
      <c r="E133" s="146" t="s">
        <v>1893</v>
      </c>
      <c r="F133" s="147" t="s">
        <v>1894</v>
      </c>
      <c r="G133" s="148" t="s">
        <v>168</v>
      </c>
      <c r="H133" s="149">
        <v>20.984999999999999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>O133*H133</f>
        <v>0</v>
      </c>
      <c r="Q133" s="154">
        <v>2.0840000000000001</v>
      </c>
      <c r="R133" s="154">
        <f>Q133*H133</f>
        <v>43.73274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170</v>
      </c>
      <c r="BK133" s="157">
        <f>ROUND(I133*H133,2)</f>
        <v>0</v>
      </c>
      <c r="BL133" s="14" t="s">
        <v>169</v>
      </c>
      <c r="BM133" s="156" t="s">
        <v>115</v>
      </c>
    </row>
    <row r="134" spans="1:65" s="2" customFormat="1" ht="24.2" customHeight="1">
      <c r="A134" s="26"/>
      <c r="B134" s="144"/>
      <c r="C134" s="145" t="s">
        <v>179</v>
      </c>
      <c r="D134" s="145" t="s">
        <v>165</v>
      </c>
      <c r="E134" s="146" t="s">
        <v>1895</v>
      </c>
      <c r="F134" s="147" t="s">
        <v>1896</v>
      </c>
      <c r="G134" s="148" t="s">
        <v>208</v>
      </c>
      <c r="H134" s="149">
        <v>139.9</v>
      </c>
      <c r="I134" s="150"/>
      <c r="J134" s="150">
        <f>ROUND(I134*H134,2)</f>
        <v>0</v>
      </c>
      <c r="K134" s="151"/>
      <c r="L134" s="27"/>
      <c r="M134" s="152" t="s">
        <v>1</v>
      </c>
      <c r="N134" s="153" t="s">
        <v>35</v>
      </c>
      <c r="O134" s="154">
        <v>0</v>
      </c>
      <c r="P134" s="154">
        <f>O134*H134</f>
        <v>0</v>
      </c>
      <c r="Q134" s="154">
        <v>0.37080000000000002</v>
      </c>
      <c r="R134" s="154">
        <f>Q134*H134</f>
        <v>51.874920000000003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169</v>
      </c>
      <c r="AT134" s="156" t="s">
        <v>165</v>
      </c>
      <c r="AU134" s="156" t="s">
        <v>170</v>
      </c>
      <c r="AY134" s="14" t="s">
        <v>163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170</v>
      </c>
      <c r="BK134" s="157">
        <f>ROUND(I134*H134,2)</f>
        <v>0</v>
      </c>
      <c r="BL134" s="14" t="s">
        <v>169</v>
      </c>
      <c r="BM134" s="156" t="s">
        <v>192</v>
      </c>
    </row>
    <row r="135" spans="1:65" s="12" customFormat="1" ht="22.9" customHeight="1">
      <c r="B135" s="132"/>
      <c r="D135" s="133" t="s">
        <v>68</v>
      </c>
      <c r="E135" s="142" t="s">
        <v>194</v>
      </c>
      <c r="F135" s="142" t="s">
        <v>485</v>
      </c>
      <c r="J135" s="143">
        <f>BK135</f>
        <v>0</v>
      </c>
      <c r="L135" s="132"/>
      <c r="M135" s="136"/>
      <c r="N135" s="137"/>
      <c r="O135" s="137"/>
      <c r="P135" s="138">
        <f>SUM(P136:P138)</f>
        <v>0</v>
      </c>
      <c r="Q135" s="137"/>
      <c r="R135" s="138">
        <f>SUM(R136:R138)</f>
        <v>6.1154300000000035</v>
      </c>
      <c r="S135" s="137"/>
      <c r="T135" s="139">
        <f>SUM(T136:T138)</f>
        <v>0</v>
      </c>
      <c r="AR135" s="133" t="s">
        <v>77</v>
      </c>
      <c r="AT135" s="140" t="s">
        <v>68</v>
      </c>
      <c r="AU135" s="140" t="s">
        <v>77</v>
      </c>
      <c r="AY135" s="133" t="s">
        <v>163</v>
      </c>
      <c r="BK135" s="141">
        <f>SUM(BK136:BK138)</f>
        <v>0</v>
      </c>
    </row>
    <row r="136" spans="1:65" s="2" customFormat="1" ht="37.9" customHeight="1">
      <c r="A136" s="26"/>
      <c r="B136" s="144"/>
      <c r="C136" s="145" t="s">
        <v>194</v>
      </c>
      <c r="D136" s="145" t="s">
        <v>165</v>
      </c>
      <c r="E136" s="146" t="s">
        <v>1897</v>
      </c>
      <c r="F136" s="147" t="s">
        <v>1898</v>
      </c>
      <c r="G136" s="148" t="s">
        <v>374</v>
      </c>
      <c r="H136" s="149">
        <v>20</v>
      </c>
      <c r="I136" s="150"/>
      <c r="J136" s="150">
        <f>ROUND(I136*H136,2)</f>
        <v>0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>O136*H136</f>
        <v>0</v>
      </c>
      <c r="Q136" s="154">
        <v>8.3180000000000004E-2</v>
      </c>
      <c r="R136" s="154">
        <f>Q136*H136</f>
        <v>1.6636000000000002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169</v>
      </c>
      <c r="AT136" s="156" t="s">
        <v>165</v>
      </c>
      <c r="AU136" s="156" t="s">
        <v>170</v>
      </c>
      <c r="AY136" s="14" t="s">
        <v>163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170</v>
      </c>
      <c r="BK136" s="157">
        <f>ROUND(I136*H136,2)</f>
        <v>0</v>
      </c>
      <c r="BL136" s="14" t="s">
        <v>169</v>
      </c>
      <c r="BM136" s="156" t="s">
        <v>197</v>
      </c>
    </row>
    <row r="137" spans="1:65" s="2" customFormat="1" ht="24.2" customHeight="1">
      <c r="A137" s="26"/>
      <c r="B137" s="144"/>
      <c r="C137" s="158" t="s">
        <v>103</v>
      </c>
      <c r="D137" s="158" t="s">
        <v>188</v>
      </c>
      <c r="E137" s="159" t="s">
        <v>1899</v>
      </c>
      <c r="F137" s="160" t="s">
        <v>1900</v>
      </c>
      <c r="G137" s="161" t="s">
        <v>248</v>
      </c>
      <c r="H137" s="162">
        <v>20.2</v>
      </c>
      <c r="I137" s="163"/>
      <c r="J137" s="163">
        <f>ROUND(I137*H137,2)</f>
        <v>0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>O137*H137</f>
        <v>0</v>
      </c>
      <c r="Q137" s="154">
        <v>2.3E-2</v>
      </c>
      <c r="R137" s="154">
        <f>Q137*H137</f>
        <v>0.46459999999999996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179</v>
      </c>
      <c r="AT137" s="156" t="s">
        <v>188</v>
      </c>
      <c r="AU137" s="156" t="s">
        <v>170</v>
      </c>
      <c r="AY137" s="14" t="s">
        <v>163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170</v>
      </c>
      <c r="BK137" s="157">
        <f>ROUND(I137*H137,2)</f>
        <v>0</v>
      </c>
      <c r="BL137" s="14" t="s">
        <v>169</v>
      </c>
      <c r="BM137" s="156" t="s">
        <v>7</v>
      </c>
    </row>
    <row r="138" spans="1:65" s="2" customFormat="1" ht="33" customHeight="1">
      <c r="A138" s="26"/>
      <c r="B138" s="144"/>
      <c r="C138" s="145" t="s">
        <v>106</v>
      </c>
      <c r="D138" s="145" t="s">
        <v>165</v>
      </c>
      <c r="E138" s="146" t="s">
        <v>1901</v>
      </c>
      <c r="F138" s="147" t="s">
        <v>1902</v>
      </c>
      <c r="G138" s="148" t="s">
        <v>168</v>
      </c>
      <c r="H138" s="149">
        <v>1.8</v>
      </c>
      <c r="I138" s="150"/>
      <c r="J138" s="150">
        <f>ROUND(I138*H138,2)</f>
        <v>0</v>
      </c>
      <c r="K138" s="151"/>
      <c r="L138" s="27"/>
      <c r="M138" s="152" t="s">
        <v>1</v>
      </c>
      <c r="N138" s="153" t="s">
        <v>35</v>
      </c>
      <c r="O138" s="154">
        <v>0</v>
      </c>
      <c r="P138" s="154">
        <f>O138*H138</f>
        <v>0</v>
      </c>
      <c r="Q138" s="154">
        <v>2.2151277777777798</v>
      </c>
      <c r="R138" s="154">
        <f>Q138*H138</f>
        <v>3.9872300000000038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169</v>
      </c>
      <c r="AT138" s="156" t="s">
        <v>165</v>
      </c>
      <c r="AU138" s="156" t="s">
        <v>170</v>
      </c>
      <c r="AY138" s="14" t="s">
        <v>163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4" t="s">
        <v>170</v>
      </c>
      <c r="BK138" s="157">
        <f>ROUND(I138*H138,2)</f>
        <v>0</v>
      </c>
      <c r="BL138" s="14" t="s">
        <v>169</v>
      </c>
      <c r="BM138" s="156" t="s">
        <v>202</v>
      </c>
    </row>
    <row r="139" spans="1:65" s="12" customFormat="1" ht="22.9" customHeight="1">
      <c r="B139" s="132"/>
      <c r="D139" s="133" t="s">
        <v>68</v>
      </c>
      <c r="E139" s="142" t="s">
        <v>504</v>
      </c>
      <c r="F139" s="142" t="s">
        <v>505</v>
      </c>
      <c r="J139" s="143">
        <f>BK139</f>
        <v>0</v>
      </c>
      <c r="L139" s="132"/>
      <c r="M139" s="136"/>
      <c r="N139" s="137"/>
      <c r="O139" s="137"/>
      <c r="P139" s="138">
        <f>P140</f>
        <v>0</v>
      </c>
      <c r="Q139" s="137"/>
      <c r="R139" s="138">
        <f>R140</f>
        <v>0</v>
      </c>
      <c r="S139" s="137"/>
      <c r="T139" s="139">
        <f>T140</f>
        <v>0</v>
      </c>
      <c r="AR139" s="133" t="s">
        <v>77</v>
      </c>
      <c r="AT139" s="140" t="s">
        <v>68</v>
      </c>
      <c r="AU139" s="140" t="s">
        <v>77</v>
      </c>
      <c r="AY139" s="133" t="s">
        <v>163</v>
      </c>
      <c r="BK139" s="141">
        <f>BK140</f>
        <v>0</v>
      </c>
    </row>
    <row r="140" spans="1:65" s="2" customFormat="1" ht="33" customHeight="1">
      <c r="A140" s="26"/>
      <c r="B140" s="144"/>
      <c r="C140" s="145" t="s">
        <v>109</v>
      </c>
      <c r="D140" s="145" t="s">
        <v>165</v>
      </c>
      <c r="E140" s="146" t="s">
        <v>1903</v>
      </c>
      <c r="F140" s="147" t="s">
        <v>1904</v>
      </c>
      <c r="G140" s="148" t="s">
        <v>191</v>
      </c>
      <c r="H140" s="149">
        <v>101.723</v>
      </c>
      <c r="I140" s="150"/>
      <c r="J140" s="150">
        <f>ROUND(I140*H140,2)</f>
        <v>0</v>
      </c>
      <c r="K140" s="151"/>
      <c r="L140" s="27"/>
      <c r="M140" s="152" t="s">
        <v>1</v>
      </c>
      <c r="N140" s="153" t="s">
        <v>35</v>
      </c>
      <c r="O140" s="154">
        <v>0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169</v>
      </c>
      <c r="AT140" s="156" t="s">
        <v>165</v>
      </c>
      <c r="AU140" s="156" t="s">
        <v>170</v>
      </c>
      <c r="AY140" s="14" t="s">
        <v>163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4" t="s">
        <v>170</v>
      </c>
      <c r="BK140" s="157">
        <f>ROUND(I140*H140,2)</f>
        <v>0</v>
      </c>
      <c r="BL140" s="14" t="s">
        <v>169</v>
      </c>
      <c r="BM140" s="156" t="s">
        <v>205</v>
      </c>
    </row>
    <row r="141" spans="1:65" s="12" customFormat="1" ht="25.9" customHeight="1">
      <c r="B141" s="132"/>
      <c r="D141" s="133" t="s">
        <v>68</v>
      </c>
      <c r="E141" s="134" t="s">
        <v>509</v>
      </c>
      <c r="F141" s="134" t="s">
        <v>510</v>
      </c>
      <c r="J141" s="135">
        <f>BK141</f>
        <v>0</v>
      </c>
      <c r="L141" s="132"/>
      <c r="M141" s="136"/>
      <c r="N141" s="137"/>
      <c r="O141" s="137"/>
      <c r="P141" s="138">
        <f>P142</f>
        <v>0</v>
      </c>
      <c r="Q141" s="137"/>
      <c r="R141" s="138">
        <f>R142</f>
        <v>40.29819999999998</v>
      </c>
      <c r="S141" s="137"/>
      <c r="T141" s="139">
        <f>T142</f>
        <v>0</v>
      </c>
      <c r="AR141" s="133" t="s">
        <v>170</v>
      </c>
      <c r="AT141" s="140" t="s">
        <v>68</v>
      </c>
      <c r="AU141" s="140" t="s">
        <v>69</v>
      </c>
      <c r="AY141" s="133" t="s">
        <v>163</v>
      </c>
      <c r="BK141" s="141">
        <f>BK142</f>
        <v>0</v>
      </c>
    </row>
    <row r="142" spans="1:65" s="12" customFormat="1" ht="22.9" customHeight="1">
      <c r="B142" s="132"/>
      <c r="D142" s="133" t="s">
        <v>68</v>
      </c>
      <c r="E142" s="142" t="s">
        <v>885</v>
      </c>
      <c r="F142" s="142" t="s">
        <v>1905</v>
      </c>
      <c r="J142" s="143">
        <f>BK142</f>
        <v>0</v>
      </c>
      <c r="L142" s="132"/>
      <c r="M142" s="136"/>
      <c r="N142" s="137"/>
      <c r="O142" s="137"/>
      <c r="P142" s="138">
        <f>SUM(P143:P145)</f>
        <v>0</v>
      </c>
      <c r="Q142" s="137"/>
      <c r="R142" s="138">
        <f>SUM(R143:R145)</f>
        <v>40.29819999999998</v>
      </c>
      <c r="S142" s="137"/>
      <c r="T142" s="139">
        <f>SUM(T143:T145)</f>
        <v>0</v>
      </c>
      <c r="AR142" s="133" t="s">
        <v>170</v>
      </c>
      <c r="AT142" s="140" t="s">
        <v>68</v>
      </c>
      <c r="AU142" s="140" t="s">
        <v>77</v>
      </c>
      <c r="AY142" s="133" t="s">
        <v>163</v>
      </c>
      <c r="BK142" s="141">
        <f>SUM(BK143:BK145)</f>
        <v>0</v>
      </c>
    </row>
    <row r="143" spans="1:65" s="2" customFormat="1" ht="33" customHeight="1">
      <c r="A143" s="26"/>
      <c r="B143" s="144"/>
      <c r="C143" s="145" t="s">
        <v>112</v>
      </c>
      <c r="D143" s="145" t="s">
        <v>165</v>
      </c>
      <c r="E143" s="146" t="s">
        <v>1906</v>
      </c>
      <c r="F143" s="147" t="s">
        <v>1907</v>
      </c>
      <c r="G143" s="148" t="s">
        <v>208</v>
      </c>
      <c r="H143" s="149">
        <v>139.9</v>
      </c>
      <c r="I143" s="150"/>
      <c r="J143" s="150">
        <f>ROUND(I143*H143,2)</f>
        <v>0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>O143*H143</f>
        <v>0</v>
      </c>
      <c r="Q143" s="154">
        <v>0.111250035739814</v>
      </c>
      <c r="R143" s="154">
        <f>Q143*H143</f>
        <v>15.56387999999998</v>
      </c>
      <c r="S143" s="154">
        <v>0</v>
      </c>
      <c r="T143" s="15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192</v>
      </c>
      <c r="AT143" s="156" t="s">
        <v>165</v>
      </c>
      <c r="AU143" s="156" t="s">
        <v>170</v>
      </c>
      <c r="AY143" s="14" t="s">
        <v>163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4" t="s">
        <v>170</v>
      </c>
      <c r="BK143" s="157">
        <f>ROUND(I143*H143,2)</f>
        <v>0</v>
      </c>
      <c r="BL143" s="14" t="s">
        <v>192</v>
      </c>
      <c r="BM143" s="156" t="s">
        <v>209</v>
      </c>
    </row>
    <row r="144" spans="1:65" s="2" customFormat="1" ht="24.2" customHeight="1">
      <c r="A144" s="26"/>
      <c r="B144" s="144"/>
      <c r="C144" s="158" t="s">
        <v>115</v>
      </c>
      <c r="D144" s="158" t="s">
        <v>188</v>
      </c>
      <c r="E144" s="159" t="s">
        <v>1908</v>
      </c>
      <c r="F144" s="160" t="s">
        <v>1909</v>
      </c>
      <c r="G144" s="161" t="s">
        <v>208</v>
      </c>
      <c r="H144" s="162">
        <v>145.49600000000001</v>
      </c>
      <c r="I144" s="163"/>
      <c r="J144" s="163">
        <f>ROUND(I144*H144,2)</f>
        <v>0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>O144*H144</f>
        <v>0</v>
      </c>
      <c r="Q144" s="154">
        <v>0.17</v>
      </c>
      <c r="R144" s="154">
        <f>Q144*H144</f>
        <v>24.734320000000004</v>
      </c>
      <c r="S144" s="154">
        <v>0</v>
      </c>
      <c r="T144" s="155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219</v>
      </c>
      <c r="AT144" s="156" t="s">
        <v>188</v>
      </c>
      <c r="AU144" s="156" t="s">
        <v>170</v>
      </c>
      <c r="AY144" s="14" t="s">
        <v>163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4" t="s">
        <v>170</v>
      </c>
      <c r="BK144" s="157">
        <f>ROUND(I144*H144,2)</f>
        <v>0</v>
      </c>
      <c r="BL144" s="14" t="s">
        <v>192</v>
      </c>
      <c r="BM144" s="156" t="s">
        <v>212</v>
      </c>
    </row>
    <row r="145" spans="1:65" s="2" customFormat="1" ht="24.2" customHeight="1">
      <c r="A145" s="26"/>
      <c r="B145" s="144"/>
      <c r="C145" s="145" t="s">
        <v>213</v>
      </c>
      <c r="D145" s="145" t="s">
        <v>165</v>
      </c>
      <c r="E145" s="146" t="s">
        <v>1910</v>
      </c>
      <c r="F145" s="147" t="s">
        <v>1911</v>
      </c>
      <c r="G145" s="148" t="s">
        <v>191</v>
      </c>
      <c r="H145" s="149">
        <v>40.298000000000002</v>
      </c>
      <c r="I145" s="150"/>
      <c r="J145" s="150">
        <f>ROUND(I145*H145,2)</f>
        <v>0</v>
      </c>
      <c r="K145" s="151"/>
      <c r="L145" s="27"/>
      <c r="M145" s="168" t="s">
        <v>1</v>
      </c>
      <c r="N145" s="169" t="s">
        <v>35</v>
      </c>
      <c r="O145" s="170">
        <v>0</v>
      </c>
      <c r="P145" s="170">
        <f>O145*H145</f>
        <v>0</v>
      </c>
      <c r="Q145" s="170">
        <v>0</v>
      </c>
      <c r="R145" s="170">
        <f>Q145*H145</f>
        <v>0</v>
      </c>
      <c r="S145" s="170">
        <v>0</v>
      </c>
      <c r="T145" s="17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192</v>
      </c>
      <c r="AT145" s="156" t="s">
        <v>165</v>
      </c>
      <c r="AU145" s="156" t="s">
        <v>170</v>
      </c>
      <c r="AY145" s="14" t="s">
        <v>163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4" t="s">
        <v>170</v>
      </c>
      <c r="BK145" s="157">
        <f>ROUND(I145*H145,2)</f>
        <v>0</v>
      </c>
      <c r="BL145" s="14" t="s">
        <v>192</v>
      </c>
      <c r="BM145" s="156" t="s">
        <v>216</v>
      </c>
    </row>
    <row r="146" spans="1:65" s="2" customFormat="1" ht="6.95" customHeight="1">
      <c r="A146" s="26"/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27"/>
      <c r="M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</sheetData>
  <autoFilter ref="C122:K14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0"/>
  <sheetViews>
    <sheetView showGridLines="0" topLeftCell="A112" workbookViewId="0">
      <selection activeCell="W126" sqref="W126"/>
    </sheetView>
  </sheetViews>
  <sheetFormatPr base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0"/>
    </row>
    <row r="2" spans="1:46" s="1" customFormat="1" ht="36.950000000000003" customHeight="1">
      <c r="L2" s="201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>
      <c r="B4" s="17"/>
      <c r="D4" s="18" t="s">
        <v>118</v>
      </c>
      <c r="L4" s="17"/>
      <c r="M4" s="91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12" t="str">
        <f>'Rekapitulácia stavby'!K6</f>
        <v>Vinárstvo Káty</v>
      </c>
      <c r="F7" s="213"/>
      <c r="G7" s="213"/>
      <c r="H7" s="213"/>
      <c r="L7" s="17"/>
    </row>
    <row r="8" spans="1:46" s="2" customFormat="1" ht="12" customHeight="1">
      <c r="A8" s="26"/>
      <c r="B8" s="27"/>
      <c r="C8" s="26"/>
      <c r="D8" s="23" t="s">
        <v>119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8" t="s">
        <v>1912</v>
      </c>
      <c r="F9" s="211"/>
      <c r="G9" s="211"/>
      <c r="H9" s="211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21. 4. 2022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SANPO s.r.o., Kráľovka 159/22, 076 82 Malá Tŕňa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4" t="str">
        <f>'Rekapitulácia stavby'!E14</f>
        <v xml:space="preserve"> </v>
      </c>
      <c r="F18" s="184"/>
      <c r="G18" s="184"/>
      <c r="H18" s="184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2"/>
      <c r="B27" s="93"/>
      <c r="C27" s="92"/>
      <c r="D27" s="92"/>
      <c r="E27" s="187" t="s">
        <v>1</v>
      </c>
      <c r="F27" s="187"/>
      <c r="G27" s="187"/>
      <c r="H27" s="187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6" t="s">
        <v>33</v>
      </c>
      <c r="E33" s="32" t="s">
        <v>34</v>
      </c>
      <c r="F33" s="97">
        <f>ROUND((SUM(BE121:BE139)),  2)</f>
        <v>0</v>
      </c>
      <c r="G33" s="98"/>
      <c r="H33" s="98"/>
      <c r="I33" s="99">
        <v>0.2</v>
      </c>
      <c r="J33" s="97">
        <f>ROUND(((SUM(BE121:BE139))*I33),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35</v>
      </c>
      <c r="F34" s="100">
        <f>ROUND((SUM(BF121:BF139)),  2)</f>
        <v>0</v>
      </c>
      <c r="G34" s="26"/>
      <c r="H34" s="26"/>
      <c r="I34" s="101">
        <v>0.2</v>
      </c>
      <c r="J34" s="100">
        <f>ROUND(((SUM(BF121:BF139))*I34),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100">
        <f>ROUND((SUM(BG121:BG139)),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37</v>
      </c>
      <c r="F36" s="100">
        <f>ROUND((SUM(BH121:BH139)),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38</v>
      </c>
      <c r="F37" s="97">
        <f>ROUND((SUM(BI121:BI139)),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121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2" t="str">
        <f>E7</f>
        <v>Vinárstvo Káty</v>
      </c>
      <c r="F85" s="213"/>
      <c r="G85" s="213"/>
      <c r="H85" s="2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119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8" t="str">
        <f>E9</f>
        <v xml:space="preserve">08 - SO 03  Príjazdová komunikácia   </v>
      </c>
      <c r="F87" s="211"/>
      <c r="G87" s="211"/>
      <c r="H87" s="211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21. 4. 2022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SANPO s.r.o., Kráľovka 159/22, 076 82 Malá Tŕňa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0" t="s">
        <v>122</v>
      </c>
      <c r="D94" s="102"/>
      <c r="E94" s="102"/>
      <c r="F94" s="102"/>
      <c r="G94" s="102"/>
      <c r="H94" s="102"/>
      <c r="I94" s="102"/>
      <c r="J94" s="111" t="s">
        <v>123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2" t="s">
        <v>124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125</v>
      </c>
    </row>
    <row r="97" spans="1:31" s="9" customFormat="1" ht="24.95" customHeight="1">
      <c r="B97" s="113"/>
      <c r="D97" s="114" t="s">
        <v>126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899999999999999" customHeight="1">
      <c r="B98" s="117"/>
      <c r="D98" s="118" t="s">
        <v>127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899999999999999" customHeight="1">
      <c r="B99" s="117"/>
      <c r="D99" s="118" t="s">
        <v>131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31" s="10" customFormat="1" ht="19.899999999999999" customHeight="1">
      <c r="B100" s="117"/>
      <c r="D100" s="118" t="s">
        <v>133</v>
      </c>
      <c r="E100" s="119"/>
      <c r="F100" s="119"/>
      <c r="G100" s="119"/>
      <c r="H100" s="119"/>
      <c r="I100" s="119"/>
      <c r="J100" s="120">
        <f>J134</f>
        <v>0</v>
      </c>
      <c r="L100" s="117"/>
    </row>
    <row r="101" spans="1:31" s="10" customFormat="1" ht="19.899999999999999" customHeight="1">
      <c r="B101" s="117"/>
      <c r="D101" s="118" t="s">
        <v>134</v>
      </c>
      <c r="E101" s="119"/>
      <c r="F101" s="119"/>
      <c r="G101" s="119"/>
      <c r="H101" s="119"/>
      <c r="I101" s="119"/>
      <c r="J101" s="120">
        <f>J138</f>
        <v>0</v>
      </c>
      <c r="L101" s="11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149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2" t="str">
        <f>E7</f>
        <v>Vinárstvo Káty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119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8" t="str">
        <f>E9</f>
        <v xml:space="preserve">08 - SO 03  Príjazdová komunikácia   </v>
      </c>
      <c r="F113" s="211"/>
      <c r="G113" s="211"/>
      <c r="H113" s="211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21. 4. 2022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E15</f>
        <v>SANPO s.r.o., Kráľovka 159/22, 076 82 Malá Tŕňa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150</v>
      </c>
      <c r="D120" s="124" t="s">
        <v>54</v>
      </c>
      <c r="E120" s="124" t="s">
        <v>50</v>
      </c>
      <c r="F120" s="124" t="s">
        <v>51</v>
      </c>
      <c r="G120" s="124" t="s">
        <v>151</v>
      </c>
      <c r="H120" s="124" t="s">
        <v>152</v>
      </c>
      <c r="I120" s="124" t="s">
        <v>153</v>
      </c>
      <c r="J120" s="125" t="s">
        <v>123</v>
      </c>
      <c r="K120" s="126" t="s">
        <v>154</v>
      </c>
      <c r="L120" s="127"/>
      <c r="M120" s="59" t="s">
        <v>1</v>
      </c>
      <c r="N120" s="60" t="s">
        <v>33</v>
      </c>
      <c r="O120" s="60" t="s">
        <v>155</v>
      </c>
      <c r="P120" s="60" t="s">
        <v>156</v>
      </c>
      <c r="Q120" s="60" t="s">
        <v>157</v>
      </c>
      <c r="R120" s="60" t="s">
        <v>158</v>
      </c>
      <c r="S120" s="60" t="s">
        <v>159</v>
      </c>
      <c r="T120" s="61" t="s">
        <v>160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" customHeight="1">
      <c r="A121" s="26"/>
      <c r="B121" s="27"/>
      <c r="C121" s="66" t="s">
        <v>124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</f>
        <v>0</v>
      </c>
      <c r="Q121" s="63"/>
      <c r="R121" s="129">
        <f>R122</f>
        <v>1031.0989599999998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125</v>
      </c>
      <c r="BK121" s="131">
        <f>BK122</f>
        <v>0</v>
      </c>
    </row>
    <row r="122" spans="1:65" s="12" customFormat="1" ht="25.9" customHeight="1">
      <c r="B122" s="132"/>
      <c r="D122" s="133" t="s">
        <v>68</v>
      </c>
      <c r="E122" s="134" t="s">
        <v>161</v>
      </c>
      <c r="F122" s="134" t="s">
        <v>162</v>
      </c>
      <c r="J122" s="135">
        <f>BK122</f>
        <v>0</v>
      </c>
      <c r="L122" s="132"/>
      <c r="M122" s="136"/>
      <c r="N122" s="137"/>
      <c r="O122" s="137"/>
      <c r="P122" s="138">
        <f>P123+P130+P134+P138</f>
        <v>0</v>
      </c>
      <c r="Q122" s="137"/>
      <c r="R122" s="138">
        <f>R123+R130+R134+R138</f>
        <v>1031.0989599999998</v>
      </c>
      <c r="S122" s="137"/>
      <c r="T122" s="139">
        <f>T123+T130+T134+T138</f>
        <v>0</v>
      </c>
      <c r="AR122" s="133" t="s">
        <v>77</v>
      </c>
      <c r="AT122" s="140" t="s">
        <v>68</v>
      </c>
      <c r="AU122" s="140" t="s">
        <v>69</v>
      </c>
      <c r="AY122" s="133" t="s">
        <v>163</v>
      </c>
      <c r="BK122" s="141">
        <f>BK123+BK130+BK134+BK138</f>
        <v>0</v>
      </c>
    </row>
    <row r="123" spans="1:65" s="12" customFormat="1" ht="22.9" customHeight="1">
      <c r="B123" s="132"/>
      <c r="D123" s="133" t="s">
        <v>68</v>
      </c>
      <c r="E123" s="142" t="s">
        <v>77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SUM(P124:P129)</f>
        <v>0</v>
      </c>
      <c r="Q123" s="137"/>
      <c r="R123" s="138">
        <f>SUM(R124:R129)</f>
        <v>0</v>
      </c>
      <c r="S123" s="137"/>
      <c r="T123" s="139">
        <f>SUM(T124:T129)</f>
        <v>0</v>
      </c>
      <c r="AR123" s="133" t="s">
        <v>77</v>
      </c>
      <c r="AT123" s="140" t="s">
        <v>68</v>
      </c>
      <c r="AU123" s="140" t="s">
        <v>77</v>
      </c>
      <c r="AY123" s="133" t="s">
        <v>163</v>
      </c>
      <c r="BK123" s="141">
        <f>SUM(BK124:BK129)</f>
        <v>0</v>
      </c>
    </row>
    <row r="124" spans="1:65" s="2" customFormat="1" ht="24.2" customHeight="1">
      <c r="A124" s="26"/>
      <c r="B124" s="144"/>
      <c r="C124" s="145" t="s">
        <v>77</v>
      </c>
      <c r="D124" s="145" t="s">
        <v>165</v>
      </c>
      <c r="E124" s="146" t="s">
        <v>166</v>
      </c>
      <c r="F124" s="147" t="s">
        <v>167</v>
      </c>
      <c r="G124" s="148" t="s">
        <v>168</v>
      </c>
      <c r="H124" s="149">
        <v>1039.8</v>
      </c>
      <c r="I124" s="150"/>
      <c r="J124" s="150">
        <f t="shared" ref="J124:J129" si="0">ROUND(I124*H124,2)</f>
        <v>0</v>
      </c>
      <c r="K124" s="151"/>
      <c r="L124" s="27"/>
      <c r="M124" s="152" t="s">
        <v>1</v>
      </c>
      <c r="N124" s="153" t="s">
        <v>35</v>
      </c>
      <c r="O124" s="154">
        <v>0</v>
      </c>
      <c r="P124" s="154">
        <f t="shared" ref="P124:P129" si="1">O124*H124</f>
        <v>0</v>
      </c>
      <c r="Q124" s="154">
        <v>0</v>
      </c>
      <c r="R124" s="154">
        <f t="shared" ref="R124:R129" si="2">Q124*H124</f>
        <v>0</v>
      </c>
      <c r="S124" s="154">
        <v>0</v>
      </c>
      <c r="T124" s="155">
        <f t="shared" ref="T124:T129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169</v>
      </c>
      <c r="AT124" s="156" t="s">
        <v>165</v>
      </c>
      <c r="AU124" s="156" t="s">
        <v>170</v>
      </c>
      <c r="AY124" s="14" t="s">
        <v>163</v>
      </c>
      <c r="BE124" s="157">
        <f t="shared" ref="BE124:BE129" si="4">IF(N124="základná",J124,0)</f>
        <v>0</v>
      </c>
      <c r="BF124" s="157">
        <f t="shared" ref="BF124:BF129" si="5">IF(N124="znížená",J124,0)</f>
        <v>0</v>
      </c>
      <c r="BG124" s="157">
        <f t="shared" ref="BG124:BG129" si="6">IF(N124="zákl. prenesená",J124,0)</f>
        <v>0</v>
      </c>
      <c r="BH124" s="157">
        <f t="shared" ref="BH124:BH129" si="7">IF(N124="zníž. prenesená",J124,0)</f>
        <v>0</v>
      </c>
      <c r="BI124" s="157">
        <f t="shared" ref="BI124:BI129" si="8">IF(N124="nulová",J124,0)</f>
        <v>0</v>
      </c>
      <c r="BJ124" s="14" t="s">
        <v>170</v>
      </c>
      <c r="BK124" s="157">
        <f t="shared" ref="BK124:BK129" si="9">ROUND(I124*H124,2)</f>
        <v>0</v>
      </c>
      <c r="BL124" s="14" t="s">
        <v>169</v>
      </c>
      <c r="BM124" s="156" t="s">
        <v>170</v>
      </c>
    </row>
    <row r="125" spans="1:65" s="2" customFormat="1" ht="24.2" customHeight="1">
      <c r="A125" s="26"/>
      <c r="B125" s="144"/>
      <c r="C125" s="145" t="s">
        <v>170</v>
      </c>
      <c r="D125" s="145" t="s">
        <v>165</v>
      </c>
      <c r="E125" s="146" t="s">
        <v>171</v>
      </c>
      <c r="F125" s="147" t="s">
        <v>172</v>
      </c>
      <c r="G125" s="148" t="s">
        <v>168</v>
      </c>
      <c r="H125" s="149">
        <v>779.85</v>
      </c>
      <c r="I125" s="150"/>
      <c r="J125" s="150">
        <f t="shared" si="0"/>
        <v>0</v>
      </c>
      <c r="K125" s="151"/>
      <c r="L125" s="27"/>
      <c r="M125" s="152" t="s">
        <v>1</v>
      </c>
      <c r="N125" s="153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169</v>
      </c>
      <c r="AT125" s="156" t="s">
        <v>165</v>
      </c>
      <c r="AU125" s="156" t="s">
        <v>170</v>
      </c>
      <c r="AY125" s="14" t="s">
        <v>163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170</v>
      </c>
      <c r="BK125" s="157">
        <f t="shared" si="9"/>
        <v>0</v>
      </c>
      <c r="BL125" s="14" t="s">
        <v>169</v>
      </c>
      <c r="BM125" s="156" t="s">
        <v>169</v>
      </c>
    </row>
    <row r="126" spans="1:65" s="2" customFormat="1" ht="24.2" customHeight="1">
      <c r="A126" s="26"/>
      <c r="B126" s="144"/>
      <c r="C126" s="145" t="s">
        <v>173</v>
      </c>
      <c r="D126" s="145" t="s">
        <v>165</v>
      </c>
      <c r="E126" s="146" t="s">
        <v>1885</v>
      </c>
      <c r="F126" s="147" t="s">
        <v>1886</v>
      </c>
      <c r="G126" s="148" t="s">
        <v>168</v>
      </c>
      <c r="H126" s="149">
        <v>27</v>
      </c>
      <c r="I126" s="150"/>
      <c r="J126" s="150">
        <f t="shared" si="0"/>
        <v>0</v>
      </c>
      <c r="K126" s="151"/>
      <c r="L126" s="27"/>
      <c r="M126" s="152" t="s">
        <v>1</v>
      </c>
      <c r="N126" s="153" t="s">
        <v>35</v>
      </c>
      <c r="O126" s="154">
        <v>0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169</v>
      </c>
      <c r="AT126" s="156" t="s">
        <v>165</v>
      </c>
      <c r="AU126" s="156" t="s">
        <v>170</v>
      </c>
      <c r="AY126" s="14" t="s">
        <v>163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170</v>
      </c>
      <c r="BK126" s="157">
        <f t="shared" si="9"/>
        <v>0</v>
      </c>
      <c r="BL126" s="14" t="s">
        <v>169</v>
      </c>
      <c r="BM126" s="156" t="s">
        <v>176</v>
      </c>
    </row>
    <row r="127" spans="1:65" s="2" customFormat="1" ht="24.2" customHeight="1">
      <c r="A127" s="26"/>
      <c r="B127" s="144"/>
      <c r="C127" s="145" t="s">
        <v>169</v>
      </c>
      <c r="D127" s="145" t="s">
        <v>165</v>
      </c>
      <c r="E127" s="146" t="s">
        <v>1887</v>
      </c>
      <c r="F127" s="147" t="s">
        <v>1888</v>
      </c>
      <c r="G127" s="148" t="s">
        <v>168</v>
      </c>
      <c r="H127" s="149">
        <v>18.899999999999999</v>
      </c>
      <c r="I127" s="150"/>
      <c r="J127" s="150">
        <f t="shared" si="0"/>
        <v>0</v>
      </c>
      <c r="K127" s="151"/>
      <c r="L127" s="27"/>
      <c r="M127" s="152" t="s">
        <v>1</v>
      </c>
      <c r="N127" s="153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169</v>
      </c>
      <c r="AT127" s="156" t="s">
        <v>165</v>
      </c>
      <c r="AU127" s="156" t="s">
        <v>170</v>
      </c>
      <c r="AY127" s="14" t="s">
        <v>163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170</v>
      </c>
      <c r="BK127" s="157">
        <f t="shared" si="9"/>
        <v>0</v>
      </c>
      <c r="BL127" s="14" t="s">
        <v>169</v>
      </c>
      <c r="BM127" s="156" t="s">
        <v>179</v>
      </c>
    </row>
    <row r="128" spans="1:65" s="2" customFormat="1" ht="24.2" customHeight="1">
      <c r="A128" s="26"/>
      <c r="B128" s="144"/>
      <c r="C128" s="145" t="s">
        <v>180</v>
      </c>
      <c r="D128" s="145" t="s">
        <v>165</v>
      </c>
      <c r="E128" s="146" t="s">
        <v>1889</v>
      </c>
      <c r="F128" s="147" t="s">
        <v>1890</v>
      </c>
      <c r="G128" s="148" t="s">
        <v>168</v>
      </c>
      <c r="H128" s="149">
        <v>1066.8</v>
      </c>
      <c r="I128" s="150"/>
      <c r="J128" s="150">
        <f t="shared" si="0"/>
        <v>0</v>
      </c>
      <c r="K128" s="151"/>
      <c r="L128" s="27"/>
      <c r="M128" s="152" t="s">
        <v>1</v>
      </c>
      <c r="N128" s="153" t="s">
        <v>35</v>
      </c>
      <c r="O128" s="154">
        <v>0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169</v>
      </c>
      <c r="AT128" s="156" t="s">
        <v>165</v>
      </c>
      <c r="AU128" s="156" t="s">
        <v>170</v>
      </c>
      <c r="AY128" s="14" t="s">
        <v>163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170</v>
      </c>
      <c r="BK128" s="157">
        <f t="shared" si="9"/>
        <v>0</v>
      </c>
      <c r="BL128" s="14" t="s">
        <v>169</v>
      </c>
      <c r="BM128" s="156" t="s">
        <v>103</v>
      </c>
    </row>
    <row r="129" spans="1:65" s="2" customFormat="1" ht="21.75" customHeight="1">
      <c r="A129" s="26"/>
      <c r="B129" s="144"/>
      <c r="C129" s="145" t="s">
        <v>176</v>
      </c>
      <c r="D129" s="145" t="s">
        <v>165</v>
      </c>
      <c r="E129" s="146" t="s">
        <v>1891</v>
      </c>
      <c r="F129" s="147" t="s">
        <v>1892</v>
      </c>
      <c r="G129" s="148" t="s">
        <v>208</v>
      </c>
      <c r="H129" s="149">
        <v>1039.8</v>
      </c>
      <c r="I129" s="150"/>
      <c r="J129" s="150">
        <f t="shared" si="0"/>
        <v>0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169</v>
      </c>
      <c r="AT129" s="156" t="s">
        <v>165</v>
      </c>
      <c r="AU129" s="156" t="s">
        <v>170</v>
      </c>
      <c r="AY129" s="14" t="s">
        <v>163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170</v>
      </c>
      <c r="BK129" s="157">
        <f t="shared" si="9"/>
        <v>0</v>
      </c>
      <c r="BL129" s="14" t="s">
        <v>169</v>
      </c>
      <c r="BM129" s="156" t="s">
        <v>109</v>
      </c>
    </row>
    <row r="130" spans="1:65" s="12" customFormat="1" ht="22.9" customHeight="1">
      <c r="B130" s="132"/>
      <c r="D130" s="133" t="s">
        <v>68</v>
      </c>
      <c r="E130" s="142" t="s">
        <v>180</v>
      </c>
      <c r="F130" s="142" t="s">
        <v>370</v>
      </c>
      <c r="J130" s="143">
        <f>BK130</f>
        <v>0</v>
      </c>
      <c r="L130" s="132"/>
      <c r="M130" s="136"/>
      <c r="N130" s="137"/>
      <c r="O130" s="137"/>
      <c r="P130" s="138">
        <f>SUM(P131:P133)</f>
        <v>0</v>
      </c>
      <c r="Q130" s="137"/>
      <c r="R130" s="138">
        <f>SUM(R131:R133)</f>
        <v>900.1964499999998</v>
      </c>
      <c r="S130" s="137"/>
      <c r="T130" s="139">
        <f>SUM(T131:T133)</f>
        <v>0</v>
      </c>
      <c r="AR130" s="133" t="s">
        <v>77</v>
      </c>
      <c r="AT130" s="140" t="s">
        <v>68</v>
      </c>
      <c r="AU130" s="140" t="s">
        <v>77</v>
      </c>
      <c r="AY130" s="133" t="s">
        <v>163</v>
      </c>
      <c r="BK130" s="141">
        <f>SUM(BK131:BK133)</f>
        <v>0</v>
      </c>
    </row>
    <row r="131" spans="1:65" s="2" customFormat="1" ht="24.2" customHeight="1">
      <c r="A131" s="26"/>
      <c r="B131" s="144"/>
      <c r="C131" s="145" t="s">
        <v>185</v>
      </c>
      <c r="D131" s="145" t="s">
        <v>165</v>
      </c>
      <c r="E131" s="146" t="s">
        <v>1913</v>
      </c>
      <c r="F131" s="147" t="s">
        <v>1914</v>
      </c>
      <c r="G131" s="148" t="s">
        <v>208</v>
      </c>
      <c r="H131" s="149">
        <v>1039.8</v>
      </c>
      <c r="I131" s="150"/>
      <c r="J131" s="150">
        <f>ROUND(I131*H131,2)</f>
        <v>0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>O131*H131</f>
        <v>0</v>
      </c>
      <c r="Q131" s="154">
        <v>0.27993999807655301</v>
      </c>
      <c r="R131" s="154">
        <f>Q131*H131</f>
        <v>291.08160999999978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169</v>
      </c>
      <c r="AT131" s="156" t="s">
        <v>165</v>
      </c>
      <c r="AU131" s="156" t="s">
        <v>170</v>
      </c>
      <c r="AY131" s="14" t="s">
        <v>163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170</v>
      </c>
      <c r="BK131" s="157">
        <f>ROUND(I131*H131,2)</f>
        <v>0</v>
      </c>
      <c r="BL131" s="14" t="s">
        <v>169</v>
      </c>
      <c r="BM131" s="156" t="s">
        <v>115</v>
      </c>
    </row>
    <row r="132" spans="1:65" s="2" customFormat="1" ht="24.2" customHeight="1">
      <c r="A132" s="26"/>
      <c r="B132" s="144"/>
      <c r="C132" s="145" t="s">
        <v>179</v>
      </c>
      <c r="D132" s="145" t="s">
        <v>165</v>
      </c>
      <c r="E132" s="146" t="s">
        <v>1895</v>
      </c>
      <c r="F132" s="147" t="s">
        <v>1896</v>
      </c>
      <c r="G132" s="148" t="s">
        <v>208</v>
      </c>
      <c r="H132" s="149">
        <v>1039.8</v>
      </c>
      <c r="I132" s="150"/>
      <c r="J132" s="150">
        <f>ROUND(I132*H132,2)</f>
        <v>0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>O132*H132</f>
        <v>0</v>
      </c>
      <c r="Q132" s="154">
        <v>0.37080000000000002</v>
      </c>
      <c r="R132" s="154">
        <f>Q132*H132</f>
        <v>385.55784</v>
      </c>
      <c r="S132" s="154">
        <v>0</v>
      </c>
      <c r="T132" s="15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169</v>
      </c>
      <c r="AT132" s="156" t="s">
        <v>165</v>
      </c>
      <c r="AU132" s="156" t="s">
        <v>170</v>
      </c>
      <c r="AY132" s="14" t="s">
        <v>163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4" t="s">
        <v>170</v>
      </c>
      <c r="BK132" s="157">
        <f>ROUND(I132*H132,2)</f>
        <v>0</v>
      </c>
      <c r="BL132" s="14" t="s">
        <v>169</v>
      </c>
      <c r="BM132" s="156" t="s">
        <v>192</v>
      </c>
    </row>
    <row r="133" spans="1:65" s="2" customFormat="1" ht="37.9" customHeight="1">
      <c r="A133" s="26"/>
      <c r="B133" s="144"/>
      <c r="C133" s="145" t="s">
        <v>194</v>
      </c>
      <c r="D133" s="145" t="s">
        <v>165</v>
      </c>
      <c r="E133" s="146" t="s">
        <v>1915</v>
      </c>
      <c r="F133" s="147" t="s">
        <v>1916</v>
      </c>
      <c r="G133" s="148" t="s">
        <v>208</v>
      </c>
      <c r="H133" s="149">
        <v>1039.8</v>
      </c>
      <c r="I133" s="150"/>
      <c r="J133" s="150">
        <f>ROUND(I133*H133,2)</f>
        <v>0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>O133*H133</f>
        <v>0</v>
      </c>
      <c r="Q133" s="154">
        <v>0.215</v>
      </c>
      <c r="R133" s="154">
        <f>Q133*H133</f>
        <v>223.55699999999999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169</v>
      </c>
      <c r="AT133" s="156" t="s">
        <v>165</v>
      </c>
      <c r="AU133" s="156" t="s">
        <v>170</v>
      </c>
      <c r="AY133" s="14" t="s">
        <v>163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170</v>
      </c>
      <c r="BK133" s="157">
        <f>ROUND(I133*H133,2)</f>
        <v>0</v>
      </c>
      <c r="BL133" s="14" t="s">
        <v>169</v>
      </c>
      <c r="BM133" s="156" t="s">
        <v>197</v>
      </c>
    </row>
    <row r="134" spans="1:65" s="12" customFormat="1" ht="22.9" customHeight="1">
      <c r="B134" s="132"/>
      <c r="D134" s="133" t="s">
        <v>68</v>
      </c>
      <c r="E134" s="142" t="s">
        <v>194</v>
      </c>
      <c r="F134" s="142" t="s">
        <v>485</v>
      </c>
      <c r="J134" s="143">
        <f>BK134</f>
        <v>0</v>
      </c>
      <c r="L134" s="132"/>
      <c r="M134" s="136"/>
      <c r="N134" s="137"/>
      <c r="O134" s="137"/>
      <c r="P134" s="138">
        <f>SUM(P135:P137)</f>
        <v>0</v>
      </c>
      <c r="Q134" s="137"/>
      <c r="R134" s="138">
        <f>SUM(R135:R137)</f>
        <v>130.90251000000001</v>
      </c>
      <c r="S134" s="137"/>
      <c r="T134" s="139">
        <f>SUM(T135:T137)</f>
        <v>0</v>
      </c>
      <c r="AR134" s="133" t="s">
        <v>77</v>
      </c>
      <c r="AT134" s="140" t="s">
        <v>68</v>
      </c>
      <c r="AU134" s="140" t="s">
        <v>77</v>
      </c>
      <c r="AY134" s="133" t="s">
        <v>163</v>
      </c>
      <c r="BK134" s="141">
        <f>SUM(BK135:BK137)</f>
        <v>0</v>
      </c>
    </row>
    <row r="135" spans="1:65" s="2" customFormat="1" ht="33" customHeight="1">
      <c r="A135" s="26"/>
      <c r="B135" s="144"/>
      <c r="C135" s="145" t="s">
        <v>103</v>
      </c>
      <c r="D135" s="145" t="s">
        <v>165</v>
      </c>
      <c r="E135" s="146" t="s">
        <v>1917</v>
      </c>
      <c r="F135" s="147" t="s">
        <v>1918</v>
      </c>
      <c r="G135" s="148" t="s">
        <v>374</v>
      </c>
      <c r="H135" s="149">
        <v>300</v>
      </c>
      <c r="I135" s="150"/>
      <c r="J135" s="150">
        <f>ROUND(I135*H135,2)</f>
        <v>0</v>
      </c>
      <c r="K135" s="151"/>
      <c r="L135" s="27"/>
      <c r="M135" s="152" t="s">
        <v>1</v>
      </c>
      <c r="N135" s="153" t="s">
        <v>35</v>
      </c>
      <c r="O135" s="154">
        <v>0</v>
      </c>
      <c r="P135" s="154">
        <f>O135*H135</f>
        <v>0</v>
      </c>
      <c r="Q135" s="154">
        <v>0.15112999999999999</v>
      </c>
      <c r="R135" s="154">
        <f>Q135*H135</f>
        <v>45.338999999999999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169</v>
      </c>
      <c r="AT135" s="156" t="s">
        <v>165</v>
      </c>
      <c r="AU135" s="156" t="s">
        <v>170</v>
      </c>
      <c r="AY135" s="14" t="s">
        <v>163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170</v>
      </c>
      <c r="BK135" s="157">
        <f>ROUND(I135*H135,2)</f>
        <v>0</v>
      </c>
      <c r="BL135" s="14" t="s">
        <v>169</v>
      </c>
      <c r="BM135" s="156" t="s">
        <v>7</v>
      </c>
    </row>
    <row r="136" spans="1:65" s="2" customFormat="1" ht="16.5" customHeight="1">
      <c r="A136" s="26"/>
      <c r="B136" s="144"/>
      <c r="C136" s="158" t="s">
        <v>106</v>
      </c>
      <c r="D136" s="158" t="s">
        <v>188</v>
      </c>
      <c r="E136" s="159" t="s">
        <v>1919</v>
      </c>
      <c r="F136" s="160" t="s">
        <v>1920</v>
      </c>
      <c r="G136" s="161" t="s">
        <v>248</v>
      </c>
      <c r="H136" s="162">
        <v>303</v>
      </c>
      <c r="I136" s="163"/>
      <c r="J136" s="163">
        <f>ROUND(I136*H136,2)</f>
        <v>0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>O136*H136</f>
        <v>0</v>
      </c>
      <c r="Q136" s="154">
        <v>8.5000000000000006E-2</v>
      </c>
      <c r="R136" s="154">
        <f>Q136*H136</f>
        <v>25.755000000000003</v>
      </c>
      <c r="S136" s="154">
        <v>0</v>
      </c>
      <c r="T136" s="155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179</v>
      </c>
      <c r="AT136" s="156" t="s">
        <v>188</v>
      </c>
      <c r="AU136" s="156" t="s">
        <v>170</v>
      </c>
      <c r="AY136" s="14" t="s">
        <v>163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4" t="s">
        <v>170</v>
      </c>
      <c r="BK136" s="157">
        <f>ROUND(I136*H136,2)</f>
        <v>0</v>
      </c>
      <c r="BL136" s="14" t="s">
        <v>169</v>
      </c>
      <c r="BM136" s="156" t="s">
        <v>202</v>
      </c>
    </row>
    <row r="137" spans="1:65" s="2" customFormat="1" ht="33" customHeight="1">
      <c r="A137" s="26"/>
      <c r="B137" s="144"/>
      <c r="C137" s="145" t="s">
        <v>109</v>
      </c>
      <c r="D137" s="145" t="s">
        <v>165</v>
      </c>
      <c r="E137" s="146" t="s">
        <v>1901</v>
      </c>
      <c r="F137" s="147" t="s">
        <v>1902</v>
      </c>
      <c r="G137" s="148" t="s">
        <v>168</v>
      </c>
      <c r="H137" s="149">
        <v>27</v>
      </c>
      <c r="I137" s="150"/>
      <c r="J137" s="150">
        <f>ROUND(I137*H137,2)</f>
        <v>0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>O137*H137</f>
        <v>0</v>
      </c>
      <c r="Q137" s="154">
        <v>2.2151299999999998</v>
      </c>
      <c r="R137" s="154">
        <f>Q137*H137</f>
        <v>59.808509999999998</v>
      </c>
      <c r="S137" s="154">
        <v>0</v>
      </c>
      <c r="T137" s="15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169</v>
      </c>
      <c r="AT137" s="156" t="s">
        <v>165</v>
      </c>
      <c r="AU137" s="156" t="s">
        <v>170</v>
      </c>
      <c r="AY137" s="14" t="s">
        <v>163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4" t="s">
        <v>170</v>
      </c>
      <c r="BK137" s="157">
        <f>ROUND(I137*H137,2)</f>
        <v>0</v>
      </c>
      <c r="BL137" s="14" t="s">
        <v>169</v>
      </c>
      <c r="BM137" s="156" t="s">
        <v>205</v>
      </c>
    </row>
    <row r="138" spans="1:65" s="12" customFormat="1" ht="22.9" customHeight="1">
      <c r="B138" s="132"/>
      <c r="D138" s="133" t="s">
        <v>68</v>
      </c>
      <c r="E138" s="142" t="s">
        <v>504</v>
      </c>
      <c r="F138" s="142" t="s">
        <v>505</v>
      </c>
      <c r="J138" s="143">
        <f>BK138</f>
        <v>0</v>
      </c>
      <c r="L138" s="132"/>
      <c r="M138" s="136"/>
      <c r="N138" s="137"/>
      <c r="O138" s="137"/>
      <c r="P138" s="138">
        <f>P139</f>
        <v>0</v>
      </c>
      <c r="Q138" s="137"/>
      <c r="R138" s="138">
        <f>R139</f>
        <v>0</v>
      </c>
      <c r="S138" s="137"/>
      <c r="T138" s="139">
        <f>T139</f>
        <v>0</v>
      </c>
      <c r="AR138" s="133" t="s">
        <v>77</v>
      </c>
      <c r="AT138" s="140" t="s">
        <v>68</v>
      </c>
      <c r="AU138" s="140" t="s">
        <v>77</v>
      </c>
      <c r="AY138" s="133" t="s">
        <v>163</v>
      </c>
      <c r="BK138" s="141">
        <f>BK139</f>
        <v>0</v>
      </c>
    </row>
    <row r="139" spans="1:65" s="2" customFormat="1" ht="33" customHeight="1">
      <c r="A139" s="26"/>
      <c r="B139" s="144"/>
      <c r="C139" s="145" t="s">
        <v>112</v>
      </c>
      <c r="D139" s="145" t="s">
        <v>165</v>
      </c>
      <c r="E139" s="146" t="s">
        <v>1903</v>
      </c>
      <c r="F139" s="147" t="s">
        <v>1904</v>
      </c>
      <c r="G139" s="148" t="s">
        <v>191</v>
      </c>
      <c r="H139" s="149">
        <v>1031.0989999999999</v>
      </c>
      <c r="I139" s="150"/>
      <c r="J139" s="150">
        <f>ROUND(I139*H139,2)</f>
        <v>0</v>
      </c>
      <c r="K139" s="151"/>
      <c r="L139" s="27"/>
      <c r="M139" s="168" t="s">
        <v>1</v>
      </c>
      <c r="N139" s="169" t="s">
        <v>35</v>
      </c>
      <c r="O139" s="170">
        <v>0</v>
      </c>
      <c r="P139" s="170">
        <f>O139*H139</f>
        <v>0</v>
      </c>
      <c r="Q139" s="170">
        <v>0</v>
      </c>
      <c r="R139" s="170">
        <f>Q139*H139</f>
        <v>0</v>
      </c>
      <c r="S139" s="170">
        <v>0</v>
      </c>
      <c r="T139" s="171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169</v>
      </c>
      <c r="AT139" s="156" t="s">
        <v>165</v>
      </c>
      <c r="AU139" s="156" t="s">
        <v>170</v>
      </c>
      <c r="AY139" s="14" t="s">
        <v>163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4" t="s">
        <v>170</v>
      </c>
      <c r="BK139" s="157">
        <f>ROUND(I139*H139,2)</f>
        <v>0</v>
      </c>
      <c r="BL139" s="14" t="s">
        <v>169</v>
      </c>
      <c r="BM139" s="156" t="s">
        <v>209</v>
      </c>
    </row>
    <row r="140" spans="1:65" s="2" customFormat="1" ht="6.95" customHeight="1">
      <c r="A140" s="26"/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27"/>
      <c r="M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</sheetData>
  <autoFilter ref="C120:K13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Rekapitulácia stavby</vt:lpstr>
      <vt:lpstr>01 - SO 01 Stavebná časť ...</vt:lpstr>
      <vt:lpstr>02 - SO 01.1  Stavebná ča...</vt:lpstr>
      <vt:lpstr>03 - SO 01.2  Stavebná ča...</vt:lpstr>
      <vt:lpstr>04 - SO 01.4 Stavebná čas...</vt:lpstr>
      <vt:lpstr>05 - SO 01.5 Stavebná čas...</vt:lpstr>
      <vt:lpstr>06 - PS 01 Technologická ...</vt:lpstr>
      <vt:lpstr>07 - SO 02  Spevnené ploc...</vt:lpstr>
      <vt:lpstr>08 - SO 03  Príjazdová ko...</vt:lpstr>
      <vt:lpstr>09 - SO 04  Prípojka vody   </vt:lpstr>
      <vt:lpstr>10 - SO 06  Žumpa a prípo...</vt:lpstr>
      <vt:lpstr>11 - SO 07 Žumpa a prípoj...</vt:lpstr>
      <vt:lpstr>12 - SO 08 Trativod dažďo...</vt:lpstr>
      <vt:lpstr>13 - SO 09.1  Rekonštrukc...</vt:lpstr>
      <vt:lpstr>14 - SO 09.2 Odberné elek...</vt:lpstr>
      <vt:lpstr>'01 - SO 01 Stavebná časť ...'!Druckbereich</vt:lpstr>
      <vt:lpstr>'02 - SO 01.1  Stavebná ča...'!Druckbereich</vt:lpstr>
      <vt:lpstr>'03 - SO 01.2  Stavebná ča...'!Druckbereich</vt:lpstr>
      <vt:lpstr>'04 - SO 01.4 Stavebná čas...'!Druckbereich</vt:lpstr>
      <vt:lpstr>'05 - SO 01.5 Stavebná čas...'!Druckbereich</vt:lpstr>
      <vt:lpstr>'06 - PS 01 Technologická ...'!Druckbereich</vt:lpstr>
      <vt:lpstr>'07 - SO 02  Spevnené ploc...'!Druckbereich</vt:lpstr>
      <vt:lpstr>'08 - SO 03  Príjazdová ko...'!Druckbereich</vt:lpstr>
      <vt:lpstr>'09 - SO 04  Prípojka vody   '!Druckbereich</vt:lpstr>
      <vt:lpstr>'10 - SO 06  Žumpa a prípo...'!Druckbereich</vt:lpstr>
      <vt:lpstr>'11 - SO 07 Žumpa a prípoj...'!Druckbereich</vt:lpstr>
      <vt:lpstr>'12 - SO 08 Trativod dažďo...'!Druckbereich</vt:lpstr>
      <vt:lpstr>'13 - SO 09.1  Rekonštrukc...'!Druckbereich</vt:lpstr>
      <vt:lpstr>'14 - SO 09.2 Odberné elek...'!Druckbereich</vt:lpstr>
      <vt:lpstr>'Rekapitulácia stavby'!Druckbereich</vt:lpstr>
      <vt:lpstr>'01 - SO 01 Stavebná časť ...'!Drucktitel</vt:lpstr>
      <vt:lpstr>'02 - SO 01.1  Stavebná ča...'!Drucktitel</vt:lpstr>
      <vt:lpstr>'03 - SO 01.2  Stavebná ča...'!Drucktitel</vt:lpstr>
      <vt:lpstr>'04 - SO 01.4 Stavebná čas...'!Drucktitel</vt:lpstr>
      <vt:lpstr>'05 - SO 01.5 Stavebná čas...'!Drucktitel</vt:lpstr>
      <vt:lpstr>'06 - PS 01 Technologická ...'!Drucktitel</vt:lpstr>
      <vt:lpstr>'07 - SO 02  Spevnené ploc...'!Drucktitel</vt:lpstr>
      <vt:lpstr>'08 - SO 03  Príjazdová ko...'!Drucktitel</vt:lpstr>
      <vt:lpstr>'09 - SO 04  Prípojka vody   '!Drucktitel</vt:lpstr>
      <vt:lpstr>'10 - SO 06  Žumpa a prípo...'!Drucktitel</vt:lpstr>
      <vt:lpstr>'11 - SO 07 Žumpa a prípoj...'!Drucktitel</vt:lpstr>
      <vt:lpstr>'12 - SO 08 Trativod dažďo...'!Drucktitel</vt:lpstr>
      <vt:lpstr>'13 - SO 09.1  Rekonštrukc...'!Drucktitel</vt:lpstr>
      <vt:lpstr>'14 - SO 09.2 Odberné elek...'!Drucktitel</vt:lpstr>
      <vt:lpstr>'Rekapitulácia stavby'!Drucktitel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DESKTOP-SD9UK27\HP</dc:creator>
  <cp:lastModifiedBy>Iždinská Katarina, DI (MA)</cp:lastModifiedBy>
  <dcterms:created xsi:type="dcterms:W3CDTF">2022-04-23T10:34:20Z</dcterms:created>
  <dcterms:modified xsi:type="dcterms:W3CDTF">2022-06-06T17:10:26Z</dcterms:modified>
</cp:coreProperties>
</file>