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90" yWindow="510" windowWidth="19815" windowHeight="7620" activeTab="3"/>
  </bookViews>
  <sheets>
    <sheet name="Rekapitulácia stavby" sheetId="1" r:id="rId1"/>
    <sheet name="A - Vetva A  " sheetId="2" r:id="rId2"/>
    <sheet name="B - Vetva B" sheetId="3" r:id="rId3"/>
    <sheet name="C - Vetva C" sheetId="4" r:id="rId4"/>
  </sheets>
  <definedNames>
    <definedName name="_xlnm._FilterDatabase" localSheetId="1" hidden="1">'A - Vetva A  '!$C$121:$K$157</definedName>
    <definedName name="_xlnm._FilterDatabase" localSheetId="2" hidden="1">'B - Vetva B'!$C$121:$K$151</definedName>
    <definedName name="_xlnm._FilterDatabase" localSheetId="3" hidden="1">'C - Vetva C'!$C$121:$K$151</definedName>
    <definedName name="_xlnm.Print_Titles" localSheetId="1">'A - Vetva A  '!$121:$121</definedName>
    <definedName name="_xlnm.Print_Titles" localSheetId="2">'B - Vetva B'!$121:$121</definedName>
    <definedName name="_xlnm.Print_Titles" localSheetId="3">'C - Vetva C'!$121:$121</definedName>
    <definedName name="_xlnm.Print_Titles" localSheetId="0">'Rekapitulácia stavby'!$92:$92</definedName>
    <definedName name="_xlnm.Print_Area" localSheetId="1">'A - Vetva A  '!$C$4:$J$76,'A - Vetva A  '!$C$109:$J$157</definedName>
    <definedName name="_xlnm.Print_Area" localSheetId="2">'B - Vetva B'!$C$4:$J$76,'B - Vetva B'!$C$109:$J$151</definedName>
    <definedName name="_xlnm.Print_Area" localSheetId="3">'C - Vetva C'!$C$4:$J$76,'C - Vetva C'!$C$109:$J$151</definedName>
    <definedName name="_xlnm.Print_Area" localSheetId="0">'Rekapitulácia stavby'!$D$4:$AO$76,'Rekapitulácia stavby'!$C$82:$AQ$98</definedName>
  </definedNames>
  <calcPr calcId="145621"/>
</workbook>
</file>

<file path=xl/calcChain.xml><?xml version="1.0" encoding="utf-8"?>
<calcChain xmlns="http://schemas.openxmlformats.org/spreadsheetml/2006/main">
  <c r="J37" i="4" l="1"/>
  <c r="J36" i="4"/>
  <c r="AY97" i="1"/>
  <c r="J35" i="4"/>
  <c r="AX97" i="1"/>
  <c r="BI151" i="4"/>
  <c r="BH151" i="4"/>
  <c r="BG151" i="4"/>
  <c r="BE151" i="4"/>
  <c r="T151" i="4"/>
  <c r="T150" i="4" s="1"/>
  <c r="R151" i="4"/>
  <c r="R150" i="4" s="1"/>
  <c r="P151" i="4"/>
  <c r="P150" i="4" s="1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2" i="4"/>
  <c r="BH132" i="4"/>
  <c r="BG132" i="4"/>
  <c r="BE132" i="4"/>
  <c r="T132" i="4"/>
  <c r="T131" i="4" s="1"/>
  <c r="R132" i="4"/>
  <c r="R131" i="4" s="1"/>
  <c r="P132" i="4"/>
  <c r="P131" i="4" s="1"/>
  <c r="BI130" i="4"/>
  <c r="BH130" i="4"/>
  <c r="BG130" i="4"/>
  <c r="BE130" i="4"/>
  <c r="T130" i="4"/>
  <c r="R130" i="4"/>
  <c r="P130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5" i="4"/>
  <c r="BH125" i="4"/>
  <c r="BG125" i="4"/>
  <c r="BE125" i="4"/>
  <c r="T125" i="4"/>
  <c r="R125" i="4"/>
  <c r="P125" i="4"/>
  <c r="J119" i="4"/>
  <c r="J118" i="4"/>
  <c r="F118" i="4"/>
  <c r="F116" i="4"/>
  <c r="E114" i="4"/>
  <c r="J92" i="4"/>
  <c r="J91" i="4"/>
  <c r="F91" i="4"/>
  <c r="F89" i="4"/>
  <c r="E87" i="4"/>
  <c r="J18" i="4"/>
  <c r="E18" i="4"/>
  <c r="F119" i="4" s="1"/>
  <c r="J17" i="4"/>
  <c r="J12" i="4"/>
  <c r="J116" i="4" s="1"/>
  <c r="E7" i="4"/>
  <c r="E85" i="4" s="1"/>
  <c r="J37" i="3"/>
  <c r="J36" i="3"/>
  <c r="AY96" i="1"/>
  <c r="J35" i="3"/>
  <c r="AX96" i="1" s="1"/>
  <c r="BI151" i="3"/>
  <c r="BH151" i="3"/>
  <c r="BG151" i="3"/>
  <c r="BE151" i="3"/>
  <c r="T151" i="3"/>
  <c r="T150" i="3"/>
  <c r="R151" i="3"/>
  <c r="R150" i="3" s="1"/>
  <c r="P151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32" i="3"/>
  <c r="BH132" i="3"/>
  <c r="BG132" i="3"/>
  <c r="BE132" i="3"/>
  <c r="T132" i="3"/>
  <c r="T131" i="3" s="1"/>
  <c r="R132" i="3"/>
  <c r="R131" i="3" s="1"/>
  <c r="P132" i="3"/>
  <c r="P131" i="3" s="1"/>
  <c r="BI130" i="3"/>
  <c r="BH130" i="3"/>
  <c r="BG130" i="3"/>
  <c r="BE130" i="3"/>
  <c r="T130" i="3"/>
  <c r="R130" i="3"/>
  <c r="P130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5" i="3"/>
  <c r="BH125" i="3"/>
  <c r="BG125" i="3"/>
  <c r="BE125" i="3"/>
  <c r="T125" i="3"/>
  <c r="R125" i="3"/>
  <c r="P125" i="3"/>
  <c r="J119" i="3"/>
  <c r="J118" i="3"/>
  <c r="F118" i="3"/>
  <c r="F116" i="3"/>
  <c r="E114" i="3"/>
  <c r="J92" i="3"/>
  <c r="J91" i="3"/>
  <c r="F91" i="3"/>
  <c r="F89" i="3"/>
  <c r="E87" i="3"/>
  <c r="J18" i="3"/>
  <c r="E18" i="3"/>
  <c r="F119" i="3"/>
  <c r="J17" i="3"/>
  <c r="J12" i="3"/>
  <c r="J89" i="3" s="1"/>
  <c r="E7" i="3"/>
  <c r="E112" i="3" s="1"/>
  <c r="J37" i="2"/>
  <c r="J36" i="2"/>
  <c r="AY95" i="1"/>
  <c r="J35" i="2"/>
  <c r="AX95" i="1" s="1"/>
  <c r="BI157" i="2"/>
  <c r="BH157" i="2"/>
  <c r="BG157" i="2"/>
  <c r="BE157" i="2"/>
  <c r="T157" i="2"/>
  <c r="T156" i="2" s="1"/>
  <c r="R157" i="2"/>
  <c r="R156" i="2" s="1"/>
  <c r="P157" i="2"/>
  <c r="P156" i="2" s="1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4" i="2"/>
  <c r="BH134" i="2"/>
  <c r="BG134" i="2"/>
  <c r="BE134" i="2"/>
  <c r="T134" i="2"/>
  <c r="T133" i="2"/>
  <c r="R134" i="2"/>
  <c r="R133" i="2"/>
  <c r="P134" i="2"/>
  <c r="P133" i="2"/>
  <c r="BI132" i="2"/>
  <c r="BH132" i="2"/>
  <c r="BG132" i="2"/>
  <c r="BE132" i="2"/>
  <c r="T132" i="2"/>
  <c r="R132" i="2"/>
  <c r="P132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5" i="2"/>
  <c r="BH125" i="2"/>
  <c r="BG125" i="2"/>
  <c r="BE125" i="2"/>
  <c r="T125" i="2"/>
  <c r="R125" i="2"/>
  <c r="P125" i="2"/>
  <c r="J119" i="2"/>
  <c r="J118" i="2"/>
  <c r="F118" i="2"/>
  <c r="F116" i="2"/>
  <c r="E114" i="2"/>
  <c r="J92" i="2"/>
  <c r="J91" i="2"/>
  <c r="F91" i="2"/>
  <c r="F89" i="2"/>
  <c r="E87" i="2"/>
  <c r="J18" i="2"/>
  <c r="E18" i="2"/>
  <c r="F92" i="2"/>
  <c r="J17" i="2"/>
  <c r="J12" i="2"/>
  <c r="J116" i="2" s="1"/>
  <c r="E7" i="2"/>
  <c r="E112" i="2" s="1"/>
  <c r="L90" i="1"/>
  <c r="AM90" i="1"/>
  <c r="AM89" i="1"/>
  <c r="L89" i="1"/>
  <c r="AM87" i="1"/>
  <c r="L87" i="1"/>
  <c r="L85" i="1"/>
  <c r="L84" i="1"/>
  <c r="J144" i="2"/>
  <c r="J143" i="2"/>
  <c r="J141" i="2"/>
  <c r="BK137" i="2"/>
  <c r="BK132" i="2"/>
  <c r="J127" i="2"/>
  <c r="BK151" i="3"/>
  <c r="J149" i="3"/>
  <c r="BK146" i="3"/>
  <c r="J139" i="3"/>
  <c r="BK136" i="3"/>
  <c r="J134" i="3"/>
  <c r="BK128" i="3"/>
  <c r="J125" i="3"/>
  <c r="BK149" i="3"/>
  <c r="J146" i="3"/>
  <c r="J145" i="3"/>
  <c r="BK141" i="3"/>
  <c r="BK139" i="3"/>
  <c r="J136" i="3"/>
  <c r="BK132" i="3"/>
  <c r="J128" i="3"/>
  <c r="BK125" i="3"/>
  <c r="J151" i="4"/>
  <c r="BK148" i="4"/>
  <c r="BK145" i="4"/>
  <c r="J140" i="4"/>
  <c r="BK138" i="4"/>
  <c r="J134" i="4"/>
  <c r="BK130" i="4"/>
  <c r="BK128" i="4"/>
  <c r="BK125" i="4"/>
  <c r="BK151" i="4"/>
  <c r="J149" i="4"/>
  <c r="J148" i="4"/>
  <c r="J145" i="4"/>
  <c r="J141" i="4"/>
  <c r="BK139" i="4"/>
  <c r="BK136" i="4"/>
  <c r="BK132" i="4"/>
  <c r="J128" i="4"/>
  <c r="J125" i="4"/>
  <c r="BK157" i="2"/>
  <c r="J157" i="2"/>
  <c r="BK154" i="2"/>
  <c r="J154" i="2"/>
  <c r="BK153" i="2"/>
  <c r="J153" i="2"/>
  <c r="BK151" i="2"/>
  <c r="J151" i="2"/>
  <c r="BK149" i="2"/>
  <c r="J149" i="2"/>
  <c r="BK147" i="2"/>
  <c r="J147" i="2"/>
  <c r="BK146" i="2"/>
  <c r="J146" i="2"/>
  <c r="BK144" i="2"/>
  <c r="BK143" i="2"/>
  <c r="J142" i="2"/>
  <c r="BK141" i="2"/>
  <c r="BK139" i="2"/>
  <c r="J137" i="2"/>
  <c r="BK134" i="2"/>
  <c r="J132" i="2"/>
  <c r="J130" i="2"/>
  <c r="BK128" i="2"/>
  <c r="BK127" i="2"/>
  <c r="BK125" i="2"/>
  <c r="AS94" i="1"/>
  <c r="BK142" i="2"/>
  <c r="J139" i="2"/>
  <c r="J134" i="2"/>
  <c r="BK130" i="2"/>
  <c r="J128" i="2"/>
  <c r="J125" i="2"/>
  <c r="BK148" i="3"/>
  <c r="BK143" i="3"/>
  <c r="J141" i="3"/>
  <c r="BK140" i="3"/>
  <c r="J138" i="3"/>
  <c r="J132" i="3"/>
  <c r="J130" i="3"/>
  <c r="BK127" i="3"/>
  <c r="J151" i="3"/>
  <c r="J148" i="3"/>
  <c r="BK145" i="3"/>
  <c r="J143" i="3"/>
  <c r="J140" i="3"/>
  <c r="BK138" i="3"/>
  <c r="BK134" i="3"/>
  <c r="BK130" i="3"/>
  <c r="J127" i="3"/>
  <c r="BK149" i="4"/>
  <c r="J146" i="4"/>
  <c r="BK143" i="4"/>
  <c r="BK141" i="4"/>
  <c r="J139" i="4"/>
  <c r="J136" i="4"/>
  <c r="J132" i="4"/>
  <c r="J127" i="4"/>
  <c r="BK146" i="4"/>
  <c r="J143" i="4"/>
  <c r="BK140" i="4"/>
  <c r="J138" i="4"/>
  <c r="BK134" i="4"/>
  <c r="J130" i="4"/>
  <c r="BK127" i="4"/>
  <c r="P124" i="2" l="1"/>
  <c r="R124" i="2"/>
  <c r="P136" i="2"/>
  <c r="T136" i="2"/>
  <c r="P145" i="2"/>
  <c r="R145" i="2"/>
  <c r="BK124" i="3"/>
  <c r="J124" i="3"/>
  <c r="J98" i="3" s="1"/>
  <c r="R124" i="3"/>
  <c r="BK133" i="3"/>
  <c r="J133" i="3" s="1"/>
  <c r="J100" i="3" s="1"/>
  <c r="R133" i="3"/>
  <c r="BK142" i="3"/>
  <c r="J142" i="3" s="1"/>
  <c r="J101" i="3" s="1"/>
  <c r="R142" i="3"/>
  <c r="R124" i="4"/>
  <c r="R133" i="4"/>
  <c r="BK142" i="4"/>
  <c r="J142" i="4" s="1"/>
  <c r="J101" i="4" s="1"/>
  <c r="R142" i="4"/>
  <c r="BK124" i="2"/>
  <c r="J124" i="2" s="1"/>
  <c r="J98" i="2" s="1"/>
  <c r="T124" i="2"/>
  <c r="BK136" i="2"/>
  <c r="J136" i="2" s="1"/>
  <c r="J100" i="2" s="1"/>
  <c r="R136" i="2"/>
  <c r="BK145" i="2"/>
  <c r="J145" i="2"/>
  <c r="J101" i="2" s="1"/>
  <c r="T145" i="2"/>
  <c r="P124" i="3"/>
  <c r="T124" i="3"/>
  <c r="P133" i="3"/>
  <c r="T133" i="3"/>
  <c r="P142" i="3"/>
  <c r="T142" i="3"/>
  <c r="BK124" i="4"/>
  <c r="P124" i="4"/>
  <c r="T124" i="4"/>
  <c r="BK133" i="4"/>
  <c r="J133" i="4" s="1"/>
  <c r="J100" i="4" s="1"/>
  <c r="P133" i="4"/>
  <c r="T133" i="4"/>
  <c r="P142" i="4"/>
  <c r="T142" i="4"/>
  <c r="BK133" i="2"/>
  <c r="J133" i="2" s="1"/>
  <c r="J99" i="2" s="1"/>
  <c r="BK156" i="2"/>
  <c r="J156" i="2" s="1"/>
  <c r="J102" i="2" s="1"/>
  <c r="BK131" i="3"/>
  <c r="J131" i="3"/>
  <c r="J99" i="3" s="1"/>
  <c r="BK150" i="3"/>
  <c r="J150" i="3" s="1"/>
  <c r="J102" i="3" s="1"/>
  <c r="BK150" i="4"/>
  <c r="J150" i="4" s="1"/>
  <c r="J102" i="4" s="1"/>
  <c r="BK131" i="4"/>
  <c r="J131" i="4" s="1"/>
  <c r="J99" i="4" s="1"/>
  <c r="J89" i="4"/>
  <c r="E112" i="4"/>
  <c r="BF127" i="4"/>
  <c r="BF128" i="4"/>
  <c r="BF136" i="4"/>
  <c r="BF140" i="4"/>
  <c r="BF146" i="4"/>
  <c r="BF148" i="4"/>
  <c r="BF149" i="4"/>
  <c r="BF151" i="4"/>
  <c r="F92" i="4"/>
  <c r="BF125" i="4"/>
  <c r="BF130" i="4"/>
  <c r="BF132" i="4"/>
  <c r="BF134" i="4"/>
  <c r="BF138" i="4"/>
  <c r="BF139" i="4"/>
  <c r="BF141" i="4"/>
  <c r="BF143" i="4"/>
  <c r="BF145" i="4"/>
  <c r="E85" i="3"/>
  <c r="F92" i="3"/>
  <c r="J116" i="3"/>
  <c r="BF125" i="3"/>
  <c r="BF127" i="3"/>
  <c r="BF132" i="3"/>
  <c r="BF134" i="3"/>
  <c r="BF140" i="3"/>
  <c r="BF145" i="3"/>
  <c r="BF146" i="3"/>
  <c r="BF148" i="3"/>
  <c r="BF149" i="3"/>
  <c r="BF151" i="3"/>
  <c r="BF128" i="3"/>
  <c r="BF130" i="3"/>
  <c r="BF136" i="3"/>
  <c r="BF138" i="3"/>
  <c r="BF139" i="3"/>
  <c r="BF141" i="3"/>
  <c r="BF143" i="3"/>
  <c r="J89" i="2"/>
  <c r="F119" i="2"/>
  <c r="BF127" i="2"/>
  <c r="BF134" i="2"/>
  <c r="BF137" i="2"/>
  <c r="BF139" i="2"/>
  <c r="BF141" i="2"/>
  <c r="BF142" i="2"/>
  <c r="BF143" i="2"/>
  <c r="E85" i="2"/>
  <c r="BF125" i="2"/>
  <c r="BF128" i="2"/>
  <c r="BF130" i="2"/>
  <c r="BF132" i="2"/>
  <c r="BF144" i="2"/>
  <c r="BF146" i="2"/>
  <c r="BF147" i="2"/>
  <c r="BF149" i="2"/>
  <c r="BF151" i="2"/>
  <c r="BF153" i="2"/>
  <c r="BF154" i="2"/>
  <c r="BF157" i="2"/>
  <c r="F35" i="2"/>
  <c r="BB95" i="1"/>
  <c r="J33" i="2"/>
  <c r="AV95" i="1" s="1"/>
  <c r="F36" i="2"/>
  <c r="BC95" i="1" s="1"/>
  <c r="F33" i="3"/>
  <c r="AZ96" i="1" s="1"/>
  <c r="F36" i="3"/>
  <c r="BC96" i="1" s="1"/>
  <c r="F37" i="3"/>
  <c r="BD96" i="1" s="1"/>
  <c r="F36" i="4"/>
  <c r="BC97" i="1" s="1"/>
  <c r="F33" i="4"/>
  <c r="AZ97" i="1" s="1"/>
  <c r="F33" i="2"/>
  <c r="AZ95" i="1" s="1"/>
  <c r="F37" i="2"/>
  <c r="BD95" i="1" s="1"/>
  <c r="J33" i="3"/>
  <c r="AV96" i="1" s="1"/>
  <c r="F35" i="3"/>
  <c r="BB96" i="1" s="1"/>
  <c r="J33" i="4"/>
  <c r="AV97" i="1" s="1"/>
  <c r="F35" i="4"/>
  <c r="BB97" i="1" s="1"/>
  <c r="F37" i="4"/>
  <c r="BD97" i="1" s="1"/>
  <c r="T123" i="4" l="1"/>
  <c r="T122" i="4"/>
  <c r="BK123" i="4"/>
  <c r="J123" i="4"/>
  <c r="J97" i="4" s="1"/>
  <c r="P123" i="3"/>
  <c r="P122" i="3" s="1"/>
  <c r="AU96" i="1" s="1"/>
  <c r="T123" i="2"/>
  <c r="T122" i="2" s="1"/>
  <c r="R123" i="4"/>
  <c r="R122" i="4" s="1"/>
  <c r="R123" i="2"/>
  <c r="R122" i="2" s="1"/>
  <c r="P123" i="4"/>
  <c r="P122" i="4" s="1"/>
  <c r="AU97" i="1" s="1"/>
  <c r="T123" i="3"/>
  <c r="T122" i="3" s="1"/>
  <c r="R123" i="3"/>
  <c r="R122" i="3" s="1"/>
  <c r="P123" i="2"/>
  <c r="P122" i="2" s="1"/>
  <c r="AU95" i="1" s="1"/>
  <c r="BK123" i="3"/>
  <c r="J123" i="3"/>
  <c r="J97" i="3" s="1"/>
  <c r="J124" i="4"/>
  <c r="J98" i="4" s="1"/>
  <c r="BK123" i="2"/>
  <c r="J123" i="2" s="1"/>
  <c r="J97" i="2" s="1"/>
  <c r="F34" i="2"/>
  <c r="BA95" i="1"/>
  <c r="F34" i="3"/>
  <c r="BA96" i="1"/>
  <c r="BC94" i="1"/>
  <c r="W32" i="1"/>
  <c r="AZ94" i="1"/>
  <c r="W29" i="1"/>
  <c r="F34" i="4"/>
  <c r="BA97" i="1"/>
  <c r="J34" i="2"/>
  <c r="AW95" i="1" s="1"/>
  <c r="AT95" i="1" s="1"/>
  <c r="J34" i="3"/>
  <c r="AW96" i="1" s="1"/>
  <c r="AT96" i="1" s="1"/>
  <c r="J34" i="4"/>
  <c r="AW97" i="1" s="1"/>
  <c r="AT97" i="1" s="1"/>
  <c r="BB94" i="1"/>
  <c r="W31" i="1"/>
  <c r="BD94" i="1"/>
  <c r="W33" i="1"/>
  <c r="BK122" i="4" l="1"/>
  <c r="J122" i="4"/>
  <c r="J96" i="4" s="1"/>
  <c r="BK122" i="2"/>
  <c r="J122" i="2" s="1"/>
  <c r="J96" i="2" s="1"/>
  <c r="BK122" i="3"/>
  <c r="J122" i="3" s="1"/>
  <c r="J96" i="3" s="1"/>
  <c r="AU94" i="1"/>
  <c r="AV94" i="1"/>
  <c r="AK29" i="1"/>
  <c r="BA94" i="1"/>
  <c r="W30" i="1"/>
  <c r="AY94" i="1"/>
  <c r="AX94" i="1"/>
  <c r="J30" i="4" l="1"/>
  <c r="AG97" i="1" s="1"/>
  <c r="J30" i="3"/>
  <c r="AG96" i="1" s="1"/>
  <c r="J30" i="2"/>
  <c r="AG95" i="1" s="1"/>
  <c r="AW94" i="1"/>
  <c r="AK30" i="1"/>
  <c r="J39" i="3" l="1"/>
  <c r="J39" i="4"/>
  <c r="J39" i="2"/>
  <c r="AN95" i="1"/>
  <c r="AN96" i="1"/>
  <c r="AN97" i="1"/>
  <c r="AG94" i="1"/>
  <c r="AK26" i="1"/>
  <c r="AT94" i="1"/>
  <c r="AN94" i="1" s="1"/>
  <c r="AK35" i="1" l="1"/>
</calcChain>
</file>

<file path=xl/sharedStrings.xml><?xml version="1.0" encoding="utf-8"?>
<sst xmlns="http://schemas.openxmlformats.org/spreadsheetml/2006/main" count="1558" uniqueCount="228">
  <si>
    <t>Export Komplet</t>
  </si>
  <si>
    <t/>
  </si>
  <si>
    <t>2.0</t>
  </si>
  <si>
    <t>ZAMOK</t>
  </si>
  <si>
    <t>False</t>
  </si>
  <si>
    <t>{94112902-3e1c-45ac-a87e-a9925a1cd350}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</si>
  <si>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</si>
  <si>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</si>
  <si>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</si>
  <si>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</si>
  <si>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</si>
  <si>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</si>
  <si>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</si>
  <si>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</si>
  <si>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</si>
  <si>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</si>
  <si>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</si>
  <si>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</si>
  <si>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>obec Ubľa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</si>
  <si>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</si>
  <si>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</si>
  <si>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</si>
  <si>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</si>
  <si>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</si>
  <si>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</si>
  <si>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</si>
  <si>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KApAR s.r.o., Prešov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</si>
  <si>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</si>
  <si>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</si>
  <si>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</si>
  <si>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</si>
  <si>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</si>
  <si>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</si>
  <si>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</si>
  <si>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</si>
  <si>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</si>
  <si>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</si>
  <si>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</si>
  <si>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</si>
  <si>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</si>
  <si>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</si>
  <si>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</si>
  <si>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</si>
  <si>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</si>
  <si>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</si>
  <si>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</si>
  <si>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</si>
  <si>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</si>
  <si>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</si>
  <si>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</si>
  <si>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</si>
  <si>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</si>
  <si>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</si>
  <si>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</si>
  <si>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</si>
  <si>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</si>
  <si>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</si>
  <si>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</si>
  <si>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</si>
  <si>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</si>
  <si>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</si>
  <si>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</si>
  <si>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</si>
  <si>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</si>
  <si>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</si>
  <si>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</si>
  <si>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</si>
  <si>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</si>
  <si>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</si>
  <si>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</si>
  <si>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</si>
  <si>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</si>
  <si>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</si>
  <si>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</si>
  <si>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</si>
  <si>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</t>
  </si>
  <si>
    <t xml:space="preserve">Vetva A  </t>
  </si>
  <si>
    <t>STA</t>
  </si>
  <si>
    <t>1</t>
  </si>
  <si>
    <t>{ab22cbe4-4b4b-47c6-81cb-60503ed06a29}</t>
  </si>
  <si>
    <t>B</t>
  </si>
  <si>
    <t>Vetva B</t>
  </si>
  <si>
    <t>{5e6ba401-f75b-4245-a9ff-e168ed896de1}</t>
  </si>
  <si>
    <t>C</t>
  </si>
  <si>
    <t>Vetva C</t>
  </si>
  <si>
    <t>{60ce3190-215d-4295-a731-20b7a525a770}</t>
  </si>
  <si>
    <t>KRYCÍ LIST ROZPOČTU</t>
  </si>
  <si>
    <t>Objekt:</t>
  </si>
  <si>
    <t xml:space="preserve">A - Vetva A 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</si>
  <si>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</si>
  <si>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</si>
  <si>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</si>
  <si>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</si>
  <si>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</si>
  <si>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</si>
  <si>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</si>
  <si>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</si>
  <si>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</si>
  <si>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   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</si>
  <si>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</si>
  <si>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</si>
  <si>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</si>
  <si>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</si>
  <si>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</si>
  <si>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</si>
  <si>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</si>
  <si>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</si>
  <si>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</si>
  <si>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</si>
  <si>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</si>
  <si>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</si>
  <si>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</si>
  <si>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</si>
  <si>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</si>
  <si>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</si>
  <si>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</si>
  <si>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</si>
  <si>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113107242.S</t>
  </si>
  <si>
    <t>Odstránenie krytu asfaltového v ploche nad 200 m2, hr. nad 50 do 100 mm,  -0,18100t</t>
  </si>
  <si>
    <t>m2</t>
  </si>
  <si>
    <t>4</t>
  </si>
  <si>
    <t>2</t>
  </si>
  <si>
    <t>212513372</t>
  </si>
  <si>
    <t>VV</t>
  </si>
  <si>
    <t>2403,0     "vetva A</t>
  </si>
  <si>
    <t>113152120.S</t>
  </si>
  <si>
    <t>Frézovanie asf. podkladu alebo krytu bez prek., plochy do 500 m2, pruh š. do 0,5 m, hr. 40 mm  0,102 t</t>
  </si>
  <si>
    <t>-1334888882</t>
  </si>
  <si>
    <t>3</t>
  </si>
  <si>
    <t>113307223.S</t>
  </si>
  <si>
    <t>Odstránenie podkladu v ploche nad 200 m2 z kameniva hrubého drveného, hr.200 do 300 m,  -0,40000t</t>
  </si>
  <si>
    <t>1811559576</t>
  </si>
  <si>
    <t>2403,0</t>
  </si>
  <si>
    <t>171209002.S</t>
  </si>
  <si>
    <t>Poplatok za skladovanie - zemina a kamenivo (17 05) ostatné</t>
  </si>
  <si>
    <t>t</t>
  </si>
  <si>
    <t>532131654</t>
  </si>
  <si>
    <t>2043,0*0,4      "sute podľa pol.3</t>
  </si>
  <si>
    <t>5</t>
  </si>
  <si>
    <t>181101102.S</t>
  </si>
  <si>
    <t>Úprava pláne v zárezoch v hornine 1-4 so zhutnením</t>
  </si>
  <si>
    <t>-814200863</t>
  </si>
  <si>
    <t>Zakladanie</t>
  </si>
  <si>
    <t>6</t>
  </si>
  <si>
    <t>215901101.S</t>
  </si>
  <si>
    <t>Zhutnenie podložia z rastlej horniny 1 až 4 pod násypy, z hornina súdržných do 92 % PS a nesúdržných</t>
  </si>
  <si>
    <t>1827974045</t>
  </si>
  <si>
    <t>Komunikácie</t>
  </si>
  <si>
    <t>7</t>
  </si>
  <si>
    <t>564861111.S</t>
  </si>
  <si>
    <t>Podklad zo štrkodrviny s rozprestretím a zhutnením, po zhutnení hr. 200 mm</t>
  </si>
  <si>
    <t>1741778539</t>
  </si>
  <si>
    <t>2403,0*2             "ŠD fr. 0/32 , fr. 0/63   podklad. vrstvy</t>
  </si>
  <si>
    <t>8</t>
  </si>
  <si>
    <t>569831111.S</t>
  </si>
  <si>
    <t>Spevnenie krajníc alebo komun. pre peších s rozpr. a zhutnením, štrkodrvinou hr. 100 mm</t>
  </si>
  <si>
    <t>2051535504</t>
  </si>
  <si>
    <t>280,0*2*0,5</t>
  </si>
  <si>
    <t>9</t>
  </si>
  <si>
    <t>573111116.S</t>
  </si>
  <si>
    <t>Postrek asfaltový infiltračný s posypom kamenivom z asfaltu cestného v množstve 0,70 kg/m2</t>
  </si>
  <si>
    <t>-908361553</t>
  </si>
  <si>
    <t>10</t>
  </si>
  <si>
    <t>573211108.S</t>
  </si>
  <si>
    <t>Postrek asfaltový spojovací bez posypu kamenivom z asfaltu cestného v množstve 0,50 kg/m2</t>
  </si>
  <si>
    <t>1482570718</t>
  </si>
  <si>
    <t>11</t>
  </si>
  <si>
    <t>577144241.S</t>
  </si>
  <si>
    <t>Asfaltový betón vrstva obrusná AC 11 O v pruhu š. nad 3 m z nemodifik. asfaltu tr. II, po zhutnení hr. 50 mm</t>
  </si>
  <si>
    <t>-2040826868</t>
  </si>
  <si>
    <t>12</t>
  </si>
  <si>
    <t>577164441.S</t>
  </si>
  <si>
    <t>Asfaltový betón vrstva ložná AC 22 L v pruhu š. nad 3 m z nemodifik. asfaltu tr. II, po zhutnení hr. 70 mm</t>
  </si>
  <si>
    <t>1102951839</t>
  </si>
  <si>
    <t xml:space="preserve">Ostatné konštrukcie a práce-búranie   </t>
  </si>
  <si>
    <t>13</t>
  </si>
  <si>
    <t>919723212</t>
  </si>
  <si>
    <t>Pružná asfaltová zálievka</t>
  </si>
  <si>
    <t>m</t>
  </si>
  <si>
    <t>266480233</t>
  </si>
  <si>
    <t>14</t>
  </si>
  <si>
    <t>919735112.S</t>
  </si>
  <si>
    <t>Rezanie existujúceho asfaltového krytu alebo podkladu hĺbky nad 50 do 100 mm</t>
  </si>
  <si>
    <t>512974498</t>
  </si>
  <si>
    <t>42,0    "diamantové rezanie vozovky pre napojenie asfaltových vrstiev komunikácie na križovatke</t>
  </si>
  <si>
    <t>15</t>
  </si>
  <si>
    <t>979082213.S</t>
  </si>
  <si>
    <t>Vodorovná doprava sutiny so zložením a hrubým urovnaním na vzdialenosť do 1 km</t>
  </si>
  <si>
    <t>158368444</t>
  </si>
  <si>
    <t>1427,253        "vrstvy vozovky  asf. +  ŠD</t>
  </si>
  <si>
    <t>16</t>
  </si>
  <si>
    <t>979082219.S</t>
  </si>
  <si>
    <t>Príplatok k cene za každý ďalší aj začatý 1 km nad 1 km pre vodorovnú dopravu sutiny</t>
  </si>
  <si>
    <t>-842111663</t>
  </si>
  <si>
    <t>1427,253*9        "odvoz  sute na skládku do 10 km</t>
  </si>
  <si>
    <t>17</t>
  </si>
  <si>
    <t>979087212.S</t>
  </si>
  <si>
    <t>Nakladanie na dopravné prostriedky pre vodorovnú dopravu sutiny</t>
  </si>
  <si>
    <t>-1650988927</t>
  </si>
  <si>
    <t>18</t>
  </si>
  <si>
    <t>979089212.S</t>
  </si>
  <si>
    <t>Poplatok za skladovanie - bitúmenové zmesi, uholný decht, dechtové výrobky (17 03 ), ostatné</t>
  </si>
  <si>
    <t>-1991596852</t>
  </si>
  <si>
    <t>434,943+31,1</t>
  </si>
  <si>
    <t>99</t>
  </si>
  <si>
    <t>Presun hmôt HSV</t>
  </si>
  <si>
    <t>19</t>
  </si>
  <si>
    <t>998225111.S</t>
  </si>
  <si>
    <t>Presun hmôt pre pozemnú komunikáciu a letisko s krytom asfaltovým akejkoľvek dĺžky objektu</t>
  </si>
  <si>
    <t>-1045994122</t>
  </si>
  <si>
    <t>B - Vetva B</t>
  </si>
  <si>
    <t>1668179375</t>
  </si>
  <si>
    <t>1060,0         "vetva B</t>
  </si>
  <si>
    <t>1060,0*0,4      "sute podľa pol.3</t>
  </si>
  <si>
    <t>1060,0*2             "ŠD fr. 0/32 , fr. 0/63</t>
  </si>
  <si>
    <t>-403153000</t>
  </si>
  <si>
    <t>190,0*2*0,5</t>
  </si>
  <si>
    <t>18,6+5,5</t>
  </si>
  <si>
    <t>615,86*9        "odvoz  sute na skládku do 10 km</t>
  </si>
  <si>
    <t>C - Vetva C</t>
  </si>
  <si>
    <t>751,0          "vetva C</t>
  </si>
  <si>
    <t>751,0*0,4      "sute podľa pol.3</t>
  </si>
  <si>
    <t>751,0*2             "ŠD fr. 0/32 , fr. 0/63</t>
  </si>
  <si>
    <t>-1498274454</t>
  </si>
  <si>
    <t>131,5*2*0,5</t>
  </si>
  <si>
    <t>5,5+5,5</t>
  </si>
  <si>
    <t>436,331*9        "odvoz  sute na skládku do 10 km</t>
  </si>
  <si>
    <t>Ubľa - rekonštrukcia vrstiev vozovky, výmena podkladnej a obrusnej vrstvy vozovky na MK v obci Ubľa  CKN 493/13, 528/13, 568 k.ú. Ubľa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</si>
</sst>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164" fontId="16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opLeftCell="A124" workbookViewId="0">
      <selection activeCell="AR19" sqref="AR1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hidden="1" customWidth="1"/>
    <col min="71" max="91" width="9.332031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50000000000003" customHeight="1"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s="1" customFormat="1" ht="24.95" customHeight="1">
      <c r="B4" s="19"/>
      <c r="C4" s="20"/>
      <c r="D4" s="21" t="s">
        <v>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9</v>
      </c>
      <c r="BE4" s="23" t="s">
        <v>10</v>
      </c>
      <c r="BS4" s="15" t="s">
        <v>11</v>
      </c>
    </row>
    <row r="5" spans="1:74" s="1" customFormat="1" ht="12" customHeight="1">
      <c r="B5" s="19"/>
      <c r="C5" s="20"/>
      <c r="D5" s="24" t="s">
        <v>12</v>
      </c>
      <c r="E5" s="20"/>
      <c r="F5" s="20"/>
      <c r="G5" s="20"/>
      <c r="H5" s="20"/>
      <c r="I5" s="20"/>
      <c r="J5" s="20"/>
      <c r="K5" s="233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0"/>
      <c r="AQ5" s="20"/>
      <c r="AR5" s="18"/>
      <c r="BE5" s="230" t="s">
        <v>13</v>
      </c>
      <c r="BS5" s="15" t="s">
        <v>6</v>
      </c>
    </row>
    <row r="6" spans="1:74" s="1" customFormat="1" ht="36.950000000000003" customHeight="1">
      <c r="B6" s="19"/>
      <c r="C6" s="20"/>
      <c r="D6" s="26" t="s">
        <v>14</v>
      </c>
      <c r="E6" s="20"/>
      <c r="F6" s="20"/>
      <c r="G6" s="20"/>
      <c r="H6" s="20"/>
      <c r="I6" s="20"/>
      <c r="J6" s="20"/>
      <c r="K6" s="235" t="s">
        <v>227</v>
      </c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0"/>
      <c r="AQ6" s="20"/>
      <c r="AR6" s="18"/>
      <c r="BE6" s="231"/>
      <c r="BS6" s="15" t="s">
        <v>6</v>
      </c>
    </row>
    <row r="7" spans="1:74" s="1" customFormat="1" ht="12" customHeight="1">
      <c r="B7" s="19"/>
      <c r="C7" s="20"/>
      <c r="D7" s="27" t="s">
        <v>15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16</v>
      </c>
      <c r="AL7" s="20"/>
      <c r="AM7" s="20"/>
      <c r="AN7" s="25" t="s">
        <v>1</v>
      </c>
      <c r="AO7" s="20"/>
      <c r="AP7" s="20"/>
      <c r="AQ7" s="20"/>
      <c r="AR7" s="18"/>
      <c r="BE7" s="231"/>
      <c r="BS7" s="15" t="s">
        <v>6</v>
      </c>
    </row>
    <row r="8" spans="1:74" s="1" customFormat="1" ht="12" customHeight="1">
      <c r="B8" s="19"/>
      <c r="C8" s="20"/>
      <c r="D8" s="27" t="s">
        <v>17</v>
      </c>
      <c r="E8" s="20"/>
      <c r="F8" s="20"/>
      <c r="G8" s="20"/>
      <c r="H8" s="20"/>
      <c r="I8" s="20"/>
      <c r="J8" s="20"/>
      <c r="K8" s="25" t="s">
        <v>18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19</v>
      </c>
      <c r="AL8" s="20"/>
      <c r="AM8" s="20"/>
      <c r="AN8" s="278">
        <v>44651</v>
      </c>
      <c r="AO8" s="20"/>
      <c r="AP8" s="20"/>
      <c r="AQ8" s="20"/>
      <c r="AR8" s="18"/>
      <c r="BE8" s="231"/>
      <c r="BS8" s="15" t="s">
        <v>6</v>
      </c>
    </row>
    <row r="9" spans="1:74" s="1" customFormat="1" ht="14.45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31"/>
      <c r="BS9" s="15" t="s">
        <v>6</v>
      </c>
    </row>
    <row r="10" spans="1:74" s="1" customFormat="1" ht="12" customHeight="1">
      <c r="B10" s="19"/>
      <c r="C10" s="20"/>
      <c r="D10" s="27" t="s">
        <v>20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21</v>
      </c>
      <c r="AL10" s="20"/>
      <c r="AM10" s="20"/>
      <c r="AN10" s="25" t="s">
        <v>1</v>
      </c>
      <c r="AO10" s="20"/>
      <c r="AP10" s="20"/>
      <c r="AQ10" s="20"/>
      <c r="AR10" s="18"/>
      <c r="BE10" s="231"/>
      <c r="BS10" s="15" t="s">
        <v>6</v>
      </c>
    </row>
    <row r="11" spans="1:74" s="1" customFormat="1" ht="18.399999999999999" customHeight="1">
      <c r="B11" s="19"/>
      <c r="C11" s="20"/>
      <c r="D11" s="20"/>
      <c r="E11" s="25" t="s">
        <v>18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22</v>
      </c>
      <c r="AL11" s="20"/>
      <c r="AM11" s="20"/>
      <c r="AN11" s="25" t="s">
        <v>1</v>
      </c>
      <c r="AO11" s="20"/>
      <c r="AP11" s="20"/>
      <c r="AQ11" s="20"/>
      <c r="AR11" s="18"/>
      <c r="BE11" s="231"/>
      <c r="BS11" s="15" t="s">
        <v>6</v>
      </c>
    </row>
    <row r="12" spans="1:74" s="1" customFormat="1" ht="6.95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31"/>
      <c r="BS12" s="15" t="s">
        <v>6</v>
      </c>
    </row>
    <row r="13" spans="1:74" s="1" customFormat="1" ht="12" customHeight="1">
      <c r="B13" s="19"/>
      <c r="C13" s="20"/>
      <c r="D13" s="27" t="s">
        <v>23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21</v>
      </c>
      <c r="AL13" s="20"/>
      <c r="AM13" s="20"/>
      <c r="AN13" s="29" t="s">
        <v>24</v>
      </c>
      <c r="AO13" s="20"/>
      <c r="AP13" s="20"/>
      <c r="AQ13" s="20"/>
      <c r="AR13" s="18"/>
      <c r="BE13" s="231"/>
      <c r="BS13" s="15" t="s">
        <v>6</v>
      </c>
    </row>
    <row r="14" spans="1:74" ht="12.75">
      <c r="B14" s="19"/>
      <c r="C14" s="20"/>
      <c r="D14" s="20"/>
      <c r="E14" s="236" t="s">
        <v>24</v>
      </c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7" t="s">
        <v>22</v>
      </c>
      <c r="AL14" s="20"/>
      <c r="AM14" s="20"/>
      <c r="AN14" s="29" t="s">
        <v>24</v>
      </c>
      <c r="AO14" s="20"/>
      <c r="AP14" s="20"/>
      <c r="AQ14" s="20"/>
      <c r="AR14" s="18"/>
      <c r="BE14" s="231"/>
      <c r="BS14" s="15" t="s">
        <v>6</v>
      </c>
    </row>
    <row r="15" spans="1:74" s="1" customFormat="1" ht="6.95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31"/>
      <c r="BS15" s="15" t="s">
        <v>4</v>
      </c>
    </row>
    <row r="16" spans="1:74" s="1" customFormat="1" ht="12" customHeight="1">
      <c r="B16" s="19"/>
      <c r="C16" s="20"/>
      <c r="D16" s="27" t="s">
        <v>25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21</v>
      </c>
      <c r="AL16" s="20"/>
      <c r="AM16" s="20"/>
      <c r="AN16" s="25" t="s">
        <v>1</v>
      </c>
      <c r="AO16" s="20"/>
      <c r="AP16" s="20"/>
      <c r="AQ16" s="20"/>
      <c r="AR16" s="18"/>
      <c r="BE16" s="231"/>
      <c r="BS16" s="15" t="s">
        <v>4</v>
      </c>
    </row>
    <row r="17" spans="1:71" s="1" customFormat="1" ht="18.399999999999999" customHeight="1">
      <c r="B17" s="19"/>
      <c r="C17" s="20"/>
      <c r="D17" s="20"/>
      <c r="E17" s="25" t="s">
        <v>26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22</v>
      </c>
      <c r="AL17" s="20"/>
      <c r="AM17" s="20"/>
      <c r="AN17" s="25" t="s">
        <v>1</v>
      </c>
      <c r="AO17" s="20"/>
      <c r="AP17" s="20"/>
      <c r="AQ17" s="20"/>
      <c r="AR17" s="18"/>
      <c r="BE17" s="231"/>
      <c r="BS17" s="15" t="s">
        <v>27</v>
      </c>
    </row>
    <row r="18" spans="1:71" s="1" customFormat="1" ht="6.95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31"/>
      <c r="BS18" s="15" t="s">
        <v>6</v>
      </c>
    </row>
    <row r="19" spans="1:71" s="1" customFormat="1" ht="12" customHeight="1">
      <c r="B19" s="19"/>
      <c r="C19" s="20"/>
      <c r="D19" s="27" t="s">
        <v>28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21</v>
      </c>
      <c r="AL19" s="20"/>
      <c r="AM19" s="20"/>
      <c r="AN19" s="25" t="s">
        <v>1</v>
      </c>
      <c r="AO19" s="20"/>
      <c r="AP19" s="20"/>
      <c r="AQ19" s="20"/>
      <c r="AR19" s="18"/>
      <c r="BE19" s="231"/>
      <c r="BS19" s="15" t="s">
        <v>6</v>
      </c>
    </row>
    <row r="20" spans="1:71" s="1" customFormat="1" ht="18.399999999999999" customHeight="1">
      <c r="B20" s="19"/>
      <c r="C20" s="20"/>
      <c r="D20" s="20"/>
      <c r="E20" s="25" t="s">
        <v>26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22</v>
      </c>
      <c r="AL20" s="20"/>
      <c r="AM20" s="20"/>
      <c r="AN20" s="25" t="s">
        <v>1</v>
      </c>
      <c r="AO20" s="20"/>
      <c r="AP20" s="20"/>
      <c r="AQ20" s="20"/>
      <c r="AR20" s="18"/>
      <c r="BE20" s="231"/>
      <c r="BS20" s="15" t="s">
        <v>27</v>
      </c>
    </row>
    <row r="21" spans="1:71" s="1" customFormat="1" ht="6.95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31"/>
    </row>
    <row r="22" spans="1:71" s="1" customFormat="1" ht="12" customHeight="1">
      <c r="B22" s="19"/>
      <c r="C22" s="20"/>
      <c r="D22" s="27" t="s">
        <v>29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31"/>
    </row>
    <row r="23" spans="1:71" s="1" customFormat="1" ht="16.5" customHeight="1">
      <c r="B23" s="19"/>
      <c r="C23" s="20"/>
      <c r="D23" s="20"/>
      <c r="E23" s="238" t="s">
        <v>1</v>
      </c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0"/>
      <c r="AP23" s="20"/>
      <c r="AQ23" s="20"/>
      <c r="AR23" s="18"/>
      <c r="BE23" s="231"/>
    </row>
    <row r="24" spans="1:71" s="1" customFormat="1" ht="6.95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31"/>
    </row>
    <row r="25" spans="1:71" s="1" customFormat="1" ht="6.95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31"/>
    </row>
    <row r="26" spans="1:71" s="2" customFormat="1" ht="25.9" customHeight="1">
      <c r="A26" s="32"/>
      <c r="B26" s="33"/>
      <c r="C26" s="34"/>
      <c r="D26" s="35" t="s">
        <v>30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9">
        <f>ROUND(AG94,2)</f>
        <v>0</v>
      </c>
      <c r="AL26" s="240"/>
      <c r="AM26" s="240"/>
      <c r="AN26" s="240"/>
      <c r="AO26" s="240"/>
      <c r="AP26" s="34"/>
      <c r="AQ26" s="34"/>
      <c r="AR26" s="37"/>
      <c r="BE26" s="231"/>
    </row>
    <row r="27" spans="1:71" s="2" customFormat="1" ht="6.95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E27" s="231"/>
    </row>
    <row r="28" spans="1:71" s="2" customFormat="1" ht="12.75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41" t="s">
        <v>31</v>
      </c>
      <c r="M28" s="241"/>
      <c r="N28" s="241"/>
      <c r="O28" s="241"/>
      <c r="P28" s="241"/>
      <c r="Q28" s="34"/>
      <c r="R28" s="34"/>
      <c r="S28" s="34"/>
      <c r="T28" s="34"/>
      <c r="U28" s="34"/>
      <c r="V28" s="34"/>
      <c r="W28" s="241" t="s">
        <v>32</v>
      </c>
      <c r="X28" s="241"/>
      <c r="Y28" s="241"/>
      <c r="Z28" s="241"/>
      <c r="AA28" s="241"/>
      <c r="AB28" s="241"/>
      <c r="AC28" s="241"/>
      <c r="AD28" s="241"/>
      <c r="AE28" s="241"/>
      <c r="AF28" s="34"/>
      <c r="AG28" s="34"/>
      <c r="AH28" s="34"/>
      <c r="AI28" s="34"/>
      <c r="AJ28" s="34"/>
      <c r="AK28" s="241" t="s">
        <v>33</v>
      </c>
      <c r="AL28" s="241"/>
      <c r="AM28" s="241"/>
      <c r="AN28" s="241"/>
      <c r="AO28" s="241"/>
      <c r="AP28" s="34"/>
      <c r="AQ28" s="34"/>
      <c r="AR28" s="37"/>
      <c r="BE28" s="231"/>
    </row>
    <row r="29" spans="1:71" s="3" customFormat="1" ht="14.45" customHeight="1">
      <c r="B29" s="38"/>
      <c r="C29" s="39"/>
      <c r="D29" s="27" t="s">
        <v>34</v>
      </c>
      <c r="E29" s="39"/>
      <c r="F29" s="40" t="s">
        <v>35</v>
      </c>
      <c r="G29" s="39"/>
      <c r="H29" s="39"/>
      <c r="I29" s="39"/>
      <c r="J29" s="39"/>
      <c r="K29" s="39"/>
      <c r="L29" s="226">
        <v>0.2</v>
      </c>
      <c r="M29" s="225"/>
      <c r="N29" s="225"/>
      <c r="O29" s="225"/>
      <c r="P29" s="225"/>
      <c r="Q29" s="41"/>
      <c r="R29" s="41"/>
      <c r="S29" s="41"/>
      <c r="T29" s="41"/>
      <c r="U29" s="41"/>
      <c r="V29" s="41"/>
      <c r="W29" s="224">
        <f>ROUND(AZ94, 2)</f>
        <v>0</v>
      </c>
      <c r="X29" s="225"/>
      <c r="Y29" s="225"/>
      <c r="Z29" s="225"/>
      <c r="AA29" s="225"/>
      <c r="AB29" s="225"/>
      <c r="AC29" s="225"/>
      <c r="AD29" s="225"/>
      <c r="AE29" s="225"/>
      <c r="AF29" s="41"/>
      <c r="AG29" s="41"/>
      <c r="AH29" s="41"/>
      <c r="AI29" s="41"/>
      <c r="AJ29" s="41"/>
      <c r="AK29" s="224">
        <f>ROUND(AV94, 2)</f>
        <v>0</v>
      </c>
      <c r="AL29" s="225"/>
      <c r="AM29" s="225"/>
      <c r="AN29" s="225"/>
      <c r="AO29" s="225"/>
      <c r="AP29" s="41"/>
      <c r="AQ29" s="41"/>
      <c r="AR29" s="42"/>
      <c r="AS29" s="43"/>
      <c r="AT29" s="43"/>
      <c r="AU29" s="43"/>
      <c r="AV29" s="43"/>
      <c r="AW29" s="43"/>
      <c r="AX29" s="43"/>
      <c r="AY29" s="43"/>
      <c r="AZ29" s="43"/>
      <c r="BE29" s="232"/>
    </row>
    <row r="30" spans="1:71" s="3" customFormat="1" ht="14.45" customHeight="1">
      <c r="B30" s="38"/>
      <c r="C30" s="39"/>
      <c r="D30" s="39"/>
      <c r="E30" s="39"/>
      <c r="F30" s="40" t="s">
        <v>36</v>
      </c>
      <c r="G30" s="39"/>
      <c r="H30" s="39"/>
      <c r="I30" s="39"/>
      <c r="J30" s="39"/>
      <c r="K30" s="39"/>
      <c r="L30" s="226">
        <v>0.2</v>
      </c>
      <c r="M30" s="225"/>
      <c r="N30" s="225"/>
      <c r="O30" s="225"/>
      <c r="P30" s="225"/>
      <c r="Q30" s="41"/>
      <c r="R30" s="41"/>
      <c r="S30" s="41"/>
      <c r="T30" s="41"/>
      <c r="U30" s="41"/>
      <c r="V30" s="41"/>
      <c r="W30" s="224">
        <f>ROUND(BA94, 2)</f>
        <v>0</v>
      </c>
      <c r="X30" s="225"/>
      <c r="Y30" s="225"/>
      <c r="Z30" s="225"/>
      <c r="AA30" s="225"/>
      <c r="AB30" s="225"/>
      <c r="AC30" s="225"/>
      <c r="AD30" s="225"/>
      <c r="AE30" s="225"/>
      <c r="AF30" s="41"/>
      <c r="AG30" s="41"/>
      <c r="AH30" s="41"/>
      <c r="AI30" s="41"/>
      <c r="AJ30" s="41"/>
      <c r="AK30" s="224">
        <f>ROUND(AW94, 2)</f>
        <v>0</v>
      </c>
      <c r="AL30" s="225"/>
      <c r="AM30" s="225"/>
      <c r="AN30" s="225"/>
      <c r="AO30" s="225"/>
      <c r="AP30" s="41"/>
      <c r="AQ30" s="41"/>
      <c r="AR30" s="42"/>
      <c r="AS30" s="43"/>
      <c r="AT30" s="43"/>
      <c r="AU30" s="43"/>
      <c r="AV30" s="43"/>
      <c r="AW30" s="43"/>
      <c r="AX30" s="43"/>
      <c r="AY30" s="43"/>
      <c r="AZ30" s="43"/>
      <c r="BE30" s="232"/>
    </row>
    <row r="31" spans="1:71" s="3" customFormat="1" ht="14.45" hidden="1" customHeight="1">
      <c r="B31" s="38"/>
      <c r="C31" s="39"/>
      <c r="D31" s="39"/>
      <c r="E31" s="39"/>
      <c r="F31" s="27" t="s">
        <v>37</v>
      </c>
      <c r="G31" s="39"/>
      <c r="H31" s="39"/>
      <c r="I31" s="39"/>
      <c r="J31" s="39"/>
      <c r="K31" s="39"/>
      <c r="L31" s="229">
        <v>0.2</v>
      </c>
      <c r="M31" s="228"/>
      <c r="N31" s="228"/>
      <c r="O31" s="228"/>
      <c r="P31" s="228"/>
      <c r="Q31" s="39"/>
      <c r="R31" s="39"/>
      <c r="S31" s="39"/>
      <c r="T31" s="39"/>
      <c r="U31" s="39"/>
      <c r="V31" s="39"/>
      <c r="W31" s="227">
        <f>ROUND(BB94, 2)</f>
        <v>0</v>
      </c>
      <c r="X31" s="228"/>
      <c r="Y31" s="228"/>
      <c r="Z31" s="228"/>
      <c r="AA31" s="228"/>
      <c r="AB31" s="228"/>
      <c r="AC31" s="228"/>
      <c r="AD31" s="228"/>
      <c r="AE31" s="228"/>
      <c r="AF31" s="39"/>
      <c r="AG31" s="39"/>
      <c r="AH31" s="39"/>
      <c r="AI31" s="39"/>
      <c r="AJ31" s="39"/>
      <c r="AK31" s="227">
        <v>0</v>
      </c>
      <c r="AL31" s="228"/>
      <c r="AM31" s="228"/>
      <c r="AN31" s="228"/>
      <c r="AO31" s="228"/>
      <c r="AP31" s="39"/>
      <c r="AQ31" s="39"/>
      <c r="AR31" s="44"/>
      <c r="BE31" s="232"/>
    </row>
    <row r="32" spans="1:71" s="3" customFormat="1" ht="14.45" hidden="1" customHeight="1">
      <c r="B32" s="38"/>
      <c r="C32" s="39"/>
      <c r="D32" s="39"/>
      <c r="E32" s="39"/>
      <c r="F32" s="27" t="s">
        <v>38</v>
      </c>
      <c r="G32" s="39"/>
      <c r="H32" s="39"/>
      <c r="I32" s="39"/>
      <c r="J32" s="39"/>
      <c r="K32" s="39"/>
      <c r="L32" s="229">
        <v>0.2</v>
      </c>
      <c r="M32" s="228"/>
      <c r="N32" s="228"/>
      <c r="O32" s="228"/>
      <c r="P32" s="228"/>
      <c r="Q32" s="39"/>
      <c r="R32" s="39"/>
      <c r="S32" s="39"/>
      <c r="T32" s="39"/>
      <c r="U32" s="39"/>
      <c r="V32" s="39"/>
      <c r="W32" s="227">
        <f>ROUND(BC94, 2)</f>
        <v>0</v>
      </c>
      <c r="X32" s="228"/>
      <c r="Y32" s="228"/>
      <c r="Z32" s="228"/>
      <c r="AA32" s="228"/>
      <c r="AB32" s="228"/>
      <c r="AC32" s="228"/>
      <c r="AD32" s="228"/>
      <c r="AE32" s="228"/>
      <c r="AF32" s="39"/>
      <c r="AG32" s="39"/>
      <c r="AH32" s="39"/>
      <c r="AI32" s="39"/>
      <c r="AJ32" s="39"/>
      <c r="AK32" s="227">
        <v>0</v>
      </c>
      <c r="AL32" s="228"/>
      <c r="AM32" s="228"/>
      <c r="AN32" s="228"/>
      <c r="AO32" s="228"/>
      <c r="AP32" s="39"/>
      <c r="AQ32" s="39"/>
      <c r="AR32" s="44"/>
      <c r="BE32" s="232"/>
    </row>
    <row r="33" spans="1:57" s="3" customFormat="1" ht="14.45" hidden="1" customHeight="1">
      <c r="B33" s="38"/>
      <c r="C33" s="39"/>
      <c r="D33" s="39"/>
      <c r="E33" s="39"/>
      <c r="F33" s="40" t="s">
        <v>39</v>
      </c>
      <c r="G33" s="39"/>
      <c r="H33" s="39"/>
      <c r="I33" s="39"/>
      <c r="J33" s="39"/>
      <c r="K33" s="39"/>
      <c r="L33" s="226">
        <v>0</v>
      </c>
      <c r="M33" s="225"/>
      <c r="N33" s="225"/>
      <c r="O33" s="225"/>
      <c r="P33" s="225"/>
      <c r="Q33" s="41"/>
      <c r="R33" s="41"/>
      <c r="S33" s="41"/>
      <c r="T33" s="41"/>
      <c r="U33" s="41"/>
      <c r="V33" s="41"/>
      <c r="W33" s="224">
        <f>ROUND(BD94, 2)</f>
        <v>0</v>
      </c>
      <c r="X33" s="225"/>
      <c r="Y33" s="225"/>
      <c r="Z33" s="225"/>
      <c r="AA33" s="225"/>
      <c r="AB33" s="225"/>
      <c r="AC33" s="225"/>
      <c r="AD33" s="225"/>
      <c r="AE33" s="225"/>
      <c r="AF33" s="41"/>
      <c r="AG33" s="41"/>
      <c r="AH33" s="41"/>
      <c r="AI33" s="41"/>
      <c r="AJ33" s="41"/>
      <c r="AK33" s="224">
        <v>0</v>
      </c>
      <c r="AL33" s="225"/>
      <c r="AM33" s="225"/>
      <c r="AN33" s="225"/>
      <c r="AO33" s="225"/>
      <c r="AP33" s="41"/>
      <c r="AQ33" s="41"/>
      <c r="AR33" s="42"/>
      <c r="AS33" s="43"/>
      <c r="AT33" s="43"/>
      <c r="AU33" s="43"/>
      <c r="AV33" s="43"/>
      <c r="AW33" s="43"/>
      <c r="AX33" s="43"/>
      <c r="AY33" s="43"/>
      <c r="AZ33" s="43"/>
      <c r="BE33" s="232"/>
    </row>
    <row r="34" spans="1:57" s="2" customFormat="1" ht="6.95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E34" s="231"/>
    </row>
    <row r="35" spans="1:57" s="2" customFormat="1" ht="25.9" customHeight="1">
      <c r="A35" s="32"/>
      <c r="B35" s="33"/>
      <c r="C35" s="45"/>
      <c r="D35" s="46" t="s">
        <v>40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41</v>
      </c>
      <c r="U35" s="47"/>
      <c r="V35" s="47"/>
      <c r="W35" s="47"/>
      <c r="X35" s="264" t="s">
        <v>42</v>
      </c>
      <c r="Y35" s="265"/>
      <c r="Z35" s="265"/>
      <c r="AA35" s="265"/>
      <c r="AB35" s="265"/>
      <c r="AC35" s="47"/>
      <c r="AD35" s="47"/>
      <c r="AE35" s="47"/>
      <c r="AF35" s="47"/>
      <c r="AG35" s="47"/>
      <c r="AH35" s="47"/>
      <c r="AI35" s="47"/>
      <c r="AJ35" s="47"/>
      <c r="AK35" s="266">
        <f>SUM(AK26:AK33)</f>
        <v>0</v>
      </c>
      <c r="AL35" s="265"/>
      <c r="AM35" s="265"/>
      <c r="AN35" s="265"/>
      <c r="AO35" s="267"/>
      <c r="AP35" s="45"/>
      <c r="AQ35" s="45"/>
      <c r="AR35" s="37"/>
      <c r="BE35" s="32"/>
    </row>
    <row r="36" spans="1:57" s="2" customFormat="1" ht="6.95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BE36" s="32"/>
    </row>
    <row r="37" spans="1:57" s="2" customFormat="1" ht="14.45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7"/>
      <c r="BE37" s="32"/>
    </row>
    <row r="38" spans="1:57" s="1" customFormat="1" ht="14.45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pans="1:57" s="1" customFormat="1" ht="14.45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pans="1:57" s="1" customFormat="1" ht="14.45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pans="1:57" s="1" customFormat="1" ht="14.45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1:57" s="1" customFormat="1" ht="14.45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1:57" s="1" customFormat="1" ht="14.45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1:57" s="1" customFormat="1" ht="14.45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1:57" s="1" customFormat="1" ht="14.45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1:57" s="1" customFormat="1" ht="14.45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1:57" s="1" customFormat="1" ht="14.45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1:57" s="1" customFormat="1" ht="14.45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1:57" s="2" customFormat="1" ht="14.45" customHeight="1">
      <c r="B49" s="49"/>
      <c r="C49" s="50"/>
      <c r="D49" s="51" t="s">
        <v>43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1" t="s">
        <v>44</v>
      </c>
      <c r="AI49" s="52"/>
      <c r="AJ49" s="52"/>
      <c r="AK49" s="52"/>
      <c r="AL49" s="52"/>
      <c r="AM49" s="52"/>
      <c r="AN49" s="52"/>
      <c r="AO49" s="52"/>
      <c r="AP49" s="50"/>
      <c r="AQ49" s="50"/>
      <c r="AR49" s="53"/>
    </row>
    <row r="50" spans="1:57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1:57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1:57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1:57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1:57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1:57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1:57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1: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1:57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1:57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1:57" s="2" customFormat="1" ht="12.75">
      <c r="A60" s="32"/>
      <c r="B60" s="33"/>
      <c r="C60" s="34"/>
      <c r="D60" s="54" t="s">
        <v>45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4" t="s">
        <v>46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4" t="s">
        <v>45</v>
      </c>
      <c r="AI60" s="36"/>
      <c r="AJ60" s="36"/>
      <c r="AK60" s="36"/>
      <c r="AL60" s="36"/>
      <c r="AM60" s="54" t="s">
        <v>46</v>
      </c>
      <c r="AN60" s="36"/>
      <c r="AO60" s="36"/>
      <c r="AP60" s="34"/>
      <c r="AQ60" s="34"/>
      <c r="AR60" s="37"/>
      <c r="BE60" s="32"/>
    </row>
    <row r="61" spans="1:57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1:57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1:57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1:57" s="2" customFormat="1" ht="12.75">
      <c r="A64" s="32"/>
      <c r="B64" s="33"/>
      <c r="C64" s="34"/>
      <c r="D64" s="51" t="s">
        <v>47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1" t="s">
        <v>48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7"/>
      <c r="BE64" s="32"/>
    </row>
    <row r="65" spans="1:57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1:57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1:5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1:57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1:57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1:57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1:57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1:57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1:57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1:57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1:57" s="2" customFormat="1" ht="12.75">
      <c r="A75" s="32"/>
      <c r="B75" s="33"/>
      <c r="C75" s="34"/>
      <c r="D75" s="54" t="s">
        <v>45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4" t="s">
        <v>46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4" t="s">
        <v>45</v>
      </c>
      <c r="AI75" s="36"/>
      <c r="AJ75" s="36"/>
      <c r="AK75" s="36"/>
      <c r="AL75" s="36"/>
      <c r="AM75" s="54" t="s">
        <v>46</v>
      </c>
      <c r="AN75" s="36"/>
      <c r="AO75" s="36"/>
      <c r="AP75" s="34"/>
      <c r="AQ75" s="34"/>
      <c r="AR75" s="37"/>
      <c r="BE75" s="32"/>
    </row>
    <row r="76" spans="1:57" s="2" customForma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7"/>
      <c r="BE76" s="32"/>
    </row>
    <row r="77" spans="1:57" s="2" customFormat="1" ht="6.95" customHeight="1">
      <c r="A77" s="32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7"/>
      <c r="BE77" s="32"/>
    </row>
    <row r="81" spans="1:91" s="2" customFormat="1" ht="6.95" customHeight="1">
      <c r="A81" s="32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7"/>
      <c r="BE81" s="32"/>
    </row>
    <row r="82" spans="1:91" s="2" customFormat="1" ht="24.95" customHeight="1">
      <c r="A82" s="32"/>
      <c r="B82" s="33"/>
      <c r="C82" s="21" t="s">
        <v>49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7"/>
      <c r="BE82" s="32"/>
    </row>
    <row r="83" spans="1:91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7"/>
      <c r="BE83" s="32"/>
    </row>
    <row r="84" spans="1:91" s="4" customFormat="1" ht="12" customHeight="1">
      <c r="B84" s="60"/>
      <c r="C84" s="27" t="s">
        <v>12</v>
      </c>
      <c r="D84" s="61"/>
      <c r="E84" s="61"/>
      <c r="F84" s="61"/>
      <c r="G84" s="61"/>
      <c r="H84" s="61"/>
      <c r="I84" s="61"/>
      <c r="J84" s="61"/>
      <c r="K84" s="61"/>
      <c r="L84" s="61">
        <f>K5</f>
        <v>0</v>
      </c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2"/>
    </row>
    <row r="85" spans="1:91" s="5" customFormat="1" ht="36.950000000000003" customHeight="1">
      <c r="B85" s="63"/>
      <c r="C85" s="64" t="s">
        <v>14</v>
      </c>
      <c r="D85" s="65"/>
      <c r="E85" s="65"/>
      <c r="F85" s="65"/>
      <c r="G85" s="65"/>
      <c r="H85" s="65"/>
      <c r="I85" s="65"/>
      <c r="J85" s="65"/>
      <c r="K85" s="65"/>
      <c r="L85" s="253" t="str">
        <f>K6</f>
        <v>Ubľa - rekonštrukcia vrstiev vozovky, výmena podkladnej a obrusnej vrstvy vozovky na MK v obci Ubľa  CKN 493/13, 528/13, 568 k.ú. Ubľa</v>
      </c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65"/>
      <c r="AQ85" s="65"/>
      <c r="AR85" s="66"/>
    </row>
    <row r="86" spans="1:91" s="2" customFormat="1" ht="6.95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7"/>
      <c r="BE86" s="32"/>
    </row>
    <row r="87" spans="1:91" s="2" customFormat="1" ht="12" customHeight="1">
      <c r="A87" s="32"/>
      <c r="B87" s="33"/>
      <c r="C87" s="27" t="s">
        <v>17</v>
      </c>
      <c r="D87" s="34"/>
      <c r="E87" s="34"/>
      <c r="F87" s="34"/>
      <c r="G87" s="34"/>
      <c r="H87" s="34"/>
      <c r="I87" s="34"/>
      <c r="J87" s="34"/>
      <c r="K87" s="34"/>
      <c r="L87" s="67" t="str">
        <f>IF(K8="","",K8)</f>
        <v>obec Ubľa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7" t="s">
        <v>19</v>
      </c>
      <c r="AJ87" s="34"/>
      <c r="AK87" s="34"/>
      <c r="AL87" s="34"/>
      <c r="AM87" s="255">
        <f>IF(AN8= "","",AN8)</f>
        <v>44651</v>
      </c>
      <c r="AN87" s="255"/>
      <c r="AO87" s="34"/>
      <c r="AP87" s="34"/>
      <c r="AQ87" s="34"/>
      <c r="AR87" s="37"/>
      <c r="BE87" s="32"/>
    </row>
    <row r="88" spans="1:91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7"/>
      <c r="BE88" s="32"/>
    </row>
    <row r="89" spans="1:91" s="2" customFormat="1" ht="15.2" customHeight="1">
      <c r="A89" s="32"/>
      <c r="B89" s="33"/>
      <c r="C89" s="27" t="s">
        <v>20</v>
      </c>
      <c r="D89" s="34"/>
      <c r="E89" s="34"/>
      <c r="F89" s="34"/>
      <c r="G89" s="34"/>
      <c r="H89" s="34"/>
      <c r="I89" s="34"/>
      <c r="J89" s="34"/>
      <c r="K89" s="34"/>
      <c r="L89" s="61" t="str">
        <f>IF(E11= "","",E11)</f>
        <v>obec Ubľa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7" t="s">
        <v>25</v>
      </c>
      <c r="AJ89" s="34"/>
      <c r="AK89" s="34"/>
      <c r="AL89" s="34"/>
      <c r="AM89" s="256" t="str">
        <f>IF(E17="","",E17)</f>
        <v>KApAR s.r.o., Prešov</v>
      </c>
      <c r="AN89" s="257"/>
      <c r="AO89" s="257"/>
      <c r="AP89" s="257"/>
      <c r="AQ89" s="34"/>
      <c r="AR89" s="37"/>
      <c r="AS89" s="258" t="s">
        <v>50</v>
      </c>
      <c r="AT89" s="259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2"/>
    </row>
    <row r="90" spans="1:91" s="2" customFormat="1" ht="15.2" customHeight="1">
      <c r="A90" s="32"/>
      <c r="B90" s="33"/>
      <c r="C90" s="27" t="s">
        <v>23</v>
      </c>
      <c r="D90" s="34"/>
      <c r="E90" s="34"/>
      <c r="F90" s="34"/>
      <c r="G90" s="34"/>
      <c r="H90" s="34"/>
      <c r="I90" s="34"/>
      <c r="J90" s="34"/>
      <c r="K90" s="34"/>
      <c r="L90" s="61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7" t="s">
        <v>28</v>
      </c>
      <c r="AJ90" s="34"/>
      <c r="AK90" s="34"/>
      <c r="AL90" s="34"/>
      <c r="AM90" s="256" t="str">
        <f>IF(E20="","",E20)</f>
        <v>KApAR s.r.o., Prešov</v>
      </c>
      <c r="AN90" s="257"/>
      <c r="AO90" s="257"/>
      <c r="AP90" s="257"/>
      <c r="AQ90" s="34"/>
      <c r="AR90" s="37"/>
      <c r="AS90" s="260"/>
      <c r="AT90" s="261"/>
      <c r="AU90" s="71"/>
      <c r="AV90" s="71"/>
      <c r="AW90" s="71"/>
      <c r="AX90" s="71"/>
      <c r="AY90" s="71"/>
      <c r="AZ90" s="71"/>
      <c r="BA90" s="71"/>
      <c r="BB90" s="71"/>
      <c r="BC90" s="71"/>
      <c r="BD90" s="72"/>
      <c r="BE90" s="32"/>
    </row>
    <row r="91" spans="1:91" s="2" customFormat="1" ht="10.9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7"/>
      <c r="AS91" s="262"/>
      <c r="AT91" s="263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2"/>
    </row>
    <row r="92" spans="1:91" s="2" customFormat="1" ht="29.25" customHeight="1">
      <c r="A92" s="32"/>
      <c r="B92" s="33"/>
      <c r="C92" s="245" t="s">
        <v>51</v>
      </c>
      <c r="D92" s="246"/>
      <c r="E92" s="246"/>
      <c r="F92" s="246"/>
      <c r="G92" s="246"/>
      <c r="H92" s="75"/>
      <c r="I92" s="247" t="s">
        <v>52</v>
      </c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8" t="s">
        <v>53</v>
      </c>
      <c r="AH92" s="246"/>
      <c r="AI92" s="246"/>
      <c r="AJ92" s="246"/>
      <c r="AK92" s="246"/>
      <c r="AL92" s="246"/>
      <c r="AM92" s="246"/>
      <c r="AN92" s="247" t="s">
        <v>54</v>
      </c>
      <c r="AO92" s="246"/>
      <c r="AP92" s="249"/>
      <c r="AQ92" s="76" t="s">
        <v>55</v>
      </c>
      <c r="AR92" s="37"/>
      <c r="AS92" s="77" t="s">
        <v>56</v>
      </c>
      <c r="AT92" s="78" t="s">
        <v>57</v>
      </c>
      <c r="AU92" s="78" t="s">
        <v>58</v>
      </c>
      <c r="AV92" s="78" t="s">
        <v>59</v>
      </c>
      <c r="AW92" s="78" t="s">
        <v>60</v>
      </c>
      <c r="AX92" s="78" t="s">
        <v>61</v>
      </c>
      <c r="AY92" s="78" t="s">
        <v>62</v>
      </c>
      <c r="AZ92" s="78" t="s">
        <v>63</v>
      </c>
      <c r="BA92" s="78" t="s">
        <v>64</v>
      </c>
      <c r="BB92" s="78" t="s">
        <v>65</v>
      </c>
      <c r="BC92" s="78" t="s">
        <v>66</v>
      </c>
      <c r="BD92" s="79" t="s">
        <v>67</v>
      </c>
      <c r="BE92" s="32"/>
    </row>
    <row r="93" spans="1:91" s="2" customFormat="1" ht="10.9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7"/>
      <c r="AS93" s="80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2"/>
      <c r="BE93" s="32"/>
    </row>
    <row r="94" spans="1:91" s="6" customFormat="1" ht="32.450000000000003" customHeight="1">
      <c r="B94" s="83"/>
      <c r="C94" s="84" t="s">
        <v>68</v>
      </c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250">
        <f>ROUND(SUM(AG95:AG97),2)</f>
        <v>0</v>
      </c>
      <c r="AH94" s="250"/>
      <c r="AI94" s="250"/>
      <c r="AJ94" s="250"/>
      <c r="AK94" s="250"/>
      <c r="AL94" s="250"/>
      <c r="AM94" s="250"/>
      <c r="AN94" s="251">
        <f>SUM(AG94,AT94)</f>
        <v>0</v>
      </c>
      <c r="AO94" s="251"/>
      <c r="AP94" s="251"/>
      <c r="AQ94" s="87" t="s">
        <v>1</v>
      </c>
      <c r="AR94" s="88"/>
      <c r="AS94" s="89">
        <f>ROUND(SUM(AS95:AS97),2)</f>
        <v>0</v>
      </c>
      <c r="AT94" s="90">
        <f>ROUND(SUM(AV94:AW94),2)</f>
        <v>0</v>
      </c>
      <c r="AU94" s="91">
        <f>ROUND(SUM(AU95:AU97),5)</f>
        <v>0</v>
      </c>
      <c r="AV94" s="90">
        <f>ROUND(AZ94*L29,2)</f>
        <v>0</v>
      </c>
      <c r="AW94" s="90">
        <f>ROUND(BA94*L30,2)</f>
        <v>0</v>
      </c>
      <c r="AX94" s="90">
        <f>ROUND(BB94*L29,2)</f>
        <v>0</v>
      </c>
      <c r="AY94" s="90">
        <f>ROUND(BC94*L30,2)</f>
        <v>0</v>
      </c>
      <c r="AZ94" s="90">
        <f>ROUND(SUM(AZ95:AZ97),2)</f>
        <v>0</v>
      </c>
      <c r="BA94" s="90">
        <f>ROUND(SUM(BA95:BA97),2)</f>
        <v>0</v>
      </c>
      <c r="BB94" s="90">
        <f>ROUND(SUM(BB95:BB97),2)</f>
        <v>0</v>
      </c>
      <c r="BC94" s="90">
        <f>ROUND(SUM(BC95:BC97),2)</f>
        <v>0</v>
      </c>
      <c r="BD94" s="92">
        <f>ROUND(SUM(BD95:BD97),2)</f>
        <v>0</v>
      </c>
      <c r="BS94" s="93" t="s">
        <v>69</v>
      </c>
      <c r="BT94" s="93" t="s">
        <v>70</v>
      </c>
      <c r="BU94" s="94" t="s">
        <v>71</v>
      </c>
      <c r="BV94" s="93" t="s">
        <v>72</v>
      </c>
      <c r="BW94" s="93" t="s">
        <v>5</v>
      </c>
      <c r="BX94" s="93" t="s">
        <v>73</v>
      </c>
      <c r="CL94" s="93" t="s">
        <v>1</v>
      </c>
    </row>
    <row r="95" spans="1:91" s="7" customFormat="1" ht="16.5" customHeight="1">
      <c r="A95" s="95" t="s">
        <v>74</v>
      </c>
      <c r="B95" s="96"/>
      <c r="C95" s="97"/>
      <c r="D95" s="244" t="s">
        <v>75</v>
      </c>
      <c r="E95" s="244"/>
      <c r="F95" s="244"/>
      <c r="G95" s="244"/>
      <c r="H95" s="244"/>
      <c r="I95" s="98"/>
      <c r="J95" s="244" t="s">
        <v>76</v>
      </c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2">
        <f>'A - Vetva A  '!J30</f>
        <v>0</v>
      </c>
      <c r="AH95" s="243"/>
      <c r="AI95" s="243"/>
      <c r="AJ95" s="243"/>
      <c r="AK95" s="243"/>
      <c r="AL95" s="243"/>
      <c r="AM95" s="243"/>
      <c r="AN95" s="242">
        <f>SUM(AG95,AT95)</f>
        <v>0</v>
      </c>
      <c r="AO95" s="243"/>
      <c r="AP95" s="243"/>
      <c r="AQ95" s="99" t="s">
        <v>77</v>
      </c>
      <c r="AR95" s="100"/>
      <c r="AS95" s="101">
        <v>0</v>
      </c>
      <c r="AT95" s="102">
        <f>ROUND(SUM(AV95:AW95),2)</f>
        <v>0</v>
      </c>
      <c r="AU95" s="103">
        <f>'A - Vetva A  '!P122</f>
        <v>0</v>
      </c>
      <c r="AV95" s="102">
        <f>'A - Vetva A  '!J33</f>
        <v>0</v>
      </c>
      <c r="AW95" s="102">
        <f>'A - Vetva A  '!J34</f>
        <v>0</v>
      </c>
      <c r="AX95" s="102">
        <f>'A - Vetva A  '!J35</f>
        <v>0</v>
      </c>
      <c r="AY95" s="102">
        <f>'A - Vetva A  '!J36</f>
        <v>0</v>
      </c>
      <c r="AZ95" s="102">
        <f>'A - Vetva A  '!F33</f>
        <v>0</v>
      </c>
      <c r="BA95" s="102">
        <f>'A - Vetva A  '!F34</f>
        <v>0</v>
      </c>
      <c r="BB95" s="102">
        <f>'A - Vetva A  '!F35</f>
        <v>0</v>
      </c>
      <c r="BC95" s="102">
        <f>'A - Vetva A  '!F36</f>
        <v>0</v>
      </c>
      <c r="BD95" s="104">
        <f>'A - Vetva A  '!F37</f>
        <v>0</v>
      </c>
      <c r="BT95" s="105" t="s">
        <v>78</v>
      </c>
      <c r="BV95" s="105" t="s">
        <v>72</v>
      </c>
      <c r="BW95" s="105" t="s">
        <v>79</v>
      </c>
      <c r="BX95" s="105" t="s">
        <v>5</v>
      </c>
      <c r="CL95" s="105" t="s">
        <v>1</v>
      </c>
      <c r="CM95" s="105" t="s">
        <v>70</v>
      </c>
    </row>
    <row r="96" spans="1:91" s="7" customFormat="1" ht="16.5" customHeight="1">
      <c r="A96" s="95" t="s">
        <v>74</v>
      </c>
      <c r="B96" s="96"/>
      <c r="C96" s="97"/>
      <c r="D96" s="244" t="s">
        <v>80</v>
      </c>
      <c r="E96" s="244"/>
      <c r="F96" s="244"/>
      <c r="G96" s="244"/>
      <c r="H96" s="244"/>
      <c r="I96" s="98"/>
      <c r="J96" s="244" t="s">
        <v>81</v>
      </c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2">
        <f>'B - Vetva B'!J30</f>
        <v>0</v>
      </c>
      <c r="AH96" s="243"/>
      <c r="AI96" s="243"/>
      <c r="AJ96" s="243"/>
      <c r="AK96" s="243"/>
      <c r="AL96" s="243"/>
      <c r="AM96" s="243"/>
      <c r="AN96" s="242">
        <f>SUM(AG96,AT96)</f>
        <v>0</v>
      </c>
      <c r="AO96" s="243"/>
      <c r="AP96" s="243"/>
      <c r="AQ96" s="99" t="s">
        <v>77</v>
      </c>
      <c r="AR96" s="100"/>
      <c r="AS96" s="101">
        <v>0</v>
      </c>
      <c r="AT96" s="102">
        <f>ROUND(SUM(AV96:AW96),2)</f>
        <v>0</v>
      </c>
      <c r="AU96" s="103">
        <f>'B - Vetva B'!P122</f>
        <v>0</v>
      </c>
      <c r="AV96" s="102">
        <f>'B - Vetva B'!J33</f>
        <v>0</v>
      </c>
      <c r="AW96" s="102">
        <f>'B - Vetva B'!J34</f>
        <v>0</v>
      </c>
      <c r="AX96" s="102">
        <f>'B - Vetva B'!J35</f>
        <v>0</v>
      </c>
      <c r="AY96" s="102">
        <f>'B - Vetva B'!J36</f>
        <v>0</v>
      </c>
      <c r="AZ96" s="102">
        <f>'B - Vetva B'!F33</f>
        <v>0</v>
      </c>
      <c r="BA96" s="102">
        <f>'B - Vetva B'!F34</f>
        <v>0</v>
      </c>
      <c r="BB96" s="102">
        <f>'B - Vetva B'!F35</f>
        <v>0</v>
      </c>
      <c r="BC96" s="102">
        <f>'B - Vetva B'!F36</f>
        <v>0</v>
      </c>
      <c r="BD96" s="104">
        <f>'B - Vetva B'!F37</f>
        <v>0</v>
      </c>
      <c r="BT96" s="105" t="s">
        <v>78</v>
      </c>
      <c r="BV96" s="105" t="s">
        <v>72</v>
      </c>
      <c r="BW96" s="105" t="s">
        <v>82</v>
      </c>
      <c r="BX96" s="105" t="s">
        <v>5</v>
      </c>
      <c r="CL96" s="105" t="s">
        <v>1</v>
      </c>
      <c r="CM96" s="105" t="s">
        <v>70</v>
      </c>
    </row>
    <row r="97" spans="1:91" s="7" customFormat="1" ht="16.5" customHeight="1">
      <c r="A97" s="95" t="s">
        <v>74</v>
      </c>
      <c r="B97" s="96"/>
      <c r="C97" s="97"/>
      <c r="D97" s="244" t="s">
        <v>83</v>
      </c>
      <c r="E97" s="244"/>
      <c r="F97" s="244"/>
      <c r="G97" s="244"/>
      <c r="H97" s="244"/>
      <c r="I97" s="98"/>
      <c r="J97" s="244" t="s">
        <v>84</v>
      </c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2">
        <f>'C - Vetva C'!J30</f>
        <v>0</v>
      </c>
      <c r="AH97" s="243"/>
      <c r="AI97" s="243"/>
      <c r="AJ97" s="243"/>
      <c r="AK97" s="243"/>
      <c r="AL97" s="243"/>
      <c r="AM97" s="243"/>
      <c r="AN97" s="242">
        <f>SUM(AG97,AT97)</f>
        <v>0</v>
      </c>
      <c r="AO97" s="243"/>
      <c r="AP97" s="243"/>
      <c r="AQ97" s="99" t="s">
        <v>77</v>
      </c>
      <c r="AR97" s="100"/>
      <c r="AS97" s="106">
        <v>0</v>
      </c>
      <c r="AT97" s="107">
        <f>ROUND(SUM(AV97:AW97),2)</f>
        <v>0</v>
      </c>
      <c r="AU97" s="108">
        <f>'C - Vetva C'!P122</f>
        <v>0</v>
      </c>
      <c r="AV97" s="107">
        <f>'C - Vetva C'!J33</f>
        <v>0</v>
      </c>
      <c r="AW97" s="107">
        <f>'C - Vetva C'!J34</f>
        <v>0</v>
      </c>
      <c r="AX97" s="107">
        <f>'C - Vetva C'!J35</f>
        <v>0</v>
      </c>
      <c r="AY97" s="107">
        <f>'C - Vetva C'!J36</f>
        <v>0</v>
      </c>
      <c r="AZ97" s="107">
        <f>'C - Vetva C'!F33</f>
        <v>0</v>
      </c>
      <c r="BA97" s="107">
        <f>'C - Vetva C'!F34</f>
        <v>0</v>
      </c>
      <c r="BB97" s="107">
        <f>'C - Vetva C'!F35</f>
        <v>0</v>
      </c>
      <c r="BC97" s="107">
        <f>'C - Vetva C'!F36</f>
        <v>0</v>
      </c>
      <c r="BD97" s="109">
        <f>'C - Vetva C'!F37</f>
        <v>0</v>
      </c>
      <c r="BT97" s="105" t="s">
        <v>78</v>
      </c>
      <c r="BV97" s="105" t="s">
        <v>72</v>
      </c>
      <c r="BW97" s="105" t="s">
        <v>85</v>
      </c>
      <c r="BX97" s="105" t="s">
        <v>5</v>
      </c>
      <c r="CL97" s="105" t="s">
        <v>1</v>
      </c>
      <c r="CM97" s="105" t="s">
        <v>70</v>
      </c>
    </row>
    <row r="98" spans="1:91" s="2" customFormat="1" ht="30" customHeight="1">
      <c r="A98" s="32"/>
      <c r="B98" s="33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7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91" s="2" customFormat="1" ht="6.95" customHeight="1">
      <c r="A99" s="32"/>
      <c r="B99" s="56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37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</sheetData>
  <sheetProtection password="E897" sheet="1" objects="1" scenarios="1" formatColumns="0" formatRows="0"/>
  <mergeCells count="50"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A - Vetva A  '!C2" display="/"/>
    <hyperlink ref="A96" location="'B - Vetva B'!C2" display="/"/>
    <hyperlink ref="A97" location="'C - Vetva C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5" t="s">
        <v>79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8"/>
      <c r="AT3" s="15" t="s">
        <v>70</v>
      </c>
    </row>
    <row r="4" spans="1:46" s="1" customFormat="1" ht="24.95" customHeight="1">
      <c r="B4" s="18"/>
      <c r="D4" s="112" t="s">
        <v>86</v>
      </c>
      <c r="L4" s="18"/>
      <c r="M4" s="113" t="s">
        <v>9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4" t="s">
        <v>14</v>
      </c>
      <c r="L6" s="18"/>
    </row>
    <row r="7" spans="1:46" s="1" customFormat="1" ht="26.25" customHeight="1">
      <c r="B7" s="18"/>
      <c r="E7" s="271" t="str">
        <f>'Rekapitulácia stavby'!K6</f>
        <v>Ubľa - rekonštrukcia vrstiev vozovky, výmena podkladnej a obrusnej vrstvy vozovky na MK v obci Ubľa  CKN 493/13, 528/13, 568 k.ú. Ubľa</v>
      </c>
      <c r="F7" s="272"/>
      <c r="G7" s="272"/>
      <c r="H7" s="272"/>
      <c r="L7" s="18"/>
    </row>
    <row r="8" spans="1:46" s="2" customFormat="1" ht="12" customHeight="1">
      <c r="A8" s="32"/>
      <c r="B8" s="37"/>
      <c r="C8" s="32"/>
      <c r="D8" s="114" t="s">
        <v>87</v>
      </c>
      <c r="E8" s="32"/>
      <c r="F8" s="32"/>
      <c r="G8" s="32"/>
      <c r="H8" s="32"/>
      <c r="I8" s="32"/>
      <c r="J8" s="32"/>
      <c r="K8" s="32"/>
      <c r="L8" s="53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3" t="s">
        <v>88</v>
      </c>
      <c r="F9" s="274"/>
      <c r="G9" s="274"/>
      <c r="H9" s="274"/>
      <c r="I9" s="32"/>
      <c r="J9" s="32"/>
      <c r="K9" s="32"/>
      <c r="L9" s="53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53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4" t="s">
        <v>15</v>
      </c>
      <c r="E11" s="32"/>
      <c r="F11" s="115" t="s">
        <v>1</v>
      </c>
      <c r="G11" s="32"/>
      <c r="H11" s="32"/>
      <c r="I11" s="114" t="s">
        <v>16</v>
      </c>
      <c r="J11" s="115" t="s">
        <v>1</v>
      </c>
      <c r="K11" s="32"/>
      <c r="L11" s="53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4" t="s">
        <v>17</v>
      </c>
      <c r="E12" s="32"/>
      <c r="F12" s="115" t="s">
        <v>18</v>
      </c>
      <c r="G12" s="32"/>
      <c r="H12" s="32"/>
      <c r="I12" s="114" t="s">
        <v>19</v>
      </c>
      <c r="J12" s="116">
        <f>'Rekapitulácia stavby'!AN8</f>
        <v>44651</v>
      </c>
      <c r="K12" s="32"/>
      <c r="L12" s="53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53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4" t="s">
        <v>20</v>
      </c>
      <c r="E14" s="32"/>
      <c r="F14" s="32"/>
      <c r="G14" s="32"/>
      <c r="H14" s="32"/>
      <c r="I14" s="114" t="s">
        <v>21</v>
      </c>
      <c r="J14" s="115" t="s">
        <v>1</v>
      </c>
      <c r="K14" s="32"/>
      <c r="L14" s="53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5" t="s">
        <v>18</v>
      </c>
      <c r="F15" s="32"/>
      <c r="G15" s="32"/>
      <c r="H15" s="32"/>
      <c r="I15" s="114" t="s">
        <v>22</v>
      </c>
      <c r="J15" s="115" t="s">
        <v>1</v>
      </c>
      <c r="K15" s="32"/>
      <c r="L15" s="53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53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4" t="s">
        <v>23</v>
      </c>
      <c r="E17" s="32"/>
      <c r="F17" s="32"/>
      <c r="G17" s="32"/>
      <c r="H17" s="32"/>
      <c r="I17" s="114" t="s">
        <v>21</v>
      </c>
      <c r="J17" s="28" t="str">
        <f>'Rekapitulácia stavby'!AN13</f>
        <v>Vyplň údaj</v>
      </c>
      <c r="K17" s="32"/>
      <c r="L17" s="53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5" t="str">
        <f>'Rekapitulácia stavby'!E14</f>
        <v>Vyplň údaj</v>
      </c>
      <c r="F18" s="276"/>
      <c r="G18" s="276"/>
      <c r="H18" s="276"/>
      <c r="I18" s="114" t="s">
        <v>22</v>
      </c>
      <c r="J18" s="28" t="str">
        <f>'Rekapitulácia stavby'!AN14</f>
        <v>Vyplň údaj</v>
      </c>
      <c r="K18" s="32"/>
      <c r="L18" s="53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53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4" t="s">
        <v>25</v>
      </c>
      <c r="E20" s="32"/>
      <c r="F20" s="32"/>
      <c r="G20" s="32"/>
      <c r="H20" s="32"/>
      <c r="I20" s="114" t="s">
        <v>21</v>
      </c>
      <c r="J20" s="115" t="s">
        <v>1</v>
      </c>
      <c r="K20" s="32"/>
      <c r="L20" s="53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5" t="s">
        <v>26</v>
      </c>
      <c r="F21" s="32"/>
      <c r="G21" s="32"/>
      <c r="H21" s="32"/>
      <c r="I21" s="114" t="s">
        <v>22</v>
      </c>
      <c r="J21" s="115" t="s">
        <v>1</v>
      </c>
      <c r="K21" s="32"/>
      <c r="L21" s="53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53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4" t="s">
        <v>28</v>
      </c>
      <c r="E23" s="32"/>
      <c r="F23" s="32"/>
      <c r="G23" s="32"/>
      <c r="H23" s="32"/>
      <c r="I23" s="114" t="s">
        <v>21</v>
      </c>
      <c r="J23" s="115" t="s">
        <v>1</v>
      </c>
      <c r="K23" s="32"/>
      <c r="L23" s="53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5" t="s">
        <v>26</v>
      </c>
      <c r="F24" s="32"/>
      <c r="G24" s="32"/>
      <c r="H24" s="32"/>
      <c r="I24" s="114" t="s">
        <v>22</v>
      </c>
      <c r="J24" s="115" t="s">
        <v>1</v>
      </c>
      <c r="K24" s="32"/>
      <c r="L24" s="53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53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4" t="s">
        <v>29</v>
      </c>
      <c r="E26" s="32"/>
      <c r="F26" s="32"/>
      <c r="G26" s="32"/>
      <c r="H26" s="32"/>
      <c r="I26" s="32"/>
      <c r="J26" s="32"/>
      <c r="K26" s="32"/>
      <c r="L26" s="53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7"/>
      <c r="B27" s="118"/>
      <c r="C27" s="117"/>
      <c r="D27" s="117"/>
      <c r="E27" s="277" t="s">
        <v>1</v>
      </c>
      <c r="F27" s="277"/>
      <c r="G27" s="277"/>
      <c r="H27" s="277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53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20"/>
      <c r="E29" s="120"/>
      <c r="F29" s="120"/>
      <c r="G29" s="120"/>
      <c r="H29" s="120"/>
      <c r="I29" s="120"/>
      <c r="J29" s="120"/>
      <c r="K29" s="120"/>
      <c r="L29" s="53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21" t="s">
        <v>30</v>
      </c>
      <c r="E30" s="32"/>
      <c r="F30" s="32"/>
      <c r="G30" s="32"/>
      <c r="H30" s="32"/>
      <c r="I30" s="32"/>
      <c r="J30" s="122">
        <f>ROUND(J122, 2)</f>
        <v>0</v>
      </c>
      <c r="K30" s="32"/>
      <c r="L30" s="53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20"/>
      <c r="E31" s="120"/>
      <c r="F31" s="120"/>
      <c r="G31" s="120"/>
      <c r="H31" s="120"/>
      <c r="I31" s="120"/>
      <c r="J31" s="120"/>
      <c r="K31" s="120"/>
      <c r="L31" s="53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23" t="s">
        <v>32</v>
      </c>
      <c r="G32" s="32"/>
      <c r="H32" s="32"/>
      <c r="I32" s="123" t="s">
        <v>31</v>
      </c>
      <c r="J32" s="123" t="s">
        <v>33</v>
      </c>
      <c r="K32" s="32"/>
      <c r="L32" s="53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4" t="s">
        <v>34</v>
      </c>
      <c r="E33" s="125" t="s">
        <v>35</v>
      </c>
      <c r="F33" s="126">
        <f>ROUND((SUM(BE122:BE157)),  2)</f>
        <v>0</v>
      </c>
      <c r="G33" s="127"/>
      <c r="H33" s="127"/>
      <c r="I33" s="128">
        <v>0.2</v>
      </c>
      <c r="J33" s="126">
        <f>ROUND(((SUM(BE122:BE157))*I33),  2)</f>
        <v>0</v>
      </c>
      <c r="K33" s="32"/>
      <c r="L33" s="53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25" t="s">
        <v>36</v>
      </c>
      <c r="F34" s="126">
        <f>ROUND((SUM(BF122:BF157)),  2)</f>
        <v>0</v>
      </c>
      <c r="G34" s="127"/>
      <c r="H34" s="127"/>
      <c r="I34" s="128">
        <v>0.2</v>
      </c>
      <c r="J34" s="126">
        <f>ROUND(((SUM(BF122:BF157))*I34),  2)</f>
        <v>0</v>
      </c>
      <c r="K34" s="32"/>
      <c r="L34" s="53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4" t="s">
        <v>37</v>
      </c>
      <c r="F35" s="129">
        <f>ROUND((SUM(BG122:BG157)),  2)</f>
        <v>0</v>
      </c>
      <c r="G35" s="32"/>
      <c r="H35" s="32"/>
      <c r="I35" s="130">
        <v>0.2</v>
      </c>
      <c r="J35" s="129">
        <f>0</f>
        <v>0</v>
      </c>
      <c r="K35" s="32"/>
      <c r="L35" s="53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4" t="s">
        <v>38</v>
      </c>
      <c r="F36" s="129">
        <f>ROUND((SUM(BH122:BH157)),  2)</f>
        <v>0</v>
      </c>
      <c r="G36" s="32"/>
      <c r="H36" s="32"/>
      <c r="I36" s="130">
        <v>0.2</v>
      </c>
      <c r="J36" s="129">
        <f>0</f>
        <v>0</v>
      </c>
      <c r="K36" s="32"/>
      <c r="L36" s="53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25" t="s">
        <v>39</v>
      </c>
      <c r="F37" s="126">
        <f>ROUND((SUM(BI122:BI157)),  2)</f>
        <v>0</v>
      </c>
      <c r="G37" s="127"/>
      <c r="H37" s="127"/>
      <c r="I37" s="128">
        <v>0</v>
      </c>
      <c r="J37" s="126">
        <f>0</f>
        <v>0</v>
      </c>
      <c r="K37" s="32"/>
      <c r="L37" s="53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53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31"/>
      <c r="D39" s="132" t="s">
        <v>40</v>
      </c>
      <c r="E39" s="133"/>
      <c r="F39" s="133"/>
      <c r="G39" s="134" t="s">
        <v>41</v>
      </c>
      <c r="H39" s="135" t="s">
        <v>42</v>
      </c>
      <c r="I39" s="133"/>
      <c r="J39" s="136">
        <f>SUM(J30:J37)</f>
        <v>0</v>
      </c>
      <c r="K39" s="137"/>
      <c r="L39" s="53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53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53"/>
      <c r="D50" s="138" t="s">
        <v>43</v>
      </c>
      <c r="E50" s="139"/>
      <c r="F50" s="139"/>
      <c r="G50" s="138" t="s">
        <v>44</v>
      </c>
      <c r="H50" s="139"/>
      <c r="I50" s="139"/>
      <c r="J50" s="139"/>
      <c r="K50" s="139"/>
      <c r="L50" s="53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32"/>
      <c r="B61" s="37"/>
      <c r="C61" s="32"/>
      <c r="D61" s="140" t="s">
        <v>45</v>
      </c>
      <c r="E61" s="141"/>
      <c r="F61" s="142" t="s">
        <v>46</v>
      </c>
      <c r="G61" s="140" t="s">
        <v>45</v>
      </c>
      <c r="H61" s="141"/>
      <c r="I61" s="141"/>
      <c r="J61" s="143" t="s">
        <v>46</v>
      </c>
      <c r="K61" s="141"/>
      <c r="L61" s="53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32"/>
      <c r="B65" s="37"/>
      <c r="C65" s="32"/>
      <c r="D65" s="138" t="s">
        <v>47</v>
      </c>
      <c r="E65" s="144"/>
      <c r="F65" s="144"/>
      <c r="G65" s="138" t="s">
        <v>48</v>
      </c>
      <c r="H65" s="144"/>
      <c r="I65" s="144"/>
      <c r="J65" s="144"/>
      <c r="K65" s="144"/>
      <c r="L65" s="53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32"/>
      <c r="B76" s="37"/>
      <c r="C76" s="32"/>
      <c r="D76" s="140" t="s">
        <v>45</v>
      </c>
      <c r="E76" s="141"/>
      <c r="F76" s="142" t="s">
        <v>46</v>
      </c>
      <c r="G76" s="140" t="s">
        <v>45</v>
      </c>
      <c r="H76" s="141"/>
      <c r="I76" s="141"/>
      <c r="J76" s="143" t="s">
        <v>46</v>
      </c>
      <c r="K76" s="141"/>
      <c r="L76" s="53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3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hidden="1" customHeight="1">
      <c r="A81" s="32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3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hidden="1" customHeight="1">
      <c r="A82" s="32"/>
      <c r="B82" s="33"/>
      <c r="C82" s="21" t="s">
        <v>89</v>
      </c>
      <c r="D82" s="34"/>
      <c r="E82" s="34"/>
      <c r="F82" s="34"/>
      <c r="G82" s="34"/>
      <c r="H82" s="34"/>
      <c r="I82" s="34"/>
      <c r="J82" s="34"/>
      <c r="K82" s="34"/>
      <c r="L82" s="53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hidden="1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53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hidden="1" customHeight="1">
      <c r="A84" s="32"/>
      <c r="B84" s="33"/>
      <c r="C84" s="27" t="s">
        <v>14</v>
      </c>
      <c r="D84" s="34"/>
      <c r="E84" s="34"/>
      <c r="F84" s="34"/>
      <c r="G84" s="34"/>
      <c r="H84" s="34"/>
      <c r="I84" s="34"/>
      <c r="J84" s="34"/>
      <c r="K84" s="34"/>
      <c r="L84" s="53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26.25" hidden="1" customHeight="1">
      <c r="A85" s="32"/>
      <c r="B85" s="33"/>
      <c r="C85" s="34"/>
      <c r="D85" s="34"/>
      <c r="E85" s="269" t="str">
        <f>E7</f>
        <v>Ubľa - rekonštrukcia vrstiev vozovky, výmena podkladnej a obrusnej vrstvy vozovky na MK v obci Ubľa  CKN 493/13, 528/13, 568 k.ú. Ubľa</v>
      </c>
      <c r="F85" s="270"/>
      <c r="G85" s="270"/>
      <c r="H85" s="270"/>
      <c r="I85" s="34"/>
      <c r="J85" s="34"/>
      <c r="K85" s="34"/>
      <c r="L85" s="53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hidden="1" customHeight="1">
      <c r="A86" s="32"/>
      <c r="B86" s="33"/>
      <c r="C86" s="27" t="s">
        <v>87</v>
      </c>
      <c r="D86" s="34"/>
      <c r="E86" s="34"/>
      <c r="F86" s="34"/>
      <c r="G86" s="34"/>
      <c r="H86" s="34"/>
      <c r="I86" s="34"/>
      <c r="J86" s="34"/>
      <c r="K86" s="34"/>
      <c r="L86" s="53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hidden="1" customHeight="1">
      <c r="A87" s="32"/>
      <c r="B87" s="33"/>
      <c r="C87" s="34"/>
      <c r="D87" s="34"/>
      <c r="E87" s="253" t="str">
        <f>E9</f>
        <v xml:space="preserve">A - Vetva A  </v>
      </c>
      <c r="F87" s="268"/>
      <c r="G87" s="268"/>
      <c r="H87" s="268"/>
      <c r="I87" s="34"/>
      <c r="J87" s="34"/>
      <c r="K87" s="34"/>
      <c r="L87" s="53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hidden="1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53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hidden="1" customHeight="1">
      <c r="A89" s="32"/>
      <c r="B89" s="33"/>
      <c r="C89" s="27" t="s">
        <v>17</v>
      </c>
      <c r="D89" s="34"/>
      <c r="E89" s="34"/>
      <c r="F89" s="25" t="str">
        <f>F12</f>
        <v>obec Ubľa</v>
      </c>
      <c r="G89" s="34"/>
      <c r="H89" s="34"/>
      <c r="I89" s="27" t="s">
        <v>19</v>
      </c>
      <c r="J89" s="68">
        <f>IF(J12="","",J12)</f>
        <v>44651</v>
      </c>
      <c r="K89" s="34"/>
      <c r="L89" s="53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hidden="1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53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hidden="1" customHeight="1">
      <c r="A91" s="32"/>
      <c r="B91" s="33"/>
      <c r="C91" s="27" t="s">
        <v>20</v>
      </c>
      <c r="D91" s="34"/>
      <c r="E91" s="34"/>
      <c r="F91" s="25" t="str">
        <f>E15</f>
        <v>obec Ubľa</v>
      </c>
      <c r="G91" s="34"/>
      <c r="H91" s="34"/>
      <c r="I91" s="27" t="s">
        <v>25</v>
      </c>
      <c r="J91" s="30" t="str">
        <f>E21</f>
        <v>KApAR s.r.o., Prešov</v>
      </c>
      <c r="K91" s="34"/>
      <c r="L91" s="53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hidden="1" customHeight="1">
      <c r="A92" s="32"/>
      <c r="B92" s="33"/>
      <c r="C92" s="27" t="s">
        <v>23</v>
      </c>
      <c r="D92" s="34"/>
      <c r="E92" s="34"/>
      <c r="F92" s="25" t="str">
        <f>IF(E18="","",E18)</f>
        <v>Vyplň údaj</v>
      </c>
      <c r="G92" s="34"/>
      <c r="H92" s="34"/>
      <c r="I92" s="27" t="s">
        <v>28</v>
      </c>
      <c r="J92" s="30" t="str">
        <f>E24</f>
        <v>KApAR s.r.o., Prešov</v>
      </c>
      <c r="K92" s="34"/>
      <c r="L92" s="53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hidden="1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53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hidden="1" customHeight="1">
      <c r="A94" s="32"/>
      <c r="B94" s="33"/>
      <c r="C94" s="149" t="s">
        <v>90</v>
      </c>
      <c r="D94" s="150"/>
      <c r="E94" s="150"/>
      <c r="F94" s="150"/>
      <c r="G94" s="150"/>
      <c r="H94" s="150"/>
      <c r="I94" s="150"/>
      <c r="J94" s="151" t="s">
        <v>91</v>
      </c>
      <c r="K94" s="150"/>
      <c r="L94" s="53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hidden="1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53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hidden="1" customHeight="1">
      <c r="A96" s="32"/>
      <c r="B96" s="33"/>
      <c r="C96" s="152" t="s">
        <v>92</v>
      </c>
      <c r="D96" s="34"/>
      <c r="E96" s="34"/>
      <c r="F96" s="34"/>
      <c r="G96" s="34"/>
      <c r="H96" s="34"/>
      <c r="I96" s="34"/>
      <c r="J96" s="86">
        <f>J122</f>
        <v>0</v>
      </c>
      <c r="K96" s="34"/>
      <c r="L96" s="53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93</v>
      </c>
    </row>
    <row r="97" spans="1:31" s="9" customFormat="1" ht="24.95" hidden="1" customHeight="1">
      <c r="B97" s="153"/>
      <c r="C97" s="154"/>
      <c r="D97" s="155" t="s">
        <v>94</v>
      </c>
      <c r="E97" s="156"/>
      <c r="F97" s="156"/>
      <c r="G97" s="156"/>
      <c r="H97" s="156"/>
      <c r="I97" s="156"/>
      <c r="J97" s="157">
        <f>J123</f>
        <v>0</v>
      </c>
      <c r="K97" s="154"/>
      <c r="L97" s="158"/>
    </row>
    <row r="98" spans="1:31" s="10" customFormat="1" ht="19.899999999999999" hidden="1" customHeight="1">
      <c r="B98" s="159"/>
      <c r="C98" s="160"/>
      <c r="D98" s="161" t="s">
        <v>95</v>
      </c>
      <c r="E98" s="162"/>
      <c r="F98" s="162"/>
      <c r="G98" s="162"/>
      <c r="H98" s="162"/>
      <c r="I98" s="162"/>
      <c r="J98" s="163">
        <f>J124</f>
        <v>0</v>
      </c>
      <c r="K98" s="160"/>
      <c r="L98" s="164"/>
    </row>
    <row r="99" spans="1:31" s="10" customFormat="1" ht="19.899999999999999" hidden="1" customHeight="1">
      <c r="B99" s="159"/>
      <c r="C99" s="160"/>
      <c r="D99" s="161" t="s">
        <v>96</v>
      </c>
      <c r="E99" s="162"/>
      <c r="F99" s="162"/>
      <c r="G99" s="162"/>
      <c r="H99" s="162"/>
      <c r="I99" s="162"/>
      <c r="J99" s="163">
        <f>J133</f>
        <v>0</v>
      </c>
      <c r="K99" s="160"/>
      <c r="L99" s="164"/>
    </row>
    <row r="100" spans="1:31" s="10" customFormat="1" ht="19.899999999999999" hidden="1" customHeight="1">
      <c r="B100" s="159"/>
      <c r="C100" s="160"/>
      <c r="D100" s="161" t="s">
        <v>97</v>
      </c>
      <c r="E100" s="162"/>
      <c r="F100" s="162"/>
      <c r="G100" s="162"/>
      <c r="H100" s="162"/>
      <c r="I100" s="162"/>
      <c r="J100" s="163">
        <f>J136</f>
        <v>0</v>
      </c>
      <c r="K100" s="160"/>
      <c r="L100" s="164"/>
    </row>
    <row r="101" spans="1:31" s="10" customFormat="1" ht="19.899999999999999" hidden="1" customHeight="1">
      <c r="B101" s="159"/>
      <c r="C101" s="160"/>
      <c r="D101" s="161" t="s">
        <v>98</v>
      </c>
      <c r="E101" s="162"/>
      <c r="F101" s="162"/>
      <c r="G101" s="162"/>
      <c r="H101" s="162"/>
      <c r="I101" s="162"/>
      <c r="J101" s="163">
        <f>J145</f>
        <v>0</v>
      </c>
      <c r="K101" s="160"/>
      <c r="L101" s="164"/>
    </row>
    <row r="102" spans="1:31" s="10" customFormat="1" ht="19.899999999999999" hidden="1" customHeight="1">
      <c r="B102" s="159"/>
      <c r="C102" s="160"/>
      <c r="D102" s="161" t="s">
        <v>99</v>
      </c>
      <c r="E102" s="162"/>
      <c r="F102" s="162"/>
      <c r="G102" s="162"/>
      <c r="H102" s="162"/>
      <c r="I102" s="162"/>
      <c r="J102" s="163">
        <f>J156</f>
        <v>0</v>
      </c>
      <c r="K102" s="160"/>
      <c r="L102" s="164"/>
    </row>
    <row r="103" spans="1:31" s="2" customFormat="1" ht="21.75" hidden="1" customHeight="1">
      <c r="A103" s="32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53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hidden="1" customHeight="1">
      <c r="A104" s="32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3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hidden="1"/>
    <row r="106" spans="1:31" hidden="1"/>
    <row r="107" spans="1:31" hidden="1"/>
    <row r="108" spans="1:31" s="2" customFormat="1" ht="6.95" customHeight="1">
      <c r="A108" s="32"/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3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>
      <c r="A109" s="32"/>
      <c r="B109" s="33"/>
      <c r="C109" s="21" t="s">
        <v>100</v>
      </c>
      <c r="D109" s="34"/>
      <c r="E109" s="34"/>
      <c r="F109" s="34"/>
      <c r="G109" s="34"/>
      <c r="H109" s="34"/>
      <c r="I109" s="34"/>
      <c r="J109" s="34"/>
      <c r="K109" s="34"/>
      <c r="L109" s="53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53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14</v>
      </c>
      <c r="D111" s="34"/>
      <c r="E111" s="34"/>
      <c r="F111" s="34"/>
      <c r="G111" s="34"/>
      <c r="H111" s="34"/>
      <c r="I111" s="34"/>
      <c r="J111" s="34"/>
      <c r="K111" s="34"/>
      <c r="L111" s="53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26.25" customHeight="1">
      <c r="A112" s="32"/>
      <c r="B112" s="33"/>
      <c r="C112" s="34"/>
      <c r="D112" s="34"/>
      <c r="E112" s="269" t="str">
        <f>E7</f>
        <v>Ubľa - rekonštrukcia vrstiev vozovky, výmena podkladnej a obrusnej vrstvy vozovky na MK v obci Ubľa  CKN 493/13, 528/13, 568 k.ú. Ubľa</v>
      </c>
      <c r="F112" s="270"/>
      <c r="G112" s="270"/>
      <c r="H112" s="270"/>
      <c r="I112" s="34"/>
      <c r="J112" s="34"/>
      <c r="K112" s="34"/>
      <c r="L112" s="53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87</v>
      </c>
      <c r="D113" s="34"/>
      <c r="E113" s="34"/>
      <c r="F113" s="34"/>
      <c r="G113" s="34"/>
      <c r="H113" s="34"/>
      <c r="I113" s="34"/>
      <c r="J113" s="34"/>
      <c r="K113" s="34"/>
      <c r="L113" s="53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4"/>
      <c r="D114" s="34"/>
      <c r="E114" s="253" t="str">
        <f>E9</f>
        <v xml:space="preserve">A - Vetva A  </v>
      </c>
      <c r="F114" s="268"/>
      <c r="G114" s="268"/>
      <c r="H114" s="268"/>
      <c r="I114" s="34"/>
      <c r="J114" s="34"/>
      <c r="K114" s="34"/>
      <c r="L114" s="53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53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17</v>
      </c>
      <c r="D116" s="34"/>
      <c r="E116" s="34"/>
      <c r="F116" s="25" t="str">
        <f>F12</f>
        <v>obec Ubľa</v>
      </c>
      <c r="G116" s="34"/>
      <c r="H116" s="34"/>
      <c r="I116" s="27" t="s">
        <v>19</v>
      </c>
      <c r="J116" s="68">
        <f>IF(J12="","",J12)</f>
        <v>44651</v>
      </c>
      <c r="K116" s="34"/>
      <c r="L116" s="53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53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20</v>
      </c>
      <c r="D118" s="34"/>
      <c r="E118" s="34"/>
      <c r="F118" s="25" t="str">
        <f>E15</f>
        <v>obec Ubľa</v>
      </c>
      <c r="G118" s="34"/>
      <c r="H118" s="34"/>
      <c r="I118" s="27" t="s">
        <v>25</v>
      </c>
      <c r="J118" s="30" t="str">
        <f>E21</f>
        <v>KApAR s.r.o., Prešov</v>
      </c>
      <c r="K118" s="34"/>
      <c r="L118" s="53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23</v>
      </c>
      <c r="D119" s="34"/>
      <c r="E119" s="34"/>
      <c r="F119" s="25" t="str">
        <f>IF(E18="","",E18)</f>
        <v>Vyplň údaj</v>
      </c>
      <c r="G119" s="34"/>
      <c r="H119" s="34"/>
      <c r="I119" s="27" t="s">
        <v>28</v>
      </c>
      <c r="J119" s="30" t="str">
        <f>E24</f>
        <v>KApAR s.r.o., Prešov</v>
      </c>
      <c r="K119" s="34"/>
      <c r="L119" s="53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53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65"/>
      <c r="B121" s="166"/>
      <c r="C121" s="167" t="s">
        <v>101</v>
      </c>
      <c r="D121" s="168" t="s">
        <v>55</v>
      </c>
      <c r="E121" s="168" t="s">
        <v>51</v>
      </c>
      <c r="F121" s="168" t="s">
        <v>52</v>
      </c>
      <c r="G121" s="168" t="s">
        <v>102</v>
      </c>
      <c r="H121" s="168" t="s">
        <v>103</v>
      </c>
      <c r="I121" s="168" t="s">
        <v>104</v>
      </c>
      <c r="J121" s="169" t="s">
        <v>91</v>
      </c>
      <c r="K121" s="170" t="s">
        <v>105</v>
      </c>
      <c r="L121" s="171"/>
      <c r="M121" s="77" t="s">
        <v>1</v>
      </c>
      <c r="N121" s="78" t="s">
        <v>34</v>
      </c>
      <c r="O121" s="78" t="s">
        <v>106</v>
      </c>
      <c r="P121" s="78" t="s">
        <v>107</v>
      </c>
      <c r="Q121" s="78" t="s">
        <v>108</v>
      </c>
      <c r="R121" s="78" t="s">
        <v>109</v>
      </c>
      <c r="S121" s="78" t="s">
        <v>110</v>
      </c>
      <c r="T121" s="79" t="s">
        <v>111</v>
      </c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</row>
    <row r="122" spans="1:65" s="2" customFormat="1" ht="22.9" customHeight="1">
      <c r="A122" s="32"/>
      <c r="B122" s="33"/>
      <c r="C122" s="84" t="s">
        <v>92</v>
      </c>
      <c r="D122" s="34"/>
      <c r="E122" s="34"/>
      <c r="F122" s="34"/>
      <c r="G122" s="34"/>
      <c r="H122" s="34"/>
      <c r="I122" s="34"/>
      <c r="J122" s="172">
        <f>BK122</f>
        <v>0</v>
      </c>
      <c r="K122" s="34"/>
      <c r="L122" s="37"/>
      <c r="M122" s="80"/>
      <c r="N122" s="173"/>
      <c r="O122" s="81"/>
      <c r="P122" s="174">
        <f>P123</f>
        <v>0</v>
      </c>
      <c r="Q122" s="81"/>
      <c r="R122" s="174">
        <f>R123</f>
        <v>2604.14761</v>
      </c>
      <c r="S122" s="81"/>
      <c r="T122" s="175">
        <f>T123</f>
        <v>1427.2530000000002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5" t="s">
        <v>69</v>
      </c>
      <c r="AU122" s="15" t="s">
        <v>93</v>
      </c>
      <c r="BK122" s="176">
        <f>BK123</f>
        <v>0</v>
      </c>
    </row>
    <row r="123" spans="1:65" s="12" customFormat="1" ht="25.9" customHeight="1">
      <c r="B123" s="177"/>
      <c r="C123" s="178"/>
      <c r="D123" s="179" t="s">
        <v>69</v>
      </c>
      <c r="E123" s="180" t="s">
        <v>112</v>
      </c>
      <c r="F123" s="180" t="s">
        <v>113</v>
      </c>
      <c r="G123" s="178"/>
      <c r="H123" s="178"/>
      <c r="I123" s="181"/>
      <c r="J123" s="182">
        <f>BK123</f>
        <v>0</v>
      </c>
      <c r="K123" s="178"/>
      <c r="L123" s="183"/>
      <c r="M123" s="184"/>
      <c r="N123" s="185"/>
      <c r="O123" s="185"/>
      <c r="P123" s="186">
        <f>P124+P133+P136+P145+P156</f>
        <v>0</v>
      </c>
      <c r="Q123" s="185"/>
      <c r="R123" s="186">
        <f>R124+R133+R136+R145+R156</f>
        <v>2604.14761</v>
      </c>
      <c r="S123" s="185"/>
      <c r="T123" s="187">
        <f>T124+T133+T136+T145+T156</f>
        <v>1427.2530000000002</v>
      </c>
      <c r="AR123" s="188" t="s">
        <v>78</v>
      </c>
      <c r="AT123" s="189" t="s">
        <v>69</v>
      </c>
      <c r="AU123" s="189" t="s">
        <v>70</v>
      </c>
      <c r="AY123" s="188" t="s">
        <v>114</v>
      </c>
      <c r="BK123" s="190">
        <f>BK124+BK133+BK136+BK145+BK156</f>
        <v>0</v>
      </c>
    </row>
    <row r="124" spans="1:65" s="12" customFormat="1" ht="22.9" customHeight="1">
      <c r="B124" s="177"/>
      <c r="C124" s="178"/>
      <c r="D124" s="179" t="s">
        <v>69</v>
      </c>
      <c r="E124" s="191" t="s">
        <v>78</v>
      </c>
      <c r="F124" s="191" t="s">
        <v>115</v>
      </c>
      <c r="G124" s="178"/>
      <c r="H124" s="178"/>
      <c r="I124" s="181"/>
      <c r="J124" s="192">
        <f>BK124</f>
        <v>0</v>
      </c>
      <c r="K124" s="178"/>
      <c r="L124" s="183"/>
      <c r="M124" s="184"/>
      <c r="N124" s="185"/>
      <c r="O124" s="185"/>
      <c r="P124" s="186">
        <f>SUM(P125:P132)</f>
        <v>0</v>
      </c>
      <c r="Q124" s="185"/>
      <c r="R124" s="186">
        <f>SUM(R125:R132)</f>
        <v>2.1349999999999997E-2</v>
      </c>
      <c r="S124" s="185"/>
      <c r="T124" s="187">
        <f>SUM(T125:T132)</f>
        <v>1427.2530000000002</v>
      </c>
      <c r="AR124" s="188" t="s">
        <v>78</v>
      </c>
      <c r="AT124" s="189" t="s">
        <v>69</v>
      </c>
      <c r="AU124" s="189" t="s">
        <v>78</v>
      </c>
      <c r="AY124" s="188" t="s">
        <v>114</v>
      </c>
      <c r="BK124" s="190">
        <f>SUM(BK125:BK132)</f>
        <v>0</v>
      </c>
    </row>
    <row r="125" spans="1:65" s="2" customFormat="1" ht="24.2" customHeight="1">
      <c r="A125" s="32"/>
      <c r="B125" s="33"/>
      <c r="C125" s="193" t="s">
        <v>78</v>
      </c>
      <c r="D125" s="193" t="s">
        <v>116</v>
      </c>
      <c r="E125" s="194" t="s">
        <v>117</v>
      </c>
      <c r="F125" s="195" t="s">
        <v>118</v>
      </c>
      <c r="G125" s="196" t="s">
        <v>119</v>
      </c>
      <c r="H125" s="197">
        <v>2403</v>
      </c>
      <c r="I125" s="198"/>
      <c r="J125" s="199">
        <f>ROUND(I125*H125,2)</f>
        <v>0</v>
      </c>
      <c r="K125" s="200"/>
      <c r="L125" s="37"/>
      <c r="M125" s="201" t="s">
        <v>1</v>
      </c>
      <c r="N125" s="202" t="s">
        <v>36</v>
      </c>
      <c r="O125" s="73"/>
      <c r="P125" s="203">
        <f>O125*H125</f>
        <v>0</v>
      </c>
      <c r="Q125" s="203">
        <v>0</v>
      </c>
      <c r="R125" s="203">
        <f>Q125*H125</f>
        <v>0</v>
      </c>
      <c r="S125" s="203">
        <v>0.18099999999999999</v>
      </c>
      <c r="T125" s="204">
        <f>S125*H125</f>
        <v>434.94299999999998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205" t="s">
        <v>120</v>
      </c>
      <c r="AT125" s="205" t="s">
        <v>116</v>
      </c>
      <c r="AU125" s="205" t="s">
        <v>121</v>
      </c>
      <c r="AY125" s="15" t="s">
        <v>114</v>
      </c>
      <c r="BE125" s="206">
        <f>IF(N125="základná",J125,0)</f>
        <v>0</v>
      </c>
      <c r="BF125" s="206">
        <f>IF(N125="znížená",J125,0)</f>
        <v>0</v>
      </c>
      <c r="BG125" s="206">
        <f>IF(N125="zákl. prenesená",J125,0)</f>
        <v>0</v>
      </c>
      <c r="BH125" s="206">
        <f>IF(N125="zníž. prenesená",J125,0)</f>
        <v>0</v>
      </c>
      <c r="BI125" s="206">
        <f>IF(N125="nulová",J125,0)</f>
        <v>0</v>
      </c>
      <c r="BJ125" s="15" t="s">
        <v>121</v>
      </c>
      <c r="BK125" s="206">
        <f>ROUND(I125*H125,2)</f>
        <v>0</v>
      </c>
      <c r="BL125" s="15" t="s">
        <v>120</v>
      </c>
      <c r="BM125" s="205" t="s">
        <v>122</v>
      </c>
    </row>
    <row r="126" spans="1:65" s="13" customFormat="1">
      <c r="B126" s="207"/>
      <c r="C126" s="208"/>
      <c r="D126" s="209" t="s">
        <v>123</v>
      </c>
      <c r="E126" s="210" t="s">
        <v>1</v>
      </c>
      <c r="F126" s="211" t="s">
        <v>124</v>
      </c>
      <c r="G126" s="208"/>
      <c r="H126" s="212">
        <v>2403</v>
      </c>
      <c r="I126" s="213"/>
      <c r="J126" s="208"/>
      <c r="K126" s="208"/>
      <c r="L126" s="214"/>
      <c r="M126" s="215"/>
      <c r="N126" s="216"/>
      <c r="O126" s="216"/>
      <c r="P126" s="216"/>
      <c r="Q126" s="216"/>
      <c r="R126" s="216"/>
      <c r="S126" s="216"/>
      <c r="T126" s="217"/>
      <c r="AT126" s="218" t="s">
        <v>123</v>
      </c>
      <c r="AU126" s="218" t="s">
        <v>121</v>
      </c>
      <c r="AV126" s="13" t="s">
        <v>121</v>
      </c>
      <c r="AW126" s="13" t="s">
        <v>27</v>
      </c>
      <c r="AX126" s="13" t="s">
        <v>78</v>
      </c>
      <c r="AY126" s="218" t="s">
        <v>114</v>
      </c>
    </row>
    <row r="127" spans="1:65" s="2" customFormat="1" ht="33" customHeight="1">
      <c r="A127" s="32"/>
      <c r="B127" s="33"/>
      <c r="C127" s="193" t="s">
        <v>121</v>
      </c>
      <c r="D127" s="193" t="s">
        <v>116</v>
      </c>
      <c r="E127" s="194" t="s">
        <v>125</v>
      </c>
      <c r="F127" s="195" t="s">
        <v>126</v>
      </c>
      <c r="G127" s="196" t="s">
        <v>119</v>
      </c>
      <c r="H127" s="197">
        <v>305</v>
      </c>
      <c r="I127" s="198"/>
      <c r="J127" s="199">
        <f>ROUND(I127*H127,2)</f>
        <v>0</v>
      </c>
      <c r="K127" s="200"/>
      <c r="L127" s="37"/>
      <c r="M127" s="201" t="s">
        <v>1</v>
      </c>
      <c r="N127" s="202" t="s">
        <v>36</v>
      </c>
      <c r="O127" s="73"/>
      <c r="P127" s="203">
        <f>O127*H127</f>
        <v>0</v>
      </c>
      <c r="Q127" s="203">
        <v>6.9999999999999994E-5</v>
      </c>
      <c r="R127" s="203">
        <f>Q127*H127</f>
        <v>2.1349999999999997E-2</v>
      </c>
      <c r="S127" s="203">
        <v>0.10199999999999999</v>
      </c>
      <c r="T127" s="204">
        <f>S127*H127</f>
        <v>31.11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205" t="s">
        <v>120</v>
      </c>
      <c r="AT127" s="205" t="s">
        <v>116</v>
      </c>
      <c r="AU127" s="205" t="s">
        <v>121</v>
      </c>
      <c r="AY127" s="15" t="s">
        <v>114</v>
      </c>
      <c r="BE127" s="206">
        <f>IF(N127="základná",J127,0)</f>
        <v>0</v>
      </c>
      <c r="BF127" s="206">
        <f>IF(N127="znížená",J127,0)</f>
        <v>0</v>
      </c>
      <c r="BG127" s="206">
        <f>IF(N127="zákl. prenesená",J127,0)</f>
        <v>0</v>
      </c>
      <c r="BH127" s="206">
        <f>IF(N127="zníž. prenesená",J127,0)</f>
        <v>0</v>
      </c>
      <c r="BI127" s="206">
        <f>IF(N127="nulová",J127,0)</f>
        <v>0</v>
      </c>
      <c r="BJ127" s="15" t="s">
        <v>121</v>
      </c>
      <c r="BK127" s="206">
        <f>ROUND(I127*H127,2)</f>
        <v>0</v>
      </c>
      <c r="BL127" s="15" t="s">
        <v>120</v>
      </c>
      <c r="BM127" s="205" t="s">
        <v>127</v>
      </c>
    </row>
    <row r="128" spans="1:65" s="2" customFormat="1" ht="37.9" customHeight="1">
      <c r="A128" s="32"/>
      <c r="B128" s="33"/>
      <c r="C128" s="193" t="s">
        <v>128</v>
      </c>
      <c r="D128" s="193" t="s">
        <v>116</v>
      </c>
      <c r="E128" s="194" t="s">
        <v>129</v>
      </c>
      <c r="F128" s="195" t="s">
        <v>130</v>
      </c>
      <c r="G128" s="196" t="s">
        <v>119</v>
      </c>
      <c r="H128" s="197">
        <v>2403</v>
      </c>
      <c r="I128" s="198"/>
      <c r="J128" s="199">
        <f>ROUND(I128*H128,2)</f>
        <v>0</v>
      </c>
      <c r="K128" s="200"/>
      <c r="L128" s="37"/>
      <c r="M128" s="201" t="s">
        <v>1</v>
      </c>
      <c r="N128" s="202" t="s">
        <v>36</v>
      </c>
      <c r="O128" s="73"/>
      <c r="P128" s="203">
        <f>O128*H128</f>
        <v>0</v>
      </c>
      <c r="Q128" s="203">
        <v>0</v>
      </c>
      <c r="R128" s="203">
        <f>Q128*H128</f>
        <v>0</v>
      </c>
      <c r="S128" s="203">
        <v>0.4</v>
      </c>
      <c r="T128" s="204">
        <f>S128*H128</f>
        <v>961.2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205" t="s">
        <v>120</v>
      </c>
      <c r="AT128" s="205" t="s">
        <v>116</v>
      </c>
      <c r="AU128" s="205" t="s">
        <v>121</v>
      </c>
      <c r="AY128" s="15" t="s">
        <v>114</v>
      </c>
      <c r="BE128" s="206">
        <f>IF(N128="základná",J128,0)</f>
        <v>0</v>
      </c>
      <c r="BF128" s="206">
        <f>IF(N128="znížená",J128,0)</f>
        <v>0</v>
      </c>
      <c r="BG128" s="206">
        <f>IF(N128="zákl. prenesená",J128,0)</f>
        <v>0</v>
      </c>
      <c r="BH128" s="206">
        <f>IF(N128="zníž. prenesená",J128,0)</f>
        <v>0</v>
      </c>
      <c r="BI128" s="206">
        <f>IF(N128="nulová",J128,0)</f>
        <v>0</v>
      </c>
      <c r="BJ128" s="15" t="s">
        <v>121</v>
      </c>
      <c r="BK128" s="206">
        <f>ROUND(I128*H128,2)</f>
        <v>0</v>
      </c>
      <c r="BL128" s="15" t="s">
        <v>120</v>
      </c>
      <c r="BM128" s="205" t="s">
        <v>131</v>
      </c>
    </row>
    <row r="129" spans="1:65" s="13" customFormat="1">
      <c r="B129" s="207"/>
      <c r="C129" s="208"/>
      <c r="D129" s="209" t="s">
        <v>123</v>
      </c>
      <c r="E129" s="210" t="s">
        <v>1</v>
      </c>
      <c r="F129" s="211" t="s">
        <v>132</v>
      </c>
      <c r="G129" s="208"/>
      <c r="H129" s="212">
        <v>2403</v>
      </c>
      <c r="I129" s="213"/>
      <c r="J129" s="208"/>
      <c r="K129" s="208"/>
      <c r="L129" s="214"/>
      <c r="M129" s="215"/>
      <c r="N129" s="216"/>
      <c r="O129" s="216"/>
      <c r="P129" s="216"/>
      <c r="Q129" s="216"/>
      <c r="R129" s="216"/>
      <c r="S129" s="216"/>
      <c r="T129" s="217"/>
      <c r="AT129" s="218" t="s">
        <v>123</v>
      </c>
      <c r="AU129" s="218" t="s">
        <v>121</v>
      </c>
      <c r="AV129" s="13" t="s">
        <v>121</v>
      </c>
      <c r="AW129" s="13" t="s">
        <v>27</v>
      </c>
      <c r="AX129" s="13" t="s">
        <v>78</v>
      </c>
      <c r="AY129" s="218" t="s">
        <v>114</v>
      </c>
    </row>
    <row r="130" spans="1:65" s="2" customFormat="1" ht="24.2" customHeight="1">
      <c r="A130" s="32"/>
      <c r="B130" s="33"/>
      <c r="C130" s="193" t="s">
        <v>120</v>
      </c>
      <c r="D130" s="193" t="s">
        <v>116</v>
      </c>
      <c r="E130" s="194" t="s">
        <v>133</v>
      </c>
      <c r="F130" s="195" t="s">
        <v>134</v>
      </c>
      <c r="G130" s="196" t="s">
        <v>135</v>
      </c>
      <c r="H130" s="197">
        <v>817.2</v>
      </c>
      <c r="I130" s="198"/>
      <c r="J130" s="199">
        <f>ROUND(I130*H130,2)</f>
        <v>0</v>
      </c>
      <c r="K130" s="200"/>
      <c r="L130" s="37"/>
      <c r="M130" s="201" t="s">
        <v>1</v>
      </c>
      <c r="N130" s="202" t="s">
        <v>36</v>
      </c>
      <c r="O130" s="73"/>
      <c r="P130" s="203">
        <f>O130*H130</f>
        <v>0</v>
      </c>
      <c r="Q130" s="203">
        <v>0</v>
      </c>
      <c r="R130" s="203">
        <f>Q130*H130</f>
        <v>0</v>
      </c>
      <c r="S130" s="203">
        <v>0</v>
      </c>
      <c r="T130" s="204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205" t="s">
        <v>120</v>
      </c>
      <c r="AT130" s="205" t="s">
        <v>116</v>
      </c>
      <c r="AU130" s="205" t="s">
        <v>121</v>
      </c>
      <c r="AY130" s="15" t="s">
        <v>114</v>
      </c>
      <c r="BE130" s="206">
        <f>IF(N130="základná",J130,0)</f>
        <v>0</v>
      </c>
      <c r="BF130" s="206">
        <f>IF(N130="znížená",J130,0)</f>
        <v>0</v>
      </c>
      <c r="BG130" s="206">
        <f>IF(N130="zákl. prenesená",J130,0)</f>
        <v>0</v>
      </c>
      <c r="BH130" s="206">
        <f>IF(N130="zníž. prenesená",J130,0)</f>
        <v>0</v>
      </c>
      <c r="BI130" s="206">
        <f>IF(N130="nulová",J130,0)</f>
        <v>0</v>
      </c>
      <c r="BJ130" s="15" t="s">
        <v>121</v>
      </c>
      <c r="BK130" s="206">
        <f>ROUND(I130*H130,2)</f>
        <v>0</v>
      </c>
      <c r="BL130" s="15" t="s">
        <v>120</v>
      </c>
      <c r="BM130" s="205" t="s">
        <v>136</v>
      </c>
    </row>
    <row r="131" spans="1:65" s="13" customFormat="1">
      <c r="B131" s="207"/>
      <c r="C131" s="208"/>
      <c r="D131" s="209" t="s">
        <v>123</v>
      </c>
      <c r="E131" s="210" t="s">
        <v>1</v>
      </c>
      <c r="F131" s="211" t="s">
        <v>137</v>
      </c>
      <c r="G131" s="208"/>
      <c r="H131" s="212">
        <v>817.2</v>
      </c>
      <c r="I131" s="213"/>
      <c r="J131" s="208"/>
      <c r="K131" s="208"/>
      <c r="L131" s="214"/>
      <c r="M131" s="215"/>
      <c r="N131" s="216"/>
      <c r="O131" s="216"/>
      <c r="P131" s="216"/>
      <c r="Q131" s="216"/>
      <c r="R131" s="216"/>
      <c r="S131" s="216"/>
      <c r="T131" s="217"/>
      <c r="AT131" s="218" t="s">
        <v>123</v>
      </c>
      <c r="AU131" s="218" t="s">
        <v>121</v>
      </c>
      <c r="AV131" s="13" t="s">
        <v>121</v>
      </c>
      <c r="AW131" s="13" t="s">
        <v>27</v>
      </c>
      <c r="AX131" s="13" t="s">
        <v>78</v>
      </c>
      <c r="AY131" s="218" t="s">
        <v>114</v>
      </c>
    </row>
    <row r="132" spans="1:65" s="2" customFormat="1" ht="21.75" customHeight="1">
      <c r="A132" s="32"/>
      <c r="B132" s="33"/>
      <c r="C132" s="193" t="s">
        <v>138</v>
      </c>
      <c r="D132" s="193" t="s">
        <v>116</v>
      </c>
      <c r="E132" s="194" t="s">
        <v>139</v>
      </c>
      <c r="F132" s="195" t="s">
        <v>140</v>
      </c>
      <c r="G132" s="196" t="s">
        <v>119</v>
      </c>
      <c r="H132" s="197">
        <v>2403</v>
      </c>
      <c r="I132" s="198"/>
      <c r="J132" s="199">
        <f>ROUND(I132*H132,2)</f>
        <v>0</v>
      </c>
      <c r="K132" s="200"/>
      <c r="L132" s="37"/>
      <c r="M132" s="201" t="s">
        <v>1</v>
      </c>
      <c r="N132" s="202" t="s">
        <v>36</v>
      </c>
      <c r="O132" s="73"/>
      <c r="P132" s="203">
        <f>O132*H132</f>
        <v>0</v>
      </c>
      <c r="Q132" s="203">
        <v>0</v>
      </c>
      <c r="R132" s="203">
        <f>Q132*H132</f>
        <v>0</v>
      </c>
      <c r="S132" s="203">
        <v>0</v>
      </c>
      <c r="T132" s="204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205" t="s">
        <v>120</v>
      </c>
      <c r="AT132" s="205" t="s">
        <v>116</v>
      </c>
      <c r="AU132" s="205" t="s">
        <v>121</v>
      </c>
      <c r="AY132" s="15" t="s">
        <v>114</v>
      </c>
      <c r="BE132" s="206">
        <f>IF(N132="základná",J132,0)</f>
        <v>0</v>
      </c>
      <c r="BF132" s="206">
        <f>IF(N132="znížená",J132,0)</f>
        <v>0</v>
      </c>
      <c r="BG132" s="206">
        <f>IF(N132="zákl. prenesená",J132,0)</f>
        <v>0</v>
      </c>
      <c r="BH132" s="206">
        <f>IF(N132="zníž. prenesená",J132,0)</f>
        <v>0</v>
      </c>
      <c r="BI132" s="206">
        <f>IF(N132="nulová",J132,0)</f>
        <v>0</v>
      </c>
      <c r="BJ132" s="15" t="s">
        <v>121</v>
      </c>
      <c r="BK132" s="206">
        <f>ROUND(I132*H132,2)</f>
        <v>0</v>
      </c>
      <c r="BL132" s="15" t="s">
        <v>120</v>
      </c>
      <c r="BM132" s="205" t="s">
        <v>141</v>
      </c>
    </row>
    <row r="133" spans="1:65" s="12" customFormat="1" ht="22.9" customHeight="1">
      <c r="B133" s="177"/>
      <c r="C133" s="178"/>
      <c r="D133" s="179" t="s">
        <v>69</v>
      </c>
      <c r="E133" s="191" t="s">
        <v>121</v>
      </c>
      <c r="F133" s="191" t="s">
        <v>142</v>
      </c>
      <c r="G133" s="178"/>
      <c r="H133" s="178"/>
      <c r="I133" s="181"/>
      <c r="J133" s="192">
        <f>BK133</f>
        <v>0</v>
      </c>
      <c r="K133" s="178"/>
      <c r="L133" s="183"/>
      <c r="M133" s="184"/>
      <c r="N133" s="185"/>
      <c r="O133" s="185"/>
      <c r="P133" s="186">
        <f>SUM(P134:P135)</f>
        <v>0</v>
      </c>
      <c r="Q133" s="185"/>
      <c r="R133" s="186">
        <f>SUM(R134:R135)</f>
        <v>0</v>
      </c>
      <c r="S133" s="185"/>
      <c r="T133" s="187">
        <f>SUM(T134:T135)</f>
        <v>0</v>
      </c>
      <c r="AR133" s="188" t="s">
        <v>78</v>
      </c>
      <c r="AT133" s="189" t="s">
        <v>69</v>
      </c>
      <c r="AU133" s="189" t="s">
        <v>78</v>
      </c>
      <c r="AY133" s="188" t="s">
        <v>114</v>
      </c>
      <c r="BK133" s="190">
        <f>SUM(BK134:BK135)</f>
        <v>0</v>
      </c>
    </row>
    <row r="134" spans="1:65" s="2" customFormat="1" ht="33" customHeight="1">
      <c r="A134" s="32"/>
      <c r="B134" s="33"/>
      <c r="C134" s="193" t="s">
        <v>143</v>
      </c>
      <c r="D134" s="193" t="s">
        <v>116</v>
      </c>
      <c r="E134" s="194" t="s">
        <v>144</v>
      </c>
      <c r="F134" s="195" t="s">
        <v>145</v>
      </c>
      <c r="G134" s="196" t="s">
        <v>119</v>
      </c>
      <c r="H134" s="197">
        <v>2403</v>
      </c>
      <c r="I134" s="198"/>
      <c r="J134" s="199">
        <f>ROUND(I134*H134,2)</f>
        <v>0</v>
      </c>
      <c r="K134" s="200"/>
      <c r="L134" s="37"/>
      <c r="M134" s="201" t="s">
        <v>1</v>
      </c>
      <c r="N134" s="202" t="s">
        <v>36</v>
      </c>
      <c r="O134" s="73"/>
      <c r="P134" s="203">
        <f>O134*H134</f>
        <v>0</v>
      </c>
      <c r="Q134" s="203">
        <v>0</v>
      </c>
      <c r="R134" s="203">
        <f>Q134*H134</f>
        <v>0</v>
      </c>
      <c r="S134" s="203">
        <v>0</v>
      </c>
      <c r="T134" s="204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205" t="s">
        <v>120</v>
      </c>
      <c r="AT134" s="205" t="s">
        <v>116</v>
      </c>
      <c r="AU134" s="205" t="s">
        <v>121</v>
      </c>
      <c r="AY134" s="15" t="s">
        <v>114</v>
      </c>
      <c r="BE134" s="206">
        <f>IF(N134="základná",J134,0)</f>
        <v>0</v>
      </c>
      <c r="BF134" s="206">
        <f>IF(N134="znížená",J134,0)</f>
        <v>0</v>
      </c>
      <c r="BG134" s="206">
        <f>IF(N134="zákl. prenesená",J134,0)</f>
        <v>0</v>
      </c>
      <c r="BH134" s="206">
        <f>IF(N134="zníž. prenesená",J134,0)</f>
        <v>0</v>
      </c>
      <c r="BI134" s="206">
        <f>IF(N134="nulová",J134,0)</f>
        <v>0</v>
      </c>
      <c r="BJ134" s="15" t="s">
        <v>121</v>
      </c>
      <c r="BK134" s="206">
        <f>ROUND(I134*H134,2)</f>
        <v>0</v>
      </c>
      <c r="BL134" s="15" t="s">
        <v>120</v>
      </c>
      <c r="BM134" s="205" t="s">
        <v>146</v>
      </c>
    </row>
    <row r="135" spans="1:65" s="13" customFormat="1">
      <c r="B135" s="207"/>
      <c r="C135" s="208"/>
      <c r="D135" s="209" t="s">
        <v>123</v>
      </c>
      <c r="E135" s="210" t="s">
        <v>1</v>
      </c>
      <c r="F135" s="211" t="s">
        <v>124</v>
      </c>
      <c r="G135" s="208"/>
      <c r="H135" s="212">
        <v>2403</v>
      </c>
      <c r="I135" s="213"/>
      <c r="J135" s="208"/>
      <c r="K135" s="208"/>
      <c r="L135" s="214"/>
      <c r="M135" s="215"/>
      <c r="N135" s="216"/>
      <c r="O135" s="216"/>
      <c r="P135" s="216"/>
      <c r="Q135" s="216"/>
      <c r="R135" s="216"/>
      <c r="S135" s="216"/>
      <c r="T135" s="217"/>
      <c r="AT135" s="218" t="s">
        <v>123</v>
      </c>
      <c r="AU135" s="218" t="s">
        <v>121</v>
      </c>
      <c r="AV135" s="13" t="s">
        <v>121</v>
      </c>
      <c r="AW135" s="13" t="s">
        <v>27</v>
      </c>
      <c r="AX135" s="13" t="s">
        <v>78</v>
      </c>
      <c r="AY135" s="218" t="s">
        <v>114</v>
      </c>
    </row>
    <row r="136" spans="1:65" s="12" customFormat="1" ht="22.9" customHeight="1">
      <c r="B136" s="177"/>
      <c r="C136" s="178"/>
      <c r="D136" s="179" t="s">
        <v>69</v>
      </c>
      <c r="E136" s="191" t="s">
        <v>138</v>
      </c>
      <c r="F136" s="191" t="s">
        <v>147</v>
      </c>
      <c r="G136" s="178"/>
      <c r="H136" s="178"/>
      <c r="I136" s="181"/>
      <c r="J136" s="192">
        <f>BK136</f>
        <v>0</v>
      </c>
      <c r="K136" s="178"/>
      <c r="L136" s="183"/>
      <c r="M136" s="184"/>
      <c r="N136" s="185"/>
      <c r="O136" s="185"/>
      <c r="P136" s="186">
        <f>SUM(P137:P144)</f>
        <v>0</v>
      </c>
      <c r="Q136" s="185"/>
      <c r="R136" s="186">
        <f>SUM(R137:R144)</f>
        <v>2604.12626</v>
      </c>
      <c r="S136" s="185"/>
      <c r="T136" s="187">
        <f>SUM(T137:T144)</f>
        <v>0</v>
      </c>
      <c r="AR136" s="188" t="s">
        <v>78</v>
      </c>
      <c r="AT136" s="189" t="s">
        <v>69</v>
      </c>
      <c r="AU136" s="189" t="s">
        <v>78</v>
      </c>
      <c r="AY136" s="188" t="s">
        <v>114</v>
      </c>
      <c r="BK136" s="190">
        <f>SUM(BK137:BK144)</f>
        <v>0</v>
      </c>
    </row>
    <row r="137" spans="1:65" s="2" customFormat="1" ht="24.2" customHeight="1">
      <c r="A137" s="32"/>
      <c r="B137" s="33"/>
      <c r="C137" s="193" t="s">
        <v>148</v>
      </c>
      <c r="D137" s="193" t="s">
        <v>116</v>
      </c>
      <c r="E137" s="194" t="s">
        <v>149</v>
      </c>
      <c r="F137" s="195" t="s">
        <v>150</v>
      </c>
      <c r="G137" s="196" t="s">
        <v>119</v>
      </c>
      <c r="H137" s="197">
        <v>4806</v>
      </c>
      <c r="I137" s="198"/>
      <c r="J137" s="199">
        <f>ROUND(I137*H137,2)</f>
        <v>0</v>
      </c>
      <c r="K137" s="200"/>
      <c r="L137" s="37"/>
      <c r="M137" s="201" t="s">
        <v>1</v>
      </c>
      <c r="N137" s="202" t="s">
        <v>36</v>
      </c>
      <c r="O137" s="73"/>
      <c r="P137" s="203">
        <f>O137*H137</f>
        <v>0</v>
      </c>
      <c r="Q137" s="203">
        <v>0.37080000000000002</v>
      </c>
      <c r="R137" s="203">
        <f>Q137*H137</f>
        <v>1782.0648000000001</v>
      </c>
      <c r="S137" s="203">
        <v>0</v>
      </c>
      <c r="T137" s="204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205" t="s">
        <v>120</v>
      </c>
      <c r="AT137" s="205" t="s">
        <v>116</v>
      </c>
      <c r="AU137" s="205" t="s">
        <v>121</v>
      </c>
      <c r="AY137" s="15" t="s">
        <v>114</v>
      </c>
      <c r="BE137" s="206">
        <f>IF(N137="základná",J137,0)</f>
        <v>0</v>
      </c>
      <c r="BF137" s="206">
        <f>IF(N137="znížená",J137,0)</f>
        <v>0</v>
      </c>
      <c r="BG137" s="206">
        <f>IF(N137="zákl. prenesená",J137,0)</f>
        <v>0</v>
      </c>
      <c r="BH137" s="206">
        <f>IF(N137="zníž. prenesená",J137,0)</f>
        <v>0</v>
      </c>
      <c r="BI137" s="206">
        <f>IF(N137="nulová",J137,0)</f>
        <v>0</v>
      </c>
      <c r="BJ137" s="15" t="s">
        <v>121</v>
      </c>
      <c r="BK137" s="206">
        <f>ROUND(I137*H137,2)</f>
        <v>0</v>
      </c>
      <c r="BL137" s="15" t="s">
        <v>120</v>
      </c>
      <c r="BM137" s="205" t="s">
        <v>151</v>
      </c>
    </row>
    <row r="138" spans="1:65" s="13" customFormat="1">
      <c r="B138" s="207"/>
      <c r="C138" s="208"/>
      <c r="D138" s="209" t="s">
        <v>123</v>
      </c>
      <c r="E138" s="210" t="s">
        <v>1</v>
      </c>
      <c r="F138" s="211" t="s">
        <v>152</v>
      </c>
      <c r="G138" s="208"/>
      <c r="H138" s="212">
        <v>4806</v>
      </c>
      <c r="I138" s="213"/>
      <c r="J138" s="208"/>
      <c r="K138" s="208"/>
      <c r="L138" s="214"/>
      <c r="M138" s="215"/>
      <c r="N138" s="216"/>
      <c r="O138" s="216"/>
      <c r="P138" s="216"/>
      <c r="Q138" s="216"/>
      <c r="R138" s="216"/>
      <c r="S138" s="216"/>
      <c r="T138" s="217"/>
      <c r="AT138" s="218" t="s">
        <v>123</v>
      </c>
      <c r="AU138" s="218" t="s">
        <v>121</v>
      </c>
      <c r="AV138" s="13" t="s">
        <v>121</v>
      </c>
      <c r="AW138" s="13" t="s">
        <v>27</v>
      </c>
      <c r="AX138" s="13" t="s">
        <v>78</v>
      </c>
      <c r="AY138" s="218" t="s">
        <v>114</v>
      </c>
    </row>
    <row r="139" spans="1:65" s="2" customFormat="1" ht="24.2" customHeight="1">
      <c r="A139" s="32"/>
      <c r="B139" s="33"/>
      <c r="C139" s="193" t="s">
        <v>153</v>
      </c>
      <c r="D139" s="193" t="s">
        <v>116</v>
      </c>
      <c r="E139" s="194" t="s">
        <v>154</v>
      </c>
      <c r="F139" s="195" t="s">
        <v>155</v>
      </c>
      <c r="G139" s="196" t="s">
        <v>119</v>
      </c>
      <c r="H139" s="197">
        <v>280</v>
      </c>
      <c r="I139" s="198"/>
      <c r="J139" s="199">
        <f>ROUND(I139*H139,2)</f>
        <v>0</v>
      </c>
      <c r="K139" s="200"/>
      <c r="L139" s="37"/>
      <c r="M139" s="201" t="s">
        <v>1</v>
      </c>
      <c r="N139" s="202" t="s">
        <v>36</v>
      </c>
      <c r="O139" s="73"/>
      <c r="P139" s="203">
        <f>O139*H139</f>
        <v>0</v>
      </c>
      <c r="Q139" s="203">
        <v>0.18776000000000001</v>
      </c>
      <c r="R139" s="203">
        <f>Q139*H139</f>
        <v>52.572800000000001</v>
      </c>
      <c r="S139" s="203">
        <v>0</v>
      </c>
      <c r="T139" s="204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205" t="s">
        <v>120</v>
      </c>
      <c r="AT139" s="205" t="s">
        <v>116</v>
      </c>
      <c r="AU139" s="205" t="s">
        <v>121</v>
      </c>
      <c r="AY139" s="15" t="s">
        <v>114</v>
      </c>
      <c r="BE139" s="206">
        <f>IF(N139="základná",J139,0)</f>
        <v>0</v>
      </c>
      <c r="BF139" s="206">
        <f>IF(N139="znížená",J139,0)</f>
        <v>0</v>
      </c>
      <c r="BG139" s="206">
        <f>IF(N139="zákl. prenesená",J139,0)</f>
        <v>0</v>
      </c>
      <c r="BH139" s="206">
        <f>IF(N139="zníž. prenesená",J139,0)</f>
        <v>0</v>
      </c>
      <c r="BI139" s="206">
        <f>IF(N139="nulová",J139,0)</f>
        <v>0</v>
      </c>
      <c r="BJ139" s="15" t="s">
        <v>121</v>
      </c>
      <c r="BK139" s="206">
        <f>ROUND(I139*H139,2)</f>
        <v>0</v>
      </c>
      <c r="BL139" s="15" t="s">
        <v>120</v>
      </c>
      <c r="BM139" s="205" t="s">
        <v>156</v>
      </c>
    </row>
    <row r="140" spans="1:65" s="13" customFormat="1">
      <c r="B140" s="207"/>
      <c r="C140" s="208"/>
      <c r="D140" s="209" t="s">
        <v>123</v>
      </c>
      <c r="E140" s="210" t="s">
        <v>1</v>
      </c>
      <c r="F140" s="211" t="s">
        <v>157</v>
      </c>
      <c r="G140" s="208"/>
      <c r="H140" s="212">
        <v>280</v>
      </c>
      <c r="I140" s="213"/>
      <c r="J140" s="208"/>
      <c r="K140" s="208"/>
      <c r="L140" s="214"/>
      <c r="M140" s="215"/>
      <c r="N140" s="216"/>
      <c r="O140" s="216"/>
      <c r="P140" s="216"/>
      <c r="Q140" s="216"/>
      <c r="R140" s="216"/>
      <c r="S140" s="216"/>
      <c r="T140" s="217"/>
      <c r="AT140" s="218" t="s">
        <v>123</v>
      </c>
      <c r="AU140" s="218" t="s">
        <v>121</v>
      </c>
      <c r="AV140" s="13" t="s">
        <v>121</v>
      </c>
      <c r="AW140" s="13" t="s">
        <v>27</v>
      </c>
      <c r="AX140" s="13" t="s">
        <v>78</v>
      </c>
      <c r="AY140" s="218" t="s">
        <v>114</v>
      </c>
    </row>
    <row r="141" spans="1:65" s="2" customFormat="1" ht="33" customHeight="1">
      <c r="A141" s="32"/>
      <c r="B141" s="33"/>
      <c r="C141" s="193" t="s">
        <v>158</v>
      </c>
      <c r="D141" s="193" t="s">
        <v>116</v>
      </c>
      <c r="E141" s="194" t="s">
        <v>159</v>
      </c>
      <c r="F141" s="195" t="s">
        <v>160</v>
      </c>
      <c r="G141" s="196" t="s">
        <v>119</v>
      </c>
      <c r="H141" s="197">
        <v>2403</v>
      </c>
      <c r="I141" s="198"/>
      <c r="J141" s="199">
        <f>ROUND(I141*H141,2)</f>
        <v>0</v>
      </c>
      <c r="K141" s="200"/>
      <c r="L141" s="37"/>
      <c r="M141" s="201" t="s">
        <v>1</v>
      </c>
      <c r="N141" s="202" t="s">
        <v>36</v>
      </c>
      <c r="O141" s="73"/>
      <c r="P141" s="203">
        <f>O141*H141</f>
        <v>0</v>
      </c>
      <c r="Q141" s="203">
        <v>8.5299999999999994E-3</v>
      </c>
      <c r="R141" s="203">
        <f>Q141*H141</f>
        <v>20.497589999999999</v>
      </c>
      <c r="S141" s="203">
        <v>0</v>
      </c>
      <c r="T141" s="204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205" t="s">
        <v>120</v>
      </c>
      <c r="AT141" s="205" t="s">
        <v>116</v>
      </c>
      <c r="AU141" s="205" t="s">
        <v>121</v>
      </c>
      <c r="AY141" s="15" t="s">
        <v>114</v>
      </c>
      <c r="BE141" s="206">
        <f>IF(N141="základná",J141,0)</f>
        <v>0</v>
      </c>
      <c r="BF141" s="206">
        <f>IF(N141="znížená",J141,0)</f>
        <v>0</v>
      </c>
      <c r="BG141" s="206">
        <f>IF(N141="zákl. prenesená",J141,0)</f>
        <v>0</v>
      </c>
      <c r="BH141" s="206">
        <f>IF(N141="zníž. prenesená",J141,0)</f>
        <v>0</v>
      </c>
      <c r="BI141" s="206">
        <f>IF(N141="nulová",J141,0)</f>
        <v>0</v>
      </c>
      <c r="BJ141" s="15" t="s">
        <v>121</v>
      </c>
      <c r="BK141" s="206">
        <f>ROUND(I141*H141,2)</f>
        <v>0</v>
      </c>
      <c r="BL141" s="15" t="s">
        <v>120</v>
      </c>
      <c r="BM141" s="205" t="s">
        <v>161</v>
      </c>
    </row>
    <row r="142" spans="1:65" s="2" customFormat="1" ht="33" customHeight="1">
      <c r="A142" s="32"/>
      <c r="B142" s="33"/>
      <c r="C142" s="193" t="s">
        <v>162</v>
      </c>
      <c r="D142" s="193" t="s">
        <v>116</v>
      </c>
      <c r="E142" s="194" t="s">
        <v>163</v>
      </c>
      <c r="F142" s="195" t="s">
        <v>164</v>
      </c>
      <c r="G142" s="196" t="s">
        <v>119</v>
      </c>
      <c r="H142" s="197">
        <v>2403</v>
      </c>
      <c r="I142" s="198"/>
      <c r="J142" s="199">
        <f>ROUND(I142*H142,2)</f>
        <v>0</v>
      </c>
      <c r="K142" s="200"/>
      <c r="L142" s="37"/>
      <c r="M142" s="201" t="s">
        <v>1</v>
      </c>
      <c r="N142" s="202" t="s">
        <v>36</v>
      </c>
      <c r="O142" s="73"/>
      <c r="P142" s="203">
        <f>O142*H142</f>
        <v>0</v>
      </c>
      <c r="Q142" s="203">
        <v>5.1000000000000004E-4</v>
      </c>
      <c r="R142" s="203">
        <f>Q142*H142</f>
        <v>1.22553</v>
      </c>
      <c r="S142" s="203">
        <v>0</v>
      </c>
      <c r="T142" s="204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205" t="s">
        <v>120</v>
      </c>
      <c r="AT142" s="205" t="s">
        <v>116</v>
      </c>
      <c r="AU142" s="205" t="s">
        <v>121</v>
      </c>
      <c r="AY142" s="15" t="s">
        <v>114</v>
      </c>
      <c r="BE142" s="206">
        <f>IF(N142="základná",J142,0)</f>
        <v>0</v>
      </c>
      <c r="BF142" s="206">
        <f>IF(N142="znížená",J142,0)</f>
        <v>0</v>
      </c>
      <c r="BG142" s="206">
        <f>IF(N142="zákl. prenesená",J142,0)</f>
        <v>0</v>
      </c>
      <c r="BH142" s="206">
        <f>IF(N142="zníž. prenesená",J142,0)</f>
        <v>0</v>
      </c>
      <c r="BI142" s="206">
        <f>IF(N142="nulová",J142,0)</f>
        <v>0</v>
      </c>
      <c r="BJ142" s="15" t="s">
        <v>121</v>
      </c>
      <c r="BK142" s="206">
        <f>ROUND(I142*H142,2)</f>
        <v>0</v>
      </c>
      <c r="BL142" s="15" t="s">
        <v>120</v>
      </c>
      <c r="BM142" s="205" t="s">
        <v>165</v>
      </c>
    </row>
    <row r="143" spans="1:65" s="2" customFormat="1" ht="33" customHeight="1">
      <c r="A143" s="32"/>
      <c r="B143" s="33"/>
      <c r="C143" s="193" t="s">
        <v>166</v>
      </c>
      <c r="D143" s="193" t="s">
        <v>116</v>
      </c>
      <c r="E143" s="194" t="s">
        <v>167</v>
      </c>
      <c r="F143" s="195" t="s">
        <v>168</v>
      </c>
      <c r="G143" s="196" t="s">
        <v>119</v>
      </c>
      <c r="H143" s="197">
        <v>2403</v>
      </c>
      <c r="I143" s="198"/>
      <c r="J143" s="199">
        <f>ROUND(I143*H143,2)</f>
        <v>0</v>
      </c>
      <c r="K143" s="200"/>
      <c r="L143" s="37"/>
      <c r="M143" s="201" t="s">
        <v>1</v>
      </c>
      <c r="N143" s="202" t="s">
        <v>36</v>
      </c>
      <c r="O143" s="73"/>
      <c r="P143" s="203">
        <f>O143*H143</f>
        <v>0</v>
      </c>
      <c r="Q143" s="203">
        <v>0.12966</v>
      </c>
      <c r="R143" s="203">
        <f>Q143*H143</f>
        <v>311.57297999999997</v>
      </c>
      <c r="S143" s="203">
        <v>0</v>
      </c>
      <c r="T143" s="204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205" t="s">
        <v>120</v>
      </c>
      <c r="AT143" s="205" t="s">
        <v>116</v>
      </c>
      <c r="AU143" s="205" t="s">
        <v>121</v>
      </c>
      <c r="AY143" s="15" t="s">
        <v>114</v>
      </c>
      <c r="BE143" s="206">
        <f>IF(N143="základná",J143,0)</f>
        <v>0</v>
      </c>
      <c r="BF143" s="206">
        <f>IF(N143="znížená",J143,0)</f>
        <v>0</v>
      </c>
      <c r="BG143" s="206">
        <f>IF(N143="zákl. prenesená",J143,0)</f>
        <v>0</v>
      </c>
      <c r="BH143" s="206">
        <f>IF(N143="zníž. prenesená",J143,0)</f>
        <v>0</v>
      </c>
      <c r="BI143" s="206">
        <f>IF(N143="nulová",J143,0)</f>
        <v>0</v>
      </c>
      <c r="BJ143" s="15" t="s">
        <v>121</v>
      </c>
      <c r="BK143" s="206">
        <f>ROUND(I143*H143,2)</f>
        <v>0</v>
      </c>
      <c r="BL143" s="15" t="s">
        <v>120</v>
      </c>
      <c r="BM143" s="205" t="s">
        <v>169</v>
      </c>
    </row>
    <row r="144" spans="1:65" s="2" customFormat="1" ht="33" customHeight="1">
      <c r="A144" s="32"/>
      <c r="B144" s="33"/>
      <c r="C144" s="193" t="s">
        <v>170</v>
      </c>
      <c r="D144" s="193" t="s">
        <v>116</v>
      </c>
      <c r="E144" s="194" t="s">
        <v>171</v>
      </c>
      <c r="F144" s="195" t="s">
        <v>172</v>
      </c>
      <c r="G144" s="196" t="s">
        <v>119</v>
      </c>
      <c r="H144" s="197">
        <v>2403</v>
      </c>
      <c r="I144" s="198"/>
      <c r="J144" s="199">
        <f>ROUND(I144*H144,2)</f>
        <v>0</v>
      </c>
      <c r="K144" s="200"/>
      <c r="L144" s="37"/>
      <c r="M144" s="201" t="s">
        <v>1</v>
      </c>
      <c r="N144" s="202" t="s">
        <v>36</v>
      </c>
      <c r="O144" s="73"/>
      <c r="P144" s="203">
        <f>O144*H144</f>
        <v>0</v>
      </c>
      <c r="Q144" s="203">
        <v>0.18151999999999999</v>
      </c>
      <c r="R144" s="203">
        <f>Q144*H144</f>
        <v>436.19255999999996</v>
      </c>
      <c r="S144" s="203">
        <v>0</v>
      </c>
      <c r="T144" s="204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205" t="s">
        <v>120</v>
      </c>
      <c r="AT144" s="205" t="s">
        <v>116</v>
      </c>
      <c r="AU144" s="205" t="s">
        <v>121</v>
      </c>
      <c r="AY144" s="15" t="s">
        <v>114</v>
      </c>
      <c r="BE144" s="206">
        <f>IF(N144="základná",J144,0)</f>
        <v>0</v>
      </c>
      <c r="BF144" s="206">
        <f>IF(N144="znížená",J144,0)</f>
        <v>0</v>
      </c>
      <c r="BG144" s="206">
        <f>IF(N144="zákl. prenesená",J144,0)</f>
        <v>0</v>
      </c>
      <c r="BH144" s="206">
        <f>IF(N144="zníž. prenesená",J144,0)</f>
        <v>0</v>
      </c>
      <c r="BI144" s="206">
        <f>IF(N144="nulová",J144,0)</f>
        <v>0</v>
      </c>
      <c r="BJ144" s="15" t="s">
        <v>121</v>
      </c>
      <c r="BK144" s="206">
        <f>ROUND(I144*H144,2)</f>
        <v>0</v>
      </c>
      <c r="BL144" s="15" t="s">
        <v>120</v>
      </c>
      <c r="BM144" s="205" t="s">
        <v>173</v>
      </c>
    </row>
    <row r="145" spans="1:65" s="12" customFormat="1" ht="22.9" customHeight="1">
      <c r="B145" s="177"/>
      <c r="C145" s="178"/>
      <c r="D145" s="179" t="s">
        <v>69</v>
      </c>
      <c r="E145" s="191" t="s">
        <v>158</v>
      </c>
      <c r="F145" s="191" t="s">
        <v>174</v>
      </c>
      <c r="G145" s="178"/>
      <c r="H145" s="178"/>
      <c r="I145" s="181"/>
      <c r="J145" s="192">
        <f>BK145</f>
        <v>0</v>
      </c>
      <c r="K145" s="178"/>
      <c r="L145" s="183"/>
      <c r="M145" s="184"/>
      <c r="N145" s="185"/>
      <c r="O145" s="185"/>
      <c r="P145" s="186">
        <f>SUM(P146:P155)</f>
        <v>0</v>
      </c>
      <c r="Q145" s="185"/>
      <c r="R145" s="186">
        <f>SUM(R146:R155)</f>
        <v>0</v>
      </c>
      <c r="S145" s="185"/>
      <c r="T145" s="187">
        <f>SUM(T146:T155)</f>
        <v>0</v>
      </c>
      <c r="AR145" s="188" t="s">
        <v>78</v>
      </c>
      <c r="AT145" s="189" t="s">
        <v>69</v>
      </c>
      <c r="AU145" s="189" t="s">
        <v>78</v>
      </c>
      <c r="AY145" s="188" t="s">
        <v>114</v>
      </c>
      <c r="BK145" s="190">
        <f>SUM(BK146:BK155)</f>
        <v>0</v>
      </c>
    </row>
    <row r="146" spans="1:65" s="2" customFormat="1" ht="16.5" customHeight="1">
      <c r="A146" s="32"/>
      <c r="B146" s="33"/>
      <c r="C146" s="193" t="s">
        <v>175</v>
      </c>
      <c r="D146" s="193" t="s">
        <v>116</v>
      </c>
      <c r="E146" s="194" t="s">
        <v>176</v>
      </c>
      <c r="F146" s="195" t="s">
        <v>177</v>
      </c>
      <c r="G146" s="196" t="s">
        <v>178</v>
      </c>
      <c r="H146" s="197">
        <v>15.5</v>
      </c>
      <c r="I146" s="198"/>
      <c r="J146" s="199">
        <f>ROUND(I146*H146,2)</f>
        <v>0</v>
      </c>
      <c r="K146" s="200"/>
      <c r="L146" s="37"/>
      <c r="M146" s="201" t="s">
        <v>1</v>
      </c>
      <c r="N146" s="202" t="s">
        <v>36</v>
      </c>
      <c r="O146" s="73"/>
      <c r="P146" s="203">
        <f>O146*H146</f>
        <v>0</v>
      </c>
      <c r="Q146" s="203">
        <v>0</v>
      </c>
      <c r="R146" s="203">
        <f>Q146*H146</f>
        <v>0</v>
      </c>
      <c r="S146" s="203">
        <v>0</v>
      </c>
      <c r="T146" s="204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205" t="s">
        <v>120</v>
      </c>
      <c r="AT146" s="205" t="s">
        <v>116</v>
      </c>
      <c r="AU146" s="205" t="s">
        <v>121</v>
      </c>
      <c r="AY146" s="15" t="s">
        <v>114</v>
      </c>
      <c r="BE146" s="206">
        <f>IF(N146="základná",J146,0)</f>
        <v>0</v>
      </c>
      <c r="BF146" s="206">
        <f>IF(N146="znížená",J146,0)</f>
        <v>0</v>
      </c>
      <c r="BG146" s="206">
        <f>IF(N146="zákl. prenesená",J146,0)</f>
        <v>0</v>
      </c>
      <c r="BH146" s="206">
        <f>IF(N146="zníž. prenesená",J146,0)</f>
        <v>0</v>
      </c>
      <c r="BI146" s="206">
        <f>IF(N146="nulová",J146,0)</f>
        <v>0</v>
      </c>
      <c r="BJ146" s="15" t="s">
        <v>121</v>
      </c>
      <c r="BK146" s="206">
        <f>ROUND(I146*H146,2)</f>
        <v>0</v>
      </c>
      <c r="BL146" s="15" t="s">
        <v>120</v>
      </c>
      <c r="BM146" s="205" t="s">
        <v>179</v>
      </c>
    </row>
    <row r="147" spans="1:65" s="2" customFormat="1" ht="24.2" customHeight="1">
      <c r="A147" s="32"/>
      <c r="B147" s="33"/>
      <c r="C147" s="193" t="s">
        <v>180</v>
      </c>
      <c r="D147" s="193" t="s">
        <v>116</v>
      </c>
      <c r="E147" s="194" t="s">
        <v>181</v>
      </c>
      <c r="F147" s="195" t="s">
        <v>182</v>
      </c>
      <c r="G147" s="196" t="s">
        <v>178</v>
      </c>
      <c r="H147" s="197">
        <v>42</v>
      </c>
      <c r="I147" s="198"/>
      <c r="J147" s="199">
        <f>ROUND(I147*H147,2)</f>
        <v>0</v>
      </c>
      <c r="K147" s="200"/>
      <c r="L147" s="37"/>
      <c r="M147" s="201" t="s">
        <v>1</v>
      </c>
      <c r="N147" s="202" t="s">
        <v>36</v>
      </c>
      <c r="O147" s="73"/>
      <c r="P147" s="203">
        <f>O147*H147</f>
        <v>0</v>
      </c>
      <c r="Q147" s="203">
        <v>0</v>
      </c>
      <c r="R147" s="203">
        <f>Q147*H147</f>
        <v>0</v>
      </c>
      <c r="S147" s="203">
        <v>0</v>
      </c>
      <c r="T147" s="204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205" t="s">
        <v>120</v>
      </c>
      <c r="AT147" s="205" t="s">
        <v>116</v>
      </c>
      <c r="AU147" s="205" t="s">
        <v>121</v>
      </c>
      <c r="AY147" s="15" t="s">
        <v>114</v>
      </c>
      <c r="BE147" s="206">
        <f>IF(N147="základná",J147,0)</f>
        <v>0</v>
      </c>
      <c r="BF147" s="206">
        <f>IF(N147="znížená",J147,0)</f>
        <v>0</v>
      </c>
      <c r="BG147" s="206">
        <f>IF(N147="zákl. prenesená",J147,0)</f>
        <v>0</v>
      </c>
      <c r="BH147" s="206">
        <f>IF(N147="zníž. prenesená",J147,0)</f>
        <v>0</v>
      </c>
      <c r="BI147" s="206">
        <f>IF(N147="nulová",J147,0)</f>
        <v>0</v>
      </c>
      <c r="BJ147" s="15" t="s">
        <v>121</v>
      </c>
      <c r="BK147" s="206">
        <f>ROUND(I147*H147,2)</f>
        <v>0</v>
      </c>
      <c r="BL147" s="15" t="s">
        <v>120</v>
      </c>
      <c r="BM147" s="205" t="s">
        <v>183</v>
      </c>
    </row>
    <row r="148" spans="1:65" s="13" customFormat="1" ht="22.5">
      <c r="B148" s="207"/>
      <c r="C148" s="208"/>
      <c r="D148" s="209" t="s">
        <v>123</v>
      </c>
      <c r="E148" s="210" t="s">
        <v>1</v>
      </c>
      <c r="F148" s="211" t="s">
        <v>184</v>
      </c>
      <c r="G148" s="208"/>
      <c r="H148" s="212">
        <v>42</v>
      </c>
      <c r="I148" s="213"/>
      <c r="J148" s="208"/>
      <c r="K148" s="208"/>
      <c r="L148" s="214"/>
      <c r="M148" s="215"/>
      <c r="N148" s="216"/>
      <c r="O148" s="216"/>
      <c r="P148" s="216"/>
      <c r="Q148" s="216"/>
      <c r="R148" s="216"/>
      <c r="S148" s="216"/>
      <c r="T148" s="217"/>
      <c r="AT148" s="218" t="s">
        <v>123</v>
      </c>
      <c r="AU148" s="218" t="s">
        <v>121</v>
      </c>
      <c r="AV148" s="13" t="s">
        <v>121</v>
      </c>
      <c r="AW148" s="13" t="s">
        <v>27</v>
      </c>
      <c r="AX148" s="13" t="s">
        <v>78</v>
      </c>
      <c r="AY148" s="218" t="s">
        <v>114</v>
      </c>
    </row>
    <row r="149" spans="1:65" s="2" customFormat="1" ht="24.2" customHeight="1">
      <c r="A149" s="32"/>
      <c r="B149" s="33"/>
      <c r="C149" s="193" t="s">
        <v>185</v>
      </c>
      <c r="D149" s="193" t="s">
        <v>116</v>
      </c>
      <c r="E149" s="194" t="s">
        <v>186</v>
      </c>
      <c r="F149" s="195" t="s">
        <v>187</v>
      </c>
      <c r="G149" s="196" t="s">
        <v>135</v>
      </c>
      <c r="H149" s="197">
        <v>1427.2529999999999</v>
      </c>
      <c r="I149" s="198"/>
      <c r="J149" s="199">
        <f>ROUND(I149*H149,2)</f>
        <v>0</v>
      </c>
      <c r="K149" s="200"/>
      <c r="L149" s="37"/>
      <c r="M149" s="201" t="s">
        <v>1</v>
      </c>
      <c r="N149" s="202" t="s">
        <v>36</v>
      </c>
      <c r="O149" s="73"/>
      <c r="P149" s="203">
        <f>O149*H149</f>
        <v>0</v>
      </c>
      <c r="Q149" s="203">
        <v>0</v>
      </c>
      <c r="R149" s="203">
        <f>Q149*H149</f>
        <v>0</v>
      </c>
      <c r="S149" s="203">
        <v>0</v>
      </c>
      <c r="T149" s="204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205" t="s">
        <v>120</v>
      </c>
      <c r="AT149" s="205" t="s">
        <v>116</v>
      </c>
      <c r="AU149" s="205" t="s">
        <v>121</v>
      </c>
      <c r="AY149" s="15" t="s">
        <v>114</v>
      </c>
      <c r="BE149" s="206">
        <f>IF(N149="základná",J149,0)</f>
        <v>0</v>
      </c>
      <c r="BF149" s="206">
        <f>IF(N149="znížená",J149,0)</f>
        <v>0</v>
      </c>
      <c r="BG149" s="206">
        <f>IF(N149="zákl. prenesená",J149,0)</f>
        <v>0</v>
      </c>
      <c r="BH149" s="206">
        <f>IF(N149="zníž. prenesená",J149,0)</f>
        <v>0</v>
      </c>
      <c r="BI149" s="206">
        <f>IF(N149="nulová",J149,0)</f>
        <v>0</v>
      </c>
      <c r="BJ149" s="15" t="s">
        <v>121</v>
      </c>
      <c r="BK149" s="206">
        <f>ROUND(I149*H149,2)</f>
        <v>0</v>
      </c>
      <c r="BL149" s="15" t="s">
        <v>120</v>
      </c>
      <c r="BM149" s="205" t="s">
        <v>188</v>
      </c>
    </row>
    <row r="150" spans="1:65" s="13" customFormat="1">
      <c r="B150" s="207"/>
      <c r="C150" s="208"/>
      <c r="D150" s="209" t="s">
        <v>123</v>
      </c>
      <c r="E150" s="210" t="s">
        <v>1</v>
      </c>
      <c r="F150" s="211" t="s">
        <v>189</v>
      </c>
      <c r="G150" s="208"/>
      <c r="H150" s="212">
        <v>1427.2529999999999</v>
      </c>
      <c r="I150" s="213"/>
      <c r="J150" s="208"/>
      <c r="K150" s="208"/>
      <c r="L150" s="214"/>
      <c r="M150" s="215"/>
      <c r="N150" s="216"/>
      <c r="O150" s="216"/>
      <c r="P150" s="216"/>
      <c r="Q150" s="216"/>
      <c r="R150" s="216"/>
      <c r="S150" s="216"/>
      <c r="T150" s="217"/>
      <c r="AT150" s="218" t="s">
        <v>123</v>
      </c>
      <c r="AU150" s="218" t="s">
        <v>121</v>
      </c>
      <c r="AV150" s="13" t="s">
        <v>121</v>
      </c>
      <c r="AW150" s="13" t="s">
        <v>27</v>
      </c>
      <c r="AX150" s="13" t="s">
        <v>78</v>
      </c>
      <c r="AY150" s="218" t="s">
        <v>114</v>
      </c>
    </row>
    <row r="151" spans="1:65" s="2" customFormat="1" ht="24.2" customHeight="1">
      <c r="A151" s="32"/>
      <c r="B151" s="33"/>
      <c r="C151" s="193" t="s">
        <v>190</v>
      </c>
      <c r="D151" s="193" t="s">
        <v>116</v>
      </c>
      <c r="E151" s="194" t="s">
        <v>191</v>
      </c>
      <c r="F151" s="195" t="s">
        <v>192</v>
      </c>
      <c r="G151" s="196" t="s">
        <v>135</v>
      </c>
      <c r="H151" s="197">
        <v>12845.277</v>
      </c>
      <c r="I151" s="198"/>
      <c r="J151" s="199">
        <f>ROUND(I151*H151,2)</f>
        <v>0</v>
      </c>
      <c r="K151" s="200"/>
      <c r="L151" s="37"/>
      <c r="M151" s="201" t="s">
        <v>1</v>
      </c>
      <c r="N151" s="202" t="s">
        <v>36</v>
      </c>
      <c r="O151" s="73"/>
      <c r="P151" s="203">
        <f>O151*H151</f>
        <v>0</v>
      </c>
      <c r="Q151" s="203">
        <v>0</v>
      </c>
      <c r="R151" s="203">
        <f>Q151*H151</f>
        <v>0</v>
      </c>
      <c r="S151" s="203">
        <v>0</v>
      </c>
      <c r="T151" s="204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205" t="s">
        <v>120</v>
      </c>
      <c r="AT151" s="205" t="s">
        <v>116</v>
      </c>
      <c r="AU151" s="205" t="s">
        <v>121</v>
      </c>
      <c r="AY151" s="15" t="s">
        <v>114</v>
      </c>
      <c r="BE151" s="206">
        <f>IF(N151="základná",J151,0)</f>
        <v>0</v>
      </c>
      <c r="BF151" s="206">
        <f>IF(N151="znížená",J151,0)</f>
        <v>0</v>
      </c>
      <c r="BG151" s="206">
        <f>IF(N151="zákl. prenesená",J151,0)</f>
        <v>0</v>
      </c>
      <c r="BH151" s="206">
        <f>IF(N151="zníž. prenesená",J151,0)</f>
        <v>0</v>
      </c>
      <c r="BI151" s="206">
        <f>IF(N151="nulová",J151,0)</f>
        <v>0</v>
      </c>
      <c r="BJ151" s="15" t="s">
        <v>121</v>
      </c>
      <c r="BK151" s="206">
        <f>ROUND(I151*H151,2)</f>
        <v>0</v>
      </c>
      <c r="BL151" s="15" t="s">
        <v>120</v>
      </c>
      <c r="BM151" s="205" t="s">
        <v>193</v>
      </c>
    </row>
    <row r="152" spans="1:65" s="13" customFormat="1">
      <c r="B152" s="207"/>
      <c r="C152" s="208"/>
      <c r="D152" s="209" t="s">
        <v>123</v>
      </c>
      <c r="E152" s="210" t="s">
        <v>1</v>
      </c>
      <c r="F152" s="211" t="s">
        <v>194</v>
      </c>
      <c r="G152" s="208"/>
      <c r="H152" s="212">
        <v>12845.277</v>
      </c>
      <c r="I152" s="213"/>
      <c r="J152" s="208"/>
      <c r="K152" s="208"/>
      <c r="L152" s="214"/>
      <c r="M152" s="215"/>
      <c r="N152" s="216"/>
      <c r="O152" s="216"/>
      <c r="P152" s="216"/>
      <c r="Q152" s="216"/>
      <c r="R152" s="216"/>
      <c r="S152" s="216"/>
      <c r="T152" s="217"/>
      <c r="AT152" s="218" t="s">
        <v>123</v>
      </c>
      <c r="AU152" s="218" t="s">
        <v>121</v>
      </c>
      <c r="AV152" s="13" t="s">
        <v>121</v>
      </c>
      <c r="AW152" s="13" t="s">
        <v>27</v>
      </c>
      <c r="AX152" s="13" t="s">
        <v>78</v>
      </c>
      <c r="AY152" s="218" t="s">
        <v>114</v>
      </c>
    </row>
    <row r="153" spans="1:65" s="2" customFormat="1" ht="24.2" customHeight="1">
      <c r="A153" s="32"/>
      <c r="B153" s="33"/>
      <c r="C153" s="193" t="s">
        <v>195</v>
      </c>
      <c r="D153" s="193" t="s">
        <v>116</v>
      </c>
      <c r="E153" s="194" t="s">
        <v>196</v>
      </c>
      <c r="F153" s="195" t="s">
        <v>197</v>
      </c>
      <c r="G153" s="196" t="s">
        <v>135</v>
      </c>
      <c r="H153" s="197">
        <v>1427.2529999999999</v>
      </c>
      <c r="I153" s="198"/>
      <c r="J153" s="199">
        <f>ROUND(I153*H153,2)</f>
        <v>0</v>
      </c>
      <c r="K153" s="200"/>
      <c r="L153" s="37"/>
      <c r="M153" s="201" t="s">
        <v>1</v>
      </c>
      <c r="N153" s="202" t="s">
        <v>36</v>
      </c>
      <c r="O153" s="73"/>
      <c r="P153" s="203">
        <f>O153*H153</f>
        <v>0</v>
      </c>
      <c r="Q153" s="203">
        <v>0</v>
      </c>
      <c r="R153" s="203">
        <f>Q153*H153</f>
        <v>0</v>
      </c>
      <c r="S153" s="203">
        <v>0</v>
      </c>
      <c r="T153" s="204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205" t="s">
        <v>120</v>
      </c>
      <c r="AT153" s="205" t="s">
        <v>116</v>
      </c>
      <c r="AU153" s="205" t="s">
        <v>121</v>
      </c>
      <c r="AY153" s="15" t="s">
        <v>114</v>
      </c>
      <c r="BE153" s="206">
        <f>IF(N153="základná",J153,0)</f>
        <v>0</v>
      </c>
      <c r="BF153" s="206">
        <f>IF(N153="znížená",J153,0)</f>
        <v>0</v>
      </c>
      <c r="BG153" s="206">
        <f>IF(N153="zákl. prenesená",J153,0)</f>
        <v>0</v>
      </c>
      <c r="BH153" s="206">
        <f>IF(N153="zníž. prenesená",J153,0)</f>
        <v>0</v>
      </c>
      <c r="BI153" s="206">
        <f>IF(N153="nulová",J153,0)</f>
        <v>0</v>
      </c>
      <c r="BJ153" s="15" t="s">
        <v>121</v>
      </c>
      <c r="BK153" s="206">
        <f>ROUND(I153*H153,2)</f>
        <v>0</v>
      </c>
      <c r="BL153" s="15" t="s">
        <v>120</v>
      </c>
      <c r="BM153" s="205" t="s">
        <v>198</v>
      </c>
    </row>
    <row r="154" spans="1:65" s="2" customFormat="1" ht="24.2" customHeight="1">
      <c r="A154" s="32"/>
      <c r="B154" s="33"/>
      <c r="C154" s="193" t="s">
        <v>199</v>
      </c>
      <c r="D154" s="193" t="s">
        <v>116</v>
      </c>
      <c r="E154" s="194" t="s">
        <v>200</v>
      </c>
      <c r="F154" s="195" t="s">
        <v>201</v>
      </c>
      <c r="G154" s="196" t="s">
        <v>135</v>
      </c>
      <c r="H154" s="197">
        <v>466.04300000000001</v>
      </c>
      <c r="I154" s="198"/>
      <c r="J154" s="199">
        <f>ROUND(I154*H154,2)</f>
        <v>0</v>
      </c>
      <c r="K154" s="200"/>
      <c r="L154" s="37"/>
      <c r="M154" s="201" t="s">
        <v>1</v>
      </c>
      <c r="N154" s="202" t="s">
        <v>36</v>
      </c>
      <c r="O154" s="73"/>
      <c r="P154" s="203">
        <f>O154*H154</f>
        <v>0</v>
      </c>
      <c r="Q154" s="203">
        <v>0</v>
      </c>
      <c r="R154" s="203">
        <f>Q154*H154</f>
        <v>0</v>
      </c>
      <c r="S154" s="203">
        <v>0</v>
      </c>
      <c r="T154" s="204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205" t="s">
        <v>120</v>
      </c>
      <c r="AT154" s="205" t="s">
        <v>116</v>
      </c>
      <c r="AU154" s="205" t="s">
        <v>121</v>
      </c>
      <c r="AY154" s="15" t="s">
        <v>114</v>
      </c>
      <c r="BE154" s="206">
        <f>IF(N154="základná",J154,0)</f>
        <v>0</v>
      </c>
      <c r="BF154" s="206">
        <f>IF(N154="znížená",J154,0)</f>
        <v>0</v>
      </c>
      <c r="BG154" s="206">
        <f>IF(N154="zákl. prenesená",J154,0)</f>
        <v>0</v>
      </c>
      <c r="BH154" s="206">
        <f>IF(N154="zníž. prenesená",J154,0)</f>
        <v>0</v>
      </c>
      <c r="BI154" s="206">
        <f>IF(N154="nulová",J154,0)</f>
        <v>0</v>
      </c>
      <c r="BJ154" s="15" t="s">
        <v>121</v>
      </c>
      <c r="BK154" s="206">
        <f>ROUND(I154*H154,2)</f>
        <v>0</v>
      </c>
      <c r="BL154" s="15" t="s">
        <v>120</v>
      </c>
      <c r="BM154" s="205" t="s">
        <v>202</v>
      </c>
    </row>
    <row r="155" spans="1:65" s="13" customFormat="1">
      <c r="B155" s="207"/>
      <c r="C155" s="208"/>
      <c r="D155" s="209" t="s">
        <v>123</v>
      </c>
      <c r="E155" s="210" t="s">
        <v>1</v>
      </c>
      <c r="F155" s="211" t="s">
        <v>203</v>
      </c>
      <c r="G155" s="208"/>
      <c r="H155" s="212">
        <v>466.04300000000001</v>
      </c>
      <c r="I155" s="213"/>
      <c r="J155" s="208"/>
      <c r="K155" s="208"/>
      <c r="L155" s="214"/>
      <c r="M155" s="215"/>
      <c r="N155" s="216"/>
      <c r="O155" s="216"/>
      <c r="P155" s="216"/>
      <c r="Q155" s="216"/>
      <c r="R155" s="216"/>
      <c r="S155" s="216"/>
      <c r="T155" s="217"/>
      <c r="AT155" s="218" t="s">
        <v>123</v>
      </c>
      <c r="AU155" s="218" t="s">
        <v>121</v>
      </c>
      <c r="AV155" s="13" t="s">
        <v>121</v>
      </c>
      <c r="AW155" s="13" t="s">
        <v>27</v>
      </c>
      <c r="AX155" s="13" t="s">
        <v>78</v>
      </c>
      <c r="AY155" s="218" t="s">
        <v>114</v>
      </c>
    </row>
    <row r="156" spans="1:65" s="12" customFormat="1" ht="22.9" customHeight="1">
      <c r="B156" s="177"/>
      <c r="C156" s="178"/>
      <c r="D156" s="179" t="s">
        <v>69</v>
      </c>
      <c r="E156" s="191" t="s">
        <v>204</v>
      </c>
      <c r="F156" s="191" t="s">
        <v>205</v>
      </c>
      <c r="G156" s="178"/>
      <c r="H156" s="178"/>
      <c r="I156" s="181"/>
      <c r="J156" s="192">
        <f>BK156</f>
        <v>0</v>
      </c>
      <c r="K156" s="178"/>
      <c r="L156" s="183"/>
      <c r="M156" s="184"/>
      <c r="N156" s="185"/>
      <c r="O156" s="185"/>
      <c r="P156" s="186">
        <f>P157</f>
        <v>0</v>
      </c>
      <c r="Q156" s="185"/>
      <c r="R156" s="186">
        <f>R157</f>
        <v>0</v>
      </c>
      <c r="S156" s="185"/>
      <c r="T156" s="187">
        <f>T157</f>
        <v>0</v>
      </c>
      <c r="AR156" s="188" t="s">
        <v>78</v>
      </c>
      <c r="AT156" s="189" t="s">
        <v>69</v>
      </c>
      <c r="AU156" s="189" t="s">
        <v>78</v>
      </c>
      <c r="AY156" s="188" t="s">
        <v>114</v>
      </c>
      <c r="BK156" s="190">
        <f>BK157</f>
        <v>0</v>
      </c>
    </row>
    <row r="157" spans="1:65" s="2" customFormat="1" ht="33" customHeight="1">
      <c r="A157" s="32"/>
      <c r="B157" s="33"/>
      <c r="C157" s="193" t="s">
        <v>206</v>
      </c>
      <c r="D157" s="193" t="s">
        <v>116</v>
      </c>
      <c r="E157" s="194" t="s">
        <v>207</v>
      </c>
      <c r="F157" s="195" t="s">
        <v>208</v>
      </c>
      <c r="G157" s="196" t="s">
        <v>135</v>
      </c>
      <c r="H157" s="197">
        <v>2604.1480000000001</v>
      </c>
      <c r="I157" s="198"/>
      <c r="J157" s="199">
        <f>ROUND(I157*H157,2)</f>
        <v>0</v>
      </c>
      <c r="K157" s="200"/>
      <c r="L157" s="37"/>
      <c r="M157" s="219" t="s">
        <v>1</v>
      </c>
      <c r="N157" s="220" t="s">
        <v>36</v>
      </c>
      <c r="O157" s="221"/>
      <c r="P157" s="222">
        <f>O157*H157</f>
        <v>0</v>
      </c>
      <c r="Q157" s="222">
        <v>0</v>
      </c>
      <c r="R157" s="222">
        <f>Q157*H157</f>
        <v>0</v>
      </c>
      <c r="S157" s="222">
        <v>0</v>
      </c>
      <c r="T157" s="223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205" t="s">
        <v>120</v>
      </c>
      <c r="AT157" s="205" t="s">
        <v>116</v>
      </c>
      <c r="AU157" s="205" t="s">
        <v>121</v>
      </c>
      <c r="AY157" s="15" t="s">
        <v>114</v>
      </c>
      <c r="BE157" s="206">
        <f>IF(N157="základná",J157,0)</f>
        <v>0</v>
      </c>
      <c r="BF157" s="206">
        <f>IF(N157="znížená",J157,0)</f>
        <v>0</v>
      </c>
      <c r="BG157" s="206">
        <f>IF(N157="zákl. prenesená",J157,0)</f>
        <v>0</v>
      </c>
      <c r="BH157" s="206">
        <f>IF(N157="zníž. prenesená",J157,0)</f>
        <v>0</v>
      </c>
      <c r="BI157" s="206">
        <f>IF(N157="nulová",J157,0)</f>
        <v>0</v>
      </c>
      <c r="BJ157" s="15" t="s">
        <v>121</v>
      </c>
      <c r="BK157" s="206">
        <f>ROUND(I157*H157,2)</f>
        <v>0</v>
      </c>
      <c r="BL157" s="15" t="s">
        <v>120</v>
      </c>
      <c r="BM157" s="205" t="s">
        <v>209</v>
      </c>
    </row>
    <row r="158" spans="1:65" s="2" customFormat="1" ht="6.95" customHeight="1">
      <c r="A158" s="32"/>
      <c r="B158" s="56"/>
      <c r="C158" s="57"/>
      <c r="D158" s="57"/>
      <c r="E158" s="57"/>
      <c r="F158" s="57"/>
      <c r="G158" s="57"/>
      <c r="H158" s="57"/>
      <c r="I158" s="57"/>
      <c r="J158" s="57"/>
      <c r="K158" s="57"/>
      <c r="L158" s="37"/>
      <c r="M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</row>
  </sheetData>
  <sheetProtection algorithmName="SHA-512" hashValue="uL1ncC3bPEOvAjwsJyJJIkQwwBLtPta1Y0IZdYx4ypKLPD5nED83ogS7wd7pDSnIongoUkUziho5is6MxaPSXQ==" saltValue="TJRRUjrSF+irXuVj3GlO20GEIVmWWyDRkz70++B+KL1KAb38wQo3x/4DyjIWCg7qLWxMmbwXC3sfx1EW2nCEdA==" spinCount="100000" sheet="1" objects="1" scenarios="1" formatColumns="0" formatRows="0" autoFilter="0"/>
  <autoFilter ref="C121:K157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5" t="s">
        <v>82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8"/>
      <c r="AT3" s="15" t="s">
        <v>70</v>
      </c>
    </row>
    <row r="4" spans="1:46" s="1" customFormat="1" ht="24.95" customHeight="1">
      <c r="B4" s="18"/>
      <c r="D4" s="112" t="s">
        <v>86</v>
      </c>
      <c r="L4" s="18"/>
      <c r="M4" s="113" t="s">
        <v>9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4" t="s">
        <v>14</v>
      </c>
      <c r="L6" s="18"/>
    </row>
    <row r="7" spans="1:46" s="1" customFormat="1" ht="26.25" customHeight="1">
      <c r="B7" s="18"/>
      <c r="E7" s="271" t="str">
        <f>'Rekapitulácia stavby'!K6</f>
        <v>Ubľa - rekonštrukcia vrstiev vozovky, výmena podkladnej a obrusnej vrstvy vozovky na MK v obci Ubľa  CKN 493/13, 528/13, 568 k.ú. Ubľa</v>
      </c>
      <c r="F7" s="272"/>
      <c r="G7" s="272"/>
      <c r="H7" s="272"/>
      <c r="L7" s="18"/>
    </row>
    <row r="8" spans="1:46" s="2" customFormat="1" ht="12" customHeight="1">
      <c r="A8" s="32"/>
      <c r="B8" s="37"/>
      <c r="C8" s="32"/>
      <c r="D8" s="114" t="s">
        <v>87</v>
      </c>
      <c r="E8" s="32"/>
      <c r="F8" s="32"/>
      <c r="G8" s="32"/>
      <c r="H8" s="32"/>
      <c r="I8" s="32"/>
      <c r="J8" s="32"/>
      <c r="K8" s="32"/>
      <c r="L8" s="53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3" t="s">
        <v>210</v>
      </c>
      <c r="F9" s="274"/>
      <c r="G9" s="274"/>
      <c r="H9" s="274"/>
      <c r="I9" s="32"/>
      <c r="J9" s="32"/>
      <c r="K9" s="32"/>
      <c r="L9" s="53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53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4" t="s">
        <v>15</v>
      </c>
      <c r="E11" s="32"/>
      <c r="F11" s="115" t="s">
        <v>1</v>
      </c>
      <c r="G11" s="32"/>
      <c r="H11" s="32"/>
      <c r="I11" s="114" t="s">
        <v>16</v>
      </c>
      <c r="J11" s="115" t="s">
        <v>1</v>
      </c>
      <c r="K11" s="32"/>
      <c r="L11" s="53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4" t="s">
        <v>17</v>
      </c>
      <c r="E12" s="32"/>
      <c r="F12" s="115" t="s">
        <v>18</v>
      </c>
      <c r="G12" s="32"/>
      <c r="H12" s="32"/>
      <c r="I12" s="114" t="s">
        <v>19</v>
      </c>
      <c r="J12" s="116">
        <f>'Rekapitulácia stavby'!AN8</f>
        <v>44651</v>
      </c>
      <c r="K12" s="32"/>
      <c r="L12" s="53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53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4" t="s">
        <v>20</v>
      </c>
      <c r="E14" s="32"/>
      <c r="F14" s="32"/>
      <c r="G14" s="32"/>
      <c r="H14" s="32"/>
      <c r="I14" s="114" t="s">
        <v>21</v>
      </c>
      <c r="J14" s="115" t="s">
        <v>1</v>
      </c>
      <c r="K14" s="32"/>
      <c r="L14" s="53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5" t="s">
        <v>18</v>
      </c>
      <c r="F15" s="32"/>
      <c r="G15" s="32"/>
      <c r="H15" s="32"/>
      <c r="I15" s="114" t="s">
        <v>22</v>
      </c>
      <c r="J15" s="115" t="s">
        <v>1</v>
      </c>
      <c r="K15" s="32"/>
      <c r="L15" s="53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53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4" t="s">
        <v>23</v>
      </c>
      <c r="E17" s="32"/>
      <c r="F17" s="32"/>
      <c r="G17" s="32"/>
      <c r="H17" s="32"/>
      <c r="I17" s="114" t="s">
        <v>21</v>
      </c>
      <c r="J17" s="28" t="str">
        <f>'Rekapitulácia stavby'!AN13</f>
        <v>Vyplň údaj</v>
      </c>
      <c r="K17" s="32"/>
      <c r="L17" s="53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5" t="str">
        <f>'Rekapitulácia stavby'!E14</f>
        <v>Vyplň údaj</v>
      </c>
      <c r="F18" s="276"/>
      <c r="G18" s="276"/>
      <c r="H18" s="276"/>
      <c r="I18" s="114" t="s">
        <v>22</v>
      </c>
      <c r="J18" s="28" t="str">
        <f>'Rekapitulácia stavby'!AN14</f>
        <v>Vyplň údaj</v>
      </c>
      <c r="K18" s="32"/>
      <c r="L18" s="53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53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4" t="s">
        <v>25</v>
      </c>
      <c r="E20" s="32"/>
      <c r="F20" s="32"/>
      <c r="G20" s="32"/>
      <c r="H20" s="32"/>
      <c r="I20" s="114" t="s">
        <v>21</v>
      </c>
      <c r="J20" s="115" t="s">
        <v>1</v>
      </c>
      <c r="K20" s="32"/>
      <c r="L20" s="53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5" t="s">
        <v>26</v>
      </c>
      <c r="F21" s="32"/>
      <c r="G21" s="32"/>
      <c r="H21" s="32"/>
      <c r="I21" s="114" t="s">
        <v>22</v>
      </c>
      <c r="J21" s="115" t="s">
        <v>1</v>
      </c>
      <c r="K21" s="32"/>
      <c r="L21" s="53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53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4" t="s">
        <v>28</v>
      </c>
      <c r="E23" s="32"/>
      <c r="F23" s="32"/>
      <c r="G23" s="32"/>
      <c r="H23" s="32"/>
      <c r="I23" s="114" t="s">
        <v>21</v>
      </c>
      <c r="J23" s="115" t="s">
        <v>1</v>
      </c>
      <c r="K23" s="32"/>
      <c r="L23" s="53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5" t="s">
        <v>26</v>
      </c>
      <c r="F24" s="32"/>
      <c r="G24" s="32"/>
      <c r="H24" s="32"/>
      <c r="I24" s="114" t="s">
        <v>22</v>
      </c>
      <c r="J24" s="115" t="s">
        <v>1</v>
      </c>
      <c r="K24" s="32"/>
      <c r="L24" s="53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53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4" t="s">
        <v>29</v>
      </c>
      <c r="E26" s="32"/>
      <c r="F26" s="32"/>
      <c r="G26" s="32"/>
      <c r="H26" s="32"/>
      <c r="I26" s="32"/>
      <c r="J26" s="32"/>
      <c r="K26" s="32"/>
      <c r="L26" s="53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7"/>
      <c r="B27" s="118"/>
      <c r="C27" s="117"/>
      <c r="D27" s="117"/>
      <c r="E27" s="277" t="s">
        <v>1</v>
      </c>
      <c r="F27" s="277"/>
      <c r="G27" s="277"/>
      <c r="H27" s="277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53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20"/>
      <c r="E29" s="120"/>
      <c r="F29" s="120"/>
      <c r="G29" s="120"/>
      <c r="H29" s="120"/>
      <c r="I29" s="120"/>
      <c r="J29" s="120"/>
      <c r="K29" s="120"/>
      <c r="L29" s="53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21" t="s">
        <v>30</v>
      </c>
      <c r="E30" s="32"/>
      <c r="F30" s="32"/>
      <c r="G30" s="32"/>
      <c r="H30" s="32"/>
      <c r="I30" s="32"/>
      <c r="J30" s="122">
        <f>ROUND(J122, 2)</f>
        <v>0</v>
      </c>
      <c r="K30" s="32"/>
      <c r="L30" s="53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20"/>
      <c r="E31" s="120"/>
      <c r="F31" s="120"/>
      <c r="G31" s="120"/>
      <c r="H31" s="120"/>
      <c r="I31" s="120"/>
      <c r="J31" s="120"/>
      <c r="K31" s="120"/>
      <c r="L31" s="53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23" t="s">
        <v>32</v>
      </c>
      <c r="G32" s="32"/>
      <c r="H32" s="32"/>
      <c r="I32" s="123" t="s">
        <v>31</v>
      </c>
      <c r="J32" s="123" t="s">
        <v>33</v>
      </c>
      <c r="K32" s="32"/>
      <c r="L32" s="53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4" t="s">
        <v>34</v>
      </c>
      <c r="E33" s="125" t="s">
        <v>35</v>
      </c>
      <c r="F33" s="126">
        <f>ROUND((SUM(BE122:BE151)),  2)</f>
        <v>0</v>
      </c>
      <c r="G33" s="127"/>
      <c r="H33" s="127"/>
      <c r="I33" s="128">
        <v>0.2</v>
      </c>
      <c r="J33" s="126">
        <f>ROUND(((SUM(BE122:BE151))*I33),  2)</f>
        <v>0</v>
      </c>
      <c r="K33" s="32"/>
      <c r="L33" s="53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25" t="s">
        <v>36</v>
      </c>
      <c r="F34" s="126">
        <f>ROUND((SUM(BF122:BF151)),  2)</f>
        <v>0</v>
      </c>
      <c r="G34" s="127"/>
      <c r="H34" s="127"/>
      <c r="I34" s="128">
        <v>0.2</v>
      </c>
      <c r="J34" s="126">
        <f>ROUND(((SUM(BF122:BF151))*I34),  2)</f>
        <v>0</v>
      </c>
      <c r="K34" s="32"/>
      <c r="L34" s="53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4" t="s">
        <v>37</v>
      </c>
      <c r="F35" s="129">
        <f>ROUND((SUM(BG122:BG151)),  2)</f>
        <v>0</v>
      </c>
      <c r="G35" s="32"/>
      <c r="H35" s="32"/>
      <c r="I35" s="130">
        <v>0.2</v>
      </c>
      <c r="J35" s="129">
        <f>0</f>
        <v>0</v>
      </c>
      <c r="K35" s="32"/>
      <c r="L35" s="53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4" t="s">
        <v>38</v>
      </c>
      <c r="F36" s="129">
        <f>ROUND((SUM(BH122:BH151)),  2)</f>
        <v>0</v>
      </c>
      <c r="G36" s="32"/>
      <c r="H36" s="32"/>
      <c r="I36" s="130">
        <v>0.2</v>
      </c>
      <c r="J36" s="129">
        <f>0</f>
        <v>0</v>
      </c>
      <c r="K36" s="32"/>
      <c r="L36" s="53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25" t="s">
        <v>39</v>
      </c>
      <c r="F37" s="126">
        <f>ROUND((SUM(BI122:BI151)),  2)</f>
        <v>0</v>
      </c>
      <c r="G37" s="127"/>
      <c r="H37" s="127"/>
      <c r="I37" s="128">
        <v>0</v>
      </c>
      <c r="J37" s="126">
        <f>0</f>
        <v>0</v>
      </c>
      <c r="K37" s="32"/>
      <c r="L37" s="53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53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31"/>
      <c r="D39" s="132" t="s">
        <v>40</v>
      </c>
      <c r="E39" s="133"/>
      <c r="F39" s="133"/>
      <c r="G39" s="134" t="s">
        <v>41</v>
      </c>
      <c r="H39" s="135" t="s">
        <v>42</v>
      </c>
      <c r="I39" s="133"/>
      <c r="J39" s="136">
        <f>SUM(J30:J37)</f>
        <v>0</v>
      </c>
      <c r="K39" s="137"/>
      <c r="L39" s="53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53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53"/>
      <c r="D50" s="138" t="s">
        <v>43</v>
      </c>
      <c r="E50" s="139"/>
      <c r="F50" s="139"/>
      <c r="G50" s="138" t="s">
        <v>44</v>
      </c>
      <c r="H50" s="139"/>
      <c r="I50" s="139"/>
      <c r="J50" s="139"/>
      <c r="K50" s="139"/>
      <c r="L50" s="53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32"/>
      <c r="B61" s="37"/>
      <c r="C61" s="32"/>
      <c r="D61" s="140" t="s">
        <v>45</v>
      </c>
      <c r="E61" s="141"/>
      <c r="F61" s="142" t="s">
        <v>46</v>
      </c>
      <c r="G61" s="140" t="s">
        <v>45</v>
      </c>
      <c r="H61" s="141"/>
      <c r="I61" s="141"/>
      <c r="J61" s="143" t="s">
        <v>46</v>
      </c>
      <c r="K61" s="141"/>
      <c r="L61" s="53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32"/>
      <c r="B65" s="37"/>
      <c r="C65" s="32"/>
      <c r="D65" s="138" t="s">
        <v>47</v>
      </c>
      <c r="E65" s="144"/>
      <c r="F65" s="144"/>
      <c r="G65" s="138" t="s">
        <v>48</v>
      </c>
      <c r="H65" s="144"/>
      <c r="I65" s="144"/>
      <c r="J65" s="144"/>
      <c r="K65" s="144"/>
      <c r="L65" s="53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32"/>
      <c r="B76" s="37"/>
      <c r="C76" s="32"/>
      <c r="D76" s="140" t="s">
        <v>45</v>
      </c>
      <c r="E76" s="141"/>
      <c r="F76" s="142" t="s">
        <v>46</v>
      </c>
      <c r="G76" s="140" t="s">
        <v>45</v>
      </c>
      <c r="H76" s="141"/>
      <c r="I76" s="141"/>
      <c r="J76" s="143" t="s">
        <v>46</v>
      </c>
      <c r="K76" s="141"/>
      <c r="L76" s="53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3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hidden="1" customHeight="1">
      <c r="A81" s="32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3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hidden="1" customHeight="1">
      <c r="A82" s="32"/>
      <c r="B82" s="33"/>
      <c r="C82" s="21" t="s">
        <v>89</v>
      </c>
      <c r="D82" s="34"/>
      <c r="E82" s="34"/>
      <c r="F82" s="34"/>
      <c r="G82" s="34"/>
      <c r="H82" s="34"/>
      <c r="I82" s="34"/>
      <c r="J82" s="34"/>
      <c r="K82" s="34"/>
      <c r="L82" s="53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hidden="1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53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hidden="1" customHeight="1">
      <c r="A84" s="32"/>
      <c r="B84" s="33"/>
      <c r="C84" s="27" t="s">
        <v>14</v>
      </c>
      <c r="D84" s="34"/>
      <c r="E84" s="34"/>
      <c r="F84" s="34"/>
      <c r="G84" s="34"/>
      <c r="H84" s="34"/>
      <c r="I84" s="34"/>
      <c r="J84" s="34"/>
      <c r="K84" s="34"/>
      <c r="L84" s="53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26.25" hidden="1" customHeight="1">
      <c r="A85" s="32"/>
      <c r="B85" s="33"/>
      <c r="C85" s="34"/>
      <c r="D85" s="34"/>
      <c r="E85" s="269" t="str">
        <f>E7</f>
        <v>Ubľa - rekonštrukcia vrstiev vozovky, výmena podkladnej a obrusnej vrstvy vozovky na MK v obci Ubľa  CKN 493/13, 528/13, 568 k.ú. Ubľa</v>
      </c>
      <c r="F85" s="270"/>
      <c r="G85" s="270"/>
      <c r="H85" s="270"/>
      <c r="I85" s="34"/>
      <c r="J85" s="34"/>
      <c r="K85" s="34"/>
      <c r="L85" s="53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hidden="1" customHeight="1">
      <c r="A86" s="32"/>
      <c r="B86" s="33"/>
      <c r="C86" s="27" t="s">
        <v>87</v>
      </c>
      <c r="D86" s="34"/>
      <c r="E86" s="34"/>
      <c r="F86" s="34"/>
      <c r="G86" s="34"/>
      <c r="H86" s="34"/>
      <c r="I86" s="34"/>
      <c r="J86" s="34"/>
      <c r="K86" s="34"/>
      <c r="L86" s="53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hidden="1" customHeight="1">
      <c r="A87" s="32"/>
      <c r="B87" s="33"/>
      <c r="C87" s="34"/>
      <c r="D87" s="34"/>
      <c r="E87" s="253" t="str">
        <f>E9</f>
        <v>B - Vetva B</v>
      </c>
      <c r="F87" s="268"/>
      <c r="G87" s="268"/>
      <c r="H87" s="268"/>
      <c r="I87" s="34"/>
      <c r="J87" s="34"/>
      <c r="K87" s="34"/>
      <c r="L87" s="53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hidden="1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53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hidden="1" customHeight="1">
      <c r="A89" s="32"/>
      <c r="B89" s="33"/>
      <c r="C89" s="27" t="s">
        <v>17</v>
      </c>
      <c r="D89" s="34"/>
      <c r="E89" s="34"/>
      <c r="F89" s="25" t="str">
        <f>F12</f>
        <v>obec Ubľa</v>
      </c>
      <c r="G89" s="34"/>
      <c r="H89" s="34"/>
      <c r="I89" s="27" t="s">
        <v>19</v>
      </c>
      <c r="J89" s="68">
        <f>IF(J12="","",J12)</f>
        <v>44651</v>
      </c>
      <c r="K89" s="34"/>
      <c r="L89" s="53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hidden="1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53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hidden="1" customHeight="1">
      <c r="A91" s="32"/>
      <c r="B91" s="33"/>
      <c r="C91" s="27" t="s">
        <v>20</v>
      </c>
      <c r="D91" s="34"/>
      <c r="E91" s="34"/>
      <c r="F91" s="25" t="str">
        <f>E15</f>
        <v>obec Ubľa</v>
      </c>
      <c r="G91" s="34"/>
      <c r="H91" s="34"/>
      <c r="I91" s="27" t="s">
        <v>25</v>
      </c>
      <c r="J91" s="30" t="str">
        <f>E21</f>
        <v>KApAR s.r.o., Prešov</v>
      </c>
      <c r="K91" s="34"/>
      <c r="L91" s="53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hidden="1" customHeight="1">
      <c r="A92" s="32"/>
      <c r="B92" s="33"/>
      <c r="C92" s="27" t="s">
        <v>23</v>
      </c>
      <c r="D92" s="34"/>
      <c r="E92" s="34"/>
      <c r="F92" s="25" t="str">
        <f>IF(E18="","",E18)</f>
        <v>Vyplň údaj</v>
      </c>
      <c r="G92" s="34"/>
      <c r="H92" s="34"/>
      <c r="I92" s="27" t="s">
        <v>28</v>
      </c>
      <c r="J92" s="30" t="str">
        <f>E24</f>
        <v>KApAR s.r.o., Prešov</v>
      </c>
      <c r="K92" s="34"/>
      <c r="L92" s="53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hidden="1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53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hidden="1" customHeight="1">
      <c r="A94" s="32"/>
      <c r="B94" s="33"/>
      <c r="C94" s="149" t="s">
        <v>90</v>
      </c>
      <c r="D94" s="150"/>
      <c r="E94" s="150"/>
      <c r="F94" s="150"/>
      <c r="G94" s="150"/>
      <c r="H94" s="150"/>
      <c r="I94" s="150"/>
      <c r="J94" s="151" t="s">
        <v>91</v>
      </c>
      <c r="K94" s="150"/>
      <c r="L94" s="53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hidden="1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53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hidden="1" customHeight="1">
      <c r="A96" s="32"/>
      <c r="B96" s="33"/>
      <c r="C96" s="152" t="s">
        <v>92</v>
      </c>
      <c r="D96" s="34"/>
      <c r="E96" s="34"/>
      <c r="F96" s="34"/>
      <c r="G96" s="34"/>
      <c r="H96" s="34"/>
      <c r="I96" s="34"/>
      <c r="J96" s="86">
        <f>J122</f>
        <v>0</v>
      </c>
      <c r="K96" s="34"/>
      <c r="L96" s="53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93</v>
      </c>
    </row>
    <row r="97" spans="1:31" s="9" customFormat="1" ht="24.95" hidden="1" customHeight="1">
      <c r="B97" s="153"/>
      <c r="C97" s="154"/>
      <c r="D97" s="155" t="s">
        <v>94</v>
      </c>
      <c r="E97" s="156"/>
      <c r="F97" s="156"/>
      <c r="G97" s="156"/>
      <c r="H97" s="156"/>
      <c r="I97" s="156"/>
      <c r="J97" s="157">
        <f>J123</f>
        <v>0</v>
      </c>
      <c r="K97" s="154"/>
      <c r="L97" s="158"/>
    </row>
    <row r="98" spans="1:31" s="10" customFormat="1" ht="19.899999999999999" hidden="1" customHeight="1">
      <c r="B98" s="159"/>
      <c r="C98" s="160"/>
      <c r="D98" s="161" t="s">
        <v>95</v>
      </c>
      <c r="E98" s="162"/>
      <c r="F98" s="162"/>
      <c r="G98" s="162"/>
      <c r="H98" s="162"/>
      <c r="I98" s="162"/>
      <c r="J98" s="163">
        <f>J124</f>
        <v>0</v>
      </c>
      <c r="K98" s="160"/>
      <c r="L98" s="164"/>
    </row>
    <row r="99" spans="1:31" s="10" customFormat="1" ht="19.899999999999999" hidden="1" customHeight="1">
      <c r="B99" s="159"/>
      <c r="C99" s="160"/>
      <c r="D99" s="161" t="s">
        <v>96</v>
      </c>
      <c r="E99" s="162"/>
      <c r="F99" s="162"/>
      <c r="G99" s="162"/>
      <c r="H99" s="162"/>
      <c r="I99" s="162"/>
      <c r="J99" s="163">
        <f>J131</f>
        <v>0</v>
      </c>
      <c r="K99" s="160"/>
      <c r="L99" s="164"/>
    </row>
    <row r="100" spans="1:31" s="10" customFormat="1" ht="19.899999999999999" hidden="1" customHeight="1">
      <c r="B100" s="159"/>
      <c r="C100" s="160"/>
      <c r="D100" s="161" t="s">
        <v>97</v>
      </c>
      <c r="E100" s="162"/>
      <c r="F100" s="162"/>
      <c r="G100" s="162"/>
      <c r="H100" s="162"/>
      <c r="I100" s="162"/>
      <c r="J100" s="163">
        <f>J133</f>
        <v>0</v>
      </c>
      <c r="K100" s="160"/>
      <c r="L100" s="164"/>
    </row>
    <row r="101" spans="1:31" s="10" customFormat="1" ht="19.899999999999999" hidden="1" customHeight="1">
      <c r="B101" s="159"/>
      <c r="C101" s="160"/>
      <c r="D101" s="161" t="s">
        <v>98</v>
      </c>
      <c r="E101" s="162"/>
      <c r="F101" s="162"/>
      <c r="G101" s="162"/>
      <c r="H101" s="162"/>
      <c r="I101" s="162"/>
      <c r="J101" s="163">
        <f>J142</f>
        <v>0</v>
      </c>
      <c r="K101" s="160"/>
      <c r="L101" s="164"/>
    </row>
    <row r="102" spans="1:31" s="10" customFormat="1" ht="19.899999999999999" hidden="1" customHeight="1">
      <c r="B102" s="159"/>
      <c r="C102" s="160"/>
      <c r="D102" s="161" t="s">
        <v>99</v>
      </c>
      <c r="E102" s="162"/>
      <c r="F102" s="162"/>
      <c r="G102" s="162"/>
      <c r="H102" s="162"/>
      <c r="I102" s="162"/>
      <c r="J102" s="163">
        <f>J150</f>
        <v>0</v>
      </c>
      <c r="K102" s="160"/>
      <c r="L102" s="164"/>
    </row>
    <row r="103" spans="1:31" s="2" customFormat="1" ht="21.75" hidden="1" customHeight="1">
      <c r="A103" s="32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53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hidden="1" customHeight="1">
      <c r="A104" s="32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3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hidden="1"/>
    <row r="106" spans="1:31" hidden="1"/>
    <row r="107" spans="1:31" hidden="1"/>
    <row r="108" spans="1:31" s="2" customFormat="1" ht="6.95" customHeight="1">
      <c r="A108" s="32"/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3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>
      <c r="A109" s="32"/>
      <c r="B109" s="33"/>
      <c r="C109" s="21" t="s">
        <v>100</v>
      </c>
      <c r="D109" s="34"/>
      <c r="E109" s="34"/>
      <c r="F109" s="34"/>
      <c r="G109" s="34"/>
      <c r="H109" s="34"/>
      <c r="I109" s="34"/>
      <c r="J109" s="34"/>
      <c r="K109" s="34"/>
      <c r="L109" s="53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53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14</v>
      </c>
      <c r="D111" s="34"/>
      <c r="E111" s="34"/>
      <c r="F111" s="34"/>
      <c r="G111" s="34"/>
      <c r="H111" s="34"/>
      <c r="I111" s="34"/>
      <c r="J111" s="34"/>
      <c r="K111" s="34"/>
      <c r="L111" s="53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26.25" customHeight="1">
      <c r="A112" s="32"/>
      <c r="B112" s="33"/>
      <c r="C112" s="34"/>
      <c r="D112" s="34"/>
      <c r="E112" s="269" t="str">
        <f>E7</f>
        <v>Ubľa - rekonštrukcia vrstiev vozovky, výmena podkladnej a obrusnej vrstvy vozovky na MK v obci Ubľa  CKN 493/13, 528/13, 568 k.ú. Ubľa</v>
      </c>
      <c r="F112" s="270"/>
      <c r="G112" s="270"/>
      <c r="H112" s="270"/>
      <c r="I112" s="34"/>
      <c r="J112" s="34"/>
      <c r="K112" s="34"/>
      <c r="L112" s="53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87</v>
      </c>
      <c r="D113" s="34"/>
      <c r="E113" s="34"/>
      <c r="F113" s="34"/>
      <c r="G113" s="34"/>
      <c r="H113" s="34"/>
      <c r="I113" s="34"/>
      <c r="J113" s="34"/>
      <c r="K113" s="34"/>
      <c r="L113" s="53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4"/>
      <c r="D114" s="34"/>
      <c r="E114" s="253" t="str">
        <f>E9</f>
        <v>B - Vetva B</v>
      </c>
      <c r="F114" s="268"/>
      <c r="G114" s="268"/>
      <c r="H114" s="268"/>
      <c r="I114" s="34"/>
      <c r="J114" s="34"/>
      <c r="K114" s="34"/>
      <c r="L114" s="53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53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17</v>
      </c>
      <c r="D116" s="34"/>
      <c r="E116" s="34"/>
      <c r="F116" s="25" t="str">
        <f>F12</f>
        <v>obec Ubľa</v>
      </c>
      <c r="G116" s="34"/>
      <c r="H116" s="34"/>
      <c r="I116" s="27" t="s">
        <v>19</v>
      </c>
      <c r="J116" s="68">
        <f>IF(J12="","",J12)</f>
        <v>44651</v>
      </c>
      <c r="K116" s="34"/>
      <c r="L116" s="53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53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20</v>
      </c>
      <c r="D118" s="34"/>
      <c r="E118" s="34"/>
      <c r="F118" s="25" t="str">
        <f>E15</f>
        <v>obec Ubľa</v>
      </c>
      <c r="G118" s="34"/>
      <c r="H118" s="34"/>
      <c r="I118" s="27" t="s">
        <v>25</v>
      </c>
      <c r="J118" s="30" t="str">
        <f>E21</f>
        <v>KApAR s.r.o., Prešov</v>
      </c>
      <c r="K118" s="34"/>
      <c r="L118" s="53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23</v>
      </c>
      <c r="D119" s="34"/>
      <c r="E119" s="34"/>
      <c r="F119" s="25" t="str">
        <f>IF(E18="","",E18)</f>
        <v>Vyplň údaj</v>
      </c>
      <c r="G119" s="34"/>
      <c r="H119" s="34"/>
      <c r="I119" s="27" t="s">
        <v>28</v>
      </c>
      <c r="J119" s="30" t="str">
        <f>E24</f>
        <v>KApAR s.r.o., Prešov</v>
      </c>
      <c r="K119" s="34"/>
      <c r="L119" s="53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53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65"/>
      <c r="B121" s="166"/>
      <c r="C121" s="167" t="s">
        <v>101</v>
      </c>
      <c r="D121" s="168" t="s">
        <v>55</v>
      </c>
      <c r="E121" s="168" t="s">
        <v>51</v>
      </c>
      <c r="F121" s="168" t="s">
        <v>52</v>
      </c>
      <c r="G121" s="168" t="s">
        <v>102</v>
      </c>
      <c r="H121" s="168" t="s">
        <v>103</v>
      </c>
      <c r="I121" s="168" t="s">
        <v>104</v>
      </c>
      <c r="J121" s="169" t="s">
        <v>91</v>
      </c>
      <c r="K121" s="170" t="s">
        <v>105</v>
      </c>
      <c r="L121" s="171"/>
      <c r="M121" s="77" t="s">
        <v>1</v>
      </c>
      <c r="N121" s="78" t="s">
        <v>34</v>
      </c>
      <c r="O121" s="78" t="s">
        <v>106</v>
      </c>
      <c r="P121" s="78" t="s">
        <v>107</v>
      </c>
      <c r="Q121" s="78" t="s">
        <v>108</v>
      </c>
      <c r="R121" s="78" t="s">
        <v>109</v>
      </c>
      <c r="S121" s="78" t="s">
        <v>110</v>
      </c>
      <c r="T121" s="79" t="s">
        <v>111</v>
      </c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</row>
    <row r="122" spans="1:65" s="2" customFormat="1" ht="22.9" customHeight="1">
      <c r="A122" s="32"/>
      <c r="B122" s="33"/>
      <c r="C122" s="84" t="s">
        <v>92</v>
      </c>
      <c r="D122" s="34"/>
      <c r="E122" s="34"/>
      <c r="F122" s="34"/>
      <c r="G122" s="34"/>
      <c r="H122" s="34"/>
      <c r="I122" s="34"/>
      <c r="J122" s="172">
        <f>BK122</f>
        <v>0</v>
      </c>
      <c r="K122" s="34"/>
      <c r="L122" s="37"/>
      <c r="M122" s="80"/>
      <c r="N122" s="173"/>
      <c r="O122" s="81"/>
      <c r="P122" s="174">
        <f>P123</f>
        <v>0</v>
      </c>
      <c r="Q122" s="81"/>
      <c r="R122" s="174">
        <f>R123</f>
        <v>1161.2036000000001</v>
      </c>
      <c r="S122" s="81"/>
      <c r="T122" s="175">
        <f>T123</f>
        <v>615.86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5" t="s">
        <v>69</v>
      </c>
      <c r="AU122" s="15" t="s">
        <v>93</v>
      </c>
      <c r="BK122" s="176">
        <f>BK123</f>
        <v>0</v>
      </c>
    </row>
    <row r="123" spans="1:65" s="12" customFormat="1" ht="25.9" customHeight="1">
      <c r="B123" s="177"/>
      <c r="C123" s="178"/>
      <c r="D123" s="179" t="s">
        <v>69</v>
      </c>
      <c r="E123" s="180" t="s">
        <v>112</v>
      </c>
      <c r="F123" s="180" t="s">
        <v>113</v>
      </c>
      <c r="G123" s="178"/>
      <c r="H123" s="178"/>
      <c r="I123" s="181"/>
      <c r="J123" s="182">
        <f>BK123</f>
        <v>0</v>
      </c>
      <c r="K123" s="178"/>
      <c r="L123" s="183"/>
      <c r="M123" s="184"/>
      <c r="N123" s="185"/>
      <c r="O123" s="185"/>
      <c r="P123" s="186">
        <f>P124+P131+P133+P142+P150</f>
        <v>0</v>
      </c>
      <c r="Q123" s="185"/>
      <c r="R123" s="186">
        <f>R124+R131+R133+R142+R150</f>
        <v>1161.2036000000001</v>
      </c>
      <c r="S123" s="185"/>
      <c r="T123" s="187">
        <f>T124+T131+T133+T142+T150</f>
        <v>615.86</v>
      </c>
      <c r="AR123" s="188" t="s">
        <v>78</v>
      </c>
      <c r="AT123" s="189" t="s">
        <v>69</v>
      </c>
      <c r="AU123" s="189" t="s">
        <v>70</v>
      </c>
      <c r="AY123" s="188" t="s">
        <v>114</v>
      </c>
      <c r="BK123" s="190">
        <f>BK124+BK131+BK133+BK142+BK150</f>
        <v>0</v>
      </c>
    </row>
    <row r="124" spans="1:65" s="12" customFormat="1" ht="22.9" customHeight="1">
      <c r="B124" s="177"/>
      <c r="C124" s="178"/>
      <c r="D124" s="179" t="s">
        <v>69</v>
      </c>
      <c r="E124" s="191" t="s">
        <v>78</v>
      </c>
      <c r="F124" s="191" t="s">
        <v>115</v>
      </c>
      <c r="G124" s="178"/>
      <c r="H124" s="178"/>
      <c r="I124" s="181"/>
      <c r="J124" s="192">
        <f>BK124</f>
        <v>0</v>
      </c>
      <c r="K124" s="178"/>
      <c r="L124" s="183"/>
      <c r="M124" s="184"/>
      <c r="N124" s="185"/>
      <c r="O124" s="185"/>
      <c r="P124" s="186">
        <f>SUM(P125:P130)</f>
        <v>0</v>
      </c>
      <c r="Q124" s="185"/>
      <c r="R124" s="186">
        <f>SUM(R125:R130)</f>
        <v>0</v>
      </c>
      <c r="S124" s="185"/>
      <c r="T124" s="187">
        <f>SUM(T125:T130)</f>
        <v>615.86</v>
      </c>
      <c r="AR124" s="188" t="s">
        <v>78</v>
      </c>
      <c r="AT124" s="189" t="s">
        <v>69</v>
      </c>
      <c r="AU124" s="189" t="s">
        <v>78</v>
      </c>
      <c r="AY124" s="188" t="s">
        <v>114</v>
      </c>
      <c r="BK124" s="190">
        <f>SUM(BK125:BK130)</f>
        <v>0</v>
      </c>
    </row>
    <row r="125" spans="1:65" s="2" customFormat="1" ht="24.2" customHeight="1">
      <c r="A125" s="32"/>
      <c r="B125" s="33"/>
      <c r="C125" s="193" t="s">
        <v>78</v>
      </c>
      <c r="D125" s="193" t="s">
        <v>116</v>
      </c>
      <c r="E125" s="194" t="s">
        <v>117</v>
      </c>
      <c r="F125" s="195" t="s">
        <v>118</v>
      </c>
      <c r="G125" s="196" t="s">
        <v>119</v>
      </c>
      <c r="H125" s="197">
        <v>1060</v>
      </c>
      <c r="I125" s="198"/>
      <c r="J125" s="199">
        <f>ROUND(I125*H125,2)</f>
        <v>0</v>
      </c>
      <c r="K125" s="200"/>
      <c r="L125" s="37"/>
      <c r="M125" s="201" t="s">
        <v>1</v>
      </c>
      <c r="N125" s="202" t="s">
        <v>36</v>
      </c>
      <c r="O125" s="73"/>
      <c r="P125" s="203">
        <f>O125*H125</f>
        <v>0</v>
      </c>
      <c r="Q125" s="203">
        <v>0</v>
      </c>
      <c r="R125" s="203">
        <f>Q125*H125</f>
        <v>0</v>
      </c>
      <c r="S125" s="203">
        <v>0.18099999999999999</v>
      </c>
      <c r="T125" s="204">
        <f>S125*H125</f>
        <v>191.85999999999999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205" t="s">
        <v>120</v>
      </c>
      <c r="AT125" s="205" t="s">
        <v>116</v>
      </c>
      <c r="AU125" s="205" t="s">
        <v>121</v>
      </c>
      <c r="AY125" s="15" t="s">
        <v>114</v>
      </c>
      <c r="BE125" s="206">
        <f>IF(N125="základná",J125,0)</f>
        <v>0</v>
      </c>
      <c r="BF125" s="206">
        <f>IF(N125="znížená",J125,0)</f>
        <v>0</v>
      </c>
      <c r="BG125" s="206">
        <f>IF(N125="zákl. prenesená",J125,0)</f>
        <v>0</v>
      </c>
      <c r="BH125" s="206">
        <f>IF(N125="zníž. prenesená",J125,0)</f>
        <v>0</v>
      </c>
      <c r="BI125" s="206">
        <f>IF(N125="nulová",J125,0)</f>
        <v>0</v>
      </c>
      <c r="BJ125" s="15" t="s">
        <v>121</v>
      </c>
      <c r="BK125" s="206">
        <f>ROUND(I125*H125,2)</f>
        <v>0</v>
      </c>
      <c r="BL125" s="15" t="s">
        <v>120</v>
      </c>
      <c r="BM125" s="205" t="s">
        <v>211</v>
      </c>
    </row>
    <row r="126" spans="1:65" s="13" customFormat="1">
      <c r="B126" s="207"/>
      <c r="C126" s="208"/>
      <c r="D126" s="209" t="s">
        <v>123</v>
      </c>
      <c r="E126" s="210" t="s">
        <v>1</v>
      </c>
      <c r="F126" s="211" t="s">
        <v>212</v>
      </c>
      <c r="G126" s="208"/>
      <c r="H126" s="212">
        <v>1060</v>
      </c>
      <c r="I126" s="213"/>
      <c r="J126" s="208"/>
      <c r="K126" s="208"/>
      <c r="L126" s="214"/>
      <c r="M126" s="215"/>
      <c r="N126" s="216"/>
      <c r="O126" s="216"/>
      <c r="P126" s="216"/>
      <c r="Q126" s="216"/>
      <c r="R126" s="216"/>
      <c r="S126" s="216"/>
      <c r="T126" s="217"/>
      <c r="AT126" s="218" t="s">
        <v>123</v>
      </c>
      <c r="AU126" s="218" t="s">
        <v>121</v>
      </c>
      <c r="AV126" s="13" t="s">
        <v>121</v>
      </c>
      <c r="AW126" s="13" t="s">
        <v>27</v>
      </c>
      <c r="AX126" s="13" t="s">
        <v>78</v>
      </c>
      <c r="AY126" s="218" t="s">
        <v>114</v>
      </c>
    </row>
    <row r="127" spans="1:65" s="2" customFormat="1" ht="37.9" customHeight="1">
      <c r="A127" s="32"/>
      <c r="B127" s="33"/>
      <c r="C127" s="193" t="s">
        <v>121</v>
      </c>
      <c r="D127" s="193" t="s">
        <v>116</v>
      </c>
      <c r="E127" s="194" t="s">
        <v>129</v>
      </c>
      <c r="F127" s="195" t="s">
        <v>130</v>
      </c>
      <c r="G127" s="196" t="s">
        <v>119</v>
      </c>
      <c r="H127" s="197">
        <v>1060</v>
      </c>
      <c r="I127" s="198"/>
      <c r="J127" s="199">
        <f>ROUND(I127*H127,2)</f>
        <v>0</v>
      </c>
      <c r="K127" s="200"/>
      <c r="L127" s="37"/>
      <c r="M127" s="201" t="s">
        <v>1</v>
      </c>
      <c r="N127" s="202" t="s">
        <v>36</v>
      </c>
      <c r="O127" s="73"/>
      <c r="P127" s="203">
        <f>O127*H127</f>
        <v>0</v>
      </c>
      <c r="Q127" s="203">
        <v>0</v>
      </c>
      <c r="R127" s="203">
        <f>Q127*H127</f>
        <v>0</v>
      </c>
      <c r="S127" s="203">
        <v>0.4</v>
      </c>
      <c r="T127" s="204">
        <f>S127*H127</f>
        <v>424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205" t="s">
        <v>120</v>
      </c>
      <c r="AT127" s="205" t="s">
        <v>116</v>
      </c>
      <c r="AU127" s="205" t="s">
        <v>121</v>
      </c>
      <c r="AY127" s="15" t="s">
        <v>114</v>
      </c>
      <c r="BE127" s="206">
        <f>IF(N127="základná",J127,0)</f>
        <v>0</v>
      </c>
      <c r="BF127" s="206">
        <f>IF(N127="znížená",J127,0)</f>
        <v>0</v>
      </c>
      <c r="BG127" s="206">
        <f>IF(N127="zákl. prenesená",J127,0)</f>
        <v>0</v>
      </c>
      <c r="BH127" s="206">
        <f>IF(N127="zníž. prenesená",J127,0)</f>
        <v>0</v>
      </c>
      <c r="BI127" s="206">
        <f>IF(N127="nulová",J127,0)</f>
        <v>0</v>
      </c>
      <c r="BJ127" s="15" t="s">
        <v>121</v>
      </c>
      <c r="BK127" s="206">
        <f>ROUND(I127*H127,2)</f>
        <v>0</v>
      </c>
      <c r="BL127" s="15" t="s">
        <v>120</v>
      </c>
      <c r="BM127" s="205" t="s">
        <v>131</v>
      </c>
    </row>
    <row r="128" spans="1:65" s="2" customFormat="1" ht="24.2" customHeight="1">
      <c r="A128" s="32"/>
      <c r="B128" s="33"/>
      <c r="C128" s="193" t="s">
        <v>128</v>
      </c>
      <c r="D128" s="193" t="s">
        <v>116</v>
      </c>
      <c r="E128" s="194" t="s">
        <v>133</v>
      </c>
      <c r="F128" s="195" t="s">
        <v>134</v>
      </c>
      <c r="G128" s="196" t="s">
        <v>135</v>
      </c>
      <c r="H128" s="197">
        <v>424</v>
      </c>
      <c r="I128" s="198"/>
      <c r="J128" s="199">
        <f>ROUND(I128*H128,2)</f>
        <v>0</v>
      </c>
      <c r="K128" s="200"/>
      <c r="L128" s="37"/>
      <c r="M128" s="201" t="s">
        <v>1</v>
      </c>
      <c r="N128" s="202" t="s">
        <v>36</v>
      </c>
      <c r="O128" s="73"/>
      <c r="P128" s="203">
        <f>O128*H128</f>
        <v>0</v>
      </c>
      <c r="Q128" s="203">
        <v>0</v>
      </c>
      <c r="R128" s="203">
        <f>Q128*H128</f>
        <v>0</v>
      </c>
      <c r="S128" s="203">
        <v>0</v>
      </c>
      <c r="T128" s="204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205" t="s">
        <v>120</v>
      </c>
      <c r="AT128" s="205" t="s">
        <v>116</v>
      </c>
      <c r="AU128" s="205" t="s">
        <v>121</v>
      </c>
      <c r="AY128" s="15" t="s">
        <v>114</v>
      </c>
      <c r="BE128" s="206">
        <f>IF(N128="základná",J128,0)</f>
        <v>0</v>
      </c>
      <c r="BF128" s="206">
        <f>IF(N128="znížená",J128,0)</f>
        <v>0</v>
      </c>
      <c r="BG128" s="206">
        <f>IF(N128="zákl. prenesená",J128,0)</f>
        <v>0</v>
      </c>
      <c r="BH128" s="206">
        <f>IF(N128="zníž. prenesená",J128,0)</f>
        <v>0</v>
      </c>
      <c r="BI128" s="206">
        <f>IF(N128="nulová",J128,0)</f>
        <v>0</v>
      </c>
      <c r="BJ128" s="15" t="s">
        <v>121</v>
      </c>
      <c r="BK128" s="206">
        <f>ROUND(I128*H128,2)</f>
        <v>0</v>
      </c>
      <c r="BL128" s="15" t="s">
        <v>120</v>
      </c>
      <c r="BM128" s="205" t="s">
        <v>136</v>
      </c>
    </row>
    <row r="129" spans="1:65" s="13" customFormat="1">
      <c r="B129" s="207"/>
      <c r="C129" s="208"/>
      <c r="D129" s="209" t="s">
        <v>123</v>
      </c>
      <c r="E129" s="210" t="s">
        <v>1</v>
      </c>
      <c r="F129" s="211" t="s">
        <v>213</v>
      </c>
      <c r="G129" s="208"/>
      <c r="H129" s="212">
        <v>424</v>
      </c>
      <c r="I129" s="213"/>
      <c r="J129" s="208"/>
      <c r="K129" s="208"/>
      <c r="L129" s="214"/>
      <c r="M129" s="215"/>
      <c r="N129" s="216"/>
      <c r="O129" s="216"/>
      <c r="P129" s="216"/>
      <c r="Q129" s="216"/>
      <c r="R129" s="216"/>
      <c r="S129" s="216"/>
      <c r="T129" s="217"/>
      <c r="AT129" s="218" t="s">
        <v>123</v>
      </c>
      <c r="AU129" s="218" t="s">
        <v>121</v>
      </c>
      <c r="AV129" s="13" t="s">
        <v>121</v>
      </c>
      <c r="AW129" s="13" t="s">
        <v>27</v>
      </c>
      <c r="AX129" s="13" t="s">
        <v>78</v>
      </c>
      <c r="AY129" s="218" t="s">
        <v>114</v>
      </c>
    </row>
    <row r="130" spans="1:65" s="2" customFormat="1" ht="21.75" customHeight="1">
      <c r="A130" s="32"/>
      <c r="B130" s="33"/>
      <c r="C130" s="193" t="s">
        <v>120</v>
      </c>
      <c r="D130" s="193" t="s">
        <v>116</v>
      </c>
      <c r="E130" s="194" t="s">
        <v>139</v>
      </c>
      <c r="F130" s="195" t="s">
        <v>140</v>
      </c>
      <c r="G130" s="196" t="s">
        <v>119</v>
      </c>
      <c r="H130" s="197">
        <v>1060</v>
      </c>
      <c r="I130" s="198"/>
      <c r="J130" s="199">
        <f>ROUND(I130*H130,2)</f>
        <v>0</v>
      </c>
      <c r="K130" s="200"/>
      <c r="L130" s="37"/>
      <c r="M130" s="201" t="s">
        <v>1</v>
      </c>
      <c r="N130" s="202" t="s">
        <v>36</v>
      </c>
      <c r="O130" s="73"/>
      <c r="P130" s="203">
        <f>O130*H130</f>
        <v>0</v>
      </c>
      <c r="Q130" s="203">
        <v>0</v>
      </c>
      <c r="R130" s="203">
        <f>Q130*H130</f>
        <v>0</v>
      </c>
      <c r="S130" s="203">
        <v>0</v>
      </c>
      <c r="T130" s="204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205" t="s">
        <v>120</v>
      </c>
      <c r="AT130" s="205" t="s">
        <v>116</v>
      </c>
      <c r="AU130" s="205" t="s">
        <v>121</v>
      </c>
      <c r="AY130" s="15" t="s">
        <v>114</v>
      </c>
      <c r="BE130" s="206">
        <f>IF(N130="základná",J130,0)</f>
        <v>0</v>
      </c>
      <c r="BF130" s="206">
        <f>IF(N130="znížená",J130,0)</f>
        <v>0</v>
      </c>
      <c r="BG130" s="206">
        <f>IF(N130="zákl. prenesená",J130,0)</f>
        <v>0</v>
      </c>
      <c r="BH130" s="206">
        <f>IF(N130="zníž. prenesená",J130,0)</f>
        <v>0</v>
      </c>
      <c r="BI130" s="206">
        <f>IF(N130="nulová",J130,0)</f>
        <v>0</v>
      </c>
      <c r="BJ130" s="15" t="s">
        <v>121</v>
      </c>
      <c r="BK130" s="206">
        <f>ROUND(I130*H130,2)</f>
        <v>0</v>
      </c>
      <c r="BL130" s="15" t="s">
        <v>120</v>
      </c>
      <c r="BM130" s="205" t="s">
        <v>141</v>
      </c>
    </row>
    <row r="131" spans="1:65" s="12" customFormat="1" ht="22.9" customHeight="1">
      <c r="B131" s="177"/>
      <c r="C131" s="178"/>
      <c r="D131" s="179" t="s">
        <v>69</v>
      </c>
      <c r="E131" s="191" t="s">
        <v>121</v>
      </c>
      <c r="F131" s="191" t="s">
        <v>142</v>
      </c>
      <c r="G131" s="178"/>
      <c r="H131" s="178"/>
      <c r="I131" s="181"/>
      <c r="J131" s="192">
        <f>BK131</f>
        <v>0</v>
      </c>
      <c r="K131" s="178"/>
      <c r="L131" s="183"/>
      <c r="M131" s="184"/>
      <c r="N131" s="185"/>
      <c r="O131" s="185"/>
      <c r="P131" s="186">
        <f>P132</f>
        <v>0</v>
      </c>
      <c r="Q131" s="185"/>
      <c r="R131" s="186">
        <f>R132</f>
        <v>0</v>
      </c>
      <c r="S131" s="185"/>
      <c r="T131" s="187">
        <f>T132</f>
        <v>0</v>
      </c>
      <c r="AR131" s="188" t="s">
        <v>78</v>
      </c>
      <c r="AT131" s="189" t="s">
        <v>69</v>
      </c>
      <c r="AU131" s="189" t="s">
        <v>78</v>
      </c>
      <c r="AY131" s="188" t="s">
        <v>114</v>
      </c>
      <c r="BK131" s="190">
        <f>BK132</f>
        <v>0</v>
      </c>
    </row>
    <row r="132" spans="1:65" s="2" customFormat="1" ht="33" customHeight="1">
      <c r="A132" s="32"/>
      <c r="B132" s="33"/>
      <c r="C132" s="193" t="s">
        <v>138</v>
      </c>
      <c r="D132" s="193" t="s">
        <v>116</v>
      </c>
      <c r="E132" s="194" t="s">
        <v>144</v>
      </c>
      <c r="F132" s="195" t="s">
        <v>145</v>
      </c>
      <c r="G132" s="196" t="s">
        <v>119</v>
      </c>
      <c r="H132" s="197">
        <v>1060</v>
      </c>
      <c r="I132" s="198"/>
      <c r="J132" s="199">
        <f>ROUND(I132*H132,2)</f>
        <v>0</v>
      </c>
      <c r="K132" s="200"/>
      <c r="L132" s="37"/>
      <c r="M132" s="201" t="s">
        <v>1</v>
      </c>
      <c r="N132" s="202" t="s">
        <v>36</v>
      </c>
      <c r="O132" s="73"/>
      <c r="P132" s="203">
        <f>O132*H132</f>
        <v>0</v>
      </c>
      <c r="Q132" s="203">
        <v>0</v>
      </c>
      <c r="R132" s="203">
        <f>Q132*H132</f>
        <v>0</v>
      </c>
      <c r="S132" s="203">
        <v>0</v>
      </c>
      <c r="T132" s="204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205" t="s">
        <v>120</v>
      </c>
      <c r="AT132" s="205" t="s">
        <v>116</v>
      </c>
      <c r="AU132" s="205" t="s">
        <v>121</v>
      </c>
      <c r="AY132" s="15" t="s">
        <v>114</v>
      </c>
      <c r="BE132" s="206">
        <f>IF(N132="základná",J132,0)</f>
        <v>0</v>
      </c>
      <c r="BF132" s="206">
        <f>IF(N132="znížená",J132,0)</f>
        <v>0</v>
      </c>
      <c r="BG132" s="206">
        <f>IF(N132="zákl. prenesená",J132,0)</f>
        <v>0</v>
      </c>
      <c r="BH132" s="206">
        <f>IF(N132="zníž. prenesená",J132,0)</f>
        <v>0</v>
      </c>
      <c r="BI132" s="206">
        <f>IF(N132="nulová",J132,0)</f>
        <v>0</v>
      </c>
      <c r="BJ132" s="15" t="s">
        <v>121</v>
      </c>
      <c r="BK132" s="206">
        <f>ROUND(I132*H132,2)</f>
        <v>0</v>
      </c>
      <c r="BL132" s="15" t="s">
        <v>120</v>
      </c>
      <c r="BM132" s="205" t="s">
        <v>146</v>
      </c>
    </row>
    <row r="133" spans="1:65" s="12" customFormat="1" ht="22.9" customHeight="1">
      <c r="B133" s="177"/>
      <c r="C133" s="178"/>
      <c r="D133" s="179" t="s">
        <v>69</v>
      </c>
      <c r="E133" s="191" t="s">
        <v>138</v>
      </c>
      <c r="F133" s="191" t="s">
        <v>147</v>
      </c>
      <c r="G133" s="178"/>
      <c r="H133" s="178"/>
      <c r="I133" s="181"/>
      <c r="J133" s="192">
        <f>BK133</f>
        <v>0</v>
      </c>
      <c r="K133" s="178"/>
      <c r="L133" s="183"/>
      <c r="M133" s="184"/>
      <c r="N133" s="185"/>
      <c r="O133" s="185"/>
      <c r="P133" s="186">
        <f>SUM(P134:P141)</f>
        <v>0</v>
      </c>
      <c r="Q133" s="185"/>
      <c r="R133" s="186">
        <f>SUM(R134:R141)</f>
        <v>1161.2036000000001</v>
      </c>
      <c r="S133" s="185"/>
      <c r="T133" s="187">
        <f>SUM(T134:T141)</f>
        <v>0</v>
      </c>
      <c r="AR133" s="188" t="s">
        <v>78</v>
      </c>
      <c r="AT133" s="189" t="s">
        <v>69</v>
      </c>
      <c r="AU133" s="189" t="s">
        <v>78</v>
      </c>
      <c r="AY133" s="188" t="s">
        <v>114</v>
      </c>
      <c r="BK133" s="190">
        <f>SUM(BK134:BK141)</f>
        <v>0</v>
      </c>
    </row>
    <row r="134" spans="1:65" s="2" customFormat="1" ht="24.2" customHeight="1">
      <c r="A134" s="32"/>
      <c r="B134" s="33"/>
      <c r="C134" s="193" t="s">
        <v>143</v>
      </c>
      <c r="D134" s="193" t="s">
        <v>116</v>
      </c>
      <c r="E134" s="194" t="s">
        <v>149</v>
      </c>
      <c r="F134" s="195" t="s">
        <v>150</v>
      </c>
      <c r="G134" s="196" t="s">
        <v>119</v>
      </c>
      <c r="H134" s="197">
        <v>2120</v>
      </c>
      <c r="I134" s="198"/>
      <c r="J134" s="199">
        <f>ROUND(I134*H134,2)</f>
        <v>0</v>
      </c>
      <c r="K134" s="200"/>
      <c r="L134" s="37"/>
      <c r="M134" s="201" t="s">
        <v>1</v>
      </c>
      <c r="N134" s="202" t="s">
        <v>36</v>
      </c>
      <c r="O134" s="73"/>
      <c r="P134" s="203">
        <f>O134*H134</f>
        <v>0</v>
      </c>
      <c r="Q134" s="203">
        <v>0.37080000000000002</v>
      </c>
      <c r="R134" s="203">
        <f>Q134*H134</f>
        <v>786.096</v>
      </c>
      <c r="S134" s="203">
        <v>0</v>
      </c>
      <c r="T134" s="204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205" t="s">
        <v>120</v>
      </c>
      <c r="AT134" s="205" t="s">
        <v>116</v>
      </c>
      <c r="AU134" s="205" t="s">
        <v>121</v>
      </c>
      <c r="AY134" s="15" t="s">
        <v>114</v>
      </c>
      <c r="BE134" s="206">
        <f>IF(N134="základná",J134,0)</f>
        <v>0</v>
      </c>
      <c r="BF134" s="206">
        <f>IF(N134="znížená",J134,0)</f>
        <v>0</v>
      </c>
      <c r="BG134" s="206">
        <f>IF(N134="zákl. prenesená",J134,0)</f>
        <v>0</v>
      </c>
      <c r="BH134" s="206">
        <f>IF(N134="zníž. prenesená",J134,0)</f>
        <v>0</v>
      </c>
      <c r="BI134" s="206">
        <f>IF(N134="nulová",J134,0)</f>
        <v>0</v>
      </c>
      <c r="BJ134" s="15" t="s">
        <v>121</v>
      </c>
      <c r="BK134" s="206">
        <f>ROUND(I134*H134,2)</f>
        <v>0</v>
      </c>
      <c r="BL134" s="15" t="s">
        <v>120</v>
      </c>
      <c r="BM134" s="205" t="s">
        <v>151</v>
      </c>
    </row>
    <row r="135" spans="1:65" s="13" customFormat="1">
      <c r="B135" s="207"/>
      <c r="C135" s="208"/>
      <c r="D135" s="209" t="s">
        <v>123</v>
      </c>
      <c r="E135" s="210" t="s">
        <v>1</v>
      </c>
      <c r="F135" s="211" t="s">
        <v>214</v>
      </c>
      <c r="G135" s="208"/>
      <c r="H135" s="212">
        <v>2120</v>
      </c>
      <c r="I135" s="213"/>
      <c r="J135" s="208"/>
      <c r="K135" s="208"/>
      <c r="L135" s="214"/>
      <c r="M135" s="215"/>
      <c r="N135" s="216"/>
      <c r="O135" s="216"/>
      <c r="P135" s="216"/>
      <c r="Q135" s="216"/>
      <c r="R135" s="216"/>
      <c r="S135" s="216"/>
      <c r="T135" s="217"/>
      <c r="AT135" s="218" t="s">
        <v>123</v>
      </c>
      <c r="AU135" s="218" t="s">
        <v>121</v>
      </c>
      <c r="AV135" s="13" t="s">
        <v>121</v>
      </c>
      <c r="AW135" s="13" t="s">
        <v>27</v>
      </c>
      <c r="AX135" s="13" t="s">
        <v>78</v>
      </c>
      <c r="AY135" s="218" t="s">
        <v>114</v>
      </c>
    </row>
    <row r="136" spans="1:65" s="2" customFormat="1" ht="24.2" customHeight="1">
      <c r="A136" s="32"/>
      <c r="B136" s="33"/>
      <c r="C136" s="193" t="s">
        <v>148</v>
      </c>
      <c r="D136" s="193" t="s">
        <v>116</v>
      </c>
      <c r="E136" s="194" t="s">
        <v>154</v>
      </c>
      <c r="F136" s="195" t="s">
        <v>155</v>
      </c>
      <c r="G136" s="196" t="s">
        <v>119</v>
      </c>
      <c r="H136" s="197">
        <v>190</v>
      </c>
      <c r="I136" s="198"/>
      <c r="J136" s="199">
        <f>ROUND(I136*H136,2)</f>
        <v>0</v>
      </c>
      <c r="K136" s="200"/>
      <c r="L136" s="37"/>
      <c r="M136" s="201" t="s">
        <v>1</v>
      </c>
      <c r="N136" s="202" t="s">
        <v>36</v>
      </c>
      <c r="O136" s="73"/>
      <c r="P136" s="203">
        <f>O136*H136</f>
        <v>0</v>
      </c>
      <c r="Q136" s="203">
        <v>0.18776000000000001</v>
      </c>
      <c r="R136" s="203">
        <f>Q136*H136</f>
        <v>35.674399999999999</v>
      </c>
      <c r="S136" s="203">
        <v>0</v>
      </c>
      <c r="T136" s="204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205" t="s">
        <v>120</v>
      </c>
      <c r="AT136" s="205" t="s">
        <v>116</v>
      </c>
      <c r="AU136" s="205" t="s">
        <v>121</v>
      </c>
      <c r="AY136" s="15" t="s">
        <v>114</v>
      </c>
      <c r="BE136" s="206">
        <f>IF(N136="základná",J136,0)</f>
        <v>0</v>
      </c>
      <c r="BF136" s="206">
        <f>IF(N136="znížená",J136,0)</f>
        <v>0</v>
      </c>
      <c r="BG136" s="206">
        <f>IF(N136="zákl. prenesená",J136,0)</f>
        <v>0</v>
      </c>
      <c r="BH136" s="206">
        <f>IF(N136="zníž. prenesená",J136,0)</f>
        <v>0</v>
      </c>
      <c r="BI136" s="206">
        <f>IF(N136="nulová",J136,0)</f>
        <v>0</v>
      </c>
      <c r="BJ136" s="15" t="s">
        <v>121</v>
      </c>
      <c r="BK136" s="206">
        <f>ROUND(I136*H136,2)</f>
        <v>0</v>
      </c>
      <c r="BL136" s="15" t="s">
        <v>120</v>
      </c>
      <c r="BM136" s="205" t="s">
        <v>215</v>
      </c>
    </row>
    <row r="137" spans="1:65" s="13" customFormat="1">
      <c r="B137" s="207"/>
      <c r="C137" s="208"/>
      <c r="D137" s="209" t="s">
        <v>123</v>
      </c>
      <c r="E137" s="210" t="s">
        <v>1</v>
      </c>
      <c r="F137" s="211" t="s">
        <v>216</v>
      </c>
      <c r="G137" s="208"/>
      <c r="H137" s="212">
        <v>190</v>
      </c>
      <c r="I137" s="213"/>
      <c r="J137" s="208"/>
      <c r="K137" s="208"/>
      <c r="L137" s="214"/>
      <c r="M137" s="215"/>
      <c r="N137" s="216"/>
      <c r="O137" s="216"/>
      <c r="P137" s="216"/>
      <c r="Q137" s="216"/>
      <c r="R137" s="216"/>
      <c r="S137" s="216"/>
      <c r="T137" s="217"/>
      <c r="AT137" s="218" t="s">
        <v>123</v>
      </c>
      <c r="AU137" s="218" t="s">
        <v>121</v>
      </c>
      <c r="AV137" s="13" t="s">
        <v>121</v>
      </c>
      <c r="AW137" s="13" t="s">
        <v>27</v>
      </c>
      <c r="AX137" s="13" t="s">
        <v>78</v>
      </c>
      <c r="AY137" s="218" t="s">
        <v>114</v>
      </c>
    </row>
    <row r="138" spans="1:65" s="2" customFormat="1" ht="33" customHeight="1">
      <c r="A138" s="32"/>
      <c r="B138" s="33"/>
      <c r="C138" s="193" t="s">
        <v>153</v>
      </c>
      <c r="D138" s="193" t="s">
        <v>116</v>
      </c>
      <c r="E138" s="194" t="s">
        <v>159</v>
      </c>
      <c r="F138" s="195" t="s">
        <v>160</v>
      </c>
      <c r="G138" s="196" t="s">
        <v>119</v>
      </c>
      <c r="H138" s="197">
        <v>1060</v>
      </c>
      <c r="I138" s="198"/>
      <c r="J138" s="199">
        <f>ROUND(I138*H138,2)</f>
        <v>0</v>
      </c>
      <c r="K138" s="200"/>
      <c r="L138" s="37"/>
      <c r="M138" s="201" t="s">
        <v>1</v>
      </c>
      <c r="N138" s="202" t="s">
        <v>36</v>
      </c>
      <c r="O138" s="73"/>
      <c r="P138" s="203">
        <f>O138*H138</f>
        <v>0</v>
      </c>
      <c r="Q138" s="203">
        <v>8.5299999999999994E-3</v>
      </c>
      <c r="R138" s="203">
        <f>Q138*H138</f>
        <v>9.0417999999999985</v>
      </c>
      <c r="S138" s="203">
        <v>0</v>
      </c>
      <c r="T138" s="204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205" t="s">
        <v>120</v>
      </c>
      <c r="AT138" s="205" t="s">
        <v>116</v>
      </c>
      <c r="AU138" s="205" t="s">
        <v>121</v>
      </c>
      <c r="AY138" s="15" t="s">
        <v>114</v>
      </c>
      <c r="BE138" s="206">
        <f>IF(N138="základná",J138,0)</f>
        <v>0</v>
      </c>
      <c r="BF138" s="206">
        <f>IF(N138="znížená",J138,0)</f>
        <v>0</v>
      </c>
      <c r="BG138" s="206">
        <f>IF(N138="zákl. prenesená",J138,0)</f>
        <v>0</v>
      </c>
      <c r="BH138" s="206">
        <f>IF(N138="zníž. prenesená",J138,0)</f>
        <v>0</v>
      </c>
      <c r="BI138" s="206">
        <f>IF(N138="nulová",J138,0)</f>
        <v>0</v>
      </c>
      <c r="BJ138" s="15" t="s">
        <v>121</v>
      </c>
      <c r="BK138" s="206">
        <f>ROUND(I138*H138,2)</f>
        <v>0</v>
      </c>
      <c r="BL138" s="15" t="s">
        <v>120</v>
      </c>
      <c r="BM138" s="205" t="s">
        <v>161</v>
      </c>
    </row>
    <row r="139" spans="1:65" s="2" customFormat="1" ht="33" customHeight="1">
      <c r="A139" s="32"/>
      <c r="B139" s="33"/>
      <c r="C139" s="193" t="s">
        <v>158</v>
      </c>
      <c r="D139" s="193" t="s">
        <v>116</v>
      </c>
      <c r="E139" s="194" t="s">
        <v>163</v>
      </c>
      <c r="F139" s="195" t="s">
        <v>164</v>
      </c>
      <c r="G139" s="196" t="s">
        <v>119</v>
      </c>
      <c r="H139" s="197">
        <v>1060</v>
      </c>
      <c r="I139" s="198"/>
      <c r="J139" s="199">
        <f>ROUND(I139*H139,2)</f>
        <v>0</v>
      </c>
      <c r="K139" s="200"/>
      <c r="L139" s="37"/>
      <c r="M139" s="201" t="s">
        <v>1</v>
      </c>
      <c r="N139" s="202" t="s">
        <v>36</v>
      </c>
      <c r="O139" s="73"/>
      <c r="P139" s="203">
        <f>O139*H139</f>
        <v>0</v>
      </c>
      <c r="Q139" s="203">
        <v>5.1000000000000004E-4</v>
      </c>
      <c r="R139" s="203">
        <f>Q139*H139</f>
        <v>0.54060000000000008</v>
      </c>
      <c r="S139" s="203">
        <v>0</v>
      </c>
      <c r="T139" s="204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205" t="s">
        <v>120</v>
      </c>
      <c r="AT139" s="205" t="s">
        <v>116</v>
      </c>
      <c r="AU139" s="205" t="s">
        <v>121</v>
      </c>
      <c r="AY139" s="15" t="s">
        <v>114</v>
      </c>
      <c r="BE139" s="206">
        <f>IF(N139="základná",J139,0)</f>
        <v>0</v>
      </c>
      <c r="BF139" s="206">
        <f>IF(N139="znížená",J139,0)</f>
        <v>0</v>
      </c>
      <c r="BG139" s="206">
        <f>IF(N139="zákl. prenesená",J139,0)</f>
        <v>0</v>
      </c>
      <c r="BH139" s="206">
        <f>IF(N139="zníž. prenesená",J139,0)</f>
        <v>0</v>
      </c>
      <c r="BI139" s="206">
        <f>IF(N139="nulová",J139,0)</f>
        <v>0</v>
      </c>
      <c r="BJ139" s="15" t="s">
        <v>121</v>
      </c>
      <c r="BK139" s="206">
        <f>ROUND(I139*H139,2)</f>
        <v>0</v>
      </c>
      <c r="BL139" s="15" t="s">
        <v>120</v>
      </c>
      <c r="BM139" s="205" t="s">
        <v>165</v>
      </c>
    </row>
    <row r="140" spans="1:65" s="2" customFormat="1" ht="33" customHeight="1">
      <c r="A140" s="32"/>
      <c r="B140" s="33"/>
      <c r="C140" s="193" t="s">
        <v>162</v>
      </c>
      <c r="D140" s="193" t="s">
        <v>116</v>
      </c>
      <c r="E140" s="194" t="s">
        <v>167</v>
      </c>
      <c r="F140" s="195" t="s">
        <v>168</v>
      </c>
      <c r="G140" s="196" t="s">
        <v>119</v>
      </c>
      <c r="H140" s="197">
        <v>1060</v>
      </c>
      <c r="I140" s="198"/>
      <c r="J140" s="199">
        <f>ROUND(I140*H140,2)</f>
        <v>0</v>
      </c>
      <c r="K140" s="200"/>
      <c r="L140" s="37"/>
      <c r="M140" s="201" t="s">
        <v>1</v>
      </c>
      <c r="N140" s="202" t="s">
        <v>36</v>
      </c>
      <c r="O140" s="73"/>
      <c r="P140" s="203">
        <f>O140*H140</f>
        <v>0</v>
      </c>
      <c r="Q140" s="203">
        <v>0.12966</v>
      </c>
      <c r="R140" s="203">
        <f>Q140*H140</f>
        <v>137.43959999999998</v>
      </c>
      <c r="S140" s="203">
        <v>0</v>
      </c>
      <c r="T140" s="204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205" t="s">
        <v>120</v>
      </c>
      <c r="AT140" s="205" t="s">
        <v>116</v>
      </c>
      <c r="AU140" s="205" t="s">
        <v>121</v>
      </c>
      <c r="AY140" s="15" t="s">
        <v>114</v>
      </c>
      <c r="BE140" s="206">
        <f>IF(N140="základná",J140,0)</f>
        <v>0</v>
      </c>
      <c r="BF140" s="206">
        <f>IF(N140="znížená",J140,0)</f>
        <v>0</v>
      </c>
      <c r="BG140" s="206">
        <f>IF(N140="zákl. prenesená",J140,0)</f>
        <v>0</v>
      </c>
      <c r="BH140" s="206">
        <f>IF(N140="zníž. prenesená",J140,0)</f>
        <v>0</v>
      </c>
      <c r="BI140" s="206">
        <f>IF(N140="nulová",J140,0)</f>
        <v>0</v>
      </c>
      <c r="BJ140" s="15" t="s">
        <v>121</v>
      </c>
      <c r="BK140" s="206">
        <f>ROUND(I140*H140,2)</f>
        <v>0</v>
      </c>
      <c r="BL140" s="15" t="s">
        <v>120</v>
      </c>
      <c r="BM140" s="205" t="s">
        <v>169</v>
      </c>
    </row>
    <row r="141" spans="1:65" s="2" customFormat="1" ht="33" customHeight="1">
      <c r="A141" s="32"/>
      <c r="B141" s="33"/>
      <c r="C141" s="193" t="s">
        <v>166</v>
      </c>
      <c r="D141" s="193" t="s">
        <v>116</v>
      </c>
      <c r="E141" s="194" t="s">
        <v>171</v>
      </c>
      <c r="F141" s="195" t="s">
        <v>172</v>
      </c>
      <c r="G141" s="196" t="s">
        <v>119</v>
      </c>
      <c r="H141" s="197">
        <v>1060</v>
      </c>
      <c r="I141" s="198"/>
      <c r="J141" s="199">
        <f>ROUND(I141*H141,2)</f>
        <v>0</v>
      </c>
      <c r="K141" s="200"/>
      <c r="L141" s="37"/>
      <c r="M141" s="201" t="s">
        <v>1</v>
      </c>
      <c r="N141" s="202" t="s">
        <v>36</v>
      </c>
      <c r="O141" s="73"/>
      <c r="P141" s="203">
        <f>O141*H141</f>
        <v>0</v>
      </c>
      <c r="Q141" s="203">
        <v>0.18151999999999999</v>
      </c>
      <c r="R141" s="203">
        <f>Q141*H141</f>
        <v>192.41119999999998</v>
      </c>
      <c r="S141" s="203">
        <v>0</v>
      </c>
      <c r="T141" s="204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205" t="s">
        <v>120</v>
      </c>
      <c r="AT141" s="205" t="s">
        <v>116</v>
      </c>
      <c r="AU141" s="205" t="s">
        <v>121</v>
      </c>
      <c r="AY141" s="15" t="s">
        <v>114</v>
      </c>
      <c r="BE141" s="206">
        <f>IF(N141="základná",J141,0)</f>
        <v>0</v>
      </c>
      <c r="BF141" s="206">
        <f>IF(N141="znížená",J141,0)</f>
        <v>0</v>
      </c>
      <c r="BG141" s="206">
        <f>IF(N141="zákl. prenesená",J141,0)</f>
        <v>0</v>
      </c>
      <c r="BH141" s="206">
        <f>IF(N141="zníž. prenesená",J141,0)</f>
        <v>0</v>
      </c>
      <c r="BI141" s="206">
        <f>IF(N141="nulová",J141,0)</f>
        <v>0</v>
      </c>
      <c r="BJ141" s="15" t="s">
        <v>121</v>
      </c>
      <c r="BK141" s="206">
        <f>ROUND(I141*H141,2)</f>
        <v>0</v>
      </c>
      <c r="BL141" s="15" t="s">
        <v>120</v>
      </c>
      <c r="BM141" s="205" t="s">
        <v>173</v>
      </c>
    </row>
    <row r="142" spans="1:65" s="12" customFormat="1" ht="22.9" customHeight="1">
      <c r="B142" s="177"/>
      <c r="C142" s="178"/>
      <c r="D142" s="179" t="s">
        <v>69</v>
      </c>
      <c r="E142" s="191" t="s">
        <v>158</v>
      </c>
      <c r="F142" s="191" t="s">
        <v>174</v>
      </c>
      <c r="G142" s="178"/>
      <c r="H142" s="178"/>
      <c r="I142" s="181"/>
      <c r="J142" s="192">
        <f>BK142</f>
        <v>0</v>
      </c>
      <c r="K142" s="178"/>
      <c r="L142" s="183"/>
      <c r="M142" s="184"/>
      <c r="N142" s="185"/>
      <c r="O142" s="185"/>
      <c r="P142" s="186">
        <f>SUM(P143:P149)</f>
        <v>0</v>
      </c>
      <c r="Q142" s="185"/>
      <c r="R142" s="186">
        <f>SUM(R143:R149)</f>
        <v>0</v>
      </c>
      <c r="S142" s="185"/>
      <c r="T142" s="187">
        <f>SUM(T143:T149)</f>
        <v>0</v>
      </c>
      <c r="AR142" s="188" t="s">
        <v>78</v>
      </c>
      <c r="AT142" s="189" t="s">
        <v>69</v>
      </c>
      <c r="AU142" s="189" t="s">
        <v>78</v>
      </c>
      <c r="AY142" s="188" t="s">
        <v>114</v>
      </c>
      <c r="BK142" s="190">
        <f>SUM(BK143:BK149)</f>
        <v>0</v>
      </c>
    </row>
    <row r="143" spans="1:65" s="2" customFormat="1" ht="16.5" customHeight="1">
      <c r="A143" s="32"/>
      <c r="B143" s="33"/>
      <c r="C143" s="193" t="s">
        <v>170</v>
      </c>
      <c r="D143" s="193" t="s">
        <v>116</v>
      </c>
      <c r="E143" s="194" t="s">
        <v>176</v>
      </c>
      <c r="F143" s="195" t="s">
        <v>177</v>
      </c>
      <c r="G143" s="196" t="s">
        <v>178</v>
      </c>
      <c r="H143" s="197">
        <v>24.1</v>
      </c>
      <c r="I143" s="198"/>
      <c r="J143" s="199">
        <f>ROUND(I143*H143,2)</f>
        <v>0</v>
      </c>
      <c r="K143" s="200"/>
      <c r="L143" s="37"/>
      <c r="M143" s="201" t="s">
        <v>1</v>
      </c>
      <c r="N143" s="202" t="s">
        <v>36</v>
      </c>
      <c r="O143" s="73"/>
      <c r="P143" s="203">
        <f>O143*H143</f>
        <v>0</v>
      </c>
      <c r="Q143" s="203">
        <v>0</v>
      </c>
      <c r="R143" s="203">
        <f>Q143*H143</f>
        <v>0</v>
      </c>
      <c r="S143" s="203">
        <v>0</v>
      </c>
      <c r="T143" s="204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205" t="s">
        <v>120</v>
      </c>
      <c r="AT143" s="205" t="s">
        <v>116</v>
      </c>
      <c r="AU143" s="205" t="s">
        <v>121</v>
      </c>
      <c r="AY143" s="15" t="s">
        <v>114</v>
      </c>
      <c r="BE143" s="206">
        <f>IF(N143="základná",J143,0)</f>
        <v>0</v>
      </c>
      <c r="BF143" s="206">
        <f>IF(N143="znížená",J143,0)</f>
        <v>0</v>
      </c>
      <c r="BG143" s="206">
        <f>IF(N143="zákl. prenesená",J143,0)</f>
        <v>0</v>
      </c>
      <c r="BH143" s="206">
        <f>IF(N143="zníž. prenesená",J143,0)</f>
        <v>0</v>
      </c>
      <c r="BI143" s="206">
        <f>IF(N143="nulová",J143,0)</f>
        <v>0</v>
      </c>
      <c r="BJ143" s="15" t="s">
        <v>121</v>
      </c>
      <c r="BK143" s="206">
        <f>ROUND(I143*H143,2)</f>
        <v>0</v>
      </c>
      <c r="BL143" s="15" t="s">
        <v>120</v>
      </c>
      <c r="BM143" s="205" t="s">
        <v>179</v>
      </c>
    </row>
    <row r="144" spans="1:65" s="13" customFormat="1">
      <c r="B144" s="207"/>
      <c r="C144" s="208"/>
      <c r="D144" s="209" t="s">
        <v>123</v>
      </c>
      <c r="E144" s="210" t="s">
        <v>1</v>
      </c>
      <c r="F144" s="211" t="s">
        <v>217</v>
      </c>
      <c r="G144" s="208"/>
      <c r="H144" s="212">
        <v>24.1</v>
      </c>
      <c r="I144" s="213"/>
      <c r="J144" s="208"/>
      <c r="K144" s="208"/>
      <c r="L144" s="214"/>
      <c r="M144" s="215"/>
      <c r="N144" s="216"/>
      <c r="O144" s="216"/>
      <c r="P144" s="216"/>
      <c r="Q144" s="216"/>
      <c r="R144" s="216"/>
      <c r="S144" s="216"/>
      <c r="T144" s="217"/>
      <c r="AT144" s="218" t="s">
        <v>123</v>
      </c>
      <c r="AU144" s="218" t="s">
        <v>121</v>
      </c>
      <c r="AV144" s="13" t="s">
        <v>121</v>
      </c>
      <c r="AW144" s="13" t="s">
        <v>27</v>
      </c>
      <c r="AX144" s="13" t="s">
        <v>78</v>
      </c>
      <c r="AY144" s="218" t="s">
        <v>114</v>
      </c>
    </row>
    <row r="145" spans="1:65" s="2" customFormat="1" ht="24.2" customHeight="1">
      <c r="A145" s="32"/>
      <c r="B145" s="33"/>
      <c r="C145" s="193" t="s">
        <v>175</v>
      </c>
      <c r="D145" s="193" t="s">
        <v>116</v>
      </c>
      <c r="E145" s="194" t="s">
        <v>186</v>
      </c>
      <c r="F145" s="195" t="s">
        <v>187</v>
      </c>
      <c r="G145" s="196" t="s">
        <v>135</v>
      </c>
      <c r="H145" s="197">
        <v>615.86</v>
      </c>
      <c r="I145" s="198"/>
      <c r="J145" s="199">
        <f>ROUND(I145*H145,2)</f>
        <v>0</v>
      </c>
      <c r="K145" s="200"/>
      <c r="L145" s="37"/>
      <c r="M145" s="201" t="s">
        <v>1</v>
      </c>
      <c r="N145" s="202" t="s">
        <v>36</v>
      </c>
      <c r="O145" s="73"/>
      <c r="P145" s="203">
        <f>O145*H145</f>
        <v>0</v>
      </c>
      <c r="Q145" s="203">
        <v>0</v>
      </c>
      <c r="R145" s="203">
        <f>Q145*H145</f>
        <v>0</v>
      </c>
      <c r="S145" s="203">
        <v>0</v>
      </c>
      <c r="T145" s="204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205" t="s">
        <v>120</v>
      </c>
      <c r="AT145" s="205" t="s">
        <v>116</v>
      </c>
      <c r="AU145" s="205" t="s">
        <v>121</v>
      </c>
      <c r="AY145" s="15" t="s">
        <v>114</v>
      </c>
      <c r="BE145" s="206">
        <f>IF(N145="základná",J145,0)</f>
        <v>0</v>
      </c>
      <c r="BF145" s="206">
        <f>IF(N145="znížená",J145,0)</f>
        <v>0</v>
      </c>
      <c r="BG145" s="206">
        <f>IF(N145="zákl. prenesená",J145,0)</f>
        <v>0</v>
      </c>
      <c r="BH145" s="206">
        <f>IF(N145="zníž. prenesená",J145,0)</f>
        <v>0</v>
      </c>
      <c r="BI145" s="206">
        <f>IF(N145="nulová",J145,0)</f>
        <v>0</v>
      </c>
      <c r="BJ145" s="15" t="s">
        <v>121</v>
      </c>
      <c r="BK145" s="206">
        <f>ROUND(I145*H145,2)</f>
        <v>0</v>
      </c>
      <c r="BL145" s="15" t="s">
        <v>120</v>
      </c>
      <c r="BM145" s="205" t="s">
        <v>188</v>
      </c>
    </row>
    <row r="146" spans="1:65" s="2" customFormat="1" ht="24.2" customHeight="1">
      <c r="A146" s="32"/>
      <c r="B146" s="33"/>
      <c r="C146" s="193" t="s">
        <v>180</v>
      </c>
      <c r="D146" s="193" t="s">
        <v>116</v>
      </c>
      <c r="E146" s="194" t="s">
        <v>191</v>
      </c>
      <c r="F146" s="195" t="s">
        <v>192</v>
      </c>
      <c r="G146" s="196" t="s">
        <v>135</v>
      </c>
      <c r="H146" s="197">
        <v>5542.74</v>
      </c>
      <c r="I146" s="198"/>
      <c r="J146" s="199">
        <f>ROUND(I146*H146,2)</f>
        <v>0</v>
      </c>
      <c r="K146" s="200"/>
      <c r="L146" s="37"/>
      <c r="M146" s="201" t="s">
        <v>1</v>
      </c>
      <c r="N146" s="202" t="s">
        <v>36</v>
      </c>
      <c r="O146" s="73"/>
      <c r="P146" s="203">
        <f>O146*H146</f>
        <v>0</v>
      </c>
      <c r="Q146" s="203">
        <v>0</v>
      </c>
      <c r="R146" s="203">
        <f>Q146*H146</f>
        <v>0</v>
      </c>
      <c r="S146" s="203">
        <v>0</v>
      </c>
      <c r="T146" s="204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205" t="s">
        <v>120</v>
      </c>
      <c r="AT146" s="205" t="s">
        <v>116</v>
      </c>
      <c r="AU146" s="205" t="s">
        <v>121</v>
      </c>
      <c r="AY146" s="15" t="s">
        <v>114</v>
      </c>
      <c r="BE146" s="206">
        <f>IF(N146="základná",J146,0)</f>
        <v>0</v>
      </c>
      <c r="BF146" s="206">
        <f>IF(N146="znížená",J146,0)</f>
        <v>0</v>
      </c>
      <c r="BG146" s="206">
        <f>IF(N146="zákl. prenesená",J146,0)</f>
        <v>0</v>
      </c>
      <c r="BH146" s="206">
        <f>IF(N146="zníž. prenesená",J146,0)</f>
        <v>0</v>
      </c>
      <c r="BI146" s="206">
        <f>IF(N146="nulová",J146,0)</f>
        <v>0</v>
      </c>
      <c r="BJ146" s="15" t="s">
        <v>121</v>
      </c>
      <c r="BK146" s="206">
        <f>ROUND(I146*H146,2)</f>
        <v>0</v>
      </c>
      <c r="BL146" s="15" t="s">
        <v>120</v>
      </c>
      <c r="BM146" s="205" t="s">
        <v>193</v>
      </c>
    </row>
    <row r="147" spans="1:65" s="13" customFormat="1">
      <c r="B147" s="207"/>
      <c r="C147" s="208"/>
      <c r="D147" s="209" t="s">
        <v>123</v>
      </c>
      <c r="E147" s="210" t="s">
        <v>1</v>
      </c>
      <c r="F147" s="211" t="s">
        <v>218</v>
      </c>
      <c r="G147" s="208"/>
      <c r="H147" s="212">
        <v>5542.74</v>
      </c>
      <c r="I147" s="213"/>
      <c r="J147" s="208"/>
      <c r="K147" s="208"/>
      <c r="L147" s="214"/>
      <c r="M147" s="215"/>
      <c r="N147" s="216"/>
      <c r="O147" s="216"/>
      <c r="P147" s="216"/>
      <c r="Q147" s="216"/>
      <c r="R147" s="216"/>
      <c r="S147" s="216"/>
      <c r="T147" s="217"/>
      <c r="AT147" s="218" t="s">
        <v>123</v>
      </c>
      <c r="AU147" s="218" t="s">
        <v>121</v>
      </c>
      <c r="AV147" s="13" t="s">
        <v>121</v>
      </c>
      <c r="AW147" s="13" t="s">
        <v>27</v>
      </c>
      <c r="AX147" s="13" t="s">
        <v>78</v>
      </c>
      <c r="AY147" s="218" t="s">
        <v>114</v>
      </c>
    </row>
    <row r="148" spans="1:65" s="2" customFormat="1" ht="24.2" customHeight="1">
      <c r="A148" s="32"/>
      <c r="B148" s="33"/>
      <c r="C148" s="193" t="s">
        <v>185</v>
      </c>
      <c r="D148" s="193" t="s">
        <v>116</v>
      </c>
      <c r="E148" s="194" t="s">
        <v>196</v>
      </c>
      <c r="F148" s="195" t="s">
        <v>197</v>
      </c>
      <c r="G148" s="196" t="s">
        <v>135</v>
      </c>
      <c r="H148" s="197">
        <v>615.86</v>
      </c>
      <c r="I148" s="198"/>
      <c r="J148" s="199">
        <f>ROUND(I148*H148,2)</f>
        <v>0</v>
      </c>
      <c r="K148" s="200"/>
      <c r="L148" s="37"/>
      <c r="M148" s="201" t="s">
        <v>1</v>
      </c>
      <c r="N148" s="202" t="s">
        <v>36</v>
      </c>
      <c r="O148" s="73"/>
      <c r="P148" s="203">
        <f>O148*H148</f>
        <v>0</v>
      </c>
      <c r="Q148" s="203">
        <v>0</v>
      </c>
      <c r="R148" s="203">
        <f>Q148*H148</f>
        <v>0</v>
      </c>
      <c r="S148" s="203">
        <v>0</v>
      </c>
      <c r="T148" s="204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205" t="s">
        <v>120</v>
      </c>
      <c r="AT148" s="205" t="s">
        <v>116</v>
      </c>
      <c r="AU148" s="205" t="s">
        <v>121</v>
      </c>
      <c r="AY148" s="15" t="s">
        <v>114</v>
      </c>
      <c r="BE148" s="206">
        <f>IF(N148="základná",J148,0)</f>
        <v>0</v>
      </c>
      <c r="BF148" s="206">
        <f>IF(N148="znížená",J148,0)</f>
        <v>0</v>
      </c>
      <c r="BG148" s="206">
        <f>IF(N148="zákl. prenesená",J148,0)</f>
        <v>0</v>
      </c>
      <c r="BH148" s="206">
        <f>IF(N148="zníž. prenesená",J148,0)</f>
        <v>0</v>
      </c>
      <c r="BI148" s="206">
        <f>IF(N148="nulová",J148,0)</f>
        <v>0</v>
      </c>
      <c r="BJ148" s="15" t="s">
        <v>121</v>
      </c>
      <c r="BK148" s="206">
        <f>ROUND(I148*H148,2)</f>
        <v>0</v>
      </c>
      <c r="BL148" s="15" t="s">
        <v>120</v>
      </c>
      <c r="BM148" s="205" t="s">
        <v>198</v>
      </c>
    </row>
    <row r="149" spans="1:65" s="2" customFormat="1" ht="24.2" customHeight="1">
      <c r="A149" s="32"/>
      <c r="B149" s="33"/>
      <c r="C149" s="193" t="s">
        <v>190</v>
      </c>
      <c r="D149" s="193" t="s">
        <v>116</v>
      </c>
      <c r="E149" s="194" t="s">
        <v>200</v>
      </c>
      <c r="F149" s="195" t="s">
        <v>201</v>
      </c>
      <c r="G149" s="196" t="s">
        <v>135</v>
      </c>
      <c r="H149" s="197">
        <v>191.86</v>
      </c>
      <c r="I149" s="198"/>
      <c r="J149" s="199">
        <f>ROUND(I149*H149,2)</f>
        <v>0</v>
      </c>
      <c r="K149" s="200"/>
      <c r="L149" s="37"/>
      <c r="M149" s="201" t="s">
        <v>1</v>
      </c>
      <c r="N149" s="202" t="s">
        <v>36</v>
      </c>
      <c r="O149" s="73"/>
      <c r="P149" s="203">
        <f>O149*H149</f>
        <v>0</v>
      </c>
      <c r="Q149" s="203">
        <v>0</v>
      </c>
      <c r="R149" s="203">
        <f>Q149*H149</f>
        <v>0</v>
      </c>
      <c r="S149" s="203">
        <v>0</v>
      </c>
      <c r="T149" s="204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205" t="s">
        <v>120</v>
      </c>
      <c r="AT149" s="205" t="s">
        <v>116</v>
      </c>
      <c r="AU149" s="205" t="s">
        <v>121</v>
      </c>
      <c r="AY149" s="15" t="s">
        <v>114</v>
      </c>
      <c r="BE149" s="206">
        <f>IF(N149="základná",J149,0)</f>
        <v>0</v>
      </c>
      <c r="BF149" s="206">
        <f>IF(N149="znížená",J149,0)</f>
        <v>0</v>
      </c>
      <c r="BG149" s="206">
        <f>IF(N149="zákl. prenesená",J149,0)</f>
        <v>0</v>
      </c>
      <c r="BH149" s="206">
        <f>IF(N149="zníž. prenesená",J149,0)</f>
        <v>0</v>
      </c>
      <c r="BI149" s="206">
        <f>IF(N149="nulová",J149,0)</f>
        <v>0</v>
      </c>
      <c r="BJ149" s="15" t="s">
        <v>121</v>
      </c>
      <c r="BK149" s="206">
        <f>ROUND(I149*H149,2)</f>
        <v>0</v>
      </c>
      <c r="BL149" s="15" t="s">
        <v>120</v>
      </c>
      <c r="BM149" s="205" t="s">
        <v>202</v>
      </c>
    </row>
    <row r="150" spans="1:65" s="12" customFormat="1" ht="22.9" customHeight="1">
      <c r="B150" s="177"/>
      <c r="C150" s="178"/>
      <c r="D150" s="179" t="s">
        <v>69</v>
      </c>
      <c r="E150" s="191" t="s">
        <v>204</v>
      </c>
      <c r="F150" s="191" t="s">
        <v>205</v>
      </c>
      <c r="G150" s="178"/>
      <c r="H150" s="178"/>
      <c r="I150" s="181"/>
      <c r="J150" s="192">
        <f>BK150</f>
        <v>0</v>
      </c>
      <c r="K150" s="178"/>
      <c r="L150" s="183"/>
      <c r="M150" s="184"/>
      <c r="N150" s="185"/>
      <c r="O150" s="185"/>
      <c r="P150" s="186">
        <f>P151</f>
        <v>0</v>
      </c>
      <c r="Q150" s="185"/>
      <c r="R150" s="186">
        <f>R151</f>
        <v>0</v>
      </c>
      <c r="S150" s="185"/>
      <c r="T150" s="187">
        <f>T151</f>
        <v>0</v>
      </c>
      <c r="AR150" s="188" t="s">
        <v>78</v>
      </c>
      <c r="AT150" s="189" t="s">
        <v>69</v>
      </c>
      <c r="AU150" s="189" t="s">
        <v>78</v>
      </c>
      <c r="AY150" s="188" t="s">
        <v>114</v>
      </c>
      <c r="BK150" s="190">
        <f>BK151</f>
        <v>0</v>
      </c>
    </row>
    <row r="151" spans="1:65" s="2" customFormat="1" ht="33" customHeight="1">
      <c r="A151" s="32"/>
      <c r="B151" s="33"/>
      <c r="C151" s="193" t="s">
        <v>195</v>
      </c>
      <c r="D151" s="193" t="s">
        <v>116</v>
      </c>
      <c r="E151" s="194" t="s">
        <v>207</v>
      </c>
      <c r="F151" s="195" t="s">
        <v>208</v>
      </c>
      <c r="G151" s="196" t="s">
        <v>135</v>
      </c>
      <c r="H151" s="197">
        <v>1161.204</v>
      </c>
      <c r="I151" s="198"/>
      <c r="J151" s="199">
        <f>ROUND(I151*H151,2)</f>
        <v>0</v>
      </c>
      <c r="K151" s="200"/>
      <c r="L151" s="37"/>
      <c r="M151" s="219" t="s">
        <v>1</v>
      </c>
      <c r="N151" s="220" t="s">
        <v>36</v>
      </c>
      <c r="O151" s="221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205" t="s">
        <v>120</v>
      </c>
      <c r="AT151" s="205" t="s">
        <v>116</v>
      </c>
      <c r="AU151" s="205" t="s">
        <v>121</v>
      </c>
      <c r="AY151" s="15" t="s">
        <v>114</v>
      </c>
      <c r="BE151" s="206">
        <f>IF(N151="základná",J151,0)</f>
        <v>0</v>
      </c>
      <c r="BF151" s="206">
        <f>IF(N151="znížená",J151,0)</f>
        <v>0</v>
      </c>
      <c r="BG151" s="206">
        <f>IF(N151="zákl. prenesená",J151,0)</f>
        <v>0</v>
      </c>
      <c r="BH151" s="206">
        <f>IF(N151="zníž. prenesená",J151,0)</f>
        <v>0</v>
      </c>
      <c r="BI151" s="206">
        <f>IF(N151="nulová",J151,0)</f>
        <v>0</v>
      </c>
      <c r="BJ151" s="15" t="s">
        <v>121</v>
      </c>
      <c r="BK151" s="206">
        <f>ROUND(I151*H151,2)</f>
        <v>0</v>
      </c>
      <c r="BL151" s="15" t="s">
        <v>120</v>
      </c>
      <c r="BM151" s="205" t="s">
        <v>209</v>
      </c>
    </row>
    <row r="152" spans="1:65" s="2" customFormat="1" ht="6.95" customHeight="1">
      <c r="A152" s="32"/>
      <c r="B152" s="56"/>
      <c r="C152" s="57"/>
      <c r="D152" s="57"/>
      <c r="E152" s="57"/>
      <c r="F152" s="57"/>
      <c r="G152" s="57"/>
      <c r="H152" s="57"/>
      <c r="I152" s="57"/>
      <c r="J152" s="57"/>
      <c r="K152" s="57"/>
      <c r="L152" s="37"/>
      <c r="M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</row>
  </sheetData>
  <sheetProtection algorithmName="SHA-512" hashValue="9eB886OBCjCcaRMYSIRFDs6B/OWDddFlveblWmQAOunI9ovOlro+0wPFrDXSb62OmEkyDlx/ByuUDkg7cvsGZA==" saltValue="9sUQRxqsd+Q2pB5f2Xp0nBfFE23q3UXHrcHVD1S2YyUdQ1bIB5AHmt/r9fyl3qOl8m0IU4eAQyKZdOAlgU0OTg==" spinCount="100000" sheet="1" objects="1" scenarios="1" formatColumns="0" formatRows="0" autoFilter="0"/>
  <autoFilter ref="C121:K15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2"/>
  <sheetViews>
    <sheetView showGridLines="0" tabSelected="1" workbookViewId="0">
      <selection activeCell="F10" sqref="F1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5" t="s">
        <v>85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8"/>
      <c r="AT3" s="15" t="s">
        <v>70</v>
      </c>
    </row>
    <row r="4" spans="1:46" s="1" customFormat="1" ht="24.95" customHeight="1">
      <c r="B4" s="18"/>
      <c r="D4" s="112" t="s">
        <v>86</v>
      </c>
      <c r="L4" s="18"/>
      <c r="M4" s="113" t="s">
        <v>9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4" t="s">
        <v>14</v>
      </c>
      <c r="L6" s="18"/>
    </row>
    <row r="7" spans="1:46" s="1" customFormat="1" ht="26.25" customHeight="1">
      <c r="B7" s="18"/>
      <c r="E7" s="271" t="str">
        <f>'Rekapitulácia stavby'!K6</f>
        <v>Ubľa - rekonštrukcia vrstiev vozovky, výmena podkladnej a obrusnej vrstvy vozovky na MK v obci Ubľa  CKN 493/13, 528/13, 568 k.ú. Ubľa</v>
      </c>
      <c r="F7" s="272"/>
      <c r="G7" s="272"/>
      <c r="H7" s="272"/>
      <c r="L7" s="18"/>
    </row>
    <row r="8" spans="1:46" s="2" customFormat="1" ht="12" customHeight="1">
      <c r="A8" s="32"/>
      <c r="B8" s="37"/>
      <c r="C8" s="32"/>
      <c r="D8" s="114" t="s">
        <v>87</v>
      </c>
      <c r="E8" s="32"/>
      <c r="F8" s="32"/>
      <c r="G8" s="32"/>
      <c r="H8" s="32"/>
      <c r="I8" s="32"/>
      <c r="J8" s="32"/>
      <c r="K8" s="32"/>
      <c r="L8" s="53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73" t="s">
        <v>219</v>
      </c>
      <c r="F9" s="274"/>
      <c r="G9" s="274"/>
      <c r="H9" s="274"/>
      <c r="I9" s="32"/>
      <c r="J9" s="32"/>
      <c r="K9" s="32"/>
      <c r="L9" s="53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53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4" t="s">
        <v>15</v>
      </c>
      <c r="E11" s="32"/>
      <c r="F11" s="115" t="s">
        <v>1</v>
      </c>
      <c r="G11" s="32"/>
      <c r="H11" s="32"/>
      <c r="I11" s="114" t="s">
        <v>16</v>
      </c>
      <c r="J11" s="115" t="s">
        <v>1</v>
      </c>
      <c r="K11" s="32"/>
      <c r="L11" s="53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4" t="s">
        <v>17</v>
      </c>
      <c r="E12" s="32"/>
      <c r="F12" s="115" t="s">
        <v>18</v>
      </c>
      <c r="G12" s="32"/>
      <c r="H12" s="32"/>
      <c r="I12" s="114" t="s">
        <v>19</v>
      </c>
      <c r="J12" s="116">
        <f>'Rekapitulácia stavby'!AN8</f>
        <v>44651</v>
      </c>
      <c r="K12" s="32"/>
      <c r="L12" s="53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53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4" t="s">
        <v>20</v>
      </c>
      <c r="E14" s="32"/>
      <c r="F14" s="32"/>
      <c r="G14" s="32"/>
      <c r="H14" s="32"/>
      <c r="I14" s="114" t="s">
        <v>21</v>
      </c>
      <c r="J14" s="115" t="s">
        <v>1</v>
      </c>
      <c r="K14" s="32"/>
      <c r="L14" s="53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5" t="s">
        <v>18</v>
      </c>
      <c r="F15" s="32"/>
      <c r="G15" s="32"/>
      <c r="H15" s="32"/>
      <c r="I15" s="114" t="s">
        <v>22</v>
      </c>
      <c r="J15" s="115" t="s">
        <v>1</v>
      </c>
      <c r="K15" s="32"/>
      <c r="L15" s="53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53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4" t="s">
        <v>23</v>
      </c>
      <c r="E17" s="32"/>
      <c r="F17" s="32"/>
      <c r="G17" s="32"/>
      <c r="H17" s="32"/>
      <c r="I17" s="114" t="s">
        <v>21</v>
      </c>
      <c r="J17" s="28" t="str">
        <f>'Rekapitulácia stavby'!AN13</f>
        <v>Vyplň údaj</v>
      </c>
      <c r="K17" s="32"/>
      <c r="L17" s="53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75" t="str">
        <f>'Rekapitulácia stavby'!E14</f>
        <v>Vyplň údaj</v>
      </c>
      <c r="F18" s="276"/>
      <c r="G18" s="276"/>
      <c r="H18" s="276"/>
      <c r="I18" s="114" t="s">
        <v>22</v>
      </c>
      <c r="J18" s="28" t="str">
        <f>'Rekapitulácia stavby'!AN14</f>
        <v>Vyplň údaj</v>
      </c>
      <c r="K18" s="32"/>
      <c r="L18" s="53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53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4" t="s">
        <v>25</v>
      </c>
      <c r="E20" s="32"/>
      <c r="F20" s="32"/>
      <c r="G20" s="32"/>
      <c r="H20" s="32"/>
      <c r="I20" s="114" t="s">
        <v>21</v>
      </c>
      <c r="J20" s="115" t="s">
        <v>1</v>
      </c>
      <c r="K20" s="32"/>
      <c r="L20" s="53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5" t="s">
        <v>26</v>
      </c>
      <c r="F21" s="32"/>
      <c r="G21" s="32"/>
      <c r="H21" s="32"/>
      <c r="I21" s="114" t="s">
        <v>22</v>
      </c>
      <c r="J21" s="115" t="s">
        <v>1</v>
      </c>
      <c r="K21" s="32"/>
      <c r="L21" s="53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53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4" t="s">
        <v>28</v>
      </c>
      <c r="E23" s="32"/>
      <c r="F23" s="32"/>
      <c r="G23" s="32"/>
      <c r="H23" s="32"/>
      <c r="I23" s="114" t="s">
        <v>21</v>
      </c>
      <c r="J23" s="115" t="s">
        <v>1</v>
      </c>
      <c r="K23" s="32"/>
      <c r="L23" s="53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5" t="s">
        <v>26</v>
      </c>
      <c r="F24" s="32"/>
      <c r="G24" s="32"/>
      <c r="H24" s="32"/>
      <c r="I24" s="114" t="s">
        <v>22</v>
      </c>
      <c r="J24" s="115" t="s">
        <v>1</v>
      </c>
      <c r="K24" s="32"/>
      <c r="L24" s="53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53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4" t="s">
        <v>29</v>
      </c>
      <c r="E26" s="32"/>
      <c r="F26" s="32"/>
      <c r="G26" s="32"/>
      <c r="H26" s="32"/>
      <c r="I26" s="32"/>
      <c r="J26" s="32"/>
      <c r="K26" s="32"/>
      <c r="L26" s="53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7"/>
      <c r="B27" s="118"/>
      <c r="C27" s="117"/>
      <c r="D27" s="117"/>
      <c r="E27" s="277" t="s">
        <v>1</v>
      </c>
      <c r="F27" s="277"/>
      <c r="G27" s="277"/>
      <c r="H27" s="277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53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20"/>
      <c r="E29" s="120"/>
      <c r="F29" s="120"/>
      <c r="G29" s="120"/>
      <c r="H29" s="120"/>
      <c r="I29" s="120"/>
      <c r="J29" s="120"/>
      <c r="K29" s="120"/>
      <c r="L29" s="53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21" t="s">
        <v>30</v>
      </c>
      <c r="E30" s="32"/>
      <c r="F30" s="32"/>
      <c r="G30" s="32"/>
      <c r="H30" s="32"/>
      <c r="I30" s="32"/>
      <c r="J30" s="122">
        <f>ROUND(J122, 2)</f>
        <v>0</v>
      </c>
      <c r="K30" s="32"/>
      <c r="L30" s="53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20"/>
      <c r="E31" s="120"/>
      <c r="F31" s="120"/>
      <c r="G31" s="120"/>
      <c r="H31" s="120"/>
      <c r="I31" s="120"/>
      <c r="J31" s="120"/>
      <c r="K31" s="120"/>
      <c r="L31" s="53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23" t="s">
        <v>32</v>
      </c>
      <c r="G32" s="32"/>
      <c r="H32" s="32"/>
      <c r="I32" s="123" t="s">
        <v>31</v>
      </c>
      <c r="J32" s="123" t="s">
        <v>33</v>
      </c>
      <c r="K32" s="32"/>
      <c r="L32" s="53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24" t="s">
        <v>34</v>
      </c>
      <c r="E33" s="125" t="s">
        <v>35</v>
      </c>
      <c r="F33" s="126">
        <f>ROUND((SUM(BE122:BE151)),  2)</f>
        <v>0</v>
      </c>
      <c r="G33" s="127"/>
      <c r="H33" s="127"/>
      <c r="I33" s="128">
        <v>0.2</v>
      </c>
      <c r="J33" s="126">
        <f>ROUND(((SUM(BE122:BE151))*I33),  2)</f>
        <v>0</v>
      </c>
      <c r="K33" s="32"/>
      <c r="L33" s="53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25" t="s">
        <v>36</v>
      </c>
      <c r="F34" s="126">
        <f>ROUND((SUM(BF122:BF151)),  2)</f>
        <v>0</v>
      </c>
      <c r="G34" s="127"/>
      <c r="H34" s="127"/>
      <c r="I34" s="128">
        <v>0.2</v>
      </c>
      <c r="J34" s="126">
        <f>ROUND(((SUM(BF122:BF151))*I34),  2)</f>
        <v>0</v>
      </c>
      <c r="K34" s="32"/>
      <c r="L34" s="53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14" t="s">
        <v>37</v>
      </c>
      <c r="F35" s="129">
        <f>ROUND((SUM(BG122:BG151)),  2)</f>
        <v>0</v>
      </c>
      <c r="G35" s="32"/>
      <c r="H35" s="32"/>
      <c r="I35" s="130">
        <v>0.2</v>
      </c>
      <c r="J35" s="129">
        <f>0</f>
        <v>0</v>
      </c>
      <c r="K35" s="32"/>
      <c r="L35" s="53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14" t="s">
        <v>38</v>
      </c>
      <c r="F36" s="129">
        <f>ROUND((SUM(BH122:BH151)),  2)</f>
        <v>0</v>
      </c>
      <c r="G36" s="32"/>
      <c r="H36" s="32"/>
      <c r="I36" s="130">
        <v>0.2</v>
      </c>
      <c r="J36" s="129">
        <f>0</f>
        <v>0</v>
      </c>
      <c r="K36" s="32"/>
      <c r="L36" s="53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25" t="s">
        <v>39</v>
      </c>
      <c r="F37" s="126">
        <f>ROUND((SUM(BI122:BI151)),  2)</f>
        <v>0</v>
      </c>
      <c r="G37" s="127"/>
      <c r="H37" s="127"/>
      <c r="I37" s="128">
        <v>0</v>
      </c>
      <c r="J37" s="126">
        <f>0</f>
        <v>0</v>
      </c>
      <c r="K37" s="32"/>
      <c r="L37" s="53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53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31"/>
      <c r="D39" s="132" t="s">
        <v>40</v>
      </c>
      <c r="E39" s="133"/>
      <c r="F39" s="133"/>
      <c r="G39" s="134" t="s">
        <v>41</v>
      </c>
      <c r="H39" s="135" t="s">
        <v>42</v>
      </c>
      <c r="I39" s="133"/>
      <c r="J39" s="136">
        <f>SUM(J30:J37)</f>
        <v>0</v>
      </c>
      <c r="K39" s="137"/>
      <c r="L39" s="53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53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53"/>
      <c r="D50" s="138" t="s">
        <v>43</v>
      </c>
      <c r="E50" s="139"/>
      <c r="F50" s="139"/>
      <c r="G50" s="138" t="s">
        <v>44</v>
      </c>
      <c r="H50" s="139"/>
      <c r="I50" s="139"/>
      <c r="J50" s="139"/>
      <c r="K50" s="139"/>
      <c r="L50" s="53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32"/>
      <c r="B61" s="37"/>
      <c r="C61" s="32"/>
      <c r="D61" s="140" t="s">
        <v>45</v>
      </c>
      <c r="E61" s="141"/>
      <c r="F61" s="142" t="s">
        <v>46</v>
      </c>
      <c r="G61" s="140" t="s">
        <v>45</v>
      </c>
      <c r="H61" s="141"/>
      <c r="I61" s="141"/>
      <c r="J61" s="143" t="s">
        <v>46</v>
      </c>
      <c r="K61" s="141"/>
      <c r="L61" s="53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32"/>
      <c r="B65" s="37"/>
      <c r="C65" s="32"/>
      <c r="D65" s="138" t="s">
        <v>47</v>
      </c>
      <c r="E65" s="144"/>
      <c r="F65" s="144"/>
      <c r="G65" s="138" t="s">
        <v>48</v>
      </c>
      <c r="H65" s="144"/>
      <c r="I65" s="144"/>
      <c r="J65" s="144"/>
      <c r="K65" s="144"/>
      <c r="L65" s="53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32"/>
      <c r="B76" s="37"/>
      <c r="C76" s="32"/>
      <c r="D76" s="140" t="s">
        <v>45</v>
      </c>
      <c r="E76" s="141"/>
      <c r="F76" s="142" t="s">
        <v>46</v>
      </c>
      <c r="G76" s="140" t="s">
        <v>45</v>
      </c>
      <c r="H76" s="141"/>
      <c r="I76" s="141"/>
      <c r="J76" s="143" t="s">
        <v>46</v>
      </c>
      <c r="K76" s="141"/>
      <c r="L76" s="53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3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hidden="1" customHeight="1">
      <c r="A81" s="32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3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hidden="1" customHeight="1">
      <c r="A82" s="32"/>
      <c r="B82" s="33"/>
      <c r="C82" s="21" t="s">
        <v>89</v>
      </c>
      <c r="D82" s="34"/>
      <c r="E82" s="34"/>
      <c r="F82" s="34"/>
      <c r="G82" s="34"/>
      <c r="H82" s="34"/>
      <c r="I82" s="34"/>
      <c r="J82" s="34"/>
      <c r="K82" s="34"/>
      <c r="L82" s="53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hidden="1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53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hidden="1" customHeight="1">
      <c r="A84" s="32"/>
      <c r="B84" s="33"/>
      <c r="C84" s="27" t="s">
        <v>14</v>
      </c>
      <c r="D84" s="34"/>
      <c r="E84" s="34"/>
      <c r="F84" s="34"/>
      <c r="G84" s="34"/>
      <c r="H84" s="34"/>
      <c r="I84" s="34"/>
      <c r="J84" s="34"/>
      <c r="K84" s="34"/>
      <c r="L84" s="53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26.25" hidden="1" customHeight="1">
      <c r="A85" s="32"/>
      <c r="B85" s="33"/>
      <c r="C85" s="34"/>
      <c r="D85" s="34"/>
      <c r="E85" s="269" t="str">
        <f>E7</f>
        <v>Ubľa - rekonštrukcia vrstiev vozovky, výmena podkladnej a obrusnej vrstvy vozovky na MK v obci Ubľa  CKN 493/13, 528/13, 568 k.ú. Ubľa</v>
      </c>
      <c r="F85" s="270"/>
      <c r="G85" s="270"/>
      <c r="H85" s="270"/>
      <c r="I85" s="34"/>
      <c r="J85" s="34"/>
      <c r="K85" s="34"/>
      <c r="L85" s="53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hidden="1" customHeight="1">
      <c r="A86" s="32"/>
      <c r="B86" s="33"/>
      <c r="C86" s="27" t="s">
        <v>87</v>
      </c>
      <c r="D86" s="34"/>
      <c r="E86" s="34"/>
      <c r="F86" s="34"/>
      <c r="G86" s="34"/>
      <c r="H86" s="34"/>
      <c r="I86" s="34"/>
      <c r="J86" s="34"/>
      <c r="K86" s="34"/>
      <c r="L86" s="53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hidden="1" customHeight="1">
      <c r="A87" s="32"/>
      <c r="B87" s="33"/>
      <c r="C87" s="34"/>
      <c r="D87" s="34"/>
      <c r="E87" s="253" t="str">
        <f>E9</f>
        <v>C - Vetva C</v>
      </c>
      <c r="F87" s="268"/>
      <c r="G87" s="268"/>
      <c r="H87" s="268"/>
      <c r="I87" s="34"/>
      <c r="J87" s="34"/>
      <c r="K87" s="34"/>
      <c r="L87" s="53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hidden="1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53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hidden="1" customHeight="1">
      <c r="A89" s="32"/>
      <c r="B89" s="33"/>
      <c r="C89" s="27" t="s">
        <v>17</v>
      </c>
      <c r="D89" s="34"/>
      <c r="E89" s="34"/>
      <c r="F89" s="25" t="str">
        <f>F12</f>
        <v>obec Ubľa</v>
      </c>
      <c r="G89" s="34"/>
      <c r="H89" s="34"/>
      <c r="I89" s="27" t="s">
        <v>19</v>
      </c>
      <c r="J89" s="68">
        <f>IF(J12="","",J12)</f>
        <v>44651</v>
      </c>
      <c r="K89" s="34"/>
      <c r="L89" s="53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hidden="1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53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hidden="1" customHeight="1">
      <c r="A91" s="32"/>
      <c r="B91" s="33"/>
      <c r="C91" s="27" t="s">
        <v>20</v>
      </c>
      <c r="D91" s="34"/>
      <c r="E91" s="34"/>
      <c r="F91" s="25" t="str">
        <f>E15</f>
        <v>obec Ubľa</v>
      </c>
      <c r="G91" s="34"/>
      <c r="H91" s="34"/>
      <c r="I91" s="27" t="s">
        <v>25</v>
      </c>
      <c r="J91" s="30" t="str">
        <f>E21</f>
        <v>KApAR s.r.o., Prešov</v>
      </c>
      <c r="K91" s="34"/>
      <c r="L91" s="53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hidden="1" customHeight="1">
      <c r="A92" s="32"/>
      <c r="B92" s="33"/>
      <c r="C92" s="27" t="s">
        <v>23</v>
      </c>
      <c r="D92" s="34"/>
      <c r="E92" s="34"/>
      <c r="F92" s="25" t="str">
        <f>IF(E18="","",E18)</f>
        <v>Vyplň údaj</v>
      </c>
      <c r="G92" s="34"/>
      <c r="H92" s="34"/>
      <c r="I92" s="27" t="s">
        <v>28</v>
      </c>
      <c r="J92" s="30" t="str">
        <f>E24</f>
        <v>KApAR s.r.o., Prešov</v>
      </c>
      <c r="K92" s="34"/>
      <c r="L92" s="53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hidden="1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53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hidden="1" customHeight="1">
      <c r="A94" s="32"/>
      <c r="B94" s="33"/>
      <c r="C94" s="149" t="s">
        <v>90</v>
      </c>
      <c r="D94" s="150"/>
      <c r="E94" s="150"/>
      <c r="F94" s="150"/>
      <c r="G94" s="150"/>
      <c r="H94" s="150"/>
      <c r="I94" s="150"/>
      <c r="J94" s="151" t="s">
        <v>91</v>
      </c>
      <c r="K94" s="150"/>
      <c r="L94" s="53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hidden="1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53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hidden="1" customHeight="1">
      <c r="A96" s="32"/>
      <c r="B96" s="33"/>
      <c r="C96" s="152" t="s">
        <v>92</v>
      </c>
      <c r="D96" s="34"/>
      <c r="E96" s="34"/>
      <c r="F96" s="34"/>
      <c r="G96" s="34"/>
      <c r="H96" s="34"/>
      <c r="I96" s="34"/>
      <c r="J96" s="86">
        <f>J122</f>
        <v>0</v>
      </c>
      <c r="K96" s="34"/>
      <c r="L96" s="53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93</v>
      </c>
    </row>
    <row r="97" spans="1:31" s="9" customFormat="1" ht="24.95" hidden="1" customHeight="1">
      <c r="B97" s="153"/>
      <c r="C97" s="154"/>
      <c r="D97" s="155" t="s">
        <v>94</v>
      </c>
      <c r="E97" s="156"/>
      <c r="F97" s="156"/>
      <c r="G97" s="156"/>
      <c r="H97" s="156"/>
      <c r="I97" s="156"/>
      <c r="J97" s="157">
        <f>J123</f>
        <v>0</v>
      </c>
      <c r="K97" s="154"/>
      <c r="L97" s="158"/>
    </row>
    <row r="98" spans="1:31" s="10" customFormat="1" ht="19.899999999999999" hidden="1" customHeight="1">
      <c r="B98" s="159"/>
      <c r="C98" s="160"/>
      <c r="D98" s="161" t="s">
        <v>95</v>
      </c>
      <c r="E98" s="162"/>
      <c r="F98" s="162"/>
      <c r="G98" s="162"/>
      <c r="H98" s="162"/>
      <c r="I98" s="162"/>
      <c r="J98" s="163">
        <f>J124</f>
        <v>0</v>
      </c>
      <c r="K98" s="160"/>
      <c r="L98" s="164"/>
    </row>
    <row r="99" spans="1:31" s="10" customFormat="1" ht="19.899999999999999" hidden="1" customHeight="1">
      <c r="B99" s="159"/>
      <c r="C99" s="160"/>
      <c r="D99" s="161" t="s">
        <v>96</v>
      </c>
      <c r="E99" s="162"/>
      <c r="F99" s="162"/>
      <c r="G99" s="162"/>
      <c r="H99" s="162"/>
      <c r="I99" s="162"/>
      <c r="J99" s="163">
        <f>J131</f>
        <v>0</v>
      </c>
      <c r="K99" s="160"/>
      <c r="L99" s="164"/>
    </row>
    <row r="100" spans="1:31" s="10" customFormat="1" ht="19.899999999999999" hidden="1" customHeight="1">
      <c r="B100" s="159"/>
      <c r="C100" s="160"/>
      <c r="D100" s="161" t="s">
        <v>97</v>
      </c>
      <c r="E100" s="162"/>
      <c r="F100" s="162"/>
      <c r="G100" s="162"/>
      <c r="H100" s="162"/>
      <c r="I100" s="162"/>
      <c r="J100" s="163">
        <f>J133</f>
        <v>0</v>
      </c>
      <c r="K100" s="160"/>
      <c r="L100" s="164"/>
    </row>
    <row r="101" spans="1:31" s="10" customFormat="1" ht="19.899999999999999" hidden="1" customHeight="1">
      <c r="B101" s="159"/>
      <c r="C101" s="160"/>
      <c r="D101" s="161" t="s">
        <v>98</v>
      </c>
      <c r="E101" s="162"/>
      <c r="F101" s="162"/>
      <c r="G101" s="162"/>
      <c r="H101" s="162"/>
      <c r="I101" s="162"/>
      <c r="J101" s="163">
        <f>J142</f>
        <v>0</v>
      </c>
      <c r="K101" s="160"/>
      <c r="L101" s="164"/>
    </row>
    <row r="102" spans="1:31" s="10" customFormat="1" ht="19.899999999999999" hidden="1" customHeight="1">
      <c r="B102" s="159"/>
      <c r="C102" s="160"/>
      <c r="D102" s="161" t="s">
        <v>99</v>
      </c>
      <c r="E102" s="162"/>
      <c r="F102" s="162"/>
      <c r="G102" s="162"/>
      <c r="H102" s="162"/>
      <c r="I102" s="162"/>
      <c r="J102" s="163">
        <f>J150</f>
        <v>0</v>
      </c>
      <c r="K102" s="160"/>
      <c r="L102" s="164"/>
    </row>
    <row r="103" spans="1:31" s="2" customFormat="1" ht="21.75" hidden="1" customHeight="1">
      <c r="A103" s="32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53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hidden="1" customHeight="1">
      <c r="A104" s="32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3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hidden="1"/>
    <row r="106" spans="1:31" hidden="1"/>
    <row r="107" spans="1:31" hidden="1"/>
    <row r="108" spans="1:31" s="2" customFormat="1" ht="6.95" customHeight="1">
      <c r="A108" s="32"/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3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>
      <c r="A109" s="32"/>
      <c r="B109" s="33"/>
      <c r="C109" s="21" t="s">
        <v>100</v>
      </c>
      <c r="D109" s="34"/>
      <c r="E109" s="34"/>
      <c r="F109" s="34"/>
      <c r="G109" s="34"/>
      <c r="H109" s="34"/>
      <c r="I109" s="34"/>
      <c r="J109" s="34"/>
      <c r="K109" s="34"/>
      <c r="L109" s="53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53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14</v>
      </c>
      <c r="D111" s="34"/>
      <c r="E111" s="34"/>
      <c r="F111" s="34"/>
      <c r="G111" s="34"/>
      <c r="H111" s="34"/>
      <c r="I111" s="34"/>
      <c r="J111" s="34"/>
      <c r="K111" s="34"/>
      <c r="L111" s="53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26.25" customHeight="1">
      <c r="A112" s="32"/>
      <c r="B112" s="33"/>
      <c r="C112" s="34"/>
      <c r="D112" s="34"/>
      <c r="E112" s="269" t="str">
        <f>E7</f>
        <v>Ubľa - rekonštrukcia vrstiev vozovky, výmena podkladnej a obrusnej vrstvy vozovky na MK v obci Ubľa  CKN 493/13, 528/13, 568 k.ú. Ubľa</v>
      </c>
      <c r="F112" s="270"/>
      <c r="G112" s="270"/>
      <c r="H112" s="270"/>
      <c r="I112" s="34"/>
      <c r="J112" s="34"/>
      <c r="K112" s="34"/>
      <c r="L112" s="53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87</v>
      </c>
      <c r="D113" s="34"/>
      <c r="E113" s="34"/>
      <c r="F113" s="34"/>
      <c r="G113" s="34"/>
      <c r="H113" s="34"/>
      <c r="I113" s="34"/>
      <c r="J113" s="34"/>
      <c r="K113" s="34"/>
      <c r="L113" s="53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4"/>
      <c r="D114" s="34"/>
      <c r="E114" s="253" t="str">
        <f>E9</f>
        <v>C - Vetva C</v>
      </c>
      <c r="F114" s="268"/>
      <c r="G114" s="268"/>
      <c r="H114" s="268"/>
      <c r="I114" s="34"/>
      <c r="J114" s="34"/>
      <c r="K114" s="34"/>
      <c r="L114" s="53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53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17</v>
      </c>
      <c r="D116" s="34"/>
      <c r="E116" s="34"/>
      <c r="F116" s="25" t="str">
        <f>F12</f>
        <v>obec Ubľa</v>
      </c>
      <c r="G116" s="34"/>
      <c r="H116" s="34"/>
      <c r="I116" s="27" t="s">
        <v>19</v>
      </c>
      <c r="J116" s="68">
        <f>IF(J12="","",J12)</f>
        <v>44651</v>
      </c>
      <c r="K116" s="34"/>
      <c r="L116" s="53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53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20</v>
      </c>
      <c r="D118" s="34"/>
      <c r="E118" s="34"/>
      <c r="F118" s="25" t="str">
        <f>E15</f>
        <v>obec Ubľa</v>
      </c>
      <c r="G118" s="34"/>
      <c r="H118" s="34"/>
      <c r="I118" s="27" t="s">
        <v>25</v>
      </c>
      <c r="J118" s="30" t="str">
        <f>E21</f>
        <v>KApAR s.r.o., Prešov</v>
      </c>
      <c r="K118" s="34"/>
      <c r="L118" s="53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23</v>
      </c>
      <c r="D119" s="34"/>
      <c r="E119" s="34"/>
      <c r="F119" s="25" t="str">
        <f>IF(E18="","",E18)</f>
        <v>Vyplň údaj</v>
      </c>
      <c r="G119" s="34"/>
      <c r="H119" s="34"/>
      <c r="I119" s="27" t="s">
        <v>28</v>
      </c>
      <c r="J119" s="30" t="str">
        <f>E24</f>
        <v>KApAR s.r.o., Prešov</v>
      </c>
      <c r="K119" s="34"/>
      <c r="L119" s="53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53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65"/>
      <c r="B121" s="166"/>
      <c r="C121" s="167" t="s">
        <v>101</v>
      </c>
      <c r="D121" s="168" t="s">
        <v>55</v>
      </c>
      <c r="E121" s="168" t="s">
        <v>51</v>
      </c>
      <c r="F121" s="168" t="s">
        <v>52</v>
      </c>
      <c r="G121" s="168" t="s">
        <v>102</v>
      </c>
      <c r="H121" s="168" t="s">
        <v>103</v>
      </c>
      <c r="I121" s="168" t="s">
        <v>104</v>
      </c>
      <c r="J121" s="169" t="s">
        <v>91</v>
      </c>
      <c r="K121" s="170" t="s">
        <v>105</v>
      </c>
      <c r="L121" s="171"/>
      <c r="M121" s="77" t="s">
        <v>1</v>
      </c>
      <c r="N121" s="78" t="s">
        <v>34</v>
      </c>
      <c r="O121" s="78" t="s">
        <v>106</v>
      </c>
      <c r="P121" s="78" t="s">
        <v>107</v>
      </c>
      <c r="Q121" s="78" t="s">
        <v>108</v>
      </c>
      <c r="R121" s="78" t="s">
        <v>109</v>
      </c>
      <c r="S121" s="78" t="s">
        <v>110</v>
      </c>
      <c r="T121" s="79" t="s">
        <v>111</v>
      </c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</row>
    <row r="122" spans="1:65" s="2" customFormat="1" ht="22.9" customHeight="1">
      <c r="A122" s="32"/>
      <c r="B122" s="33"/>
      <c r="C122" s="84" t="s">
        <v>92</v>
      </c>
      <c r="D122" s="34"/>
      <c r="E122" s="34"/>
      <c r="F122" s="34"/>
      <c r="G122" s="34"/>
      <c r="H122" s="34"/>
      <c r="I122" s="34"/>
      <c r="J122" s="172">
        <f>BK122</f>
        <v>0</v>
      </c>
      <c r="K122" s="34"/>
      <c r="L122" s="37"/>
      <c r="M122" s="80"/>
      <c r="N122" s="173"/>
      <c r="O122" s="81"/>
      <c r="P122" s="174">
        <f>P123</f>
        <v>0</v>
      </c>
      <c r="Q122" s="81"/>
      <c r="R122" s="174">
        <f>R123</f>
        <v>822.11725999999987</v>
      </c>
      <c r="S122" s="81"/>
      <c r="T122" s="175">
        <f>T123</f>
        <v>436.33100000000002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5" t="s">
        <v>69</v>
      </c>
      <c r="AU122" s="15" t="s">
        <v>93</v>
      </c>
      <c r="BK122" s="176">
        <f>BK123</f>
        <v>0</v>
      </c>
    </row>
    <row r="123" spans="1:65" s="12" customFormat="1" ht="25.9" customHeight="1">
      <c r="B123" s="177"/>
      <c r="C123" s="178"/>
      <c r="D123" s="179" t="s">
        <v>69</v>
      </c>
      <c r="E123" s="180" t="s">
        <v>112</v>
      </c>
      <c r="F123" s="180" t="s">
        <v>113</v>
      </c>
      <c r="G123" s="178"/>
      <c r="H123" s="178"/>
      <c r="I123" s="181"/>
      <c r="J123" s="182">
        <f>BK123</f>
        <v>0</v>
      </c>
      <c r="K123" s="178"/>
      <c r="L123" s="183"/>
      <c r="M123" s="184"/>
      <c r="N123" s="185"/>
      <c r="O123" s="185"/>
      <c r="P123" s="186">
        <f>P124+P131+P133+P142+P150</f>
        <v>0</v>
      </c>
      <c r="Q123" s="185"/>
      <c r="R123" s="186">
        <f>R124+R131+R133+R142+R150</f>
        <v>822.11725999999987</v>
      </c>
      <c r="S123" s="185"/>
      <c r="T123" s="187">
        <f>T124+T131+T133+T142+T150</f>
        <v>436.33100000000002</v>
      </c>
      <c r="AR123" s="188" t="s">
        <v>78</v>
      </c>
      <c r="AT123" s="189" t="s">
        <v>69</v>
      </c>
      <c r="AU123" s="189" t="s">
        <v>70</v>
      </c>
      <c r="AY123" s="188" t="s">
        <v>114</v>
      </c>
      <c r="BK123" s="190">
        <f>BK124+BK131+BK133+BK142+BK150</f>
        <v>0</v>
      </c>
    </row>
    <row r="124" spans="1:65" s="12" customFormat="1" ht="22.9" customHeight="1">
      <c r="B124" s="177"/>
      <c r="C124" s="178"/>
      <c r="D124" s="179" t="s">
        <v>69</v>
      </c>
      <c r="E124" s="191" t="s">
        <v>78</v>
      </c>
      <c r="F124" s="191" t="s">
        <v>115</v>
      </c>
      <c r="G124" s="178"/>
      <c r="H124" s="178"/>
      <c r="I124" s="181"/>
      <c r="J124" s="192">
        <f>BK124</f>
        <v>0</v>
      </c>
      <c r="K124" s="178"/>
      <c r="L124" s="183"/>
      <c r="M124" s="184"/>
      <c r="N124" s="185"/>
      <c r="O124" s="185"/>
      <c r="P124" s="186">
        <f>SUM(P125:P130)</f>
        <v>0</v>
      </c>
      <c r="Q124" s="185"/>
      <c r="R124" s="186">
        <f>SUM(R125:R130)</f>
        <v>0</v>
      </c>
      <c r="S124" s="185"/>
      <c r="T124" s="187">
        <f>SUM(T125:T130)</f>
        <v>436.33100000000002</v>
      </c>
      <c r="AR124" s="188" t="s">
        <v>78</v>
      </c>
      <c r="AT124" s="189" t="s">
        <v>69</v>
      </c>
      <c r="AU124" s="189" t="s">
        <v>78</v>
      </c>
      <c r="AY124" s="188" t="s">
        <v>114</v>
      </c>
      <c r="BK124" s="190">
        <f>SUM(BK125:BK130)</f>
        <v>0</v>
      </c>
    </row>
    <row r="125" spans="1:65" s="2" customFormat="1" ht="24.2" customHeight="1">
      <c r="A125" s="32"/>
      <c r="B125" s="33"/>
      <c r="C125" s="193" t="s">
        <v>78</v>
      </c>
      <c r="D125" s="193" t="s">
        <v>116</v>
      </c>
      <c r="E125" s="194" t="s">
        <v>117</v>
      </c>
      <c r="F125" s="195" t="s">
        <v>118</v>
      </c>
      <c r="G125" s="196" t="s">
        <v>119</v>
      </c>
      <c r="H125" s="197">
        <v>751</v>
      </c>
      <c r="I125" s="198"/>
      <c r="J125" s="199">
        <f>ROUND(I125*H125,2)</f>
        <v>0</v>
      </c>
      <c r="K125" s="200"/>
      <c r="L125" s="37"/>
      <c r="M125" s="201" t="s">
        <v>1</v>
      </c>
      <c r="N125" s="202" t="s">
        <v>36</v>
      </c>
      <c r="O125" s="73"/>
      <c r="P125" s="203">
        <f>O125*H125</f>
        <v>0</v>
      </c>
      <c r="Q125" s="203">
        <v>0</v>
      </c>
      <c r="R125" s="203">
        <f>Q125*H125</f>
        <v>0</v>
      </c>
      <c r="S125" s="203">
        <v>0.18099999999999999</v>
      </c>
      <c r="T125" s="204">
        <f>S125*H125</f>
        <v>135.93099999999998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205" t="s">
        <v>120</v>
      </c>
      <c r="AT125" s="205" t="s">
        <v>116</v>
      </c>
      <c r="AU125" s="205" t="s">
        <v>121</v>
      </c>
      <c r="AY125" s="15" t="s">
        <v>114</v>
      </c>
      <c r="BE125" s="206">
        <f>IF(N125="základná",J125,0)</f>
        <v>0</v>
      </c>
      <c r="BF125" s="206">
        <f>IF(N125="znížená",J125,0)</f>
        <v>0</v>
      </c>
      <c r="BG125" s="206">
        <f>IF(N125="zákl. prenesená",J125,0)</f>
        <v>0</v>
      </c>
      <c r="BH125" s="206">
        <f>IF(N125="zníž. prenesená",J125,0)</f>
        <v>0</v>
      </c>
      <c r="BI125" s="206">
        <f>IF(N125="nulová",J125,0)</f>
        <v>0</v>
      </c>
      <c r="BJ125" s="15" t="s">
        <v>121</v>
      </c>
      <c r="BK125" s="206">
        <f>ROUND(I125*H125,2)</f>
        <v>0</v>
      </c>
      <c r="BL125" s="15" t="s">
        <v>120</v>
      </c>
      <c r="BM125" s="205" t="s">
        <v>211</v>
      </c>
    </row>
    <row r="126" spans="1:65" s="13" customFormat="1">
      <c r="B126" s="207"/>
      <c r="C126" s="208"/>
      <c r="D126" s="209" t="s">
        <v>123</v>
      </c>
      <c r="E126" s="210" t="s">
        <v>1</v>
      </c>
      <c r="F126" s="211" t="s">
        <v>220</v>
      </c>
      <c r="G126" s="208"/>
      <c r="H126" s="212">
        <v>751</v>
      </c>
      <c r="I126" s="213"/>
      <c r="J126" s="208"/>
      <c r="K126" s="208"/>
      <c r="L126" s="214"/>
      <c r="M126" s="215"/>
      <c r="N126" s="216"/>
      <c r="O126" s="216"/>
      <c r="P126" s="216"/>
      <c r="Q126" s="216"/>
      <c r="R126" s="216"/>
      <c r="S126" s="216"/>
      <c r="T126" s="217"/>
      <c r="AT126" s="218" t="s">
        <v>123</v>
      </c>
      <c r="AU126" s="218" t="s">
        <v>121</v>
      </c>
      <c r="AV126" s="13" t="s">
        <v>121</v>
      </c>
      <c r="AW126" s="13" t="s">
        <v>27</v>
      </c>
      <c r="AX126" s="13" t="s">
        <v>78</v>
      </c>
      <c r="AY126" s="218" t="s">
        <v>114</v>
      </c>
    </row>
    <row r="127" spans="1:65" s="2" customFormat="1" ht="37.9" customHeight="1">
      <c r="A127" s="32"/>
      <c r="B127" s="33"/>
      <c r="C127" s="193" t="s">
        <v>121</v>
      </c>
      <c r="D127" s="193" t="s">
        <v>116</v>
      </c>
      <c r="E127" s="194" t="s">
        <v>129</v>
      </c>
      <c r="F127" s="195" t="s">
        <v>130</v>
      </c>
      <c r="G127" s="196" t="s">
        <v>119</v>
      </c>
      <c r="H127" s="197">
        <v>751</v>
      </c>
      <c r="I127" s="198"/>
      <c r="J127" s="199">
        <f>ROUND(I127*H127,2)</f>
        <v>0</v>
      </c>
      <c r="K127" s="200"/>
      <c r="L127" s="37"/>
      <c r="M127" s="201" t="s">
        <v>1</v>
      </c>
      <c r="N127" s="202" t="s">
        <v>36</v>
      </c>
      <c r="O127" s="73"/>
      <c r="P127" s="203">
        <f>O127*H127</f>
        <v>0</v>
      </c>
      <c r="Q127" s="203">
        <v>0</v>
      </c>
      <c r="R127" s="203">
        <f>Q127*H127</f>
        <v>0</v>
      </c>
      <c r="S127" s="203">
        <v>0.4</v>
      </c>
      <c r="T127" s="204">
        <f>S127*H127</f>
        <v>300.40000000000003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205" t="s">
        <v>120</v>
      </c>
      <c r="AT127" s="205" t="s">
        <v>116</v>
      </c>
      <c r="AU127" s="205" t="s">
        <v>121</v>
      </c>
      <c r="AY127" s="15" t="s">
        <v>114</v>
      </c>
      <c r="BE127" s="206">
        <f>IF(N127="základná",J127,0)</f>
        <v>0</v>
      </c>
      <c r="BF127" s="206">
        <f>IF(N127="znížená",J127,0)</f>
        <v>0</v>
      </c>
      <c r="BG127" s="206">
        <f>IF(N127="zákl. prenesená",J127,0)</f>
        <v>0</v>
      </c>
      <c r="BH127" s="206">
        <f>IF(N127="zníž. prenesená",J127,0)</f>
        <v>0</v>
      </c>
      <c r="BI127" s="206">
        <f>IF(N127="nulová",J127,0)</f>
        <v>0</v>
      </c>
      <c r="BJ127" s="15" t="s">
        <v>121</v>
      </c>
      <c r="BK127" s="206">
        <f>ROUND(I127*H127,2)</f>
        <v>0</v>
      </c>
      <c r="BL127" s="15" t="s">
        <v>120</v>
      </c>
      <c r="BM127" s="205" t="s">
        <v>131</v>
      </c>
    </row>
    <row r="128" spans="1:65" s="2" customFormat="1" ht="24.2" customHeight="1">
      <c r="A128" s="32"/>
      <c r="B128" s="33"/>
      <c r="C128" s="193" t="s">
        <v>128</v>
      </c>
      <c r="D128" s="193" t="s">
        <v>116</v>
      </c>
      <c r="E128" s="194" t="s">
        <v>133</v>
      </c>
      <c r="F128" s="195" t="s">
        <v>134</v>
      </c>
      <c r="G128" s="196" t="s">
        <v>135</v>
      </c>
      <c r="H128" s="197">
        <v>300.39999999999998</v>
      </c>
      <c r="I128" s="198"/>
      <c r="J128" s="199">
        <f>ROUND(I128*H128,2)</f>
        <v>0</v>
      </c>
      <c r="K128" s="200"/>
      <c r="L128" s="37"/>
      <c r="M128" s="201" t="s">
        <v>1</v>
      </c>
      <c r="N128" s="202" t="s">
        <v>36</v>
      </c>
      <c r="O128" s="73"/>
      <c r="P128" s="203">
        <f>O128*H128</f>
        <v>0</v>
      </c>
      <c r="Q128" s="203">
        <v>0</v>
      </c>
      <c r="R128" s="203">
        <f>Q128*H128</f>
        <v>0</v>
      </c>
      <c r="S128" s="203">
        <v>0</v>
      </c>
      <c r="T128" s="204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205" t="s">
        <v>120</v>
      </c>
      <c r="AT128" s="205" t="s">
        <v>116</v>
      </c>
      <c r="AU128" s="205" t="s">
        <v>121</v>
      </c>
      <c r="AY128" s="15" t="s">
        <v>114</v>
      </c>
      <c r="BE128" s="206">
        <f>IF(N128="základná",J128,0)</f>
        <v>0</v>
      </c>
      <c r="BF128" s="206">
        <f>IF(N128="znížená",J128,0)</f>
        <v>0</v>
      </c>
      <c r="BG128" s="206">
        <f>IF(N128="zákl. prenesená",J128,0)</f>
        <v>0</v>
      </c>
      <c r="BH128" s="206">
        <f>IF(N128="zníž. prenesená",J128,0)</f>
        <v>0</v>
      </c>
      <c r="BI128" s="206">
        <f>IF(N128="nulová",J128,0)</f>
        <v>0</v>
      </c>
      <c r="BJ128" s="15" t="s">
        <v>121</v>
      </c>
      <c r="BK128" s="206">
        <f>ROUND(I128*H128,2)</f>
        <v>0</v>
      </c>
      <c r="BL128" s="15" t="s">
        <v>120</v>
      </c>
      <c r="BM128" s="205" t="s">
        <v>136</v>
      </c>
    </row>
    <row r="129" spans="1:65" s="13" customFormat="1">
      <c r="B129" s="207"/>
      <c r="C129" s="208"/>
      <c r="D129" s="209" t="s">
        <v>123</v>
      </c>
      <c r="E129" s="210" t="s">
        <v>1</v>
      </c>
      <c r="F129" s="211" t="s">
        <v>221</v>
      </c>
      <c r="G129" s="208"/>
      <c r="H129" s="212">
        <v>300.39999999999998</v>
      </c>
      <c r="I129" s="213"/>
      <c r="J129" s="208"/>
      <c r="K129" s="208"/>
      <c r="L129" s="214"/>
      <c r="M129" s="215"/>
      <c r="N129" s="216"/>
      <c r="O129" s="216"/>
      <c r="P129" s="216"/>
      <c r="Q129" s="216"/>
      <c r="R129" s="216"/>
      <c r="S129" s="216"/>
      <c r="T129" s="217"/>
      <c r="AT129" s="218" t="s">
        <v>123</v>
      </c>
      <c r="AU129" s="218" t="s">
        <v>121</v>
      </c>
      <c r="AV129" s="13" t="s">
        <v>121</v>
      </c>
      <c r="AW129" s="13" t="s">
        <v>27</v>
      </c>
      <c r="AX129" s="13" t="s">
        <v>78</v>
      </c>
      <c r="AY129" s="218" t="s">
        <v>114</v>
      </c>
    </row>
    <row r="130" spans="1:65" s="2" customFormat="1" ht="21.75" customHeight="1">
      <c r="A130" s="32"/>
      <c r="B130" s="33"/>
      <c r="C130" s="193" t="s">
        <v>120</v>
      </c>
      <c r="D130" s="193" t="s">
        <v>116</v>
      </c>
      <c r="E130" s="194" t="s">
        <v>139</v>
      </c>
      <c r="F130" s="195" t="s">
        <v>140</v>
      </c>
      <c r="G130" s="196" t="s">
        <v>119</v>
      </c>
      <c r="H130" s="197">
        <v>751</v>
      </c>
      <c r="I130" s="198"/>
      <c r="J130" s="199">
        <f>ROUND(I130*H130,2)</f>
        <v>0</v>
      </c>
      <c r="K130" s="200"/>
      <c r="L130" s="37"/>
      <c r="M130" s="201" t="s">
        <v>1</v>
      </c>
      <c r="N130" s="202" t="s">
        <v>36</v>
      </c>
      <c r="O130" s="73"/>
      <c r="P130" s="203">
        <f>O130*H130</f>
        <v>0</v>
      </c>
      <c r="Q130" s="203">
        <v>0</v>
      </c>
      <c r="R130" s="203">
        <f>Q130*H130</f>
        <v>0</v>
      </c>
      <c r="S130" s="203">
        <v>0</v>
      </c>
      <c r="T130" s="204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205" t="s">
        <v>120</v>
      </c>
      <c r="AT130" s="205" t="s">
        <v>116</v>
      </c>
      <c r="AU130" s="205" t="s">
        <v>121</v>
      </c>
      <c r="AY130" s="15" t="s">
        <v>114</v>
      </c>
      <c r="BE130" s="206">
        <f>IF(N130="základná",J130,0)</f>
        <v>0</v>
      </c>
      <c r="BF130" s="206">
        <f>IF(N130="znížená",J130,0)</f>
        <v>0</v>
      </c>
      <c r="BG130" s="206">
        <f>IF(N130="zákl. prenesená",J130,0)</f>
        <v>0</v>
      </c>
      <c r="BH130" s="206">
        <f>IF(N130="zníž. prenesená",J130,0)</f>
        <v>0</v>
      </c>
      <c r="BI130" s="206">
        <f>IF(N130="nulová",J130,0)</f>
        <v>0</v>
      </c>
      <c r="BJ130" s="15" t="s">
        <v>121</v>
      </c>
      <c r="BK130" s="206">
        <f>ROUND(I130*H130,2)</f>
        <v>0</v>
      </c>
      <c r="BL130" s="15" t="s">
        <v>120</v>
      </c>
      <c r="BM130" s="205" t="s">
        <v>141</v>
      </c>
    </row>
    <row r="131" spans="1:65" s="12" customFormat="1" ht="22.9" customHeight="1">
      <c r="B131" s="177"/>
      <c r="C131" s="178"/>
      <c r="D131" s="179" t="s">
        <v>69</v>
      </c>
      <c r="E131" s="191" t="s">
        <v>121</v>
      </c>
      <c r="F131" s="191" t="s">
        <v>142</v>
      </c>
      <c r="G131" s="178"/>
      <c r="H131" s="178"/>
      <c r="I131" s="181"/>
      <c r="J131" s="192">
        <f>BK131</f>
        <v>0</v>
      </c>
      <c r="K131" s="178"/>
      <c r="L131" s="183"/>
      <c r="M131" s="184"/>
      <c r="N131" s="185"/>
      <c r="O131" s="185"/>
      <c r="P131" s="186">
        <f>P132</f>
        <v>0</v>
      </c>
      <c r="Q131" s="185"/>
      <c r="R131" s="186">
        <f>R132</f>
        <v>0</v>
      </c>
      <c r="S131" s="185"/>
      <c r="T131" s="187">
        <f>T132</f>
        <v>0</v>
      </c>
      <c r="AR131" s="188" t="s">
        <v>78</v>
      </c>
      <c r="AT131" s="189" t="s">
        <v>69</v>
      </c>
      <c r="AU131" s="189" t="s">
        <v>78</v>
      </c>
      <c r="AY131" s="188" t="s">
        <v>114</v>
      </c>
      <c r="BK131" s="190">
        <f>BK132</f>
        <v>0</v>
      </c>
    </row>
    <row r="132" spans="1:65" s="2" customFormat="1" ht="33" customHeight="1">
      <c r="A132" s="32"/>
      <c r="B132" s="33"/>
      <c r="C132" s="193" t="s">
        <v>138</v>
      </c>
      <c r="D132" s="193" t="s">
        <v>116</v>
      </c>
      <c r="E132" s="194" t="s">
        <v>144</v>
      </c>
      <c r="F132" s="195" t="s">
        <v>145</v>
      </c>
      <c r="G132" s="196" t="s">
        <v>119</v>
      </c>
      <c r="H132" s="197">
        <v>751</v>
      </c>
      <c r="I132" s="198"/>
      <c r="J132" s="199">
        <f>ROUND(I132*H132,2)</f>
        <v>0</v>
      </c>
      <c r="K132" s="200"/>
      <c r="L132" s="37"/>
      <c r="M132" s="201" t="s">
        <v>1</v>
      </c>
      <c r="N132" s="202" t="s">
        <v>36</v>
      </c>
      <c r="O132" s="73"/>
      <c r="P132" s="203">
        <f>O132*H132</f>
        <v>0</v>
      </c>
      <c r="Q132" s="203">
        <v>0</v>
      </c>
      <c r="R132" s="203">
        <f>Q132*H132</f>
        <v>0</v>
      </c>
      <c r="S132" s="203">
        <v>0</v>
      </c>
      <c r="T132" s="204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205" t="s">
        <v>120</v>
      </c>
      <c r="AT132" s="205" t="s">
        <v>116</v>
      </c>
      <c r="AU132" s="205" t="s">
        <v>121</v>
      </c>
      <c r="AY132" s="15" t="s">
        <v>114</v>
      </c>
      <c r="BE132" s="206">
        <f>IF(N132="základná",J132,0)</f>
        <v>0</v>
      </c>
      <c r="BF132" s="206">
        <f>IF(N132="znížená",J132,0)</f>
        <v>0</v>
      </c>
      <c r="BG132" s="206">
        <f>IF(N132="zákl. prenesená",J132,0)</f>
        <v>0</v>
      </c>
      <c r="BH132" s="206">
        <f>IF(N132="zníž. prenesená",J132,0)</f>
        <v>0</v>
      </c>
      <c r="BI132" s="206">
        <f>IF(N132="nulová",J132,0)</f>
        <v>0</v>
      </c>
      <c r="BJ132" s="15" t="s">
        <v>121</v>
      </c>
      <c r="BK132" s="206">
        <f>ROUND(I132*H132,2)</f>
        <v>0</v>
      </c>
      <c r="BL132" s="15" t="s">
        <v>120</v>
      </c>
      <c r="BM132" s="205" t="s">
        <v>146</v>
      </c>
    </row>
    <row r="133" spans="1:65" s="12" customFormat="1" ht="22.9" customHeight="1">
      <c r="B133" s="177"/>
      <c r="C133" s="178"/>
      <c r="D133" s="179" t="s">
        <v>69</v>
      </c>
      <c r="E133" s="191" t="s">
        <v>138</v>
      </c>
      <c r="F133" s="191" t="s">
        <v>147</v>
      </c>
      <c r="G133" s="178"/>
      <c r="H133" s="178"/>
      <c r="I133" s="181"/>
      <c r="J133" s="192">
        <f>BK133</f>
        <v>0</v>
      </c>
      <c r="K133" s="178"/>
      <c r="L133" s="183"/>
      <c r="M133" s="184"/>
      <c r="N133" s="185"/>
      <c r="O133" s="185"/>
      <c r="P133" s="186">
        <f>SUM(P134:P141)</f>
        <v>0</v>
      </c>
      <c r="Q133" s="185"/>
      <c r="R133" s="186">
        <f>SUM(R134:R141)</f>
        <v>822.11725999999987</v>
      </c>
      <c r="S133" s="185"/>
      <c r="T133" s="187">
        <f>SUM(T134:T141)</f>
        <v>0</v>
      </c>
      <c r="AR133" s="188" t="s">
        <v>78</v>
      </c>
      <c r="AT133" s="189" t="s">
        <v>69</v>
      </c>
      <c r="AU133" s="189" t="s">
        <v>78</v>
      </c>
      <c r="AY133" s="188" t="s">
        <v>114</v>
      </c>
      <c r="BK133" s="190">
        <f>SUM(BK134:BK141)</f>
        <v>0</v>
      </c>
    </row>
    <row r="134" spans="1:65" s="2" customFormat="1" ht="24.2" customHeight="1">
      <c r="A134" s="32"/>
      <c r="B134" s="33"/>
      <c r="C134" s="193" t="s">
        <v>143</v>
      </c>
      <c r="D134" s="193" t="s">
        <v>116</v>
      </c>
      <c r="E134" s="194" t="s">
        <v>149</v>
      </c>
      <c r="F134" s="195" t="s">
        <v>150</v>
      </c>
      <c r="G134" s="196" t="s">
        <v>119</v>
      </c>
      <c r="H134" s="197">
        <v>1502</v>
      </c>
      <c r="I134" s="198"/>
      <c r="J134" s="199">
        <f>ROUND(I134*H134,2)</f>
        <v>0</v>
      </c>
      <c r="K134" s="200"/>
      <c r="L134" s="37"/>
      <c r="M134" s="201" t="s">
        <v>1</v>
      </c>
      <c r="N134" s="202" t="s">
        <v>36</v>
      </c>
      <c r="O134" s="73"/>
      <c r="P134" s="203">
        <f>O134*H134</f>
        <v>0</v>
      </c>
      <c r="Q134" s="203">
        <v>0.37080000000000002</v>
      </c>
      <c r="R134" s="203">
        <f>Q134*H134</f>
        <v>556.94159999999999</v>
      </c>
      <c r="S134" s="203">
        <v>0</v>
      </c>
      <c r="T134" s="204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205" t="s">
        <v>120</v>
      </c>
      <c r="AT134" s="205" t="s">
        <v>116</v>
      </c>
      <c r="AU134" s="205" t="s">
        <v>121</v>
      </c>
      <c r="AY134" s="15" t="s">
        <v>114</v>
      </c>
      <c r="BE134" s="206">
        <f>IF(N134="základná",J134,0)</f>
        <v>0</v>
      </c>
      <c r="BF134" s="206">
        <f>IF(N134="znížená",J134,0)</f>
        <v>0</v>
      </c>
      <c r="BG134" s="206">
        <f>IF(N134="zákl. prenesená",J134,0)</f>
        <v>0</v>
      </c>
      <c r="BH134" s="206">
        <f>IF(N134="zníž. prenesená",J134,0)</f>
        <v>0</v>
      </c>
      <c r="BI134" s="206">
        <f>IF(N134="nulová",J134,0)</f>
        <v>0</v>
      </c>
      <c r="BJ134" s="15" t="s">
        <v>121</v>
      </c>
      <c r="BK134" s="206">
        <f>ROUND(I134*H134,2)</f>
        <v>0</v>
      </c>
      <c r="BL134" s="15" t="s">
        <v>120</v>
      </c>
      <c r="BM134" s="205" t="s">
        <v>151</v>
      </c>
    </row>
    <row r="135" spans="1:65" s="13" customFormat="1">
      <c r="B135" s="207"/>
      <c r="C135" s="208"/>
      <c r="D135" s="209" t="s">
        <v>123</v>
      </c>
      <c r="E135" s="210" t="s">
        <v>1</v>
      </c>
      <c r="F135" s="211" t="s">
        <v>222</v>
      </c>
      <c r="G135" s="208"/>
      <c r="H135" s="212">
        <v>1502</v>
      </c>
      <c r="I135" s="213"/>
      <c r="J135" s="208"/>
      <c r="K135" s="208"/>
      <c r="L135" s="214"/>
      <c r="M135" s="215"/>
      <c r="N135" s="216"/>
      <c r="O135" s="216"/>
      <c r="P135" s="216"/>
      <c r="Q135" s="216"/>
      <c r="R135" s="216"/>
      <c r="S135" s="216"/>
      <c r="T135" s="217"/>
      <c r="AT135" s="218" t="s">
        <v>123</v>
      </c>
      <c r="AU135" s="218" t="s">
        <v>121</v>
      </c>
      <c r="AV135" s="13" t="s">
        <v>121</v>
      </c>
      <c r="AW135" s="13" t="s">
        <v>27</v>
      </c>
      <c r="AX135" s="13" t="s">
        <v>78</v>
      </c>
      <c r="AY135" s="218" t="s">
        <v>114</v>
      </c>
    </row>
    <row r="136" spans="1:65" s="2" customFormat="1" ht="24.2" customHeight="1">
      <c r="A136" s="32"/>
      <c r="B136" s="33"/>
      <c r="C136" s="193" t="s">
        <v>148</v>
      </c>
      <c r="D136" s="193" t="s">
        <v>116</v>
      </c>
      <c r="E136" s="194" t="s">
        <v>154</v>
      </c>
      <c r="F136" s="195" t="s">
        <v>155</v>
      </c>
      <c r="G136" s="196" t="s">
        <v>119</v>
      </c>
      <c r="H136" s="197">
        <v>131.5</v>
      </c>
      <c r="I136" s="198"/>
      <c r="J136" s="199">
        <f>ROUND(I136*H136,2)</f>
        <v>0</v>
      </c>
      <c r="K136" s="200"/>
      <c r="L136" s="37"/>
      <c r="M136" s="201" t="s">
        <v>1</v>
      </c>
      <c r="N136" s="202" t="s">
        <v>36</v>
      </c>
      <c r="O136" s="73"/>
      <c r="P136" s="203">
        <f>O136*H136</f>
        <v>0</v>
      </c>
      <c r="Q136" s="203">
        <v>0.18776000000000001</v>
      </c>
      <c r="R136" s="203">
        <f>Q136*H136</f>
        <v>24.690440000000002</v>
      </c>
      <c r="S136" s="203">
        <v>0</v>
      </c>
      <c r="T136" s="204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205" t="s">
        <v>120</v>
      </c>
      <c r="AT136" s="205" t="s">
        <v>116</v>
      </c>
      <c r="AU136" s="205" t="s">
        <v>121</v>
      </c>
      <c r="AY136" s="15" t="s">
        <v>114</v>
      </c>
      <c r="BE136" s="206">
        <f>IF(N136="základná",J136,0)</f>
        <v>0</v>
      </c>
      <c r="BF136" s="206">
        <f>IF(N136="znížená",J136,0)</f>
        <v>0</v>
      </c>
      <c r="BG136" s="206">
        <f>IF(N136="zákl. prenesená",J136,0)</f>
        <v>0</v>
      </c>
      <c r="BH136" s="206">
        <f>IF(N136="zníž. prenesená",J136,0)</f>
        <v>0</v>
      </c>
      <c r="BI136" s="206">
        <f>IF(N136="nulová",J136,0)</f>
        <v>0</v>
      </c>
      <c r="BJ136" s="15" t="s">
        <v>121</v>
      </c>
      <c r="BK136" s="206">
        <f>ROUND(I136*H136,2)</f>
        <v>0</v>
      </c>
      <c r="BL136" s="15" t="s">
        <v>120</v>
      </c>
      <c r="BM136" s="205" t="s">
        <v>223</v>
      </c>
    </row>
    <row r="137" spans="1:65" s="13" customFormat="1">
      <c r="B137" s="207"/>
      <c r="C137" s="208"/>
      <c r="D137" s="209" t="s">
        <v>123</v>
      </c>
      <c r="E137" s="210" t="s">
        <v>1</v>
      </c>
      <c r="F137" s="211" t="s">
        <v>224</v>
      </c>
      <c r="G137" s="208"/>
      <c r="H137" s="212">
        <v>131.5</v>
      </c>
      <c r="I137" s="213"/>
      <c r="J137" s="208"/>
      <c r="K137" s="208"/>
      <c r="L137" s="214"/>
      <c r="M137" s="215"/>
      <c r="N137" s="216"/>
      <c r="O137" s="216"/>
      <c r="P137" s="216"/>
      <c r="Q137" s="216"/>
      <c r="R137" s="216"/>
      <c r="S137" s="216"/>
      <c r="T137" s="217"/>
      <c r="AT137" s="218" t="s">
        <v>123</v>
      </c>
      <c r="AU137" s="218" t="s">
        <v>121</v>
      </c>
      <c r="AV137" s="13" t="s">
        <v>121</v>
      </c>
      <c r="AW137" s="13" t="s">
        <v>27</v>
      </c>
      <c r="AX137" s="13" t="s">
        <v>78</v>
      </c>
      <c r="AY137" s="218" t="s">
        <v>114</v>
      </c>
    </row>
    <row r="138" spans="1:65" s="2" customFormat="1" ht="33" customHeight="1">
      <c r="A138" s="32"/>
      <c r="B138" s="33"/>
      <c r="C138" s="193" t="s">
        <v>153</v>
      </c>
      <c r="D138" s="193" t="s">
        <v>116</v>
      </c>
      <c r="E138" s="194" t="s">
        <v>159</v>
      </c>
      <c r="F138" s="195" t="s">
        <v>160</v>
      </c>
      <c r="G138" s="196" t="s">
        <v>119</v>
      </c>
      <c r="H138" s="197">
        <v>751</v>
      </c>
      <c r="I138" s="198"/>
      <c r="J138" s="199">
        <f>ROUND(I138*H138,2)</f>
        <v>0</v>
      </c>
      <c r="K138" s="200"/>
      <c r="L138" s="37"/>
      <c r="M138" s="201" t="s">
        <v>1</v>
      </c>
      <c r="N138" s="202" t="s">
        <v>36</v>
      </c>
      <c r="O138" s="73"/>
      <c r="P138" s="203">
        <f>O138*H138</f>
        <v>0</v>
      </c>
      <c r="Q138" s="203">
        <v>8.5299999999999994E-3</v>
      </c>
      <c r="R138" s="203">
        <f>Q138*H138</f>
        <v>6.4060299999999994</v>
      </c>
      <c r="S138" s="203">
        <v>0</v>
      </c>
      <c r="T138" s="204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205" t="s">
        <v>120</v>
      </c>
      <c r="AT138" s="205" t="s">
        <v>116</v>
      </c>
      <c r="AU138" s="205" t="s">
        <v>121</v>
      </c>
      <c r="AY138" s="15" t="s">
        <v>114</v>
      </c>
      <c r="BE138" s="206">
        <f>IF(N138="základná",J138,0)</f>
        <v>0</v>
      </c>
      <c r="BF138" s="206">
        <f>IF(N138="znížená",J138,0)</f>
        <v>0</v>
      </c>
      <c r="BG138" s="206">
        <f>IF(N138="zákl. prenesená",J138,0)</f>
        <v>0</v>
      </c>
      <c r="BH138" s="206">
        <f>IF(N138="zníž. prenesená",J138,0)</f>
        <v>0</v>
      </c>
      <c r="BI138" s="206">
        <f>IF(N138="nulová",J138,0)</f>
        <v>0</v>
      </c>
      <c r="BJ138" s="15" t="s">
        <v>121</v>
      </c>
      <c r="BK138" s="206">
        <f>ROUND(I138*H138,2)</f>
        <v>0</v>
      </c>
      <c r="BL138" s="15" t="s">
        <v>120</v>
      </c>
      <c r="BM138" s="205" t="s">
        <v>161</v>
      </c>
    </row>
    <row r="139" spans="1:65" s="2" customFormat="1" ht="33" customHeight="1">
      <c r="A139" s="32"/>
      <c r="B139" s="33"/>
      <c r="C139" s="193" t="s">
        <v>158</v>
      </c>
      <c r="D139" s="193" t="s">
        <v>116</v>
      </c>
      <c r="E139" s="194" t="s">
        <v>163</v>
      </c>
      <c r="F139" s="195" t="s">
        <v>164</v>
      </c>
      <c r="G139" s="196" t="s">
        <v>119</v>
      </c>
      <c r="H139" s="197">
        <v>751</v>
      </c>
      <c r="I139" s="198"/>
      <c r="J139" s="199">
        <f>ROUND(I139*H139,2)</f>
        <v>0</v>
      </c>
      <c r="K139" s="200"/>
      <c r="L139" s="37"/>
      <c r="M139" s="201" t="s">
        <v>1</v>
      </c>
      <c r="N139" s="202" t="s">
        <v>36</v>
      </c>
      <c r="O139" s="73"/>
      <c r="P139" s="203">
        <f>O139*H139</f>
        <v>0</v>
      </c>
      <c r="Q139" s="203">
        <v>5.1000000000000004E-4</v>
      </c>
      <c r="R139" s="203">
        <f>Q139*H139</f>
        <v>0.38301000000000002</v>
      </c>
      <c r="S139" s="203">
        <v>0</v>
      </c>
      <c r="T139" s="204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205" t="s">
        <v>120</v>
      </c>
      <c r="AT139" s="205" t="s">
        <v>116</v>
      </c>
      <c r="AU139" s="205" t="s">
        <v>121</v>
      </c>
      <c r="AY139" s="15" t="s">
        <v>114</v>
      </c>
      <c r="BE139" s="206">
        <f>IF(N139="základná",J139,0)</f>
        <v>0</v>
      </c>
      <c r="BF139" s="206">
        <f>IF(N139="znížená",J139,0)</f>
        <v>0</v>
      </c>
      <c r="BG139" s="206">
        <f>IF(N139="zákl. prenesená",J139,0)</f>
        <v>0</v>
      </c>
      <c r="BH139" s="206">
        <f>IF(N139="zníž. prenesená",J139,0)</f>
        <v>0</v>
      </c>
      <c r="BI139" s="206">
        <f>IF(N139="nulová",J139,0)</f>
        <v>0</v>
      </c>
      <c r="BJ139" s="15" t="s">
        <v>121</v>
      </c>
      <c r="BK139" s="206">
        <f>ROUND(I139*H139,2)</f>
        <v>0</v>
      </c>
      <c r="BL139" s="15" t="s">
        <v>120</v>
      </c>
      <c r="BM139" s="205" t="s">
        <v>165</v>
      </c>
    </row>
    <row r="140" spans="1:65" s="2" customFormat="1" ht="33" customHeight="1">
      <c r="A140" s="32"/>
      <c r="B140" s="33"/>
      <c r="C140" s="193" t="s">
        <v>162</v>
      </c>
      <c r="D140" s="193" t="s">
        <v>116</v>
      </c>
      <c r="E140" s="194" t="s">
        <v>167</v>
      </c>
      <c r="F140" s="195" t="s">
        <v>168</v>
      </c>
      <c r="G140" s="196" t="s">
        <v>119</v>
      </c>
      <c r="H140" s="197">
        <v>751</v>
      </c>
      <c r="I140" s="198"/>
      <c r="J140" s="199">
        <f>ROUND(I140*H140,2)</f>
        <v>0</v>
      </c>
      <c r="K140" s="200"/>
      <c r="L140" s="37"/>
      <c r="M140" s="201" t="s">
        <v>1</v>
      </c>
      <c r="N140" s="202" t="s">
        <v>36</v>
      </c>
      <c r="O140" s="73"/>
      <c r="P140" s="203">
        <f>O140*H140</f>
        <v>0</v>
      </c>
      <c r="Q140" s="203">
        <v>0.12966</v>
      </c>
      <c r="R140" s="203">
        <f>Q140*H140</f>
        <v>97.374659999999992</v>
      </c>
      <c r="S140" s="203">
        <v>0</v>
      </c>
      <c r="T140" s="204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205" t="s">
        <v>120</v>
      </c>
      <c r="AT140" s="205" t="s">
        <v>116</v>
      </c>
      <c r="AU140" s="205" t="s">
        <v>121</v>
      </c>
      <c r="AY140" s="15" t="s">
        <v>114</v>
      </c>
      <c r="BE140" s="206">
        <f>IF(N140="základná",J140,0)</f>
        <v>0</v>
      </c>
      <c r="BF140" s="206">
        <f>IF(N140="znížená",J140,0)</f>
        <v>0</v>
      </c>
      <c r="BG140" s="206">
        <f>IF(N140="zákl. prenesená",J140,0)</f>
        <v>0</v>
      </c>
      <c r="BH140" s="206">
        <f>IF(N140="zníž. prenesená",J140,0)</f>
        <v>0</v>
      </c>
      <c r="BI140" s="206">
        <f>IF(N140="nulová",J140,0)</f>
        <v>0</v>
      </c>
      <c r="BJ140" s="15" t="s">
        <v>121</v>
      </c>
      <c r="BK140" s="206">
        <f>ROUND(I140*H140,2)</f>
        <v>0</v>
      </c>
      <c r="BL140" s="15" t="s">
        <v>120</v>
      </c>
      <c r="BM140" s="205" t="s">
        <v>169</v>
      </c>
    </row>
    <row r="141" spans="1:65" s="2" customFormat="1" ht="33" customHeight="1">
      <c r="A141" s="32"/>
      <c r="B141" s="33"/>
      <c r="C141" s="193" t="s">
        <v>166</v>
      </c>
      <c r="D141" s="193" t="s">
        <v>116</v>
      </c>
      <c r="E141" s="194" t="s">
        <v>171</v>
      </c>
      <c r="F141" s="195" t="s">
        <v>172</v>
      </c>
      <c r="G141" s="196" t="s">
        <v>119</v>
      </c>
      <c r="H141" s="197">
        <v>751</v>
      </c>
      <c r="I141" s="198"/>
      <c r="J141" s="199">
        <f>ROUND(I141*H141,2)</f>
        <v>0</v>
      </c>
      <c r="K141" s="200"/>
      <c r="L141" s="37"/>
      <c r="M141" s="201" t="s">
        <v>1</v>
      </c>
      <c r="N141" s="202" t="s">
        <v>36</v>
      </c>
      <c r="O141" s="73"/>
      <c r="P141" s="203">
        <f>O141*H141</f>
        <v>0</v>
      </c>
      <c r="Q141" s="203">
        <v>0.18151999999999999</v>
      </c>
      <c r="R141" s="203">
        <f>Q141*H141</f>
        <v>136.32151999999999</v>
      </c>
      <c r="S141" s="203">
        <v>0</v>
      </c>
      <c r="T141" s="204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205" t="s">
        <v>120</v>
      </c>
      <c r="AT141" s="205" t="s">
        <v>116</v>
      </c>
      <c r="AU141" s="205" t="s">
        <v>121</v>
      </c>
      <c r="AY141" s="15" t="s">
        <v>114</v>
      </c>
      <c r="BE141" s="206">
        <f>IF(N141="základná",J141,0)</f>
        <v>0</v>
      </c>
      <c r="BF141" s="206">
        <f>IF(N141="znížená",J141,0)</f>
        <v>0</v>
      </c>
      <c r="BG141" s="206">
        <f>IF(N141="zákl. prenesená",J141,0)</f>
        <v>0</v>
      </c>
      <c r="BH141" s="206">
        <f>IF(N141="zníž. prenesená",J141,0)</f>
        <v>0</v>
      </c>
      <c r="BI141" s="206">
        <f>IF(N141="nulová",J141,0)</f>
        <v>0</v>
      </c>
      <c r="BJ141" s="15" t="s">
        <v>121</v>
      </c>
      <c r="BK141" s="206">
        <f>ROUND(I141*H141,2)</f>
        <v>0</v>
      </c>
      <c r="BL141" s="15" t="s">
        <v>120</v>
      </c>
      <c r="BM141" s="205" t="s">
        <v>173</v>
      </c>
    </row>
    <row r="142" spans="1:65" s="12" customFormat="1" ht="22.9" customHeight="1">
      <c r="B142" s="177"/>
      <c r="C142" s="178"/>
      <c r="D142" s="179" t="s">
        <v>69</v>
      </c>
      <c r="E142" s="191" t="s">
        <v>158</v>
      </c>
      <c r="F142" s="191" t="s">
        <v>174</v>
      </c>
      <c r="G142" s="178"/>
      <c r="H142" s="178"/>
      <c r="I142" s="181"/>
      <c r="J142" s="192">
        <f>BK142</f>
        <v>0</v>
      </c>
      <c r="K142" s="178"/>
      <c r="L142" s="183"/>
      <c r="M142" s="184"/>
      <c r="N142" s="185"/>
      <c r="O142" s="185"/>
      <c r="P142" s="186">
        <f>SUM(P143:P149)</f>
        <v>0</v>
      </c>
      <c r="Q142" s="185"/>
      <c r="R142" s="186">
        <f>SUM(R143:R149)</f>
        <v>0</v>
      </c>
      <c r="S142" s="185"/>
      <c r="T142" s="187">
        <f>SUM(T143:T149)</f>
        <v>0</v>
      </c>
      <c r="AR142" s="188" t="s">
        <v>78</v>
      </c>
      <c r="AT142" s="189" t="s">
        <v>69</v>
      </c>
      <c r="AU142" s="189" t="s">
        <v>78</v>
      </c>
      <c r="AY142" s="188" t="s">
        <v>114</v>
      </c>
      <c r="BK142" s="190">
        <f>SUM(BK143:BK149)</f>
        <v>0</v>
      </c>
    </row>
    <row r="143" spans="1:65" s="2" customFormat="1" ht="16.5" customHeight="1">
      <c r="A143" s="32"/>
      <c r="B143" s="33"/>
      <c r="C143" s="193" t="s">
        <v>170</v>
      </c>
      <c r="D143" s="193" t="s">
        <v>116</v>
      </c>
      <c r="E143" s="194" t="s">
        <v>176</v>
      </c>
      <c r="F143" s="195" t="s">
        <v>177</v>
      </c>
      <c r="G143" s="196" t="s">
        <v>178</v>
      </c>
      <c r="H143" s="197">
        <v>11</v>
      </c>
      <c r="I143" s="198"/>
      <c r="J143" s="199">
        <f>ROUND(I143*H143,2)</f>
        <v>0</v>
      </c>
      <c r="K143" s="200"/>
      <c r="L143" s="37"/>
      <c r="M143" s="201" t="s">
        <v>1</v>
      </c>
      <c r="N143" s="202" t="s">
        <v>36</v>
      </c>
      <c r="O143" s="73"/>
      <c r="P143" s="203">
        <f>O143*H143</f>
        <v>0</v>
      </c>
      <c r="Q143" s="203">
        <v>0</v>
      </c>
      <c r="R143" s="203">
        <f>Q143*H143</f>
        <v>0</v>
      </c>
      <c r="S143" s="203">
        <v>0</v>
      </c>
      <c r="T143" s="204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205" t="s">
        <v>120</v>
      </c>
      <c r="AT143" s="205" t="s">
        <v>116</v>
      </c>
      <c r="AU143" s="205" t="s">
        <v>121</v>
      </c>
      <c r="AY143" s="15" t="s">
        <v>114</v>
      </c>
      <c r="BE143" s="206">
        <f>IF(N143="základná",J143,0)</f>
        <v>0</v>
      </c>
      <c r="BF143" s="206">
        <f>IF(N143="znížená",J143,0)</f>
        <v>0</v>
      </c>
      <c r="BG143" s="206">
        <f>IF(N143="zákl. prenesená",J143,0)</f>
        <v>0</v>
      </c>
      <c r="BH143" s="206">
        <f>IF(N143="zníž. prenesená",J143,0)</f>
        <v>0</v>
      </c>
      <c r="BI143" s="206">
        <f>IF(N143="nulová",J143,0)</f>
        <v>0</v>
      </c>
      <c r="BJ143" s="15" t="s">
        <v>121</v>
      </c>
      <c r="BK143" s="206">
        <f>ROUND(I143*H143,2)</f>
        <v>0</v>
      </c>
      <c r="BL143" s="15" t="s">
        <v>120</v>
      </c>
      <c r="BM143" s="205" t="s">
        <v>179</v>
      </c>
    </row>
    <row r="144" spans="1:65" s="13" customFormat="1">
      <c r="B144" s="207"/>
      <c r="C144" s="208"/>
      <c r="D144" s="209" t="s">
        <v>123</v>
      </c>
      <c r="E144" s="210" t="s">
        <v>1</v>
      </c>
      <c r="F144" s="211" t="s">
        <v>225</v>
      </c>
      <c r="G144" s="208"/>
      <c r="H144" s="212">
        <v>11</v>
      </c>
      <c r="I144" s="213"/>
      <c r="J144" s="208"/>
      <c r="K144" s="208"/>
      <c r="L144" s="214"/>
      <c r="M144" s="215"/>
      <c r="N144" s="216"/>
      <c r="O144" s="216"/>
      <c r="P144" s="216"/>
      <c r="Q144" s="216"/>
      <c r="R144" s="216"/>
      <c r="S144" s="216"/>
      <c r="T144" s="217"/>
      <c r="AT144" s="218" t="s">
        <v>123</v>
      </c>
      <c r="AU144" s="218" t="s">
        <v>121</v>
      </c>
      <c r="AV144" s="13" t="s">
        <v>121</v>
      </c>
      <c r="AW144" s="13" t="s">
        <v>27</v>
      </c>
      <c r="AX144" s="13" t="s">
        <v>78</v>
      </c>
      <c r="AY144" s="218" t="s">
        <v>114</v>
      </c>
    </row>
    <row r="145" spans="1:65" s="2" customFormat="1" ht="24.2" customHeight="1">
      <c r="A145" s="32"/>
      <c r="B145" s="33"/>
      <c r="C145" s="193" t="s">
        <v>175</v>
      </c>
      <c r="D145" s="193" t="s">
        <v>116</v>
      </c>
      <c r="E145" s="194" t="s">
        <v>186</v>
      </c>
      <c r="F145" s="195" t="s">
        <v>187</v>
      </c>
      <c r="G145" s="196" t="s">
        <v>135</v>
      </c>
      <c r="H145" s="197">
        <v>436.33100000000002</v>
      </c>
      <c r="I145" s="198"/>
      <c r="J145" s="199">
        <f>ROUND(I145*H145,2)</f>
        <v>0</v>
      </c>
      <c r="K145" s="200"/>
      <c r="L145" s="37"/>
      <c r="M145" s="201" t="s">
        <v>1</v>
      </c>
      <c r="N145" s="202" t="s">
        <v>36</v>
      </c>
      <c r="O145" s="73"/>
      <c r="P145" s="203">
        <f>O145*H145</f>
        <v>0</v>
      </c>
      <c r="Q145" s="203">
        <v>0</v>
      </c>
      <c r="R145" s="203">
        <f>Q145*H145</f>
        <v>0</v>
      </c>
      <c r="S145" s="203">
        <v>0</v>
      </c>
      <c r="T145" s="204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205" t="s">
        <v>120</v>
      </c>
      <c r="AT145" s="205" t="s">
        <v>116</v>
      </c>
      <c r="AU145" s="205" t="s">
        <v>121</v>
      </c>
      <c r="AY145" s="15" t="s">
        <v>114</v>
      </c>
      <c r="BE145" s="206">
        <f>IF(N145="základná",J145,0)</f>
        <v>0</v>
      </c>
      <c r="BF145" s="206">
        <f>IF(N145="znížená",J145,0)</f>
        <v>0</v>
      </c>
      <c r="BG145" s="206">
        <f>IF(N145="zákl. prenesená",J145,0)</f>
        <v>0</v>
      </c>
      <c r="BH145" s="206">
        <f>IF(N145="zníž. prenesená",J145,0)</f>
        <v>0</v>
      </c>
      <c r="BI145" s="206">
        <f>IF(N145="nulová",J145,0)</f>
        <v>0</v>
      </c>
      <c r="BJ145" s="15" t="s">
        <v>121</v>
      </c>
      <c r="BK145" s="206">
        <f>ROUND(I145*H145,2)</f>
        <v>0</v>
      </c>
      <c r="BL145" s="15" t="s">
        <v>120</v>
      </c>
      <c r="BM145" s="205" t="s">
        <v>188</v>
      </c>
    </row>
    <row r="146" spans="1:65" s="2" customFormat="1" ht="24.2" customHeight="1">
      <c r="A146" s="32"/>
      <c r="B146" s="33"/>
      <c r="C146" s="193" t="s">
        <v>180</v>
      </c>
      <c r="D146" s="193" t="s">
        <v>116</v>
      </c>
      <c r="E146" s="194" t="s">
        <v>191</v>
      </c>
      <c r="F146" s="195" t="s">
        <v>192</v>
      </c>
      <c r="G146" s="196" t="s">
        <v>135</v>
      </c>
      <c r="H146" s="197">
        <v>3926.9789999999998</v>
      </c>
      <c r="I146" s="198"/>
      <c r="J146" s="199">
        <f>ROUND(I146*H146,2)</f>
        <v>0</v>
      </c>
      <c r="K146" s="200"/>
      <c r="L146" s="37"/>
      <c r="M146" s="201" t="s">
        <v>1</v>
      </c>
      <c r="N146" s="202" t="s">
        <v>36</v>
      </c>
      <c r="O146" s="73"/>
      <c r="P146" s="203">
        <f>O146*H146</f>
        <v>0</v>
      </c>
      <c r="Q146" s="203">
        <v>0</v>
      </c>
      <c r="R146" s="203">
        <f>Q146*H146</f>
        <v>0</v>
      </c>
      <c r="S146" s="203">
        <v>0</v>
      </c>
      <c r="T146" s="204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205" t="s">
        <v>120</v>
      </c>
      <c r="AT146" s="205" t="s">
        <v>116</v>
      </c>
      <c r="AU146" s="205" t="s">
        <v>121</v>
      </c>
      <c r="AY146" s="15" t="s">
        <v>114</v>
      </c>
      <c r="BE146" s="206">
        <f>IF(N146="základná",J146,0)</f>
        <v>0</v>
      </c>
      <c r="BF146" s="206">
        <f>IF(N146="znížená",J146,0)</f>
        <v>0</v>
      </c>
      <c r="BG146" s="206">
        <f>IF(N146="zákl. prenesená",J146,0)</f>
        <v>0</v>
      </c>
      <c r="BH146" s="206">
        <f>IF(N146="zníž. prenesená",J146,0)</f>
        <v>0</v>
      </c>
      <c r="BI146" s="206">
        <f>IF(N146="nulová",J146,0)</f>
        <v>0</v>
      </c>
      <c r="BJ146" s="15" t="s">
        <v>121</v>
      </c>
      <c r="BK146" s="206">
        <f>ROUND(I146*H146,2)</f>
        <v>0</v>
      </c>
      <c r="BL146" s="15" t="s">
        <v>120</v>
      </c>
      <c r="BM146" s="205" t="s">
        <v>193</v>
      </c>
    </row>
    <row r="147" spans="1:65" s="13" customFormat="1">
      <c r="B147" s="207"/>
      <c r="C147" s="208"/>
      <c r="D147" s="209" t="s">
        <v>123</v>
      </c>
      <c r="E147" s="210" t="s">
        <v>1</v>
      </c>
      <c r="F147" s="211" t="s">
        <v>226</v>
      </c>
      <c r="G147" s="208"/>
      <c r="H147" s="212">
        <v>3926.9789999999998</v>
      </c>
      <c r="I147" s="213"/>
      <c r="J147" s="208"/>
      <c r="K147" s="208"/>
      <c r="L147" s="214"/>
      <c r="M147" s="215"/>
      <c r="N147" s="216"/>
      <c r="O147" s="216"/>
      <c r="P147" s="216"/>
      <c r="Q147" s="216"/>
      <c r="R147" s="216"/>
      <c r="S147" s="216"/>
      <c r="T147" s="217"/>
      <c r="AT147" s="218" t="s">
        <v>123</v>
      </c>
      <c r="AU147" s="218" t="s">
        <v>121</v>
      </c>
      <c r="AV147" s="13" t="s">
        <v>121</v>
      </c>
      <c r="AW147" s="13" t="s">
        <v>27</v>
      </c>
      <c r="AX147" s="13" t="s">
        <v>78</v>
      </c>
      <c r="AY147" s="218" t="s">
        <v>114</v>
      </c>
    </row>
    <row r="148" spans="1:65" s="2" customFormat="1" ht="24.2" customHeight="1">
      <c r="A148" s="32"/>
      <c r="B148" s="33"/>
      <c r="C148" s="193" t="s">
        <v>185</v>
      </c>
      <c r="D148" s="193" t="s">
        <v>116</v>
      </c>
      <c r="E148" s="194" t="s">
        <v>196</v>
      </c>
      <c r="F148" s="195" t="s">
        <v>197</v>
      </c>
      <c r="G148" s="196" t="s">
        <v>135</v>
      </c>
      <c r="H148" s="197">
        <v>436.33100000000002</v>
      </c>
      <c r="I148" s="198"/>
      <c r="J148" s="199">
        <f>ROUND(I148*H148,2)</f>
        <v>0</v>
      </c>
      <c r="K148" s="200"/>
      <c r="L148" s="37"/>
      <c r="M148" s="201" t="s">
        <v>1</v>
      </c>
      <c r="N148" s="202" t="s">
        <v>36</v>
      </c>
      <c r="O148" s="73"/>
      <c r="P148" s="203">
        <f>O148*H148</f>
        <v>0</v>
      </c>
      <c r="Q148" s="203">
        <v>0</v>
      </c>
      <c r="R148" s="203">
        <f>Q148*H148</f>
        <v>0</v>
      </c>
      <c r="S148" s="203">
        <v>0</v>
      </c>
      <c r="T148" s="204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205" t="s">
        <v>120</v>
      </c>
      <c r="AT148" s="205" t="s">
        <v>116</v>
      </c>
      <c r="AU148" s="205" t="s">
        <v>121</v>
      </c>
      <c r="AY148" s="15" t="s">
        <v>114</v>
      </c>
      <c r="BE148" s="206">
        <f>IF(N148="základná",J148,0)</f>
        <v>0</v>
      </c>
      <c r="BF148" s="206">
        <f>IF(N148="znížená",J148,0)</f>
        <v>0</v>
      </c>
      <c r="BG148" s="206">
        <f>IF(N148="zákl. prenesená",J148,0)</f>
        <v>0</v>
      </c>
      <c r="BH148" s="206">
        <f>IF(N148="zníž. prenesená",J148,0)</f>
        <v>0</v>
      </c>
      <c r="BI148" s="206">
        <f>IF(N148="nulová",J148,0)</f>
        <v>0</v>
      </c>
      <c r="BJ148" s="15" t="s">
        <v>121</v>
      </c>
      <c r="BK148" s="206">
        <f>ROUND(I148*H148,2)</f>
        <v>0</v>
      </c>
      <c r="BL148" s="15" t="s">
        <v>120</v>
      </c>
      <c r="BM148" s="205" t="s">
        <v>198</v>
      </c>
    </row>
    <row r="149" spans="1:65" s="2" customFormat="1" ht="24.2" customHeight="1">
      <c r="A149" s="32"/>
      <c r="B149" s="33"/>
      <c r="C149" s="193" t="s">
        <v>190</v>
      </c>
      <c r="D149" s="193" t="s">
        <v>116</v>
      </c>
      <c r="E149" s="194" t="s">
        <v>200</v>
      </c>
      <c r="F149" s="195" t="s">
        <v>201</v>
      </c>
      <c r="G149" s="196" t="s">
        <v>135</v>
      </c>
      <c r="H149" s="197">
        <v>135.93100000000001</v>
      </c>
      <c r="I149" s="198"/>
      <c r="J149" s="199">
        <f>ROUND(I149*H149,2)</f>
        <v>0</v>
      </c>
      <c r="K149" s="200"/>
      <c r="L149" s="37"/>
      <c r="M149" s="201" t="s">
        <v>1</v>
      </c>
      <c r="N149" s="202" t="s">
        <v>36</v>
      </c>
      <c r="O149" s="73"/>
      <c r="P149" s="203">
        <f>O149*H149</f>
        <v>0</v>
      </c>
      <c r="Q149" s="203">
        <v>0</v>
      </c>
      <c r="R149" s="203">
        <f>Q149*H149</f>
        <v>0</v>
      </c>
      <c r="S149" s="203">
        <v>0</v>
      </c>
      <c r="T149" s="204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205" t="s">
        <v>120</v>
      </c>
      <c r="AT149" s="205" t="s">
        <v>116</v>
      </c>
      <c r="AU149" s="205" t="s">
        <v>121</v>
      </c>
      <c r="AY149" s="15" t="s">
        <v>114</v>
      </c>
      <c r="BE149" s="206">
        <f>IF(N149="základná",J149,0)</f>
        <v>0</v>
      </c>
      <c r="BF149" s="206">
        <f>IF(N149="znížená",J149,0)</f>
        <v>0</v>
      </c>
      <c r="BG149" s="206">
        <f>IF(N149="zákl. prenesená",J149,0)</f>
        <v>0</v>
      </c>
      <c r="BH149" s="206">
        <f>IF(N149="zníž. prenesená",J149,0)</f>
        <v>0</v>
      </c>
      <c r="BI149" s="206">
        <f>IF(N149="nulová",J149,0)</f>
        <v>0</v>
      </c>
      <c r="BJ149" s="15" t="s">
        <v>121</v>
      </c>
      <c r="BK149" s="206">
        <f>ROUND(I149*H149,2)</f>
        <v>0</v>
      </c>
      <c r="BL149" s="15" t="s">
        <v>120</v>
      </c>
      <c r="BM149" s="205" t="s">
        <v>202</v>
      </c>
    </row>
    <row r="150" spans="1:65" s="12" customFormat="1" ht="22.9" customHeight="1">
      <c r="B150" s="177"/>
      <c r="C150" s="178"/>
      <c r="D150" s="179" t="s">
        <v>69</v>
      </c>
      <c r="E150" s="191" t="s">
        <v>204</v>
      </c>
      <c r="F150" s="191" t="s">
        <v>205</v>
      </c>
      <c r="G150" s="178"/>
      <c r="H150" s="178"/>
      <c r="I150" s="181"/>
      <c r="J150" s="192">
        <f>BK150</f>
        <v>0</v>
      </c>
      <c r="K150" s="178"/>
      <c r="L150" s="183"/>
      <c r="M150" s="184"/>
      <c r="N150" s="185"/>
      <c r="O150" s="185"/>
      <c r="P150" s="186">
        <f>P151</f>
        <v>0</v>
      </c>
      <c r="Q150" s="185"/>
      <c r="R150" s="186">
        <f>R151</f>
        <v>0</v>
      </c>
      <c r="S150" s="185"/>
      <c r="T150" s="187">
        <f>T151</f>
        <v>0</v>
      </c>
      <c r="AR150" s="188" t="s">
        <v>78</v>
      </c>
      <c r="AT150" s="189" t="s">
        <v>69</v>
      </c>
      <c r="AU150" s="189" t="s">
        <v>78</v>
      </c>
      <c r="AY150" s="188" t="s">
        <v>114</v>
      </c>
      <c r="BK150" s="190">
        <f>BK151</f>
        <v>0</v>
      </c>
    </row>
    <row r="151" spans="1:65" s="2" customFormat="1" ht="33" customHeight="1">
      <c r="A151" s="32"/>
      <c r="B151" s="33"/>
      <c r="C151" s="193" t="s">
        <v>195</v>
      </c>
      <c r="D151" s="193" t="s">
        <v>116</v>
      </c>
      <c r="E151" s="194" t="s">
        <v>207</v>
      </c>
      <c r="F151" s="195" t="s">
        <v>208</v>
      </c>
      <c r="G151" s="196" t="s">
        <v>135</v>
      </c>
      <c r="H151" s="197">
        <v>822.11699999999996</v>
      </c>
      <c r="I151" s="198"/>
      <c r="J151" s="199">
        <f>ROUND(I151*H151,2)</f>
        <v>0</v>
      </c>
      <c r="K151" s="200"/>
      <c r="L151" s="37"/>
      <c r="M151" s="219" t="s">
        <v>1</v>
      </c>
      <c r="N151" s="220" t="s">
        <v>36</v>
      </c>
      <c r="O151" s="221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205" t="s">
        <v>120</v>
      </c>
      <c r="AT151" s="205" t="s">
        <v>116</v>
      </c>
      <c r="AU151" s="205" t="s">
        <v>121</v>
      </c>
      <c r="AY151" s="15" t="s">
        <v>114</v>
      </c>
      <c r="BE151" s="206">
        <f>IF(N151="základná",J151,0)</f>
        <v>0</v>
      </c>
      <c r="BF151" s="206">
        <f>IF(N151="znížená",J151,0)</f>
        <v>0</v>
      </c>
      <c r="BG151" s="206">
        <f>IF(N151="zákl. prenesená",J151,0)</f>
        <v>0</v>
      </c>
      <c r="BH151" s="206">
        <f>IF(N151="zníž. prenesená",J151,0)</f>
        <v>0</v>
      </c>
      <c r="BI151" s="206">
        <f>IF(N151="nulová",J151,0)</f>
        <v>0</v>
      </c>
      <c r="BJ151" s="15" t="s">
        <v>121</v>
      </c>
      <c r="BK151" s="206">
        <f>ROUND(I151*H151,2)</f>
        <v>0</v>
      </c>
      <c r="BL151" s="15" t="s">
        <v>120</v>
      </c>
      <c r="BM151" s="205" t="s">
        <v>209</v>
      </c>
    </row>
    <row r="152" spans="1:65" s="2" customFormat="1" ht="6.95" customHeight="1">
      <c r="A152" s="32"/>
      <c r="B152" s="56"/>
      <c r="C152" s="57"/>
      <c r="D152" s="57"/>
      <c r="E152" s="57"/>
      <c r="F152" s="57"/>
      <c r="G152" s="57"/>
      <c r="H152" s="57"/>
      <c r="I152" s="57"/>
      <c r="J152" s="57"/>
      <c r="K152" s="57"/>
      <c r="L152" s="37"/>
      <c r="M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</row>
  </sheetData>
  <sheetProtection algorithmName="SHA-512" hashValue="OK4CgCjnRa+qTFbELRdtG4mqKzfevT8VDqQ9/P2owwJxEte/69P+8VLCrNoI1qvXEkawJaQw57a9jGpiQxaHVg==" saltValue="NR7XNwhOj/kRhpUKNj8DTW22BpnChwN1WPQzZEg4xqfmDhOAXvX7If+g6WjBN437ar/d3XYOsee2VdYtSzhbaA==" spinCount="100000" sheet="1" objects="1" scenarios="1" formatColumns="0" formatRows="0" autoFilter="0"/>
  <autoFilter ref="C121:K15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A - Vetva A  </vt:lpstr>
      <vt:lpstr>B - Vetva B</vt:lpstr>
      <vt:lpstr>C - Vetva C</vt:lpstr>
      <vt:lpstr>'A - Vetva A  '!Názvy_tlače</vt:lpstr>
      <vt:lpstr>'B - Vetva B'!Názvy_tlače</vt:lpstr>
      <vt:lpstr>'C - Vetva C'!Názvy_tlače</vt:lpstr>
      <vt:lpstr>'Rekapitulácia stavby'!Názvy_tlače</vt:lpstr>
      <vt:lpstr>'A - Vetva A  '!Oblasť_tlače</vt:lpstr>
      <vt:lpstr>'B - Vetva B'!Oblasť_tlače</vt:lpstr>
      <vt:lpstr>'C - Vetva C'!Oblasť_tlače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helena-TOSH\helena</dc:creator>
  <cp:lastModifiedBy>KAPAR</cp:lastModifiedBy>
  <dcterms:created xsi:type="dcterms:W3CDTF">2022-03-07T16:43:58Z</dcterms:created>
  <dcterms:modified xsi:type="dcterms:W3CDTF">2022-04-13T06:58:49Z</dcterms:modified>
</cp:coreProperties>
</file>