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va.fabova\Documents\eva\Obstarávanie 2022\B. Podchod Tr. arm. gen. L. Svobodu_Adlerova_rekonštrukcia\1. ZNH_Podchod DH\"/>
    </mc:Choice>
  </mc:AlternateContent>
  <bookViews>
    <workbookView xWindow="0" yWindow="0" windowWidth="14100" windowHeight="9210"/>
  </bookViews>
  <sheets>
    <sheet name="Rekapitulácia stavby" sheetId="1" r:id="rId1"/>
    <sheet name="201-00 - Podchod Adlerova" sheetId="2" r:id="rId2"/>
    <sheet name="601-00 - Osvetlenie podchodu" sheetId="3" r:id="rId3"/>
    <sheet name="602-00 - Kamerový systém" sheetId="4" r:id="rId4"/>
  </sheets>
  <definedNames>
    <definedName name="_xlnm._FilterDatabase" localSheetId="1" hidden="1">'201-00 - Podchod Adlerova'!$C$130:$K$431</definedName>
    <definedName name="_xlnm._FilterDatabase" localSheetId="2" hidden="1">'601-00 - Osvetlenie podchodu'!$C$119:$K$200</definedName>
    <definedName name="_xlnm._FilterDatabase" localSheetId="3" hidden="1">'602-00 - Kamerový systém'!$C$119:$K$201</definedName>
    <definedName name="_xlnm.Print_Titles" localSheetId="1">'201-00 - Podchod Adlerova'!$130:$130</definedName>
    <definedName name="_xlnm.Print_Titles" localSheetId="2">'601-00 - Osvetlenie podchodu'!$119:$119</definedName>
    <definedName name="_xlnm.Print_Titles" localSheetId="3">'602-00 - Kamerový systém'!$119:$119</definedName>
    <definedName name="_xlnm.Print_Titles" localSheetId="0">'Rekapitulácia stavby'!$92:$92</definedName>
    <definedName name="_xlnm.Print_Area" localSheetId="1">'201-00 - Podchod Adlerova'!$C$4:$J$76,'201-00 - Podchod Adlerova'!$C$82:$J$112,'201-00 - Podchod Adlerova'!$C$118:$J$431</definedName>
    <definedName name="_xlnm.Print_Area" localSheetId="2">'601-00 - Osvetlenie podchodu'!$C$4:$J$76,'601-00 - Osvetlenie podchodu'!$C$82:$J$101,'601-00 - Osvetlenie podchodu'!$C$107:$J$200</definedName>
    <definedName name="_xlnm.Print_Area" localSheetId="3">'602-00 - Kamerový systém'!$C$4:$J$76,'602-00 - Kamerový systém'!$C$82:$J$101,'602-00 - Kamerový systém'!$C$107:$J$201</definedName>
    <definedName name="_xlnm.Print_Area" localSheetId="0">'Rekapitulácia stavby'!$D$4:$AO$76,'Rekapitulácia stavby'!$C$82:$AQ$98</definedName>
  </definedNames>
  <calcPr calcId="162913"/>
</workbook>
</file>

<file path=xl/calcChain.xml><?xml version="1.0" encoding="utf-8"?>
<calcChain xmlns="http://schemas.openxmlformats.org/spreadsheetml/2006/main">
  <c r="AM90" i="1" l="1"/>
  <c r="J12" i="4"/>
  <c r="J12" i="2"/>
  <c r="J12" i="3"/>
  <c r="J37" i="4" l="1"/>
  <c r="J36" i="4"/>
  <c r="AY97" i="1"/>
  <c r="J35" i="4"/>
  <c r="AX97" i="1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79" i="4"/>
  <c r="BH179" i="4"/>
  <c r="BG179" i="4"/>
  <c r="BE179" i="4"/>
  <c r="T179" i="4"/>
  <c r="R179" i="4"/>
  <c r="P179" i="4"/>
  <c r="BI175" i="4"/>
  <c r="BH175" i="4"/>
  <c r="BG175" i="4"/>
  <c r="BE175" i="4"/>
  <c r="T175" i="4"/>
  <c r="R175" i="4"/>
  <c r="P175" i="4"/>
  <c r="BI171" i="4"/>
  <c r="BH171" i="4"/>
  <c r="BG171" i="4"/>
  <c r="BE171" i="4"/>
  <c r="T171" i="4"/>
  <c r="R171" i="4"/>
  <c r="P171" i="4"/>
  <c r="BI167" i="4"/>
  <c r="BH167" i="4"/>
  <c r="BG167" i="4"/>
  <c r="BE167" i="4"/>
  <c r="T167" i="4"/>
  <c r="R167" i="4"/>
  <c r="P167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J116" i="4"/>
  <c r="F116" i="4"/>
  <c r="F114" i="4"/>
  <c r="E112" i="4"/>
  <c r="J91" i="4"/>
  <c r="F91" i="4"/>
  <c r="F89" i="4"/>
  <c r="E87" i="4"/>
  <c r="J18" i="4"/>
  <c r="E18" i="4"/>
  <c r="F117" i="4" s="1"/>
  <c r="J17" i="4"/>
  <c r="J114" i="4"/>
  <c r="E7" i="4"/>
  <c r="E110" i="4" s="1"/>
  <c r="J37" i="3"/>
  <c r="J36" i="3"/>
  <c r="AY96" i="1"/>
  <c r="J35" i="3"/>
  <c r="AX96" i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2" i="3"/>
  <c r="BH162" i="3"/>
  <c r="BG162" i="3"/>
  <c r="BE162" i="3"/>
  <c r="T162" i="3"/>
  <c r="R162" i="3"/>
  <c r="P162" i="3"/>
  <c r="BI158" i="3"/>
  <c r="BH158" i="3"/>
  <c r="BG158" i="3"/>
  <c r="BE158" i="3"/>
  <c r="T158" i="3"/>
  <c r="R158" i="3"/>
  <c r="P158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J117" i="3"/>
  <c r="J116" i="3"/>
  <c r="F116" i="3"/>
  <c r="F114" i="3"/>
  <c r="E112" i="3"/>
  <c r="J92" i="3"/>
  <c r="J91" i="3"/>
  <c r="F91" i="3"/>
  <c r="F89" i="3"/>
  <c r="E87" i="3"/>
  <c r="J18" i="3"/>
  <c r="E18" i="3"/>
  <c r="F92" i="3" s="1"/>
  <c r="J17" i="3"/>
  <c r="J89" i="3"/>
  <c r="E7" i="3"/>
  <c r="E110" i="3" s="1"/>
  <c r="J37" i="2"/>
  <c r="J36" i="2"/>
  <c r="AY95" i="1" s="1"/>
  <c r="J35" i="2"/>
  <c r="AX95" i="1" s="1"/>
  <c r="BI431" i="2"/>
  <c r="BH431" i="2"/>
  <c r="BG431" i="2"/>
  <c r="BE431" i="2"/>
  <c r="T431" i="2"/>
  <c r="T430" i="2" s="1"/>
  <c r="R431" i="2"/>
  <c r="R430" i="2" s="1"/>
  <c r="P431" i="2"/>
  <c r="P430" i="2" s="1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3" i="2"/>
  <c r="BH403" i="2"/>
  <c r="BG403" i="2"/>
  <c r="BE403" i="2"/>
  <c r="T403" i="2"/>
  <c r="R403" i="2"/>
  <c r="P403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8" i="2"/>
  <c r="BH398" i="2"/>
  <c r="BG398" i="2"/>
  <c r="BE398" i="2"/>
  <c r="T398" i="2"/>
  <c r="R398" i="2"/>
  <c r="P398" i="2"/>
  <c r="BI396" i="2"/>
  <c r="BH396" i="2"/>
  <c r="BG396" i="2"/>
  <c r="BE396" i="2"/>
  <c r="T396" i="2"/>
  <c r="R396" i="2"/>
  <c r="P396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1" i="2"/>
  <c r="BH371" i="2"/>
  <c r="BG371" i="2"/>
  <c r="BE371" i="2"/>
  <c r="T371" i="2"/>
  <c r="R371" i="2"/>
  <c r="P371" i="2"/>
  <c r="BI369" i="2"/>
  <c r="BH369" i="2"/>
  <c r="BG369" i="2"/>
  <c r="BE369" i="2"/>
  <c r="T369" i="2"/>
  <c r="R369" i="2"/>
  <c r="P369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7" i="2"/>
  <c r="BH357" i="2"/>
  <c r="BG357" i="2"/>
  <c r="BE357" i="2"/>
  <c r="T357" i="2"/>
  <c r="R357" i="2"/>
  <c r="P357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2" i="2"/>
  <c r="BH332" i="2"/>
  <c r="BG332" i="2"/>
  <c r="BE332" i="2"/>
  <c r="T332" i="2"/>
  <c r="R332" i="2"/>
  <c r="P332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5" i="2"/>
  <c r="BH325" i="2"/>
  <c r="BG325" i="2"/>
  <c r="BE325" i="2"/>
  <c r="T325" i="2"/>
  <c r="R325" i="2"/>
  <c r="P325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7" i="2"/>
  <c r="BH317" i="2"/>
  <c r="BG317" i="2"/>
  <c r="BE317" i="2"/>
  <c r="T317" i="2"/>
  <c r="R317" i="2"/>
  <c r="P317" i="2"/>
  <c r="BI315" i="2"/>
  <c r="BH315" i="2"/>
  <c r="BG315" i="2"/>
  <c r="BE315" i="2"/>
  <c r="T315" i="2"/>
  <c r="R315" i="2"/>
  <c r="P315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9" i="2"/>
  <c r="BH309" i="2"/>
  <c r="BG309" i="2"/>
  <c r="BE309" i="2"/>
  <c r="T309" i="2"/>
  <c r="R309" i="2"/>
  <c r="P309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2" i="2"/>
  <c r="BH282" i="2"/>
  <c r="BG282" i="2"/>
  <c r="BE282" i="2"/>
  <c r="T282" i="2"/>
  <c r="R282" i="2"/>
  <c r="P282" i="2"/>
  <c r="BI278" i="2"/>
  <c r="BH278" i="2"/>
  <c r="BG278" i="2"/>
  <c r="BE278" i="2"/>
  <c r="T278" i="2"/>
  <c r="R278" i="2"/>
  <c r="P278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8" i="2"/>
  <c r="BH258" i="2"/>
  <c r="BG258" i="2"/>
  <c r="BE258" i="2"/>
  <c r="T258" i="2"/>
  <c r="R258" i="2"/>
  <c r="P258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4" i="2"/>
  <c r="BH244" i="2"/>
  <c r="BG244" i="2"/>
  <c r="BE244" i="2"/>
  <c r="T244" i="2"/>
  <c r="R244" i="2"/>
  <c r="P244" i="2"/>
  <c r="BI242" i="2"/>
  <c r="BH242" i="2"/>
  <c r="BG242" i="2"/>
  <c r="BE242" i="2"/>
  <c r="T242" i="2"/>
  <c r="R242" i="2"/>
  <c r="P242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0" i="2"/>
  <c r="BH230" i="2"/>
  <c r="BG230" i="2"/>
  <c r="BE230" i="2"/>
  <c r="T230" i="2"/>
  <c r="R230" i="2"/>
  <c r="P230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1" i="2"/>
  <c r="BH191" i="2"/>
  <c r="BG191" i="2"/>
  <c r="BE191" i="2"/>
  <c r="T191" i="2"/>
  <c r="R191" i="2"/>
  <c r="P191" i="2"/>
  <c r="BI187" i="2"/>
  <c r="BH187" i="2"/>
  <c r="BG187" i="2"/>
  <c r="BE187" i="2"/>
  <c r="T187" i="2"/>
  <c r="R187" i="2"/>
  <c r="P187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6" i="2"/>
  <c r="BH156" i="2"/>
  <c r="BG156" i="2"/>
  <c r="BE156" i="2"/>
  <c r="T156" i="2"/>
  <c r="R156" i="2"/>
  <c r="P156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8" i="2"/>
  <c r="J127" i="2"/>
  <c r="F127" i="2"/>
  <c r="F125" i="2"/>
  <c r="E123" i="2"/>
  <c r="J92" i="2"/>
  <c r="J91" i="2"/>
  <c r="F91" i="2"/>
  <c r="F89" i="2"/>
  <c r="E87" i="2"/>
  <c r="J18" i="2"/>
  <c r="E18" i="2"/>
  <c r="F128" i="2" s="1"/>
  <c r="J17" i="2"/>
  <c r="J89" i="2"/>
  <c r="E7" i="2"/>
  <c r="E121" i="2" s="1"/>
  <c r="L90" i="1"/>
  <c r="AM89" i="1"/>
  <c r="L89" i="1"/>
  <c r="AM87" i="1"/>
  <c r="L87" i="1"/>
  <c r="L85" i="1"/>
  <c r="L84" i="1"/>
  <c r="J428" i="2"/>
  <c r="BK415" i="2"/>
  <c r="BK393" i="2"/>
  <c r="J359" i="2"/>
  <c r="BK319" i="2"/>
  <c r="J302" i="2"/>
  <c r="J271" i="2"/>
  <c r="BK236" i="2"/>
  <c r="J170" i="2"/>
  <c r="J413" i="2"/>
  <c r="BK405" i="2"/>
  <c r="J393" i="2"/>
  <c r="BK357" i="2"/>
  <c r="BK273" i="2"/>
  <c r="BK206" i="2"/>
  <c r="J140" i="2"/>
  <c r="J417" i="2"/>
  <c r="J411" i="2"/>
  <c r="BK374" i="2"/>
  <c r="BK201" i="2"/>
  <c r="J135" i="2"/>
  <c r="BK329" i="2"/>
  <c r="BK302" i="2"/>
  <c r="J218" i="2"/>
  <c r="J167" i="2"/>
  <c r="BK330" i="2"/>
  <c r="BK286" i="2"/>
  <c r="BK248" i="2"/>
  <c r="J181" i="2"/>
  <c r="J148" i="2"/>
  <c r="J335" i="2"/>
  <c r="J244" i="2"/>
  <c r="J150" i="2"/>
  <c r="BK332" i="2"/>
  <c r="BK298" i="2"/>
  <c r="BK252" i="2"/>
  <c r="J211" i="2"/>
  <c r="J143" i="3"/>
  <c r="BK192" i="3"/>
  <c r="BK142" i="3"/>
  <c r="J170" i="3"/>
  <c r="BK136" i="3"/>
  <c r="BK183" i="3"/>
  <c r="J145" i="3"/>
  <c r="BK181" i="3"/>
  <c r="BK150" i="3"/>
  <c r="BK132" i="3"/>
  <c r="J144" i="3"/>
  <c r="J200" i="3"/>
  <c r="BK182" i="3"/>
  <c r="J154" i="3"/>
  <c r="BK190" i="4"/>
  <c r="BK128" i="4"/>
  <c r="BK161" i="4"/>
  <c r="BK157" i="4"/>
  <c r="J133" i="4"/>
  <c r="BK184" i="4"/>
  <c r="J124" i="4"/>
  <c r="J132" i="4"/>
  <c r="J141" i="4"/>
  <c r="J154" i="4"/>
  <c r="BK124" i="4"/>
  <c r="BK431" i="2"/>
  <c r="J424" i="2"/>
  <c r="J412" i="2"/>
  <c r="J396" i="2"/>
  <c r="BK369" i="2"/>
  <c r="J334" i="2"/>
  <c r="J315" i="2"/>
  <c r="BK276" i="2"/>
  <c r="J230" i="2"/>
  <c r="BK197" i="2"/>
  <c r="BK178" i="2"/>
  <c r="BK156" i="2"/>
  <c r="BK414" i="2"/>
  <c r="BK408" i="2"/>
  <c r="J394" i="2"/>
  <c r="BK349" i="2"/>
  <c r="J324" i="2"/>
  <c r="BK267" i="2"/>
  <c r="BK187" i="2"/>
  <c r="J175" i="2"/>
  <c r="J421" i="2"/>
  <c r="J380" i="2"/>
  <c r="J344" i="2"/>
  <c r="BK213" i="2"/>
  <c r="J382" i="2"/>
  <c r="J319" i="2"/>
  <c r="J278" i="2"/>
  <c r="BK342" i="2"/>
  <c r="BK311" i="2"/>
  <c r="BK271" i="2"/>
  <c r="BK185" i="2"/>
  <c r="J161" i="2"/>
  <c r="J374" i="2"/>
  <c r="J225" i="2"/>
  <c r="BK142" i="2"/>
  <c r="BK347" i="2"/>
  <c r="J313" i="2"/>
  <c r="J275" i="2"/>
  <c r="BK199" i="3"/>
  <c r="J184" i="3"/>
  <c r="J135" i="3"/>
  <c r="BK184" i="3"/>
  <c r="BK135" i="3"/>
  <c r="J127" i="3"/>
  <c r="BK180" i="3"/>
  <c r="BK144" i="3"/>
  <c r="J124" i="3"/>
  <c r="J178" i="3"/>
  <c r="BK147" i="3"/>
  <c r="BK146" i="3"/>
  <c r="BK138" i="3"/>
  <c r="J133" i="3"/>
  <c r="BK200" i="3"/>
  <c r="BK191" i="3"/>
  <c r="J176" i="3"/>
  <c r="BK130" i="3"/>
  <c r="BK158" i="4"/>
  <c r="BK201" i="4"/>
  <c r="J185" i="4"/>
  <c r="J139" i="4"/>
  <c r="BK189" i="4"/>
  <c r="BK155" i="4"/>
  <c r="J126" i="4"/>
  <c r="J175" i="4"/>
  <c r="BK200" i="4"/>
  <c r="J161" i="4"/>
  <c r="J136" i="4"/>
  <c r="J143" i="4"/>
  <c r="J128" i="4"/>
  <c r="J431" i="2"/>
  <c r="BK422" i="2"/>
  <c r="J406" i="2"/>
  <c r="BK398" i="2"/>
  <c r="J371" i="2"/>
  <c r="J349" i="2"/>
  <c r="BK327" i="2"/>
  <c r="J309" i="2"/>
  <c r="BK244" i="2"/>
  <c r="J227" i="2"/>
  <c r="J206" i="2"/>
  <c r="J191" i="2"/>
  <c r="J183" i="2"/>
  <c r="J160" i="2"/>
  <c r="BK420" i="2"/>
  <c r="BK361" i="2"/>
  <c r="J341" i="2"/>
  <c r="J282" i="2"/>
  <c r="BK250" i="2"/>
  <c r="J177" i="2"/>
  <c r="J416" i="2"/>
  <c r="J403" i="2"/>
  <c r="BK262" i="2"/>
  <c r="BK195" i="2"/>
  <c r="BK396" i="2"/>
  <c r="J325" i="2"/>
  <c r="J232" i="2"/>
  <c r="BK172" i="2"/>
  <c r="BK359" i="2"/>
  <c r="BK321" i="2"/>
  <c r="J276" i="2"/>
  <c r="BK183" i="2"/>
  <c r="BK167" i="2"/>
  <c r="J332" i="2"/>
  <c r="BK278" i="2"/>
  <c r="J234" i="2"/>
  <c r="BK163" i="2"/>
  <c r="AS94" i="1"/>
  <c r="J189" i="3"/>
  <c r="BK145" i="3"/>
  <c r="J199" i="3"/>
  <c r="J149" i="3"/>
  <c r="BK185" i="3"/>
  <c r="BK198" i="3"/>
  <c r="J185" i="3"/>
  <c r="BK127" i="3"/>
  <c r="BK190" i="3"/>
  <c r="J166" i="3"/>
  <c r="J126" i="3"/>
  <c r="J139" i="3"/>
  <c r="J134" i="3"/>
  <c r="BK129" i="3"/>
  <c r="J197" i="3"/>
  <c r="J177" i="3"/>
  <c r="J200" i="4"/>
  <c r="J130" i="4"/>
  <c r="BK131" i="4"/>
  <c r="J192" i="4"/>
  <c r="BK160" i="4"/>
  <c r="BK140" i="4"/>
  <c r="BK191" i="4"/>
  <c r="J151" i="4"/>
  <c r="BK186" i="4"/>
  <c r="J138" i="4"/>
  <c r="J193" i="4"/>
  <c r="BK151" i="4"/>
  <c r="BK175" i="4"/>
  <c r="BK135" i="4"/>
  <c r="J427" i="2"/>
  <c r="BK416" i="2"/>
  <c r="J405" i="2"/>
  <c r="BK373" i="2"/>
  <c r="BK353" i="2"/>
  <c r="J330" i="2"/>
  <c r="J312" i="2"/>
  <c r="J298" i="2"/>
  <c r="J250" i="2"/>
  <c r="BK232" i="2"/>
  <c r="J144" i="2"/>
  <c r="BK409" i="2"/>
  <c r="J379" i="2"/>
  <c r="BK360" i="2"/>
  <c r="BK325" i="2"/>
  <c r="J199" i="2"/>
  <c r="J165" i="2"/>
  <c r="J420" i="2"/>
  <c r="BK412" i="2"/>
  <c r="J353" i="2"/>
  <c r="J286" i="2"/>
  <c r="BK191" i="2"/>
  <c r="BK375" i="2"/>
  <c r="BK312" i="2"/>
  <c r="BK258" i="2"/>
  <c r="J179" i="2"/>
  <c r="J357" i="2"/>
  <c r="J306" i="2"/>
  <c r="J252" i="2"/>
  <c r="BK176" i="2"/>
  <c r="BK380" i="2"/>
  <c r="BK313" i="2"/>
  <c r="BK305" i="2"/>
  <c r="J176" i="2"/>
  <c r="J134" i="2"/>
  <c r="BK334" i="2"/>
  <c r="J307" i="2"/>
  <c r="BK289" i="2"/>
  <c r="J188" i="3"/>
  <c r="J128" i="3"/>
  <c r="BK178" i="3"/>
  <c r="BK148" i="3"/>
  <c r="J181" i="3"/>
  <c r="BK139" i="3"/>
  <c r="J191" i="3"/>
  <c r="J146" i="3"/>
  <c r="BK126" i="3"/>
  <c r="J158" i="3"/>
  <c r="J198" i="3"/>
  <c r="BK175" i="3"/>
  <c r="J179" i="3"/>
  <c r="BK124" i="3"/>
  <c r="BK141" i="4"/>
  <c r="J156" i="4"/>
  <c r="BK193" i="4"/>
  <c r="BK167" i="4"/>
  <c r="BK129" i="4"/>
  <c r="J160" i="4"/>
  <c r="BK188" i="4"/>
  <c r="BK130" i="4"/>
  <c r="J184" i="4"/>
  <c r="BK134" i="4"/>
  <c r="BK137" i="4"/>
  <c r="BK185" i="4"/>
  <c r="J140" i="4"/>
  <c r="J137" i="4"/>
  <c r="BK126" i="4"/>
  <c r="BK429" i="2"/>
  <c r="J425" i="2"/>
  <c r="BK413" i="2"/>
  <c r="BK403" i="2"/>
  <c r="BK382" i="2"/>
  <c r="J339" i="2"/>
  <c r="J303" i="2"/>
  <c r="BK282" i="2"/>
  <c r="J258" i="2"/>
  <c r="BK218" i="2"/>
  <c r="BK411" i="2"/>
  <c r="J401" i="2"/>
  <c r="BK371" i="2"/>
  <c r="BK346" i="2"/>
  <c r="BK300" i="2"/>
  <c r="J262" i="2"/>
  <c r="BK135" i="2"/>
  <c r="BK417" i="2"/>
  <c r="BK406" i="2"/>
  <c r="J351" i="2"/>
  <c r="J260" i="2"/>
  <c r="BK335" i="2"/>
  <c r="J317" i="2"/>
  <c r="BK264" i="2"/>
  <c r="J209" i="2"/>
  <c r="BK148" i="2"/>
  <c r="BK344" i="2"/>
  <c r="J329" i="2"/>
  <c r="BK225" i="2"/>
  <c r="BK170" i="2"/>
  <c r="J375" i="2"/>
  <c r="J311" i="2"/>
  <c r="J273" i="2"/>
  <c r="BK211" i="2"/>
  <c r="J369" i="2"/>
  <c r="BK315" i="2"/>
  <c r="J300" i="2"/>
  <c r="J284" i="2"/>
  <c r="BK230" i="2"/>
  <c r="J148" i="3"/>
  <c r="J187" i="3"/>
  <c r="J162" i="3"/>
  <c r="J186" i="3"/>
  <c r="J142" i="3"/>
  <c r="J129" i="3"/>
  <c r="BK187" i="3"/>
  <c r="BK143" i="3"/>
  <c r="BK189" i="3"/>
  <c r="BK162" i="3"/>
  <c r="BK179" i="3"/>
  <c r="BK176" i="3"/>
  <c r="BK192" i="4"/>
  <c r="J194" i="4"/>
  <c r="BK139" i="4"/>
  <c r="J187" i="4"/>
  <c r="BK153" i="4"/>
  <c r="J134" i="4"/>
  <c r="BK138" i="4"/>
  <c r="J162" i="4"/>
  <c r="J123" i="4"/>
  <c r="BK162" i="4"/>
  <c r="BK132" i="4"/>
  <c r="BK179" i="4"/>
  <c r="J186" i="4"/>
  <c r="BK428" i="2"/>
  <c r="BK425" i="2"/>
  <c r="J414" i="2"/>
  <c r="BK394" i="2"/>
  <c r="BK275" i="2"/>
  <c r="BK238" i="2"/>
  <c r="J220" i="2"/>
  <c r="J201" i="2"/>
  <c r="J187" i="2"/>
  <c r="J174" i="2"/>
  <c r="J398" i="2"/>
  <c r="J363" i="2"/>
  <c r="J342" i="2"/>
  <c r="J305" i="2"/>
  <c r="J264" i="2"/>
  <c r="J178" i="2"/>
  <c r="J152" i="2"/>
  <c r="J415" i="2"/>
  <c r="J400" i="2"/>
  <c r="BK242" i="2"/>
  <c r="BK161" i="2"/>
  <c r="J364" i="2"/>
  <c r="BK307" i="2"/>
  <c r="J240" i="2"/>
  <c r="BK175" i="2"/>
  <c r="BK351" i="2"/>
  <c r="BK317" i="2"/>
  <c r="J246" i="2"/>
  <c r="BK150" i="2"/>
  <c r="J361" i="2"/>
  <c r="BK296" i="2"/>
  <c r="BK240" i="2"/>
  <c r="BK144" i="2"/>
  <c r="J360" i="2"/>
  <c r="BK291" i="2"/>
  <c r="J248" i="2"/>
  <c r="J195" i="2"/>
  <c r="J156" i="2"/>
  <c r="BK134" i="2"/>
  <c r="BK140" i="3"/>
  <c r="BK170" i="3"/>
  <c r="J130" i="3"/>
  <c r="BK166" i="3"/>
  <c r="BK133" i="3"/>
  <c r="J147" i="3"/>
  <c r="J125" i="3"/>
  <c r="J180" i="3"/>
  <c r="J136" i="3"/>
  <c r="J150" i="3"/>
  <c r="BK188" i="3"/>
  <c r="BK151" i="3"/>
  <c r="BK187" i="4"/>
  <c r="J189" i="4"/>
  <c r="BK133" i="4"/>
  <c r="J190" i="4"/>
  <c r="BK156" i="4"/>
  <c r="J135" i="4"/>
  <c r="J158" i="4"/>
  <c r="J157" i="4"/>
  <c r="J125" i="4"/>
  <c r="J155" i="4"/>
  <c r="BK199" i="4"/>
  <c r="BK159" i="4"/>
  <c r="BK154" i="4"/>
  <c r="J429" i="2"/>
  <c r="BK421" i="2"/>
  <c r="J408" i="2"/>
  <c r="BK400" i="2"/>
  <c r="BK363" i="2"/>
  <c r="J346" i="2"/>
  <c r="J321" i="2"/>
  <c r="BK260" i="2"/>
  <c r="BK234" i="2"/>
  <c r="J213" i="2"/>
  <c r="BK199" i="2"/>
  <c r="J185" i="2"/>
  <c r="J163" i="2"/>
  <c r="J422" i="2"/>
  <c r="BK364" i="2"/>
  <c r="J337" i="2"/>
  <c r="J291" i="2"/>
  <c r="J238" i="2"/>
  <c r="BK424" i="2"/>
  <c r="BK379" i="2"/>
  <c r="J297" i="2"/>
  <c r="BK227" i="2"/>
  <c r="J172" i="2"/>
  <c r="BK339" i="2"/>
  <c r="BK309" i="2"/>
  <c r="J373" i="2"/>
  <c r="BK337" i="2"/>
  <c r="BK299" i="2"/>
  <c r="J267" i="2"/>
  <c r="BK209" i="2"/>
  <c r="BK174" i="2"/>
  <c r="BK427" i="2"/>
  <c r="J289" i="2"/>
  <c r="BK220" i="2"/>
  <c r="BK140" i="2"/>
  <c r="BK324" i="2"/>
  <c r="J296" i="2"/>
  <c r="J197" i="2"/>
  <c r="BK160" i="2"/>
  <c r="J142" i="2"/>
  <c r="J190" i="3"/>
  <c r="J152" i="3"/>
  <c r="J182" i="3"/>
  <c r="J137" i="3"/>
  <c r="BK154" i="3"/>
  <c r="J132" i="3"/>
  <c r="BK158" i="3"/>
  <c r="BK131" i="3"/>
  <c r="BK177" i="3"/>
  <c r="J140" i="3"/>
  <c r="BK123" i="3"/>
  <c r="BK153" i="3"/>
  <c r="BK141" i="3"/>
  <c r="BK137" i="3"/>
  <c r="J131" i="3"/>
  <c r="BK152" i="4"/>
  <c r="J163" i="4"/>
  <c r="BK127" i="4"/>
  <c r="J191" i="4"/>
  <c r="BK163" i="4"/>
  <c r="BK142" i="4"/>
  <c r="BK171" i="4"/>
  <c r="BK136" i="4"/>
  <c r="J188" i="4"/>
  <c r="J201" i="4"/>
  <c r="J152" i="4"/>
  <c r="J142" i="4"/>
  <c r="J129" i="4"/>
  <c r="BK123" i="4"/>
  <c r="J409" i="2"/>
  <c r="J347" i="2"/>
  <c r="J236" i="2"/>
  <c r="BK177" i="2"/>
  <c r="BK323" i="2"/>
  <c r="J299" i="2"/>
  <c r="BK181" i="2"/>
  <c r="BK401" i="2"/>
  <c r="BK341" i="2"/>
  <c r="BK297" i="2"/>
  <c r="BK179" i="2"/>
  <c r="BK152" i="2"/>
  <c r="J327" i="2"/>
  <c r="BK306" i="2"/>
  <c r="BK246" i="2"/>
  <c r="BK166" i="2"/>
  <c r="J323" i="2"/>
  <c r="BK303" i="2"/>
  <c r="BK284" i="2"/>
  <c r="J242" i="2"/>
  <c r="J166" i="2"/>
  <c r="BK165" i="2"/>
  <c r="J175" i="3"/>
  <c r="J138" i="3"/>
  <c r="J183" i="3"/>
  <c r="BK125" i="3"/>
  <c r="J141" i="3"/>
  <c r="BK128" i="3"/>
  <c r="J192" i="3"/>
  <c r="BK134" i="3"/>
  <c r="J123" i="3"/>
  <c r="BK149" i="3"/>
  <c r="J153" i="3"/>
  <c r="BK197" i="3"/>
  <c r="BK152" i="3"/>
  <c r="BK186" i="3"/>
  <c r="J151" i="3"/>
  <c r="BK125" i="4"/>
  <c r="BK143" i="4"/>
  <c r="J199" i="4"/>
  <c r="J179" i="4"/>
  <c r="J171" i="4"/>
  <c r="J131" i="4"/>
  <c r="BK194" i="4"/>
  <c r="J153" i="4"/>
  <c r="J167" i="4"/>
  <c r="J127" i="4"/>
  <c r="J159" i="4"/>
  <c r="R184" i="2" l="1"/>
  <c r="BK266" i="2"/>
  <c r="J266" i="2" s="1"/>
  <c r="J102" i="2" s="1"/>
  <c r="P288" i="2"/>
  <c r="BK399" i="2"/>
  <c r="J399" i="2" s="1"/>
  <c r="J106" i="2" s="1"/>
  <c r="BK423" i="2"/>
  <c r="J423" i="2"/>
  <c r="J109" i="2" s="1"/>
  <c r="R174" i="3"/>
  <c r="BK169" i="2"/>
  <c r="J169" i="2"/>
  <c r="J99" i="2" s="1"/>
  <c r="P229" i="2"/>
  <c r="BK288" i="2"/>
  <c r="J288" i="2"/>
  <c r="J103" i="2" s="1"/>
  <c r="P399" i="2"/>
  <c r="R423" i="2"/>
  <c r="P174" i="3"/>
  <c r="BK122" i="4"/>
  <c r="J122" i="4"/>
  <c r="J98" i="4" s="1"/>
  <c r="P184" i="2"/>
  <c r="R266" i="2"/>
  <c r="BK336" i="2"/>
  <c r="J336" i="2" s="1"/>
  <c r="J104" i="2" s="1"/>
  <c r="T399" i="2"/>
  <c r="T423" i="2"/>
  <c r="T174" i="3"/>
  <c r="T122" i="4"/>
  <c r="P133" i="2"/>
  <c r="P169" i="2"/>
  <c r="R229" i="2"/>
  <c r="T336" i="2"/>
  <c r="R381" i="2"/>
  <c r="R419" i="2"/>
  <c r="R426" i="2"/>
  <c r="R122" i="3"/>
  <c r="BK196" i="3"/>
  <c r="J196" i="3"/>
  <c r="J100" i="3" s="1"/>
  <c r="P122" i="4"/>
  <c r="T183" i="4"/>
  <c r="BK133" i="2"/>
  <c r="J133" i="2" s="1"/>
  <c r="J98" i="2" s="1"/>
  <c r="T184" i="2"/>
  <c r="P266" i="2"/>
  <c r="P336" i="2"/>
  <c r="P381" i="2"/>
  <c r="BK419" i="2"/>
  <c r="J419" i="2"/>
  <c r="J108" i="2" s="1"/>
  <c r="P426" i="2"/>
  <c r="BK174" i="3"/>
  <c r="J174" i="3"/>
  <c r="J99" i="3" s="1"/>
  <c r="R183" i="4"/>
  <c r="BK198" i="4"/>
  <c r="J198" i="4"/>
  <c r="J100" i="4" s="1"/>
  <c r="BK184" i="2"/>
  <c r="J184" i="2" s="1"/>
  <c r="J100" i="2" s="1"/>
  <c r="T266" i="2"/>
  <c r="R336" i="2"/>
  <c r="T381" i="2"/>
  <c r="T419" i="2"/>
  <c r="T426" i="2"/>
  <c r="P122" i="3"/>
  <c r="P121" i="3" s="1"/>
  <c r="R196" i="3"/>
  <c r="P183" i="4"/>
  <c r="P198" i="4"/>
  <c r="T133" i="2"/>
  <c r="T169" i="2"/>
  <c r="T229" i="2"/>
  <c r="T288" i="2"/>
  <c r="BK381" i="2"/>
  <c r="J381" i="2"/>
  <c r="J105" i="2" s="1"/>
  <c r="P419" i="2"/>
  <c r="BK426" i="2"/>
  <c r="J426" i="2"/>
  <c r="J110" i="2" s="1"/>
  <c r="T122" i="3"/>
  <c r="T121" i="3" s="1"/>
  <c r="T120" i="3" s="1"/>
  <c r="T196" i="3"/>
  <c r="BK183" i="4"/>
  <c r="J183" i="4" s="1"/>
  <c r="J99" i="4" s="1"/>
  <c r="R198" i="4"/>
  <c r="R133" i="2"/>
  <c r="R169" i="2"/>
  <c r="BK229" i="2"/>
  <c r="J229" i="2" s="1"/>
  <c r="J101" i="2" s="1"/>
  <c r="R288" i="2"/>
  <c r="R399" i="2"/>
  <c r="P423" i="2"/>
  <c r="BK122" i="3"/>
  <c r="J122" i="3" s="1"/>
  <c r="J98" i="3" s="1"/>
  <c r="P196" i="3"/>
  <c r="R122" i="4"/>
  <c r="R121" i="4" s="1"/>
  <c r="R120" i="4" s="1"/>
  <c r="T198" i="4"/>
  <c r="BK430" i="2"/>
  <c r="J430" i="2" s="1"/>
  <c r="J111" i="2" s="1"/>
  <c r="E85" i="4"/>
  <c r="BF155" i="4"/>
  <c r="BF157" i="4"/>
  <c r="BF179" i="4"/>
  <c r="BF190" i="4"/>
  <c r="BF200" i="4"/>
  <c r="BF129" i="4"/>
  <c r="BF134" i="4"/>
  <c r="BF188" i="4"/>
  <c r="BF124" i="4"/>
  <c r="BF128" i="4"/>
  <c r="BF135" i="4"/>
  <c r="BF142" i="4"/>
  <c r="BF151" i="4"/>
  <c r="BF158" i="4"/>
  <c r="BF167" i="4"/>
  <c r="BF189" i="4"/>
  <c r="BF191" i="4"/>
  <c r="BF132" i="4"/>
  <c r="BF133" i="4"/>
  <c r="BF138" i="4"/>
  <c r="BF139" i="4"/>
  <c r="BF140" i="4"/>
  <c r="BF152" i="4"/>
  <c r="BF154" i="4"/>
  <c r="BF159" i="4"/>
  <c r="BF160" i="4"/>
  <c r="BF163" i="4"/>
  <c r="BF184" i="4"/>
  <c r="BF194" i="4"/>
  <c r="F92" i="4"/>
  <c r="BF125" i="4"/>
  <c r="BF126" i="4"/>
  <c r="BF130" i="4"/>
  <c r="BF131" i="4"/>
  <c r="BF153" i="4"/>
  <c r="BF156" i="4"/>
  <c r="BF187" i="4"/>
  <c r="BF192" i="4"/>
  <c r="BF193" i="4"/>
  <c r="BF201" i="4"/>
  <c r="BF123" i="4"/>
  <c r="BF127" i="4"/>
  <c r="BF162" i="4"/>
  <c r="BF175" i="4"/>
  <c r="BF199" i="4"/>
  <c r="J89" i="4"/>
  <c r="BF137" i="4"/>
  <c r="BF141" i="4"/>
  <c r="BF185" i="4"/>
  <c r="BF186" i="4"/>
  <c r="BF136" i="4"/>
  <c r="BF143" i="4"/>
  <c r="BF161" i="4"/>
  <c r="BF171" i="4"/>
  <c r="F117" i="3"/>
  <c r="BF147" i="3"/>
  <c r="BF170" i="3"/>
  <c r="BF198" i="3"/>
  <c r="BF199" i="3"/>
  <c r="BF200" i="3"/>
  <c r="BK418" i="2"/>
  <c r="J418" i="2" s="1"/>
  <c r="J107" i="2" s="1"/>
  <c r="BF127" i="3"/>
  <c r="BF144" i="3"/>
  <c r="BF158" i="3"/>
  <c r="BF181" i="3"/>
  <c r="E85" i="3"/>
  <c r="BF125" i="3"/>
  <c r="BF126" i="3"/>
  <c r="BF128" i="3"/>
  <c r="BF131" i="3"/>
  <c r="BF133" i="3"/>
  <c r="BF134" i="3"/>
  <c r="BF135" i="3"/>
  <c r="BF136" i="3"/>
  <c r="BF137" i="3"/>
  <c r="BF151" i="3"/>
  <c r="BF154" i="3"/>
  <c r="BF177" i="3"/>
  <c r="BF180" i="3"/>
  <c r="BF182" i="3"/>
  <c r="BF184" i="3"/>
  <c r="BF185" i="3"/>
  <c r="BF192" i="3"/>
  <c r="BF123" i="3"/>
  <c r="BF138" i="3"/>
  <c r="BF152" i="3"/>
  <c r="BF183" i="3"/>
  <c r="BF186" i="3"/>
  <c r="BF187" i="3"/>
  <c r="BF191" i="3"/>
  <c r="J114" i="3"/>
  <c r="BF129" i="3"/>
  <c r="BF139" i="3"/>
  <c r="BF140" i="3"/>
  <c r="BF150" i="3"/>
  <c r="BF166" i="3"/>
  <c r="BF175" i="3"/>
  <c r="BF178" i="3"/>
  <c r="BF130" i="3"/>
  <c r="BF143" i="3"/>
  <c r="BF145" i="3"/>
  <c r="BF148" i="3"/>
  <c r="BF149" i="3"/>
  <c r="BF188" i="3"/>
  <c r="BF190" i="3"/>
  <c r="BF146" i="3"/>
  <c r="BF189" i="3"/>
  <c r="BF197" i="3"/>
  <c r="BF124" i="3"/>
  <c r="BF132" i="3"/>
  <c r="BF141" i="3"/>
  <c r="BF142" i="3"/>
  <c r="BF153" i="3"/>
  <c r="BF162" i="3"/>
  <c r="BF176" i="3"/>
  <c r="BF179" i="3"/>
  <c r="J125" i="2"/>
  <c r="BF175" i="2"/>
  <c r="BF178" i="2"/>
  <c r="BF220" i="2"/>
  <c r="BF232" i="2"/>
  <c r="BF264" i="2"/>
  <c r="BF286" i="2"/>
  <c r="BF307" i="2"/>
  <c r="BF327" i="2"/>
  <c r="BF329" i="2"/>
  <c r="BF344" i="2"/>
  <c r="E85" i="2"/>
  <c r="BF167" i="2"/>
  <c r="BF172" i="2"/>
  <c r="BF181" i="2"/>
  <c r="BF185" i="2"/>
  <c r="BF201" i="2"/>
  <c r="BF206" i="2"/>
  <c r="BF213" i="2"/>
  <c r="BF230" i="2"/>
  <c r="BF258" i="2"/>
  <c r="BF262" i="2"/>
  <c r="BF282" i="2"/>
  <c r="BF302" i="2"/>
  <c r="BF315" i="2"/>
  <c r="BF317" i="2"/>
  <c r="BF319" i="2"/>
  <c r="BF321" i="2"/>
  <c r="BF324" i="2"/>
  <c r="BF337" i="2"/>
  <c r="BF341" i="2"/>
  <c r="BF353" i="2"/>
  <c r="BF357" i="2"/>
  <c r="BF359" i="2"/>
  <c r="BF425" i="2"/>
  <c r="F92" i="2"/>
  <c r="BF135" i="2"/>
  <c r="BF140" i="2"/>
  <c r="BF163" i="2"/>
  <c r="BF187" i="2"/>
  <c r="BF191" i="2"/>
  <c r="BF197" i="2"/>
  <c r="BF218" i="2"/>
  <c r="BF234" i="2"/>
  <c r="BF238" i="2"/>
  <c r="BF291" i="2"/>
  <c r="BF323" i="2"/>
  <c r="BF346" i="2"/>
  <c r="BF347" i="2"/>
  <c r="BF349" i="2"/>
  <c r="BF369" i="2"/>
  <c r="BF400" i="2"/>
  <c r="BF134" i="2"/>
  <c r="BF142" i="2"/>
  <c r="BF161" i="2"/>
  <c r="BF177" i="2"/>
  <c r="BF199" i="2"/>
  <c r="BF225" i="2"/>
  <c r="BF236" i="2"/>
  <c r="BF244" i="2"/>
  <c r="BF246" i="2"/>
  <c r="BF248" i="2"/>
  <c r="BF250" i="2"/>
  <c r="BF260" i="2"/>
  <c r="BF267" i="2"/>
  <c r="BF271" i="2"/>
  <c r="BF275" i="2"/>
  <c r="BF284" i="2"/>
  <c r="BF289" i="2"/>
  <c r="BF296" i="2"/>
  <c r="BF297" i="2"/>
  <c r="BF299" i="2"/>
  <c r="BF303" i="2"/>
  <c r="BF305" i="2"/>
  <c r="BF330" i="2"/>
  <c r="BF332" i="2"/>
  <c r="BF361" i="2"/>
  <c r="BF371" i="2"/>
  <c r="BF379" i="2"/>
  <c r="BF393" i="2"/>
  <c r="BF144" i="2"/>
  <c r="BF148" i="2"/>
  <c r="BF150" i="2"/>
  <c r="BF152" i="2"/>
  <c r="BF156" i="2"/>
  <c r="BF160" i="2"/>
  <c r="BF176" i="2"/>
  <c r="BF179" i="2"/>
  <c r="BF273" i="2"/>
  <c r="BF276" i="2"/>
  <c r="BF278" i="2"/>
  <c r="BF342" i="2"/>
  <c r="BF375" i="2"/>
  <c r="BF382" i="2"/>
  <c r="BF398" i="2"/>
  <c r="BF401" i="2"/>
  <c r="BF405" i="2"/>
  <c r="BF406" i="2"/>
  <c r="BF409" i="2"/>
  <c r="BF413" i="2"/>
  <c r="BF170" i="2"/>
  <c r="BF195" i="2"/>
  <c r="BF209" i="2"/>
  <c r="BF211" i="2"/>
  <c r="BF227" i="2"/>
  <c r="BF298" i="2"/>
  <c r="BF309" i="2"/>
  <c r="BF312" i="2"/>
  <c r="BF373" i="2"/>
  <c r="BF374" i="2"/>
  <c r="BF403" i="2"/>
  <c r="BF411" i="2"/>
  <c r="BF416" i="2"/>
  <c r="BF420" i="2"/>
  <c r="BF421" i="2"/>
  <c r="BF422" i="2"/>
  <c r="BF165" i="2"/>
  <c r="BF166" i="2"/>
  <c r="BF174" i="2"/>
  <c r="BF183" i="2"/>
  <c r="BF240" i="2"/>
  <c r="BF242" i="2"/>
  <c r="BF252" i="2"/>
  <c r="BF300" i="2"/>
  <c r="BF306" i="2"/>
  <c r="BF311" i="2"/>
  <c r="BF313" i="2"/>
  <c r="BF325" i="2"/>
  <c r="BF334" i="2"/>
  <c r="BF335" i="2"/>
  <c r="BF339" i="2"/>
  <c r="BF351" i="2"/>
  <c r="BF360" i="2"/>
  <c r="BF363" i="2"/>
  <c r="BF364" i="2"/>
  <c r="BF380" i="2"/>
  <c r="BF394" i="2"/>
  <c r="BF396" i="2"/>
  <c r="BF408" i="2"/>
  <c r="BF412" i="2"/>
  <c r="BF414" i="2"/>
  <c r="BF415" i="2"/>
  <c r="BF417" i="2"/>
  <c r="BF424" i="2"/>
  <c r="BF427" i="2"/>
  <c r="BF428" i="2"/>
  <c r="BF429" i="2"/>
  <c r="BF431" i="2"/>
  <c r="F37" i="2"/>
  <c r="BD95" i="1" s="1"/>
  <c r="F33" i="3"/>
  <c r="AZ96" i="1" s="1"/>
  <c r="F35" i="3"/>
  <c r="BB96" i="1" s="1"/>
  <c r="F35" i="4"/>
  <c r="BB97" i="1" s="1"/>
  <c r="F36" i="3"/>
  <c r="BC96" i="1" s="1"/>
  <c r="F37" i="3"/>
  <c r="BD96" i="1" s="1"/>
  <c r="J33" i="4"/>
  <c r="AV97" i="1" s="1"/>
  <c r="F36" i="4"/>
  <c r="BC97" i="1" s="1"/>
  <c r="F35" i="2"/>
  <c r="BB95" i="1" s="1"/>
  <c r="J33" i="3"/>
  <c r="AV96" i="1" s="1"/>
  <c r="F33" i="4"/>
  <c r="AZ97" i="1" s="1"/>
  <c r="F37" i="4"/>
  <c r="BD97" i="1" s="1"/>
  <c r="J33" i="2"/>
  <c r="AV95" i="1" s="1"/>
  <c r="F33" i="2"/>
  <c r="AZ95" i="1" s="1"/>
  <c r="F36" i="2"/>
  <c r="BC95" i="1" s="1"/>
  <c r="BK132" i="2" l="1"/>
  <c r="BK131" i="2" s="1"/>
  <c r="J131" i="2" s="1"/>
  <c r="J96" i="2" s="1"/>
  <c r="T132" i="2"/>
  <c r="T121" i="4"/>
  <c r="T120" i="4"/>
  <c r="R121" i="3"/>
  <c r="R120" i="3"/>
  <c r="R418" i="2"/>
  <c r="P132" i="2"/>
  <c r="R132" i="2"/>
  <c r="R131" i="2"/>
  <c r="P418" i="2"/>
  <c r="P120" i="3"/>
  <c r="AU96" i="1" s="1"/>
  <c r="T418" i="2"/>
  <c r="P121" i="4"/>
  <c r="P120" i="4"/>
  <c r="AU97" i="1" s="1"/>
  <c r="BK121" i="3"/>
  <c r="BK120" i="3" s="1"/>
  <c r="J120" i="3" s="1"/>
  <c r="BK121" i="4"/>
  <c r="J121" i="4"/>
  <c r="J97" i="4" s="1"/>
  <c r="J121" i="3"/>
  <c r="J97" i="3"/>
  <c r="J132" i="2"/>
  <c r="J97" i="2"/>
  <c r="BB94" i="1"/>
  <c r="W31" i="1" s="1"/>
  <c r="F34" i="3"/>
  <c r="BA96" i="1" s="1"/>
  <c r="AZ94" i="1"/>
  <c r="W29" i="1" s="1"/>
  <c r="J30" i="2"/>
  <c r="AG95" i="1" s="1"/>
  <c r="BC94" i="1"/>
  <c r="AY94" i="1" s="1"/>
  <c r="J34" i="4"/>
  <c r="AW97" i="1" s="1"/>
  <c r="AT97" i="1" s="1"/>
  <c r="J34" i="3"/>
  <c r="AW96" i="1"/>
  <c r="AT96" i="1" s="1"/>
  <c r="F34" i="2"/>
  <c r="BA95" i="1" s="1"/>
  <c r="J34" i="2"/>
  <c r="AW95" i="1" s="1"/>
  <c r="AT95" i="1" s="1"/>
  <c r="F34" i="4"/>
  <c r="BA97" i="1"/>
  <c r="BD94" i="1"/>
  <c r="W33" i="1" s="1"/>
  <c r="J30" i="3" l="1"/>
  <c r="J96" i="3"/>
  <c r="P131" i="2"/>
  <c r="AU95" i="1"/>
  <c r="AU94" i="1" s="1"/>
  <c r="T131" i="2"/>
  <c r="AG96" i="1"/>
  <c r="BK120" i="4"/>
  <c r="J120" i="4"/>
  <c r="AN95" i="1"/>
  <c r="J39" i="3"/>
  <c r="J39" i="2"/>
  <c r="AN96" i="1"/>
  <c r="AX94" i="1"/>
  <c r="AV94" i="1"/>
  <c r="AK29" i="1" s="1"/>
  <c r="J30" i="4"/>
  <c r="AG97" i="1"/>
  <c r="BA94" i="1"/>
  <c r="AW94" i="1" s="1"/>
  <c r="AK30" i="1" s="1"/>
  <c r="W32" i="1"/>
  <c r="J39" i="4" l="1"/>
  <c r="J96" i="4"/>
  <c r="AN97" i="1"/>
  <c r="AG94" i="1"/>
  <c r="AK26" i="1" s="1"/>
  <c r="AK35" i="1" s="1"/>
  <c r="AT94" i="1"/>
  <c r="W30" i="1"/>
  <c r="AN94" i="1" l="1"/>
</calcChain>
</file>

<file path=xl/sharedStrings.xml><?xml version="1.0" encoding="utf-8"?>
<sst xmlns="http://schemas.openxmlformats.org/spreadsheetml/2006/main" count="5901" uniqueCount="1158">
  <si>
    <t>Export Komplet</t>
  </si>
  <si>
    <t/>
  </si>
  <si>
    <t>2.0</t>
  </si>
  <si>
    <t>False</t>
  </si>
  <si>
    <t>{f9f7eefc-d3b5-4f48-a21f-0936ad55a4a8}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</si>
  <si>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</si>
  <si>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</si>
  <si>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</si>
  <si>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</si>
  <si>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</si>
  <si>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</si>
  <si>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</si>
  <si>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</si>
  <si>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DSP_2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</si>
  <si>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</si>
  <si>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</si>
  <si>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</si>
  <si>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</si>
  <si>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2112</t>
  </si>
  <si>
    <t>Miesto:</t>
  </si>
  <si>
    <t>Košice</t>
  </si>
  <si>
    <t>Dátum: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</si>
  <si>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</si>
  <si>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</si>
  <si>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</si>
  <si>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</si>
  <si>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</si>
  <si>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</si>
  <si>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</si>
  <si>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</si>
  <si>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</si>
  <si>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</si>
  <si>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</si>
  <si>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</si>
  <si>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</si>
  <si>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</si>
  <si>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</si>
  <si>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</si>
  <si>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</si>
  <si>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</si>
  <si>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</si>
  <si>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</si>
  <si>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</si>
  <si>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</si>
  <si>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</si>
  <si>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</si>
  <si>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</si>
  <si>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</si>
  <si>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</si>
  <si>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</si>
  <si>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</si>
  <si>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</si>
  <si>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</si>
  <si>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</si>
  <si>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</si>
  <si>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</si>
  <si>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</si>
  <si>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</si>
  <si>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</si>
  <si>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</si>
  <si>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</si>
  <si>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</si>
  <si>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</si>
  <si>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</si>
  <si>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</si>
  <si>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</si>
  <si>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</si>
  <si>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</si>
  <si>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</si>
  <si>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</si>
  <si>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</si>
  <si>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</si>
  <si>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</si>
  <si>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</si>
  <si>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</si>
  <si>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</si>
  <si>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</si>
  <si>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</si>
  <si>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201-00</t>
  </si>
  <si>
    <t>Podchod Adlerova</t>
  </si>
  <si>
    <t>STA</t>
  </si>
  <si>
    <t>1</t>
  </si>
  <si>
    <t>{640b173c-2e9c-4e9e-a1c0-67e6756a96e7}</t>
  </si>
  <si>
    <t>601-00</t>
  </si>
  <si>
    <t>Osvetlenie podchodu</t>
  </si>
  <si>
    <t>{638e83a3-e1db-49ef-83ab-105e7c8e4553}</t>
  </si>
  <si>
    <t>602-00</t>
  </si>
  <si>
    <t>Kamerový systém</t>
  </si>
  <si>
    <t>{9c86e53c-eeb6-4e00-b12f-8a2504e6148e}</t>
  </si>
  <si>
    <t>KRYCÍ LIST ROZPOČTU</t>
  </si>
  <si>
    <t>Objekt:</t>
  </si>
  <si>
    <t>201-00 - Podchod Adlerova</t>
  </si>
  <si>
    <t>REKAPITULÁCIA ROZPOČTU</t>
  </si>
  <si>
    <t>Kód dielu - Popis</t>
  </si>
  <si>
    <t>Cena celkom [EUR]</t>
  </si>
  <si>
    <t>Náklady z rozpočtu</t>
  </si>
  <si>
    <t>-1</t>
  </si>
  <si>
    <t>HSV_PVS - Práce a dodávky HSV a PSV</t>
  </si>
  <si>
    <t xml:space="preserve">    ZP_01 - Prípravné a zemné práce pre realizáciu rekonštrukcie</t>
  </si>
  <si>
    <t xml:space="preserve">    ZP_02 - Práce súvisiace s dočasnými zastávkami MHD</t>
  </si>
  <si>
    <t xml:space="preserve">    BP_01 - Búranie a demontáže - komunikácie</t>
  </si>
  <si>
    <t xml:space="preserve">    BP_02 - Búranie a demontáže - podchod</t>
  </si>
  <si>
    <t xml:space="preserve">    PI_01 - Izolácie podchodu a súvisiace práce</t>
  </si>
  <si>
    <t xml:space="preserve">    PU_01 - Sanácie,  povrchové úpravy a ostatné konštrukcie v podchode</t>
  </si>
  <si>
    <t xml:space="preserve">    KP_01 - Komunikácie a súviace konštrukcie</t>
  </si>
  <si>
    <t xml:space="preserve">    PR_01 - Prístrešky - nosná konštrukcia a opláštenie</t>
  </si>
  <si>
    <t xml:space="preserve">    PR_02 - Prístrešky - vegetačná strecha</t>
  </si>
  <si>
    <t>VP - Všeobecné položky stavby</t>
  </si>
  <si>
    <t xml:space="preserve">    VP_01 - Geodetické práce</t>
  </si>
  <si>
    <t xml:space="preserve">    VP_02 - Projektové práce</t>
  </si>
  <si>
    <t xml:space="preserve">    VP_03 - Zariadenie staveniska</t>
  </si>
  <si>
    <t xml:space="preserve">    VP_04 - Dočasné dopravné značenie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</si>
  <si>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</si>
  <si>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</si>
  <si>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</si>
  <si>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</si>
  <si>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</si>
  <si>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</si>
  <si>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</si>
  <si>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</si>
  <si>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</si>
  <si>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</si>
  <si>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</si>
  <si>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</si>
  <si>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HSV_PVS</t>
  </si>
  <si>
    <t>Práce a dodávky HSV a PSV</t>
  </si>
  <si>
    <t>ROZPOCET</t>
  </si>
  <si>
    <t>ZP_01</t>
  </si>
  <si>
    <t>Prípravné a zemné práce pre realizáciu rekonštrukcie</t>
  </si>
  <si>
    <t>K</t>
  </si>
  <si>
    <t>112101177</t>
  </si>
  <si>
    <t>Vyrúbanie stromu s odstránením pňa a likvidáciou drevnej hmoty</t>
  </si>
  <si>
    <t>ks</t>
  </si>
  <si>
    <t>4</t>
  </si>
  <si>
    <t>2</t>
  </si>
  <si>
    <t>1061665439</t>
  </si>
  <si>
    <t>122201101.S</t>
  </si>
  <si>
    <t>Odkopávka a prekopávka nezapažená v hornine 3, do 100 m3</t>
  </si>
  <si>
    <t>m3</t>
  </si>
  <si>
    <t>-719622137</t>
  </si>
  <si>
    <t>VV</t>
  </si>
  <si>
    <t>Zemina sa použije na spätnú úpravu</t>
  </si>
  <si>
    <t>3*30*0,15+18*0,15 " vrchná humózna vrstva</t>
  </si>
  <si>
    <t xml:space="preserve">3*30*0,38 " stredový pás </t>
  </si>
  <si>
    <t>Súčet</t>
  </si>
  <si>
    <t>3</t>
  </si>
  <si>
    <t>131301101.S</t>
  </si>
  <si>
    <t>Výkop nezapaženej jamy v hornine 4, do 100 m3</t>
  </si>
  <si>
    <t>2013687633</t>
  </si>
  <si>
    <t>4,2*21*1,35 " etapy do 100 m3</t>
  </si>
  <si>
    <t>162301101.S</t>
  </si>
  <si>
    <t>Vodorovné premiestnenie výkopku po spevnenej ceste z horniny tr.1-4, do 100 m3 na vzdialenosť do 500 m</t>
  </si>
  <si>
    <t>1791002291</t>
  </si>
  <si>
    <t>2*50,40 " na dočasnú skládku a z dočasnej skládky</t>
  </si>
  <si>
    <t>5</t>
  </si>
  <si>
    <t>162501122.S</t>
  </si>
  <si>
    <t>Vodorovné premiestnenie výkopku po spevnenej ceste z horniny tr.1-4, nad 100 do 1000 m3 na vzdialenosť do 3000 m</t>
  </si>
  <si>
    <t>220178785</t>
  </si>
  <si>
    <t>194,040 " vybúrané kamenivo - podklad komunikácií</t>
  </si>
  <si>
    <t>119,070 " prebytočný výkop</t>
  </si>
  <si>
    <t>6</t>
  </si>
  <si>
    <t>162501123.S</t>
  </si>
  <si>
    <t>Vodorovné premiestnenie výkopku po spevnenej ceste z horniny tr.1-4, nad 100 do 1000 m3, príplatok k cene za každých ďalšich a začatých 1000 m</t>
  </si>
  <si>
    <t>628290414</t>
  </si>
  <si>
    <t>313,11*12 'Prepočítané koeficientom množstva</t>
  </si>
  <si>
    <t>7</t>
  </si>
  <si>
    <t>171201201.S</t>
  </si>
  <si>
    <t>Uloženie sypaniny na skládky do 100 m3</t>
  </si>
  <si>
    <t>869928106</t>
  </si>
  <si>
    <t>50,40 " dočasná skládka</t>
  </si>
  <si>
    <t>8</t>
  </si>
  <si>
    <t>171201202.S</t>
  </si>
  <si>
    <t>Uloženie sypaniny na skládky nad 100 do 1000 m3</t>
  </si>
  <si>
    <t>-180218627</t>
  </si>
  <si>
    <t>9</t>
  </si>
  <si>
    <t>171209002.S</t>
  </si>
  <si>
    <t>Poplatok za skladovanie - zemina a kamenivo (17 05) ostatné</t>
  </si>
  <si>
    <t>t</t>
  </si>
  <si>
    <t>1606078914</t>
  </si>
  <si>
    <t>299,040 " vybúrané kamenivo - podklad komunikácií</t>
  </si>
  <si>
    <t>119,070*2,00 " prebytočný výkop</t>
  </si>
  <si>
    <t>10</t>
  </si>
  <si>
    <t>181101102.S</t>
  </si>
  <si>
    <t>Úprava pláne v zárezoch v hornine 1-4 so zhutnením</t>
  </si>
  <si>
    <t>m2</t>
  </si>
  <si>
    <t>-558014040</t>
  </si>
  <si>
    <t>11</t>
  </si>
  <si>
    <t>167101101.S</t>
  </si>
  <si>
    <t>Nakladanie neuľahnutého výkopku z hornín tr.1-4 do 100 m3</t>
  </si>
  <si>
    <t>990129438</t>
  </si>
  <si>
    <t>34,20 +16,20 " zemina a ornica z dočasnej skládky</t>
  </si>
  <si>
    <t>12</t>
  </si>
  <si>
    <t>174101001.S</t>
  </si>
  <si>
    <t>Zásyp sypaninou so zhutnením jám, šachiet, rýh, zárezov alebo okolo objektov do 100 m3</t>
  </si>
  <si>
    <t>727121558</t>
  </si>
  <si>
    <t>34,20 " zriadenie stredného deliaceho ostrovčeka</t>
  </si>
  <si>
    <t>13</t>
  </si>
  <si>
    <t>181301103.S</t>
  </si>
  <si>
    <t>Rozprestretie ornice v rovine , plocha do 500 m2, hr.do 200 mm</t>
  </si>
  <si>
    <t>-278656037</t>
  </si>
  <si>
    <t>14</t>
  </si>
  <si>
    <t>183405211.P</t>
  </si>
  <si>
    <t xml:space="preserve">Výsev trávniku hydroosevom na ornicu, vrátane 2 x ošetrenia </t>
  </si>
  <si>
    <t>-26320</t>
  </si>
  <si>
    <t>15</t>
  </si>
  <si>
    <t>M</t>
  </si>
  <si>
    <t>005720001300.S</t>
  </si>
  <si>
    <t>Osivá tráv - trávové semeno</t>
  </si>
  <si>
    <t>kg</t>
  </si>
  <si>
    <t>143097110</t>
  </si>
  <si>
    <t>90*0,0309 'Prepočítané koeficientom množstva</t>
  </si>
  <si>
    <t>ZP_02</t>
  </si>
  <si>
    <t>Práce súvisiace s dočasnými zastávkami MHD</t>
  </si>
  <si>
    <t>16</t>
  </si>
  <si>
    <t>111201101.P</t>
  </si>
  <si>
    <t>Odstránenie krovín a stromov s koreňom s priemerom kmeňa do 100 mm vrátane vhodného uskladnenia a ošetrovania</t>
  </si>
  <si>
    <t>-418311967</t>
  </si>
  <si>
    <t>12,00 " použijú sa pre spätnú výsadbu</t>
  </si>
  <si>
    <t>17</t>
  </si>
  <si>
    <t>122101101.S</t>
  </si>
  <si>
    <t>Odkopávka a prekopávka nezapažená v horninách 1-2 do 100 m3</t>
  </si>
  <si>
    <t>233172010</t>
  </si>
  <si>
    <t>132,00*0,20 " odstránenie humóznej vrstvy</t>
  </si>
  <si>
    <t>18</t>
  </si>
  <si>
    <t>-1725510238</t>
  </si>
  <si>
    <t>19</t>
  </si>
  <si>
    <t>564761111.S</t>
  </si>
  <si>
    <t>Podklad alebo kryt z kameniva hrubého drveného veľ. 32-63 mm s rozprestretím a zhutnením hr. 200 mm</t>
  </si>
  <si>
    <t>-1071499567</t>
  </si>
  <si>
    <t>113107122.P</t>
  </si>
  <si>
    <t>Odstránenie podkladu v ploche do 200 m2 z kameniva hrubého drveného, hr. 200 mm,  vrátane odvozu a skladovania</t>
  </si>
  <si>
    <t>-312444413</t>
  </si>
  <si>
    <t>21</t>
  </si>
  <si>
    <t>-1753583161</t>
  </si>
  <si>
    <t>22</t>
  </si>
  <si>
    <t>-7790424</t>
  </si>
  <si>
    <t>23</t>
  </si>
  <si>
    <t>-1280636884</t>
  </si>
  <si>
    <t>132*0,0309 'Prepočítané koeficientom množstva</t>
  </si>
  <si>
    <t>24</t>
  </si>
  <si>
    <t>184102114.S</t>
  </si>
  <si>
    <t>Výsadba dreviny s balom v rovine alebo na svahu do 1:5, priemer balu nad 400 do 500 mm</t>
  </si>
  <si>
    <t>-9758870</t>
  </si>
  <si>
    <t>12,00 " pôvodné kríky</t>
  </si>
  <si>
    <t>25</t>
  </si>
  <si>
    <t>914791188</t>
  </si>
  <si>
    <t xml:space="preserve">Ostatné doplňujúce konštrukcie a práce súvisiace s dočasným zriadením a odstránením zastávok MHD - komplet (označníky, úprava zábradlia a pod.) </t>
  </si>
  <si>
    <t>kpl</t>
  </si>
  <si>
    <t>-1014266851</t>
  </si>
  <si>
    <t>BP_01</t>
  </si>
  <si>
    <t>Búranie a demontáže - komunikácie</t>
  </si>
  <si>
    <t>26</t>
  </si>
  <si>
    <t>113152240.S</t>
  </si>
  <si>
    <t>Frézovanie asf. podkladu alebo krytu bez prek., plochy do 500 m2, pruh š. cez 0,5 m do 1 m, hr. 100 mm  0,254 t</t>
  </si>
  <si>
    <t>-1685629353</t>
  </si>
  <si>
    <t>504,00 "obrusná vrstva vozovky</t>
  </si>
  <si>
    <t>27</t>
  </si>
  <si>
    <t>113107243.S</t>
  </si>
  <si>
    <t>Odstránenie krytu asfaltového v ploche nad 200 m2, hr. nad 100 do 150 mm,  -0,31600t</t>
  </si>
  <si>
    <t>979001779</t>
  </si>
  <si>
    <t>504,00 " ložná vrstva vozovky</t>
  </si>
  <si>
    <t>30,00 " chodníky</t>
  </si>
  <si>
    <t>28</t>
  </si>
  <si>
    <t>113307224.S</t>
  </si>
  <si>
    <t>Odstránenie podkladu v ploche nad 200 m2 z kameniva hrubého drveného, hr. 300 do 400mm,  -0,56000t</t>
  </si>
  <si>
    <t>-74355501</t>
  </si>
  <si>
    <t>504,00 " podklad vozovky</t>
  </si>
  <si>
    <t>30,00 " podklad chodníkov</t>
  </si>
  <si>
    <t>29</t>
  </si>
  <si>
    <t>113106611.S</t>
  </si>
  <si>
    <t>Rozoberanie zámkovej dlažby všetkých druhov v ploche do 20 m2,  -0,2600 t</t>
  </si>
  <si>
    <t>2067711340</t>
  </si>
  <si>
    <t>2*9,00 " bezbarierová úprava na prechode Adlerova</t>
  </si>
  <si>
    <t>30</t>
  </si>
  <si>
    <t>113202111.S</t>
  </si>
  <si>
    <t>Vytrhanie obrúb kamenných, s vybúraním lôžka, z krajníkov alebo obrubníkov stojatých,  -0,14500t</t>
  </si>
  <si>
    <t>m</t>
  </si>
  <si>
    <t>1000458327</t>
  </si>
  <si>
    <t>80,00 " 20% sa opätovne použije</t>
  </si>
  <si>
    <t>31</t>
  </si>
  <si>
    <t>979024441.S</t>
  </si>
  <si>
    <t>Očistenie vybúraných obrubníkov, krajníkov, dosiek alebo panelov z akéhokoľvek lôžka</t>
  </si>
  <si>
    <t>-540506779</t>
  </si>
  <si>
    <t>80,00*0,20 " 20% vybúraných obrubníkov pred opätovným použitím</t>
  </si>
  <si>
    <t>32</t>
  </si>
  <si>
    <t>966005111.S</t>
  </si>
  <si>
    <t>Rozobratie cestného zábradlia s betónovými pätkami</t>
  </si>
  <si>
    <t>1054933500</t>
  </si>
  <si>
    <t>Po demontáži sa zrealizuje nová povrchová úprava a spätne sa namontuje</t>
  </si>
  <si>
    <t>20 " stredný deliaci pás</t>
  </si>
  <si>
    <t>30+45 " okolo prístreškov</t>
  </si>
  <si>
    <t>33</t>
  </si>
  <si>
    <t>966006277</t>
  </si>
  <si>
    <t>Odstránenie (demontáž) zvislej dopravnej značky zo stĺpov, stĺpikov alebo konzol</t>
  </si>
  <si>
    <t>503749014</t>
  </si>
  <si>
    <t>Dočasné odstránenie, značky sa spätne namontujú</t>
  </si>
  <si>
    <t>9,00 " vrátane stĺpikov ak prekážajú pri rekonštrukcii</t>
  </si>
  <si>
    <t>34</t>
  </si>
  <si>
    <t>113107142.S</t>
  </si>
  <si>
    <t>Odstránenie krytu asfaltového v ploche do 200 m2, hr. nad 50 do 100 mm,  -0,18100t</t>
  </si>
  <si>
    <t>294263415</t>
  </si>
  <si>
    <t>23,10 " pre bezbariérovú opravu</t>
  </si>
  <si>
    <t>35</t>
  </si>
  <si>
    <t>919735112.S</t>
  </si>
  <si>
    <t>Rezanie existujúceho asfaltového krytu alebo podkladu hĺbky nad 50 do 100 mm</t>
  </si>
  <si>
    <t>424649370</t>
  </si>
  <si>
    <t>(20*2*2+30*2*2+10*2*2+(1,6*2+5+5+2,3*2+0,8*2+0,8+3,3*2+4+4+2,8*2+5,85*2+0,8))*1,15 " hranica búrania</t>
  </si>
  <si>
    <t>36</t>
  </si>
  <si>
    <t>979082213.S</t>
  </si>
  <si>
    <t>Vodorovná doprava sutiny bez naloženia so zložením a hrubým urovnaním na vzdialenosť do 1 km</t>
  </si>
  <si>
    <t>-1171297485</t>
  </si>
  <si>
    <t>Búranie a demontáže na priľahlých komunikáciach</t>
  </si>
  <si>
    <t>4,680+11,600 " betón, dlažba, obrubníky</t>
  </si>
  <si>
    <t>128,016+168,747+4,181 " asfalty</t>
  </si>
  <si>
    <t>37</t>
  </si>
  <si>
    <t>979082219.S</t>
  </si>
  <si>
    <t>Príplatok k cene za každý ďalší aj začatý 1 km nad 1 km pre vodorovnú dopravu sutiny</t>
  </si>
  <si>
    <t>-48292271</t>
  </si>
  <si>
    <t>317,224*14 'Prepočítané koeficientom množstva</t>
  </si>
  <si>
    <t>38</t>
  </si>
  <si>
    <t>979087212.S</t>
  </si>
  <si>
    <t>Nakladanie na dopravné prostriedky pre vodorovnú dopravu sutiny</t>
  </si>
  <si>
    <t>-1425242684</t>
  </si>
  <si>
    <t>39</t>
  </si>
  <si>
    <t>979089022</t>
  </si>
  <si>
    <t>Poplatok za skladovanie - betón, tehly, dlaždice (17 01) ostatné - komunikácie</t>
  </si>
  <si>
    <t>891894508</t>
  </si>
  <si>
    <t>40</t>
  </si>
  <si>
    <t>979089222</t>
  </si>
  <si>
    <t>Poplatok za skladovanie - bitúmenové zmesi, uholný decht, dechtové výrobky (17 03 ), ostatné - komunikácie</t>
  </si>
  <si>
    <t>1896836785</t>
  </si>
  <si>
    <t>BP_02</t>
  </si>
  <si>
    <t>Búranie a demontáže - podchod</t>
  </si>
  <si>
    <t>42</t>
  </si>
  <si>
    <t>978059635</t>
  </si>
  <si>
    <t>Odsekanie a odobratie obkladov stien z obkladačiek vonkajších vrátane podkladovej omietky nad 2 m2,  -0,12800t</t>
  </si>
  <si>
    <t>-311063928</t>
  </si>
  <si>
    <t>(69,75*2+7,5*2)*1,2 " steny podchodu</t>
  </si>
  <si>
    <t>43</t>
  </si>
  <si>
    <t>965024121</t>
  </si>
  <si>
    <t>Búranie kamenných podláh alebo dlažieb z dosiek alebo mozaiky,  -0,19200t</t>
  </si>
  <si>
    <t>1134488318</t>
  </si>
  <si>
    <t>0,35*3*39 " stupne na schodiskách hr. 30 až 50 mm</t>
  </si>
  <si>
    <t>44</t>
  </si>
  <si>
    <t>767996802</t>
  </si>
  <si>
    <t>Demontáž ostatných doplnkov stavieb s hmotnosťou jednotlivých dielov konštr. nad 50 do 100 kg,  -0,00100t</t>
  </si>
  <si>
    <t>-1223285760</t>
  </si>
  <si>
    <t>3368 " kovové prvky prístreškov podchodu</t>
  </si>
  <si>
    <t>45</t>
  </si>
  <si>
    <t>965042141</t>
  </si>
  <si>
    <t>Búranie podkladov pod dlažby, liatych dlažieb a mazanín,betón alebo liaty asfalt hr.do 100 mm, plochy nad 4 m2 -2,20000t</t>
  </si>
  <si>
    <t>-1113050019</t>
  </si>
  <si>
    <t>(3*(20+3+1,25))*0,03 " asfaltová nášlapná vrstva v podchode</t>
  </si>
  <si>
    <t>46</t>
  </si>
  <si>
    <t>962042321</t>
  </si>
  <si>
    <t>Búranie muriva alebo vybúranie otvorov plochy nad 4 m2 z betónu prostého nadzákladného,  -2,20000t</t>
  </si>
  <si>
    <t>-2054630524</t>
  </si>
  <si>
    <t>6,50 " odstránenie degradovaných častí vonkajších stien podchodu</t>
  </si>
  <si>
    <t>47</t>
  </si>
  <si>
    <t>976071111</t>
  </si>
  <si>
    <t>Vybúranie kovových madiel a zábradlí,  -0,03700t</t>
  </si>
  <si>
    <t>-181050120</t>
  </si>
  <si>
    <t>(8*2+1,4*2+3+3+4,5*2) " madlo v podchode</t>
  </si>
  <si>
    <t>48</t>
  </si>
  <si>
    <t>963051113</t>
  </si>
  <si>
    <t>Búranie železobetónových stropov doskových hr.nad 80 mm,  -2,40000t</t>
  </si>
  <si>
    <t>-475953018</t>
  </si>
  <si>
    <t>3,5*4*0,2 " pravá strana podchodu</t>
  </si>
  <si>
    <t>49</t>
  </si>
  <si>
    <t>975063135</t>
  </si>
  <si>
    <t>Podchytenie (podopretie) monolitickej dosky počas búracích prác</t>
  </si>
  <si>
    <t>-1921858558</t>
  </si>
  <si>
    <t>3,5*4 " pravá strana podchodu</t>
  </si>
  <si>
    <t>50</t>
  </si>
  <si>
    <t>978071251</t>
  </si>
  <si>
    <t>Odsekanie a odstránenie izolácie lepenkovej vodorovnej,  -0,07300t</t>
  </si>
  <si>
    <t>-1859933351</t>
  </si>
  <si>
    <t>5,55*21*1,2 " na strope podchodu</t>
  </si>
  <si>
    <t>51</t>
  </si>
  <si>
    <t>764317805</t>
  </si>
  <si>
    <t>Demontáž krytiny a oplechovania na múroch,  -0,00785t</t>
  </si>
  <si>
    <t>97424641</t>
  </si>
  <si>
    <t>(3*3+3*9+8*0,4*3)*1,15 " hladký alebo vlnitý plech hr. 1,0 mm</t>
  </si>
  <si>
    <t>52</t>
  </si>
  <si>
    <t>289902120</t>
  </si>
  <si>
    <t>Otlčenie alebo osekanie vrstiev betónu stien s hr. odsekanej vrstvy L do 20 mm,  -0,0528t</t>
  </si>
  <si>
    <t>-107848335</t>
  </si>
  <si>
    <t>185,40 " zarovnanie povrchu stien po odstránení obkladačiek</t>
  </si>
  <si>
    <t>53</t>
  </si>
  <si>
    <t>979081111</t>
  </si>
  <si>
    <t>Odvoz sutiny a vybúraných hmôt na skládku do 1 km</t>
  </si>
  <si>
    <t>1204580468</t>
  </si>
  <si>
    <t>Búranie a demontáže v podchode</t>
  </si>
  <si>
    <t>23,751+7,862+14,300+6,720+9,789 " betón, obkladačky</t>
  </si>
  <si>
    <t>4,803+10,21 " asfalty, bitumeny</t>
  </si>
  <si>
    <t>3,368+1,251+0,412 " kovy</t>
  </si>
  <si>
    <t>54</t>
  </si>
  <si>
    <t>979081121</t>
  </si>
  <si>
    <t>Odvoz sutiny a vybúraných hmôt na skládku za každý ďalší 1 km</t>
  </si>
  <si>
    <t>-1657363612</t>
  </si>
  <si>
    <t>82,466*14 'Prepočítané koeficientom množstva</t>
  </si>
  <si>
    <t>55</t>
  </si>
  <si>
    <t>979089012</t>
  </si>
  <si>
    <t>Poplatok za skladovanie - betón, tehly, dlaždice (17 01) ostatné - podchod</t>
  </si>
  <si>
    <t>1404688382</t>
  </si>
  <si>
    <t>56</t>
  </si>
  <si>
    <t>979089212</t>
  </si>
  <si>
    <t>Poplatok za skladovanie - bitúmenové zmesi, uholný decht, dechtové výrobky (17 03 ), ostatné - podchod</t>
  </si>
  <si>
    <t>1663662289</t>
  </si>
  <si>
    <t>57</t>
  </si>
  <si>
    <t>979089312</t>
  </si>
  <si>
    <t>Poplatok za skladovanie - kovy (meď, bronz, mosadz atď.) (17 04 ), ostatné - podchod</t>
  </si>
  <si>
    <t>1474393265</t>
  </si>
  <si>
    <t>PI_01</t>
  </si>
  <si>
    <t>Izolácie podchodu a súvisiace práce</t>
  </si>
  <si>
    <t>58</t>
  </si>
  <si>
    <t>938902051</t>
  </si>
  <si>
    <t>Očistenie povrchu betónových konštrukcií otryskaním - pod izoláciu</t>
  </si>
  <si>
    <t>-1438996835</t>
  </si>
  <si>
    <t>26,6*4*1,15 " obnažené prechodové dosky</t>
  </si>
  <si>
    <t>91,4*1,15 " obnažená nosná konštrukcia podchodu</t>
  </si>
  <si>
    <t>59</t>
  </si>
  <si>
    <t>632452284.S</t>
  </si>
  <si>
    <t>Cementový poter (vhodný aj ako spádový), pevnosti v tlaku 30 MPa, hr. 20 mm</t>
  </si>
  <si>
    <t>1990049333</t>
  </si>
  <si>
    <t>(26,6*4+91,4)*1,15 " vyrovnávacia vrstva pod izoláciu</t>
  </si>
  <si>
    <t>60</t>
  </si>
  <si>
    <t>711712015</t>
  </si>
  <si>
    <t>Utesnenie pracovných škár tmelom</t>
  </si>
  <si>
    <t>685416415</t>
  </si>
  <si>
    <t>4*7,00 " styk prechodová doska - nosná konštrukcia</t>
  </si>
  <si>
    <t>61</t>
  </si>
  <si>
    <t>711111001.S</t>
  </si>
  <si>
    <t>Zhotovenie izolácie proti zemnej vlhkosti vodorovná náterom penetračným za studena</t>
  </si>
  <si>
    <t>1686460263</t>
  </si>
  <si>
    <t>62</t>
  </si>
  <si>
    <t>246170000444</t>
  </si>
  <si>
    <t>Lak asfaltový penetračný</t>
  </si>
  <si>
    <t>-490301414</t>
  </si>
  <si>
    <t>454,94*0,3 'Prepočítané koeficientom množstva</t>
  </si>
  <si>
    <t>63</t>
  </si>
  <si>
    <t>711641567.S</t>
  </si>
  <si>
    <t>Zhotovenie  izolácie podzemných objektov pásmi pritavením rubová NAIP</t>
  </si>
  <si>
    <t>-865106786</t>
  </si>
  <si>
    <t>(26,6*4+91,4)*1,15 " prechodové dosky a nosná konštrukcia</t>
  </si>
  <si>
    <t>2*20,00*(0,75+0,75)*1,15 " prekrytie styku prechodová doska - nosná koštrukcia, resp. zatiahnutie izolácie za úložný prah</t>
  </si>
  <si>
    <t>64</t>
  </si>
  <si>
    <t>628330000144</t>
  </si>
  <si>
    <t>Pás asfaltový nataviteľný hr. 5,0 mm, modifikovaný, vhodný pre jednovrstvový hydroizolačný systém spodných stavieb a mostov</t>
  </si>
  <si>
    <t>1193422021</t>
  </si>
  <si>
    <t>296,47*1,15 'Prepočítané koeficientom množstva</t>
  </si>
  <si>
    <t>65</t>
  </si>
  <si>
    <t>711691172.S</t>
  </si>
  <si>
    <t>Zhotovenie ochrannej vrstvy izolácie z textílie, pre podchody, objekty v podzemí</t>
  </si>
  <si>
    <t>1839020096</t>
  </si>
  <si>
    <t>(26,6*4+84,2)*1,15 " miesta v styku s asfaltovými vrstvami vozovky vynechať</t>
  </si>
  <si>
    <t>66</t>
  </si>
  <si>
    <t>693110004500.S</t>
  </si>
  <si>
    <t>Geotextília polypropylénová netkaná 300 g/m2</t>
  </si>
  <si>
    <t>1046997476</t>
  </si>
  <si>
    <t>219,19*1,1 'Prepočítané koeficientom množstva</t>
  </si>
  <si>
    <t>PU_01</t>
  </si>
  <si>
    <t>Sanácie,  povrchové úpravy a ostatné konštrukcie v podchode</t>
  </si>
  <si>
    <t>67</t>
  </si>
  <si>
    <t>311272051.S</t>
  </si>
  <si>
    <t>Murivo nosné (m3) z betónových debniacich tvárnic s betónovou výplňou C 16/20 hrúbky 400 mm</t>
  </si>
  <si>
    <t>258300219</t>
  </si>
  <si>
    <t>(3+4,1+3)*0,6*0,4*1,2 " doplnenie v mieste odstránenej stropnej dosky</t>
  </si>
  <si>
    <t>68</t>
  </si>
  <si>
    <t>938902071</t>
  </si>
  <si>
    <t>Očistenie povrchu betónových konštrukcií tlakovou vodou</t>
  </si>
  <si>
    <t>-1170434048</t>
  </si>
  <si>
    <t>Nastavenie tlaku vody prispôsobiť podľa stavu degradácie povrchu</t>
  </si>
  <si>
    <t>203,25 " steny podchodu po búracích prácach a pred sanáciou</t>
  </si>
  <si>
    <t>102,50 " strop podchodu pred sanáciou</t>
  </si>
  <si>
    <t>69</t>
  </si>
  <si>
    <t>627471131</t>
  </si>
  <si>
    <t>Reprofilácia podhľadov sanačnou maltou, 1 vrstva hr. 10 mm</t>
  </si>
  <si>
    <t>-1036093442</t>
  </si>
  <si>
    <t>70</t>
  </si>
  <si>
    <t>627471152</t>
  </si>
  <si>
    <t>Reprofilácia stien sanačnou maltou, 1 vrstva hr. 20 mm</t>
  </si>
  <si>
    <t>1802954350</t>
  </si>
  <si>
    <t>71</t>
  </si>
  <si>
    <t>627471332</t>
  </si>
  <si>
    <t>Vyrovnanie vodorovných plôch (podhľadov) stierkou zo sanačnej malty, 1 vrstva hr. 4 mm</t>
  </si>
  <si>
    <t>-554042937</t>
  </si>
  <si>
    <t>72</t>
  </si>
  <si>
    <t>627471352</t>
  </si>
  <si>
    <t>Vyrovnanie zvisých plôch (stien) stierkou zo sanačnej malty, 1 vrstva hr. 4 mm</t>
  </si>
  <si>
    <t>-1721986205</t>
  </si>
  <si>
    <t>73</t>
  </si>
  <si>
    <t>711415017</t>
  </si>
  <si>
    <t>Izolácia na zastavenie prenikajúcej vody vodotesnou maltou - podhľad</t>
  </si>
  <si>
    <t>1467092406</t>
  </si>
  <si>
    <t>2*102,5 " dve vrstvy - 2 x 2 mm</t>
  </si>
  <si>
    <t>74</t>
  </si>
  <si>
    <t>621481121.S</t>
  </si>
  <si>
    <t>Potiahnutie vonkajších podhľadov sklotextílnou mriežkou s vložením bez lepidla</t>
  </si>
  <si>
    <t>-577726337</t>
  </si>
  <si>
    <t>75</t>
  </si>
  <si>
    <t>711415018</t>
  </si>
  <si>
    <t>Izolácia na zastavenie prenikajúcej vody vodotesnou maltou - steny</t>
  </si>
  <si>
    <t>791838265</t>
  </si>
  <si>
    <t>2*203,25 " dve vrstvy - 2 x 2 mm</t>
  </si>
  <si>
    <t>76</t>
  </si>
  <si>
    <t>622481122.S</t>
  </si>
  <si>
    <t>Potiahnutie vonkajších stien sklotextílnou mriežkou s vložením bez lepidla</t>
  </si>
  <si>
    <t>-1021765842</t>
  </si>
  <si>
    <t>77</t>
  </si>
  <si>
    <t>784410135</t>
  </si>
  <si>
    <t>Penetrovanie jednonásobné pred náterom</t>
  </si>
  <si>
    <t>-1628059709</t>
  </si>
  <si>
    <t>78</t>
  </si>
  <si>
    <t>783894514</t>
  </si>
  <si>
    <t>Náter omietok, betónových povrchov farbami riediteľnými vodou na báze akrylátovej živice - podhľadov</t>
  </si>
  <si>
    <t>1733168587</t>
  </si>
  <si>
    <t>2*102,50 " dve vrstvy</t>
  </si>
  <si>
    <t>79</t>
  </si>
  <si>
    <t>783894524</t>
  </si>
  <si>
    <t>Náter omietok, betónových povrchov farbami riediteľnými vodou na báze akrylátovej živice - stien</t>
  </si>
  <si>
    <t>-1413177761</t>
  </si>
  <si>
    <t>2*203,25 " dve vrstvy</t>
  </si>
  <si>
    <t>80</t>
  </si>
  <si>
    <t>783897012</t>
  </si>
  <si>
    <t>Antigraffiti preventívny náter transparentný - finálna úprava</t>
  </si>
  <si>
    <t>351553294</t>
  </si>
  <si>
    <t>81</t>
  </si>
  <si>
    <t>311328718</t>
  </si>
  <si>
    <t>Konštrukucie nadzákladové - vysprávka po odstránení degradovaných častí betónu mrazuvzdorným betónom alebo cementovou maltou</t>
  </si>
  <si>
    <t>669023689</t>
  </si>
  <si>
    <t>82</t>
  </si>
  <si>
    <t>622661338</t>
  </si>
  <si>
    <t>Zjednocujúci náter betónových konštrukcií</t>
  </si>
  <si>
    <t>585707338</t>
  </si>
  <si>
    <t>8*0,5*5,2*2 " vyspravené časti - dve vrstvy - 20,80x2</t>
  </si>
  <si>
    <t>83</t>
  </si>
  <si>
    <t>772211303</t>
  </si>
  <si>
    <t>Montáž obkladu schodiskových stupňov doskami z pravideľných tvarov hr. 40 - 50 mm</t>
  </si>
  <si>
    <t>-1291191006</t>
  </si>
  <si>
    <t>0,35*3*39 " nášľapná plocha schodu</t>
  </si>
  <si>
    <t>84</t>
  </si>
  <si>
    <t>583840010222</t>
  </si>
  <si>
    <t>Doska obkladová kamenná, protišmyková úprava povrchu, hrúbka 50 mm, z vyvretých hornín</t>
  </si>
  <si>
    <t>-866772408</t>
  </si>
  <si>
    <t>40,95*1,05 'Prepočítané koeficientom množstva</t>
  </si>
  <si>
    <t>85</t>
  </si>
  <si>
    <t>632451628</t>
  </si>
  <si>
    <t>Sanácia betónovej konštrukcie rýchlotuhnúcou opravnou maltou  hr. 10 mm</t>
  </si>
  <si>
    <t>-1774302916</t>
  </si>
  <si>
    <t>0,165*3*39 " podstupnice schodov</t>
  </si>
  <si>
    <t>86</t>
  </si>
  <si>
    <t>721300922.S</t>
  </si>
  <si>
    <t>Prečistenie ležatých zvodov do DN 300</t>
  </si>
  <si>
    <t>-1634695379</t>
  </si>
  <si>
    <t>26,00 " odvodňovacie potrubie zo žľabov v podchode</t>
  </si>
  <si>
    <t>87</t>
  </si>
  <si>
    <t>935141259</t>
  </si>
  <si>
    <t>Prečistenie odvodňovacieho žľabu v podchode a osadenie nových mreží s rámom</t>
  </si>
  <si>
    <t>-752078507</t>
  </si>
  <si>
    <t>88</t>
  </si>
  <si>
    <t>592270082406</t>
  </si>
  <si>
    <t>Mreža/ rošt liatinový, dĺ. 0,5 m, s rámom, pre odvodňovacie žľaby šírky 470 mm</t>
  </si>
  <si>
    <t>1589132965</t>
  </si>
  <si>
    <t>89</t>
  </si>
  <si>
    <t>919732111.S</t>
  </si>
  <si>
    <t>Úprava povrchu cementobetónového krytu brúsením, hr. do 2 mm</t>
  </si>
  <si>
    <t>2081572091</t>
  </si>
  <si>
    <t>80,85 " pochôdzna plocha  v podchode a podesty schodísk pred pokládkou novej  vrstvy</t>
  </si>
  <si>
    <t>90</t>
  </si>
  <si>
    <t>777511045</t>
  </si>
  <si>
    <t>Podlahy z epoxidovej stierky vyrovnávacie hr. 20 mm s kremičitým pieskom</t>
  </si>
  <si>
    <t>700208398</t>
  </si>
  <si>
    <t>(20+3,3+1,2)*3*1,1 " nášľapná vrstva v podchode a na podestách</t>
  </si>
  <si>
    <t>91</t>
  </si>
  <si>
    <t>777610015</t>
  </si>
  <si>
    <t>Epoxidový štrukturovaný valčekovaný náter, penetračný náter, vrchný náter</t>
  </si>
  <si>
    <t>-1596913567</t>
  </si>
  <si>
    <t>92</t>
  </si>
  <si>
    <t>915715111.S</t>
  </si>
  <si>
    <t>Varovný pás lepený z plastových hmatových vodiacich platní šírky 400 mm</t>
  </si>
  <si>
    <t>-1643840396</t>
  </si>
  <si>
    <t>2,2+(2,2+0,4)+3*3 " v podchode - na podestách a pod schodiskom</t>
  </si>
  <si>
    <t>93</t>
  </si>
  <si>
    <t>773993103</t>
  </si>
  <si>
    <t>Ostatné práce - protisklzové samolepiace pásky 18 m x 50 mm žlto-čierna šírky do 50 mm</t>
  </si>
  <si>
    <t>2016385419</t>
  </si>
  <si>
    <t>3*8 " ukončenie schodiska - reflexná úprava</t>
  </si>
  <si>
    <t>94</t>
  </si>
  <si>
    <t>767230070</t>
  </si>
  <si>
    <t>Montáž schodiskového madla na stenu</t>
  </si>
  <si>
    <t>1967631466</t>
  </si>
  <si>
    <t>95</t>
  </si>
  <si>
    <t>553520003500</t>
  </si>
  <si>
    <t>Madlo schodiskové pre kotvenie na stenu, nerezové</t>
  </si>
  <si>
    <t>-1079467813</t>
  </si>
  <si>
    <t>KP_01</t>
  </si>
  <si>
    <t>Komunikácie a súviace konštrukcie</t>
  </si>
  <si>
    <t>96</t>
  </si>
  <si>
    <t>458501112.S</t>
  </si>
  <si>
    <t>Výplňové kliny za oporou z kameniva drveného hutneného po vrstvách</t>
  </si>
  <si>
    <t>-1758286516</t>
  </si>
  <si>
    <t>4,2*21 " spätný hutnený zásyp po úroveň pláne komunikácie</t>
  </si>
  <si>
    <t>97</t>
  </si>
  <si>
    <t>564861111.S</t>
  </si>
  <si>
    <t>Podklad zo štrkodrviny s rozprestretím a zhutnením, po zhutnení hr. 200 mm</t>
  </si>
  <si>
    <t>1543898503</t>
  </si>
  <si>
    <t>8,5*26*2*1,2 " UM ŠD 0/63 Gc</t>
  </si>
  <si>
    <t>98</t>
  </si>
  <si>
    <t>565161211.S</t>
  </si>
  <si>
    <t>Podklad z asfaltového betónu AC 22 P s rozprestretím a zhutnením v pruhu š. do 3 m, po zhutnení hr. 80 mm</t>
  </si>
  <si>
    <t>1261093048</t>
  </si>
  <si>
    <t>99</t>
  </si>
  <si>
    <t>567133115.S</t>
  </si>
  <si>
    <t>Podklad z kameniva stmeleného cementom s rozprestretím a zhutnením, CBGM C 5/6, po zhutnení hr. 200 mm</t>
  </si>
  <si>
    <t>-1014270017</t>
  </si>
  <si>
    <t>7*26*2*1,2</t>
  </si>
  <si>
    <t>100</t>
  </si>
  <si>
    <t>572943115</t>
  </si>
  <si>
    <t>Vyspravenie krytu chodníkov do 15 m2 liatym asfaltom MA hr. nad 40 do 60 mm</t>
  </si>
  <si>
    <t>-1255007885</t>
  </si>
  <si>
    <t>(1,6*2+5+5+2,3*2+0,8*2+0,8+3,3*2+4+4+2,8*2+5,85*2+0,8)*0,2 " po debarierizačných opatreniach</t>
  </si>
  <si>
    <t>101</t>
  </si>
  <si>
    <t>573131102.S</t>
  </si>
  <si>
    <t>Postrek asfaltový infiltračný s posypom kamenivom z cestnej emulzie v množstve 0,80 kg/m2</t>
  </si>
  <si>
    <t>-248006250</t>
  </si>
  <si>
    <t>102</t>
  </si>
  <si>
    <t>573211108.S</t>
  </si>
  <si>
    <t>Postrek asfaltový spojovací bez posypu kamenivom z asfaltu cestného v množstve 0,50 kg/m2</t>
  </si>
  <si>
    <t>1346036993</t>
  </si>
  <si>
    <t>2*504,00 " dve vrstvy</t>
  </si>
  <si>
    <t>103</t>
  </si>
  <si>
    <t>576131311.S</t>
  </si>
  <si>
    <t>Koberec asfaltový modifikovaný I.tr. mastixový SMA 11 O  strednozrnný, po zhutnení hr. 40 mm š. do 3 m</t>
  </si>
  <si>
    <t>-543064573</t>
  </si>
  <si>
    <t>7*30*2*1,2</t>
  </si>
  <si>
    <t>104</t>
  </si>
  <si>
    <t>577154351.S</t>
  </si>
  <si>
    <t>Asfaltový betón vrstva obrusná alebo ložná AC 16 v pruhu š. do 3 m z modifik. asfaltu tr. I, po zhutnení hr. 60 mm</t>
  </si>
  <si>
    <t>-71910516</t>
  </si>
  <si>
    <t>7*28*2*1,2</t>
  </si>
  <si>
    <t>105</t>
  </si>
  <si>
    <t>596911331.S</t>
  </si>
  <si>
    <t>Kladenie dlažby pre nevidiacich hr. 60 mm do lôžka z kameniva ťaženého s vyplnením škár</t>
  </si>
  <si>
    <t>1522905099</t>
  </si>
  <si>
    <t>0,4*(3+3+4,5+5) " varovný pás</t>
  </si>
  <si>
    <t>0,8*(1,6+2,3+3,3+2,8+5,85) " signálny pás</t>
  </si>
  <si>
    <t>106</t>
  </si>
  <si>
    <t>592460007300.S</t>
  </si>
  <si>
    <t>Dlažba betónová pre nevidiacich, rozmer 200x200x60 mm, farebná</t>
  </si>
  <si>
    <t>198192470</t>
  </si>
  <si>
    <t>18,88*1,02 'Prepočítané koeficientom množstva</t>
  </si>
  <si>
    <t>107</t>
  </si>
  <si>
    <t>899231116</t>
  </si>
  <si>
    <t xml:space="preserve">Výšková úprava uličného vstupu alebo vpuste </t>
  </si>
  <si>
    <t>-1109660794</t>
  </si>
  <si>
    <t>108</t>
  </si>
  <si>
    <t>917461112.S</t>
  </si>
  <si>
    <t>Osadenie chodník. obrubníka kamenného stojatého do lôžka z betónu prostého C 16/20 s bočnou oporou</t>
  </si>
  <si>
    <t>-718442197</t>
  </si>
  <si>
    <t>109</t>
  </si>
  <si>
    <t>583810001344</t>
  </si>
  <si>
    <t>Obrubník kamenný z vyvretých hornín</t>
  </si>
  <si>
    <t>717688422</t>
  </si>
  <si>
    <t>0,8*80</t>
  </si>
  <si>
    <t>110</t>
  </si>
  <si>
    <t>914001188</t>
  </si>
  <si>
    <t>Spätné osadenie zvislej dopravnej značky na stĺpik, stĺp, konzolu alebo objekt</t>
  </si>
  <si>
    <t>2087827737</t>
  </si>
  <si>
    <t>111</t>
  </si>
  <si>
    <t>911131111.S</t>
  </si>
  <si>
    <t>Osadenie a montáž cestného zábradlia oceľového s oceľovými stĺpikmi</t>
  </si>
  <si>
    <t>710759562</t>
  </si>
  <si>
    <t>Použije sa pôvodné zábradlie s novou povrchovou úpravou</t>
  </si>
  <si>
    <t>112</t>
  </si>
  <si>
    <t>783201825</t>
  </si>
  <si>
    <t>Odstránenie starých náterov z kovových stavebných doplnkových konštrukcií - zábradlie</t>
  </si>
  <si>
    <t>-1205113680</t>
  </si>
  <si>
    <t>95*1,1 'Prepočítané koeficientom množstva</t>
  </si>
  <si>
    <t>113</t>
  </si>
  <si>
    <t>783225400</t>
  </si>
  <si>
    <t>Nátery kov.stav.doplnk.konštr. syntet. na vzduchu schnúce dvojnás.1x email a tmelením - 105µm</t>
  </si>
  <si>
    <t>145012809</t>
  </si>
  <si>
    <t>114</t>
  </si>
  <si>
    <t>915711312.S</t>
  </si>
  <si>
    <t>Vodorovné dopravné značenie striekané farbou deliacich čiar prerušovaných šírky 125 mm biela retroreflexná</t>
  </si>
  <si>
    <t>1384857338</t>
  </si>
  <si>
    <t>115</t>
  </si>
  <si>
    <t>915715181.S</t>
  </si>
  <si>
    <t>Vodiaca línia 2x3 pruhy frézovaná so zaplnením dvojzložkovým plastom na priechod pre chodcov</t>
  </si>
  <si>
    <t>-1059982352</t>
  </si>
  <si>
    <t>116</t>
  </si>
  <si>
    <t>915721212.S</t>
  </si>
  <si>
    <t>Vodorovné dopravné značenie striekané farbou prechodov pre chodcov, šípky, symboly a pod., biela retroreflexná</t>
  </si>
  <si>
    <t>1205790563</t>
  </si>
  <si>
    <t>10,00 " smerové šipky</t>
  </si>
  <si>
    <t>28,00 " prechod pre chodcov</t>
  </si>
  <si>
    <t>117</t>
  </si>
  <si>
    <t>915791111.S</t>
  </si>
  <si>
    <t>Predznačenie pre značenie striekané farbou z náterových hmôt deliace čiary, vodiace prúžky</t>
  </si>
  <si>
    <t>-1392072372</t>
  </si>
  <si>
    <t>118</t>
  </si>
  <si>
    <t>915791112.S</t>
  </si>
  <si>
    <t>Predznačenie pre vodorovné značenie striekané farbou alebo vykonávané z náterových hmôt</t>
  </si>
  <si>
    <t>151289567</t>
  </si>
  <si>
    <t>PR_01</t>
  </si>
  <si>
    <t>Prístrešky - nosná konštrukcia a opláštenie</t>
  </si>
  <si>
    <t>119</t>
  </si>
  <si>
    <t>767995103</t>
  </si>
  <si>
    <t>Montáž ostatných atypických kovových stavebných doplnkových konštrukcií nad 10 do 20 kg</t>
  </si>
  <si>
    <t>1218868149</t>
  </si>
  <si>
    <t>Prístrešky - podľa dokumentácie na vykonanie prác (DVP), vrátane kotvenia</t>
  </si>
  <si>
    <t>1373 " nosné prvky - ľavý prístrešok</t>
  </si>
  <si>
    <t>1369 " nosné prvky - pravý prístrešok</t>
  </si>
  <si>
    <t>(1373+1369)*0,05 " príložky, zvary, úchyty + 5%</t>
  </si>
  <si>
    <t>Medzisúčet - nosná konštrukcia</t>
  </si>
  <si>
    <t>70,20*9,20 " krytina - trapézový plech</t>
  </si>
  <si>
    <t>151,40*5,25 " opláštenie - ťahokov</t>
  </si>
  <si>
    <t>(646+795)*0,05 " príložky, zvary, úchyty + 5%</t>
  </si>
  <si>
    <t>Medzisúčet - krytina a opláštenie</t>
  </si>
  <si>
    <t>120</t>
  </si>
  <si>
    <t>145520001088</t>
  </si>
  <si>
    <t>Profily oceľové žiarovo pozinkované - typ podľa výkazu z DVP</t>
  </si>
  <si>
    <t>-1655821380</t>
  </si>
  <si>
    <t>121</t>
  </si>
  <si>
    <t>138310006765</t>
  </si>
  <si>
    <t xml:space="preserve">Plech trapézový pozinkovaný </t>
  </si>
  <si>
    <t>-1516518068</t>
  </si>
  <si>
    <t>70,2*1,05 'Prepočítané koeficientom množstva</t>
  </si>
  <si>
    <t>122</t>
  </si>
  <si>
    <t>138310006799</t>
  </si>
  <si>
    <t>Opláštenie - ťahokov pozinkovaný - typ podľa výkazu z DVP</t>
  </si>
  <si>
    <t>478754320</t>
  </si>
  <si>
    <t>151,4*1,05 'Prepočítané koeficientom množstva</t>
  </si>
  <si>
    <t>123</t>
  </si>
  <si>
    <t>138310006999</t>
  </si>
  <si>
    <t>Ostatný materiál špecifikovaný podľa výkazu z DVP - kovanie na brány, kotvy do betónu a pod.</t>
  </si>
  <si>
    <t>136020168</t>
  </si>
  <si>
    <t>PR_02</t>
  </si>
  <si>
    <t>Prístrešky - vegetačná strecha</t>
  </si>
  <si>
    <t>124</t>
  </si>
  <si>
    <t>712331115</t>
  </si>
  <si>
    <t>Zhotovenie hydroizolácie pásmi NAIP prikotvením, so zvareným spojom</t>
  </si>
  <si>
    <t>1589177956</t>
  </si>
  <si>
    <t>125</t>
  </si>
  <si>
    <t>628330000154</t>
  </si>
  <si>
    <t>Pás asfaltový hydroizolačný</t>
  </si>
  <si>
    <t>2068253104</t>
  </si>
  <si>
    <t>70,2*1,15 'Prepočítané koeficientom množstva</t>
  </si>
  <si>
    <t>126</t>
  </si>
  <si>
    <t>309200014922</t>
  </si>
  <si>
    <t>Skrutka a podložka, pozinkovaná, na upevnenie hydroizolácií</t>
  </si>
  <si>
    <t>1849602814</t>
  </si>
  <si>
    <t>70,2*4 'Prepočítané koeficientom množstva</t>
  </si>
  <si>
    <t>127</t>
  </si>
  <si>
    <t>712361709</t>
  </si>
  <si>
    <t>Zhotovenie ochrannej vrstvy proti prerastaniu koreňov z fólie pre zelené strechy</t>
  </si>
  <si>
    <t>-1839898991</t>
  </si>
  <si>
    <t>128</t>
  </si>
  <si>
    <t>283280003977</t>
  </si>
  <si>
    <t>Fólia koreňovzdorná z elastického PELD pre zelené strechy</t>
  </si>
  <si>
    <t>1298441471</t>
  </si>
  <si>
    <t>70,2*1,2 'Prepočítané koeficientom množstva</t>
  </si>
  <si>
    <t>129</t>
  </si>
  <si>
    <t>712331107</t>
  </si>
  <si>
    <t>Zhotovenie drenážnej vrstvy pre zelené strechy</t>
  </si>
  <si>
    <t>2035311610</t>
  </si>
  <si>
    <t>130</t>
  </si>
  <si>
    <t>693310000544</t>
  </si>
  <si>
    <t>Drenážny geokompozit - profilovaná fólia a štruktúrovaná textília - pre zelené strechy</t>
  </si>
  <si>
    <t>711726080</t>
  </si>
  <si>
    <t>131</t>
  </si>
  <si>
    <t>182303119</t>
  </si>
  <si>
    <t>Osadenie ochrannej obruby vegetačnej vrstvy na streche prístreškov</t>
  </si>
  <si>
    <t>676498444</t>
  </si>
  <si>
    <t>132</t>
  </si>
  <si>
    <t>592170001802</t>
  </si>
  <si>
    <t>Obrubník parkový, lxšxv 1000x50x200 mm, prírodný, vrátane ochrannej lišty a upevňovacieho materiálu</t>
  </si>
  <si>
    <t>1961400747</t>
  </si>
  <si>
    <t>133</t>
  </si>
  <si>
    <t>182303118</t>
  </si>
  <si>
    <t>Zriadenie vrstvy substrátu pod vegetačný koberec hr. 50 mm  na streche prístreškov</t>
  </si>
  <si>
    <t>1460391611</t>
  </si>
  <si>
    <t>134</t>
  </si>
  <si>
    <t>103640000144</t>
  </si>
  <si>
    <t>Substrát pre pestovanie rozchodníkov</t>
  </si>
  <si>
    <t>-257491609</t>
  </si>
  <si>
    <t>135</t>
  </si>
  <si>
    <t>180405118</t>
  </si>
  <si>
    <t>Položenie vegetačného koberca na streche prístreškov</t>
  </si>
  <si>
    <t>2114673379</t>
  </si>
  <si>
    <t>136</t>
  </si>
  <si>
    <t>005730000785</t>
  </si>
  <si>
    <t>Koberec vegetačný, rozchodníkový</t>
  </si>
  <si>
    <t>-326076282</t>
  </si>
  <si>
    <t>137</t>
  </si>
  <si>
    <t>764454288</t>
  </si>
  <si>
    <t>Zvodové rúry z pozinkovaného plechu, vrátane lemov, ostatného príslušenstva a zaústenia do vpustov</t>
  </si>
  <si>
    <t>434329676</t>
  </si>
  <si>
    <t>VP</t>
  </si>
  <si>
    <t>Všeobecné položky stavby</t>
  </si>
  <si>
    <t>VP_01</t>
  </si>
  <si>
    <t>Geodetické práce</t>
  </si>
  <si>
    <t>138</t>
  </si>
  <si>
    <t>000300013</t>
  </si>
  <si>
    <t>Geodetické práce - vykonávané pred výstavbou určenie priebehu nadzemného alebo podzemného existujúceho aj plánovaného vedenia</t>
  </si>
  <si>
    <t>262144</t>
  </si>
  <si>
    <t>-769895560</t>
  </si>
  <si>
    <t>139</t>
  </si>
  <si>
    <t>000300021</t>
  </si>
  <si>
    <t>Geodetické práce - vykonávané v priebehu výstavby výškové merania</t>
  </si>
  <si>
    <t>-931421070</t>
  </si>
  <si>
    <t>140</t>
  </si>
  <si>
    <t>000300031</t>
  </si>
  <si>
    <t>Geodetické práce - vykonávané po výstavbe zameranie skutočného vyhotovenia stavby</t>
  </si>
  <si>
    <t>-2093534900</t>
  </si>
  <si>
    <t>VP_02</t>
  </si>
  <si>
    <t>Projektové práce</t>
  </si>
  <si>
    <t>141</t>
  </si>
  <si>
    <t>000400121</t>
  </si>
  <si>
    <t>Projektové práce - náklady na vypracovanie dokumentácie na vykonanie prác</t>
  </si>
  <si>
    <t>381940470</t>
  </si>
  <si>
    <t>142</t>
  </si>
  <si>
    <t>000400122</t>
  </si>
  <si>
    <t>Projektové práce - náklady na dokumentáciu skutočného zhotovenia stavby</t>
  </si>
  <si>
    <t>140547551</t>
  </si>
  <si>
    <t>VP_03</t>
  </si>
  <si>
    <t>Zariadenie staveniska</t>
  </si>
  <si>
    <t>143</t>
  </si>
  <si>
    <t>000600121</t>
  </si>
  <si>
    <t>Zariadenie staveniska - zriadenie, vrátane oplotenia a dočasného odstránenia zariadení nachádzajúcich sa v priestore staveniska v súčinnosti s ich správcami</t>
  </si>
  <si>
    <t>-108707053</t>
  </si>
  <si>
    <t>144</t>
  </si>
  <si>
    <t>000600122</t>
  </si>
  <si>
    <t>Zariadenie staveniska - prevádzka</t>
  </si>
  <si>
    <t>mes</t>
  </si>
  <si>
    <t>-1135970323</t>
  </si>
  <si>
    <t>145</t>
  </si>
  <si>
    <t>000600123</t>
  </si>
  <si>
    <t>Zariadenie staveniska - odstránenie, vrátane spätného osadenia zariadení v súčinnosti s ich správcami</t>
  </si>
  <si>
    <t>-1669051240</t>
  </si>
  <si>
    <t>VP_04</t>
  </si>
  <si>
    <t>Dočasné dopravné značenie</t>
  </si>
  <si>
    <t>146</t>
  </si>
  <si>
    <t>000600224</t>
  </si>
  <si>
    <t>Dočasné dopravné značenie po stavenisku - zriadenie, prevádzka, odstránenie - komplet podľa projektu</t>
  </si>
  <si>
    <t>2140292291</t>
  </si>
  <si>
    <t>601-00 - Osvetlenie podchodu</t>
  </si>
  <si>
    <t xml:space="preserve">M - Práce a dodávky M   </t>
  </si>
  <si>
    <t xml:space="preserve">    21-M - Elektromontáže   </t>
  </si>
  <si>
    <t xml:space="preserve">    46-M - Zemné práce pri extr.mont.prácach   </t>
  </si>
  <si>
    <t xml:space="preserve">HZS - Hodinové zúčtovacie sadzby   </t>
  </si>
  <si>
    <t xml:space="preserve">Práce a dodávky M   </t>
  </si>
  <si>
    <t>21-M</t>
  </si>
  <si>
    <t xml:space="preserve">Elektromontáže   </t>
  </si>
  <si>
    <t>210010022</t>
  </si>
  <si>
    <t>Rúrka tuhá izolačná PVC, uložená pevne 23mm</t>
  </si>
  <si>
    <t>-370518218</t>
  </si>
  <si>
    <t>MATERIAL</t>
  </si>
  <si>
    <t>Trubka VRM 20</t>
  </si>
  <si>
    <t>256</t>
  </si>
  <si>
    <t>-949931411</t>
  </si>
  <si>
    <t>MATERIAL.1</t>
  </si>
  <si>
    <t>Príchytka CL20</t>
  </si>
  <si>
    <t>-2042995593</t>
  </si>
  <si>
    <t>210010091</t>
  </si>
  <si>
    <t>Rúrka ohybná elektroinštalačná z HDPE, D 63 uložená voľne</t>
  </si>
  <si>
    <t>1016603343</t>
  </si>
  <si>
    <t>MATERIAL.2</t>
  </si>
  <si>
    <t>Rúrka ohybná dvojplášťová HDPE, KOPOFLEX BA KF 09063 BA, DN 63, KOPOS</t>
  </si>
  <si>
    <t>-1926796387</t>
  </si>
  <si>
    <t>210010351</t>
  </si>
  <si>
    <t>Škatuľa KR rozvodna IP66, vodiče do 4mm2</t>
  </si>
  <si>
    <t>1471579280</t>
  </si>
  <si>
    <t>MATERIAL.3</t>
  </si>
  <si>
    <t>Krabica acedur 6455-11</t>
  </si>
  <si>
    <t>-2062208306</t>
  </si>
  <si>
    <t>210100001</t>
  </si>
  <si>
    <t>Ukončenie vodiča v rozvádzači a zapojenie do 2,5</t>
  </si>
  <si>
    <t>-1394600208</t>
  </si>
  <si>
    <t>210100259</t>
  </si>
  <si>
    <t>Ukončenie celoplastových káblov zmrašť. záklopkou alebo páskou do 5 x 10 mm2</t>
  </si>
  <si>
    <t>-658180554</t>
  </si>
  <si>
    <t>MATERIAL.4</t>
  </si>
  <si>
    <t>Zmršťovacia káblová hlava 5x4 mm2 až 5x10 mm2</t>
  </si>
  <si>
    <t>1956108236</t>
  </si>
  <si>
    <t>210110071</t>
  </si>
  <si>
    <t>Spínač ovládania osvetlenia svetlocitlivý, stmievač</t>
  </si>
  <si>
    <t>-1895555906</t>
  </si>
  <si>
    <t>MATERIAL.5</t>
  </si>
  <si>
    <t>Pohybový snímač 360°, ANTIVANDAL, IP44</t>
  </si>
  <si>
    <t>-775055971</t>
  </si>
  <si>
    <t>210120104</t>
  </si>
  <si>
    <t>Poistka nožová veľkost 2 do 400 A 500 V</t>
  </si>
  <si>
    <t>-2065645677</t>
  </si>
  <si>
    <t>MATERIAL.6</t>
  </si>
  <si>
    <t>Poistková vložka PN1 32A gG</t>
  </si>
  <si>
    <t>1698361278</t>
  </si>
  <si>
    <t>210120453</t>
  </si>
  <si>
    <t>Istič 3-pól. v skrinke</t>
  </si>
  <si>
    <t>-473996396</t>
  </si>
  <si>
    <t>MATERIAL.7</t>
  </si>
  <si>
    <t>Poistkový odpínač 32A/3</t>
  </si>
  <si>
    <t>1583170049</t>
  </si>
  <si>
    <t>210190001</t>
  </si>
  <si>
    <t>Montáž oceľoplechovej rozvodnice do váhy 20 kg</t>
  </si>
  <si>
    <t>-2076423272</t>
  </si>
  <si>
    <t>MATERIAL.8</t>
  </si>
  <si>
    <t>Rozvádzač RO, 24M, zapustený, IP44/2x</t>
  </si>
  <si>
    <t>-1692506277</t>
  </si>
  <si>
    <t>210201093</t>
  </si>
  <si>
    <t>Zapojenie svietidla LED stropné trubicové IP65</t>
  </si>
  <si>
    <t>656534165</t>
  </si>
  <si>
    <t>MATERIAL.9</t>
  </si>
  <si>
    <t>Svietidlo PHILIPS BGP490 T25 1x LED21/840 DTS, ANTIVANDAL, IP44</t>
  </si>
  <si>
    <t>-348242985</t>
  </si>
  <si>
    <t>210220020</t>
  </si>
  <si>
    <t>Uzemňovacie vedenie v zemi FeZn vrátane izolácie spojov</t>
  </si>
  <si>
    <t>-1159623865</t>
  </si>
  <si>
    <t>3544223850</t>
  </si>
  <si>
    <t>Územňovacia pásovina   ocelová žiarovo zinkovaná  označenie   30 x 4 mm</t>
  </si>
  <si>
    <t>-1055053260</t>
  </si>
  <si>
    <t>210220253</t>
  </si>
  <si>
    <t>Svorka FeZn uzemňovacia SR03</t>
  </si>
  <si>
    <t>-756764614</t>
  </si>
  <si>
    <t>MATERIAL.10</t>
  </si>
  <si>
    <t>Svorka  odbočná spojovacia  ocelová žiarovo zinkovaná  označenie  SR 03 A</t>
  </si>
  <si>
    <t>481761905</t>
  </si>
  <si>
    <t>210810006</t>
  </si>
  <si>
    <t>Kábel medený uložený voľne CYKY 450/750 V 3x2,5</t>
  </si>
  <si>
    <t>-2071842948</t>
  </si>
  <si>
    <t>MATERIAL.11</t>
  </si>
  <si>
    <t>Kábel medený CYKY 3x2,5 mm2</t>
  </si>
  <si>
    <t>-1749910703</t>
  </si>
  <si>
    <t>210810015</t>
  </si>
  <si>
    <t>Kábel medený uložený voľne CYKY 450/750 V 5x1,5</t>
  </si>
  <si>
    <t>-971336461</t>
  </si>
  <si>
    <t>MATERIAL.12</t>
  </si>
  <si>
    <t>Kábel medený CYKY 5x1,5 mm2</t>
  </si>
  <si>
    <t>615154427</t>
  </si>
  <si>
    <t>210810012</t>
  </si>
  <si>
    <t>Kábel medený uložený voľne CYKY 450/750 V 4x6</t>
  </si>
  <si>
    <t>213867343</t>
  </si>
  <si>
    <t>MATERIAL.13</t>
  </si>
  <si>
    <t>CYKY 5x6 Kábel pre pevné uloženie, medený STN</t>
  </si>
  <si>
    <t>394508154</t>
  </si>
  <si>
    <t>210950201</t>
  </si>
  <si>
    <t>Príplatok za zaťahovanie kábla</t>
  </si>
  <si>
    <t>1208644007</t>
  </si>
  <si>
    <t>MD</t>
  </si>
  <si>
    <t>Mimostavenisková doprava</t>
  </si>
  <si>
    <t>1354139824</t>
  </si>
  <si>
    <t xml:space="preserve">Pre stanovenie PHZ uvažovaná jednotková cena vo výške 0,6 % </t>
  </si>
  <si>
    <t>zo súčtu celkových cien položiek rozpočtu 1 až 31</t>
  </si>
  <si>
    <t>1 " komplet</t>
  </si>
  <si>
    <t>MV</t>
  </si>
  <si>
    <t>Murárske výpomoci</t>
  </si>
  <si>
    <t>-1681091221</t>
  </si>
  <si>
    <t xml:space="preserve">Pre stanovenie PHZ uvažovaná jednotková cena vo výške 0,1 % </t>
  </si>
  <si>
    <t>PD</t>
  </si>
  <si>
    <t>Presun dodávok</t>
  </si>
  <si>
    <t>-234654434</t>
  </si>
  <si>
    <t xml:space="preserve">Pre stanovenie PHZ uvažovaná jednotková cena vo výške 0,9 % </t>
  </si>
  <si>
    <t>PM</t>
  </si>
  <si>
    <t>Podružný materiál</t>
  </si>
  <si>
    <t>1489560676</t>
  </si>
  <si>
    <t xml:space="preserve">Pre stanovenie PHZ uvažovaná jednotková cena vo výške 2,7 % </t>
  </si>
  <si>
    <t>PPV</t>
  </si>
  <si>
    <t>Podiel pridružených výkonov</t>
  </si>
  <si>
    <t>-869916011</t>
  </si>
  <si>
    <t>46-M</t>
  </si>
  <si>
    <t xml:space="preserve">Zemné práce pri extr.mont.prácach   </t>
  </si>
  <si>
    <t>460030081</t>
  </si>
  <si>
    <t>Rezanie drážky v asfalte, betóne</t>
  </si>
  <si>
    <t>400713154</t>
  </si>
  <si>
    <t>460080001</t>
  </si>
  <si>
    <t>Betónový základ do zeminy</t>
  </si>
  <si>
    <t>443026563</t>
  </si>
  <si>
    <t>460080101</t>
  </si>
  <si>
    <t>Betónový základ - rozbúranie</t>
  </si>
  <si>
    <t>794479970</t>
  </si>
  <si>
    <t>460200163</t>
  </si>
  <si>
    <t>Hĺbenie káblovej ryhy 35 cm širokej a 80 cm hlbokej, v zemine triedy 3</t>
  </si>
  <si>
    <t>-1487145102</t>
  </si>
  <si>
    <t>41</t>
  </si>
  <si>
    <t>460200283</t>
  </si>
  <si>
    <t>Hĺbenie káblovej ryhy 50 cm širokej a 100 cm hlbokej, v zemine triedy 3</t>
  </si>
  <si>
    <t>-1590196877</t>
  </si>
  <si>
    <t>460300006</t>
  </si>
  <si>
    <t>Zhutnenie zeminy po vrstvách pri zahrnutí rýh strojom, vrstva zeminy 20 cm</t>
  </si>
  <si>
    <t>1467828876</t>
  </si>
  <si>
    <t>460420041</t>
  </si>
  <si>
    <t>Zriadenie káblového lôžka z piesku a cementu bez zakrytia, v ryhe šírky do 100 cm, hr. vrstvy 12 cm</t>
  </si>
  <si>
    <t>-1203036504</t>
  </si>
  <si>
    <t>5831214500</t>
  </si>
  <si>
    <t>Drvina vápencová zmes  0 - 4</t>
  </si>
  <si>
    <t>1461684520</t>
  </si>
  <si>
    <t>460490012</t>
  </si>
  <si>
    <t>Rozvinutie a uloženie výstražnej fólie z PVC do ryhy, šírka 33 cm</t>
  </si>
  <si>
    <t>165511451</t>
  </si>
  <si>
    <t>2830002000</t>
  </si>
  <si>
    <t>Fólia červená v m</t>
  </si>
  <si>
    <t>-1146039171</t>
  </si>
  <si>
    <t>460560163</t>
  </si>
  <si>
    <t>Ručný zásyp nezap. káblovej ryhy bez zhutn. zeminy, 35 cm širokej, 80 cm hlbokej v zemine tr. 3</t>
  </si>
  <si>
    <t>-1328581874</t>
  </si>
  <si>
    <t>460560283</t>
  </si>
  <si>
    <t>Ručný zásyp nezap. káblovej ryhy bez zhutn. zeminy, 50 cm širokej, 100 cm hlbokej v zemine tr. 3</t>
  </si>
  <si>
    <t>-1227209888</t>
  </si>
  <si>
    <t>460600001</t>
  </si>
  <si>
    <t>Odvoz zeminy do 1km</t>
  </si>
  <si>
    <t>-1204413332</t>
  </si>
  <si>
    <t>460600002</t>
  </si>
  <si>
    <t>Odvoz zeminy za ďalší km</t>
  </si>
  <si>
    <t>-1720772646</t>
  </si>
  <si>
    <t>460600021</t>
  </si>
  <si>
    <t>Odvoz materiálu (sutiny) na skládku</t>
  </si>
  <si>
    <t>-1510262794</t>
  </si>
  <si>
    <t>461650060</t>
  </si>
  <si>
    <t>Uskladnenie odpadu na skládke</t>
  </si>
  <si>
    <t>-1992547996</t>
  </si>
  <si>
    <t>460620013</t>
  </si>
  <si>
    <t>Provizórna úprava terénu, zemina tr.3</t>
  </si>
  <si>
    <t>1311315894</t>
  </si>
  <si>
    <t>PPV.1</t>
  </si>
  <si>
    <t>-1393333444</t>
  </si>
  <si>
    <t xml:space="preserve">Pre stanovenie PHZ uvažovaná jednotková cena vo výške 6,0 % </t>
  </si>
  <si>
    <t>zo súčtu celkových cien položiek rozpočtu 37 až 53</t>
  </si>
  <si>
    <t>HZS</t>
  </si>
  <si>
    <t xml:space="preserve">Hodinové zúčtovacie sadzby   </t>
  </si>
  <si>
    <t>HZS000114.S</t>
  </si>
  <si>
    <t>Stavebno montážne práce najnáročnejšie na odbornosť - prehliadky pracoviska a revízie (Tr 4) v rozsahu viac ako 8 hodín (vypínanie siete VSD, vytýčenie IS)</t>
  </si>
  <si>
    <t>hod</t>
  </si>
  <si>
    <t>1728162378</t>
  </si>
  <si>
    <t>HZS000213</t>
  </si>
  <si>
    <t>Nepredvídané montážne práce náročné - odborné (Tr 3) v rozsahu viac ako 4 a menej ako 8 hodín</t>
  </si>
  <si>
    <t>1707016913</t>
  </si>
  <si>
    <t>HZS000114.1</t>
  </si>
  <si>
    <t>Vyhotovenie odbornej prehliadky a skúšky</t>
  </si>
  <si>
    <t>-229868109</t>
  </si>
  <si>
    <t>HZS000114</t>
  </si>
  <si>
    <t>PD skutočného vyhotovenia PD skutočného vyhotovenia</t>
  </si>
  <si>
    <t>-1398675640</t>
  </si>
  <si>
    <t>602-00 - Kamerový systém</t>
  </si>
  <si>
    <t>-1327223759</t>
  </si>
  <si>
    <t>1227339484</t>
  </si>
  <si>
    <t>26960064</t>
  </si>
  <si>
    <t>1815234141</t>
  </si>
  <si>
    <t>-1604967314</t>
  </si>
  <si>
    <t>Montáž kamerovej skrinky</t>
  </si>
  <si>
    <t>228517626</t>
  </si>
  <si>
    <t>Kamerova skrinka Skrinka SCHNEIDER NSYS3D5420P</t>
  </si>
  <si>
    <t>-1157132605</t>
  </si>
  <si>
    <t>Pol1</t>
  </si>
  <si>
    <t>Vyzbroj kamerovej skrinky bez aktívnich prvkov</t>
  </si>
  <si>
    <t>-1176004367</t>
  </si>
  <si>
    <t>Pol2</t>
  </si>
  <si>
    <t>Zvar optického kábla</t>
  </si>
  <si>
    <t>vl</t>
  </si>
  <si>
    <t>1752300266</t>
  </si>
  <si>
    <t>Pol3</t>
  </si>
  <si>
    <t>Pigtail LC/PC, SM, 1,5m</t>
  </si>
  <si>
    <t>590272551</t>
  </si>
  <si>
    <t>Pol4</t>
  </si>
  <si>
    <t>Adaptér LC/PC, SM Duplex</t>
  </si>
  <si>
    <t>-1589389138</t>
  </si>
  <si>
    <t>Pol5</t>
  </si>
  <si>
    <t>Optický kábel 4-vláknový 9/125 LSOH</t>
  </si>
  <si>
    <t>1293573878</t>
  </si>
  <si>
    <t>Pol6</t>
  </si>
  <si>
    <t>PREPATOVA OCHRANA FLP-B+C MAXI  SILNOPRUD PRIVOD</t>
  </si>
  <si>
    <t>-849083110</t>
  </si>
  <si>
    <t>Pol7</t>
  </si>
  <si>
    <t>PREPATOVA OCHRANA DL-1G RJ45-POE PRE KAMERY</t>
  </si>
  <si>
    <t>-39521681</t>
  </si>
  <si>
    <t>Pol8</t>
  </si>
  <si>
    <t>Patchcord Duplex E2000/APC-LC/PC 9/125</t>
  </si>
  <si>
    <t>115399534</t>
  </si>
  <si>
    <t>Pol9</t>
  </si>
  <si>
    <t>Kompletáž kamerovej skrinky</t>
  </si>
  <si>
    <t>133817787</t>
  </si>
  <si>
    <t>Pol10</t>
  </si>
  <si>
    <t>FTP Cat5E LSOH</t>
  </si>
  <si>
    <t>978787609</t>
  </si>
  <si>
    <t>Pol11</t>
  </si>
  <si>
    <t>SYKFY 5X2X0.5MM (TR)</t>
  </si>
  <si>
    <t>1606499177</t>
  </si>
  <si>
    <t>-634277983</t>
  </si>
  <si>
    <t>-309814024</t>
  </si>
  <si>
    <t>MAT_ KAMERA</t>
  </si>
  <si>
    <t>KAMERA BOSCH NDE-3503-AL</t>
  </si>
  <si>
    <t>-1220089474</t>
  </si>
  <si>
    <t xml:space="preserve">5MPx dome kamera FLEXIDOME IP 3000i s IR prisvietením do 30m, true D/N, 5.3MP@20fps/4.1MP@25fps,1/2,9" CMOS, rozlíšenie 3072 × 1728,  </t>
  </si>
  <si>
    <t xml:space="preserve"> H.265; H.264; M- JPEG, Kompresia H.265-úspora dátového toku a uložného miesta až o 80% oproti bežným H.264 kamerám,</t>
  </si>
  <si>
    <t>automatický varifokálny (AVF) motorický, DC iris, IR objektív 3,2-10mm(89°-30°), Essential Video Analytics (EVA), HDR (WDR120dB),</t>
  </si>
  <si>
    <t>obojsmerné audio a audio alarm, citlivosť 0,379lx (color), 0,042lx (bw), 0lx (IR), podpora micro SD karty až do 2TB,</t>
  </si>
  <si>
    <t>12VDC(3,1W/9,5W)/ POE(3,5W/10,5W),IP66, IK10,</t>
  </si>
  <si>
    <t>Pracovná teplota -30 °C až +50 °C,  s montážnou na povrch, Rozmery Ø137mm x výška 122mm, hmotnosť 760g</t>
  </si>
  <si>
    <t>3 " ks podľa uvedenej špecifikácie</t>
  </si>
  <si>
    <t>220321903</t>
  </si>
  <si>
    <t>MONTAZ PEVNEJ KAMERY V KRYTE</t>
  </si>
  <si>
    <t>-270723567</t>
  </si>
  <si>
    <t>220321910</t>
  </si>
  <si>
    <t>NAS. PEVNEJ KAMERY</t>
  </si>
  <si>
    <t>475206625</t>
  </si>
  <si>
    <t>CNGE2FE4SMSPOE</t>
  </si>
  <si>
    <t>Self Managed Switch, 4 Ports 10/100TX With High Power PoE+ (30W IEEE 802.3at On Ports 1 - 4), 2 Ports 1000FX SFP Slot, PSU Purchased Separately*†</t>
  </si>
  <si>
    <t>-502358055</t>
  </si>
  <si>
    <t>PS-DRA60-48A</t>
  </si>
  <si>
    <t>48VDC 60Watt (1.25A) DIN Rail High Temp Power Supply (-40⁰C to +71⁰C With -40⁰C Start-Up) For PoE Applications. Screw Terminals.</t>
  </si>
  <si>
    <t>-1155697716</t>
  </si>
  <si>
    <t>SFP-6</t>
  </si>
  <si>
    <t>SINGLEMODE, 1000FX, 1310NM, 15KM, 2 FIBER, LC, MSA COMPLIANT</t>
  </si>
  <si>
    <t>-214061376</t>
  </si>
  <si>
    <t>MBV-XCHAN-100</t>
  </si>
  <si>
    <t>BVMS Professional 10.0, License Camera/decoder expansion</t>
  </si>
  <si>
    <t>-380080231</t>
  </si>
  <si>
    <t>SLUŽBA</t>
  </si>
  <si>
    <t>implementácia licencií, pridanie kamier do systému BVMS</t>
  </si>
  <si>
    <t>-435801282</t>
  </si>
  <si>
    <t>SLUŽBA.1</t>
  </si>
  <si>
    <t>implementácia kamier a nastavenie kamier, pririadenie do mapových podkladov</t>
  </si>
  <si>
    <t>1323416990</t>
  </si>
  <si>
    <t>SLUŽBA.2</t>
  </si>
  <si>
    <t>nastavenie iSCSI diskového poľa a systému VRM pre 1 CH</t>
  </si>
  <si>
    <t>-564702432</t>
  </si>
  <si>
    <t>-1160764026</t>
  </si>
  <si>
    <t>891441884</t>
  </si>
  <si>
    <t>1475529477</t>
  </si>
  <si>
    <t>712388616</t>
  </si>
  <si>
    <t xml:space="preserve">Pre stanovenie PHZ uvažovaná jednotková cena vo výške 1,5 % </t>
  </si>
  <si>
    <t>zo súčtu celkových cien položiek rozpočtu 1 až 33</t>
  </si>
  <si>
    <t>-106573848</t>
  </si>
  <si>
    <t xml:space="preserve">Pre stanovenie PHZ uvažovaná jednotková cena vo výške 0,25 % </t>
  </si>
  <si>
    <t>-1932827205</t>
  </si>
  <si>
    <t xml:space="preserve">Pre stanovenie PHZ uvažovaná jednotková cena vo výške 1,0 % </t>
  </si>
  <si>
    <t>-746371041</t>
  </si>
  <si>
    <t xml:space="preserve">Pre stanovenie PHZ uvažovaná jednotková cena vo výške 3,0 % </t>
  </si>
  <si>
    <t>-476968799</t>
  </si>
  <si>
    <t>364203174</t>
  </si>
  <si>
    <t>-152669886</t>
  </si>
  <si>
    <t>1804933897</t>
  </si>
  <si>
    <t>1381203846</t>
  </si>
  <si>
    <t>1288400765</t>
  </si>
  <si>
    <t>-1170925762</t>
  </si>
  <si>
    <t>-873134401</t>
  </si>
  <si>
    <t>46060</t>
  </si>
  <si>
    <t>83007188</t>
  </si>
  <si>
    <t>46060.1</t>
  </si>
  <si>
    <t>985881547</t>
  </si>
  <si>
    <t>-55315067</t>
  </si>
  <si>
    <t>252344550</t>
  </si>
  <si>
    <t xml:space="preserve">Pre stanovenie PHZ uvažovaná jednotková cena vo výške 12,5 % </t>
  </si>
  <si>
    <t>zo súčtu celkových cien položiek rozpočtu 39 až 48</t>
  </si>
  <si>
    <t>-819947218</t>
  </si>
  <si>
    <t>1462320323</t>
  </si>
  <si>
    <t>-1776560099</t>
  </si>
  <si>
    <t>Podchod Trieda arm. gen. L. Svobodu - Adlerova, Košice - rekonštrukcia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</si>
</sst>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sz val="10"/>
      <name val="Arial CE"/>
      <family val="2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41" fillId="0" borderId="0" xfId="0" applyFont="1"/>
    <xf numFmtId="0" fontId="42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2" xfId="0" applyFont="1" applyBorder="1"/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T9" sqref="T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75" customHeight="1">
      <c r="AR2" s="244" t="s">
        <v>5</v>
      </c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S2" s="18" t="s">
        <v>6</v>
      </c>
      <c r="BT2" s="18" t="s">
        <v>7</v>
      </c>
    </row>
    <row r="3" spans="1:74" s="1" customFormat="1" ht="16.5" customHeight="1">
      <c r="B3" s="19"/>
      <c r="C3" s="20"/>
      <c r="D3" s="262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25" t="s">
        <v>13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21"/>
      <c r="BE5" s="222" t="s">
        <v>14</v>
      </c>
      <c r="BS5" s="18" t="s">
        <v>6</v>
      </c>
    </row>
    <row r="6" spans="1:74" s="1" customFormat="1" ht="36.950000000000003" customHeight="1">
      <c r="B6" s="21"/>
      <c r="D6" s="27" t="s">
        <v>15</v>
      </c>
      <c r="K6" s="227" t="s">
        <v>1157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21"/>
      <c r="BE6" s="223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18</v>
      </c>
      <c r="AR7" s="21"/>
      <c r="BE7" s="223"/>
      <c r="BS7" s="18" t="s">
        <v>6</v>
      </c>
    </row>
    <row r="8" spans="1:74" s="1" customFormat="1" ht="12" customHeight="1">
      <c r="B8" s="21"/>
      <c r="D8" s="28" t="s">
        <v>19</v>
      </c>
      <c r="K8" s="26" t="s">
        <v>20</v>
      </c>
      <c r="AK8" s="28" t="s">
        <v>21</v>
      </c>
      <c r="AN8" s="29" t="s">
        <v>27</v>
      </c>
      <c r="AR8" s="21"/>
      <c r="BE8" s="223"/>
      <c r="BS8" s="18" t="s">
        <v>6</v>
      </c>
    </row>
    <row r="9" spans="1:74" s="1" customFormat="1" ht="14.45" customHeight="1">
      <c r="B9" s="21"/>
      <c r="AR9" s="21"/>
      <c r="BE9" s="223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23"/>
      <c r="BS10" s="18" t="s">
        <v>6</v>
      </c>
    </row>
    <row r="11" spans="1:74" s="1" customFormat="1" ht="18.399999999999999" customHeight="1">
      <c r="B11" s="21"/>
      <c r="E11" s="26" t="s">
        <v>24</v>
      </c>
      <c r="AK11" s="28" t="s">
        <v>25</v>
      </c>
      <c r="AN11" s="26" t="s">
        <v>1</v>
      </c>
      <c r="AR11" s="21"/>
      <c r="BE11" s="223"/>
      <c r="BS11" s="18" t="s">
        <v>6</v>
      </c>
    </row>
    <row r="12" spans="1:74" s="1" customFormat="1" ht="6.95" customHeight="1">
      <c r="B12" s="21"/>
      <c r="AR12" s="21"/>
      <c r="BE12" s="223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23"/>
      <c r="BS13" s="18" t="s">
        <v>6</v>
      </c>
    </row>
    <row r="14" spans="1:74" ht="12.75">
      <c r="B14" s="21"/>
      <c r="E14" s="228" t="s">
        <v>27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8" t="s">
        <v>25</v>
      </c>
      <c r="AN14" s="30" t="s">
        <v>27</v>
      </c>
      <c r="AR14" s="21"/>
      <c r="BE14" s="223"/>
      <c r="BS14" s="18" t="s">
        <v>6</v>
      </c>
    </row>
    <row r="15" spans="1:74" s="1" customFormat="1" ht="6.95" customHeight="1">
      <c r="B15" s="21"/>
      <c r="AR15" s="21"/>
      <c r="BE15" s="223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23"/>
      <c r="BS16" s="18" t="s">
        <v>3</v>
      </c>
    </row>
    <row r="17" spans="1:71" s="1" customFormat="1" ht="18.399999999999999" customHeight="1">
      <c r="B17" s="21"/>
      <c r="E17" s="26" t="s">
        <v>29</v>
      </c>
      <c r="AK17" s="28" t="s">
        <v>25</v>
      </c>
      <c r="AN17" s="26" t="s">
        <v>1</v>
      </c>
      <c r="AR17" s="21"/>
      <c r="BE17" s="223"/>
      <c r="BS17" s="18" t="s">
        <v>30</v>
      </c>
    </row>
    <row r="18" spans="1:71" s="1" customFormat="1" ht="6.95" customHeight="1">
      <c r="B18" s="21"/>
      <c r="AR18" s="21"/>
      <c r="BE18" s="223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23"/>
      <c r="BS19" s="18" t="s">
        <v>6</v>
      </c>
    </row>
    <row r="20" spans="1:71" s="1" customFormat="1" ht="18.399999999999999" customHeight="1">
      <c r="B20" s="21"/>
      <c r="D20" s="214"/>
      <c r="E20" s="26" t="s">
        <v>29</v>
      </c>
      <c r="AK20" s="28" t="s">
        <v>25</v>
      </c>
      <c r="AN20" s="26" t="s">
        <v>1</v>
      </c>
      <c r="AR20" s="21"/>
      <c r="BE20" s="223"/>
      <c r="BS20" s="18" t="s">
        <v>30</v>
      </c>
    </row>
    <row r="21" spans="1:71" s="1" customFormat="1" ht="6.95" customHeight="1">
      <c r="B21" s="21"/>
      <c r="AR21" s="21"/>
      <c r="BE21" s="223"/>
    </row>
    <row r="22" spans="1:71" s="1" customFormat="1" ht="12" customHeight="1">
      <c r="B22" s="21"/>
      <c r="D22" s="28" t="s">
        <v>32</v>
      </c>
      <c r="AR22" s="21"/>
      <c r="BE22" s="223"/>
    </row>
    <row r="23" spans="1:71" s="1" customFormat="1" ht="16.5" customHeight="1">
      <c r="B23" s="21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21"/>
      <c r="BE23" s="223"/>
    </row>
    <row r="24" spans="1:71" s="1" customFormat="1" ht="6.95" customHeight="1">
      <c r="B24" s="21"/>
      <c r="AR24" s="21"/>
      <c r="BE24" s="22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23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31">
        <f>ROUND(AG94,2)</f>
        <v>0</v>
      </c>
      <c r="AL26" s="232"/>
      <c r="AM26" s="232"/>
      <c r="AN26" s="232"/>
      <c r="AO26" s="232"/>
      <c r="AP26" s="33"/>
      <c r="AQ26" s="33"/>
      <c r="AR26" s="34"/>
      <c r="BE26" s="22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2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33" t="s">
        <v>34</v>
      </c>
      <c r="M28" s="233"/>
      <c r="N28" s="233"/>
      <c r="O28" s="233"/>
      <c r="P28" s="233"/>
      <c r="Q28" s="33"/>
      <c r="R28" s="33"/>
      <c r="S28" s="33"/>
      <c r="T28" s="33"/>
      <c r="U28" s="33"/>
      <c r="V28" s="33"/>
      <c r="W28" s="233" t="s">
        <v>35</v>
      </c>
      <c r="X28" s="233"/>
      <c r="Y28" s="233"/>
      <c r="Z28" s="233"/>
      <c r="AA28" s="233"/>
      <c r="AB28" s="233"/>
      <c r="AC28" s="233"/>
      <c r="AD28" s="233"/>
      <c r="AE28" s="233"/>
      <c r="AF28" s="33"/>
      <c r="AG28" s="33"/>
      <c r="AH28" s="33"/>
      <c r="AI28" s="33"/>
      <c r="AJ28" s="33"/>
      <c r="AK28" s="233" t="s">
        <v>36</v>
      </c>
      <c r="AL28" s="233"/>
      <c r="AM28" s="233"/>
      <c r="AN28" s="233"/>
      <c r="AO28" s="233"/>
      <c r="AP28" s="33"/>
      <c r="AQ28" s="33"/>
      <c r="AR28" s="34"/>
      <c r="BE28" s="223"/>
    </row>
    <row r="29" spans="1:71" s="3" customFormat="1" ht="14.45" customHeight="1">
      <c r="B29" s="38"/>
      <c r="D29" s="28" t="s">
        <v>37</v>
      </c>
      <c r="F29" s="39" t="s">
        <v>38</v>
      </c>
      <c r="L29" s="218">
        <v>0.2</v>
      </c>
      <c r="M29" s="217"/>
      <c r="N29" s="217"/>
      <c r="O29" s="217"/>
      <c r="P29" s="217"/>
      <c r="Q29" s="40"/>
      <c r="R29" s="40"/>
      <c r="S29" s="40"/>
      <c r="T29" s="40"/>
      <c r="U29" s="40"/>
      <c r="V29" s="40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F29" s="40"/>
      <c r="AG29" s="40"/>
      <c r="AH29" s="40"/>
      <c r="AI29" s="40"/>
      <c r="AJ29" s="40"/>
      <c r="AK29" s="216">
        <f>ROUND(AV94, 2)</f>
        <v>0</v>
      </c>
      <c r="AL29" s="217"/>
      <c r="AM29" s="217"/>
      <c r="AN29" s="217"/>
      <c r="AO29" s="217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24"/>
    </row>
    <row r="30" spans="1:71" s="3" customFormat="1" ht="14.45" customHeight="1">
      <c r="B30" s="38"/>
      <c r="F30" s="39" t="s">
        <v>39</v>
      </c>
      <c r="L30" s="218">
        <v>0.2</v>
      </c>
      <c r="M30" s="217"/>
      <c r="N30" s="217"/>
      <c r="O30" s="217"/>
      <c r="P30" s="217"/>
      <c r="Q30" s="40"/>
      <c r="R30" s="40"/>
      <c r="S30" s="40"/>
      <c r="T30" s="40"/>
      <c r="U30" s="40"/>
      <c r="V30" s="40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F30" s="40"/>
      <c r="AG30" s="40"/>
      <c r="AH30" s="40"/>
      <c r="AI30" s="40"/>
      <c r="AJ30" s="40"/>
      <c r="AK30" s="216">
        <f>ROUND(AW94, 2)</f>
        <v>0</v>
      </c>
      <c r="AL30" s="217"/>
      <c r="AM30" s="217"/>
      <c r="AN30" s="217"/>
      <c r="AO30" s="217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24"/>
    </row>
    <row r="31" spans="1:71" s="3" customFormat="1" ht="14.45" hidden="1" customHeight="1">
      <c r="B31" s="38"/>
      <c r="F31" s="28" t="s">
        <v>40</v>
      </c>
      <c r="L31" s="221">
        <v>0.2</v>
      </c>
      <c r="M31" s="220"/>
      <c r="N31" s="220"/>
      <c r="O31" s="220"/>
      <c r="P31" s="220"/>
      <c r="W31" s="219">
        <f>ROUND(BB94, 2)</f>
        <v>0</v>
      </c>
      <c r="X31" s="220"/>
      <c r="Y31" s="220"/>
      <c r="Z31" s="220"/>
      <c r="AA31" s="220"/>
      <c r="AB31" s="220"/>
      <c r="AC31" s="220"/>
      <c r="AD31" s="220"/>
      <c r="AE31" s="220"/>
      <c r="AK31" s="219">
        <v>0</v>
      </c>
      <c r="AL31" s="220"/>
      <c r="AM31" s="220"/>
      <c r="AN31" s="220"/>
      <c r="AO31" s="220"/>
      <c r="AR31" s="38"/>
      <c r="BE31" s="224"/>
    </row>
    <row r="32" spans="1:71" s="3" customFormat="1" ht="14.45" hidden="1" customHeight="1">
      <c r="B32" s="38"/>
      <c r="F32" s="28" t="s">
        <v>41</v>
      </c>
      <c r="L32" s="221">
        <v>0.2</v>
      </c>
      <c r="M32" s="220"/>
      <c r="N32" s="220"/>
      <c r="O32" s="220"/>
      <c r="P32" s="220"/>
      <c r="W32" s="219">
        <f>ROUND(BC94, 2)</f>
        <v>0</v>
      </c>
      <c r="X32" s="220"/>
      <c r="Y32" s="220"/>
      <c r="Z32" s="220"/>
      <c r="AA32" s="220"/>
      <c r="AB32" s="220"/>
      <c r="AC32" s="220"/>
      <c r="AD32" s="220"/>
      <c r="AE32" s="220"/>
      <c r="AK32" s="219">
        <v>0</v>
      </c>
      <c r="AL32" s="220"/>
      <c r="AM32" s="220"/>
      <c r="AN32" s="220"/>
      <c r="AO32" s="220"/>
      <c r="AR32" s="38"/>
      <c r="BE32" s="224"/>
    </row>
    <row r="33" spans="1:57" s="3" customFormat="1" ht="14.45" hidden="1" customHeight="1">
      <c r="B33" s="38"/>
      <c r="F33" s="39" t="s">
        <v>42</v>
      </c>
      <c r="L33" s="218">
        <v>0</v>
      </c>
      <c r="M33" s="217"/>
      <c r="N33" s="217"/>
      <c r="O33" s="217"/>
      <c r="P33" s="217"/>
      <c r="Q33" s="40"/>
      <c r="R33" s="40"/>
      <c r="S33" s="40"/>
      <c r="T33" s="40"/>
      <c r="U33" s="40"/>
      <c r="V33" s="40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F33" s="40"/>
      <c r="AG33" s="40"/>
      <c r="AH33" s="40"/>
      <c r="AI33" s="40"/>
      <c r="AJ33" s="40"/>
      <c r="AK33" s="216">
        <v>0</v>
      </c>
      <c r="AL33" s="217"/>
      <c r="AM33" s="217"/>
      <c r="AN33" s="217"/>
      <c r="AO33" s="217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2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23"/>
    </row>
    <row r="35" spans="1:57" s="2" customFormat="1" ht="25.9" customHeight="1">
      <c r="A35" s="33"/>
      <c r="B35" s="34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254" t="s">
        <v>45</v>
      </c>
      <c r="Y35" s="255"/>
      <c r="Z35" s="255"/>
      <c r="AA35" s="255"/>
      <c r="AB35" s="255"/>
      <c r="AC35" s="44"/>
      <c r="AD35" s="44"/>
      <c r="AE35" s="44"/>
      <c r="AF35" s="44"/>
      <c r="AG35" s="44"/>
      <c r="AH35" s="44"/>
      <c r="AI35" s="44"/>
      <c r="AJ35" s="44"/>
      <c r="AK35" s="256">
        <f>SUM(AK26:AK33)</f>
        <v>0</v>
      </c>
      <c r="AL35" s="255"/>
      <c r="AM35" s="255"/>
      <c r="AN35" s="255"/>
      <c r="AO35" s="257"/>
      <c r="AP35" s="42"/>
      <c r="AQ35" s="42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6"/>
      <c r="D49" s="47" t="s">
        <v>46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47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9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48</v>
      </c>
      <c r="AI60" s="36"/>
      <c r="AJ60" s="36"/>
      <c r="AK60" s="36"/>
      <c r="AL60" s="36"/>
      <c r="AM60" s="49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7" t="s">
        <v>50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51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9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48</v>
      </c>
      <c r="AI75" s="36"/>
      <c r="AJ75" s="36"/>
      <c r="AK75" s="36"/>
      <c r="AL75" s="36"/>
      <c r="AM75" s="49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8" t="s">
        <v>12</v>
      </c>
      <c r="L84" s="4" t="str">
        <f>K5</f>
        <v>DSP_2</v>
      </c>
      <c r="AR84" s="55"/>
    </row>
    <row r="85" spans="1:91" s="5" customFormat="1" ht="36.950000000000003" customHeight="1">
      <c r="B85" s="56"/>
      <c r="C85" s="57" t="s">
        <v>15</v>
      </c>
      <c r="L85" s="245" t="str">
        <f>K6</f>
        <v>Podchod Trieda arm. gen. L. Svobodu - Adlerova, Košice - rekonštrukcia</v>
      </c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  <c r="AM85" s="246"/>
      <c r="AN85" s="246"/>
      <c r="AO85" s="246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Košice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47" t="str">
        <f>IF(AN8= "","",AN8)</f>
        <v>Vyplň údaj</v>
      </c>
      <c r="AN87" s="247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" customHeight="1">
      <c r="A89" s="33"/>
      <c r="B89" s="34"/>
      <c r="C89" s="28" t="s">
        <v>22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Košice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28</v>
      </c>
      <c r="AJ89" s="33"/>
      <c r="AK89" s="33"/>
      <c r="AL89" s="33"/>
      <c r="AM89" s="248" t="str">
        <f>IF(E17="","",E17)</f>
        <v>TUNROAD Engineering, s.r.o.</v>
      </c>
      <c r="AN89" s="249"/>
      <c r="AO89" s="249"/>
      <c r="AP89" s="249"/>
      <c r="AQ89" s="33"/>
      <c r="AR89" s="34"/>
      <c r="AS89" s="250" t="s">
        <v>53</v>
      </c>
      <c r="AT89" s="251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25.7" customHeight="1">
      <c r="A90" s="33"/>
      <c r="B90" s="34"/>
      <c r="C90" s="28" t="s">
        <v>26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8" t="str">
        <f>IF(E18="","",E18)</f>
        <v/>
      </c>
      <c r="AN90" s="249"/>
      <c r="AO90" s="249"/>
      <c r="AP90" s="249"/>
      <c r="AQ90" s="33"/>
      <c r="AR90" s="34"/>
      <c r="AS90" s="252"/>
      <c r="AT90" s="253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2"/>
      <c r="AT91" s="253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37" t="s">
        <v>54</v>
      </c>
      <c r="D92" s="238"/>
      <c r="E92" s="238"/>
      <c r="F92" s="238"/>
      <c r="G92" s="238"/>
      <c r="H92" s="64"/>
      <c r="I92" s="239" t="s">
        <v>55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40" t="s">
        <v>56</v>
      </c>
      <c r="AH92" s="238"/>
      <c r="AI92" s="238"/>
      <c r="AJ92" s="238"/>
      <c r="AK92" s="238"/>
      <c r="AL92" s="238"/>
      <c r="AM92" s="238"/>
      <c r="AN92" s="239" t="s">
        <v>57</v>
      </c>
      <c r="AO92" s="238"/>
      <c r="AP92" s="241"/>
      <c r="AQ92" s="65" t="s">
        <v>58</v>
      </c>
      <c r="AR92" s="34"/>
      <c r="AS92" s="66" t="s">
        <v>59</v>
      </c>
      <c r="AT92" s="67" t="s">
        <v>60</v>
      </c>
      <c r="AU92" s="67" t="s">
        <v>61</v>
      </c>
      <c r="AV92" s="67" t="s">
        <v>62</v>
      </c>
      <c r="AW92" s="67" t="s">
        <v>63</v>
      </c>
      <c r="AX92" s="67" t="s">
        <v>64</v>
      </c>
      <c r="AY92" s="67" t="s">
        <v>65</v>
      </c>
      <c r="AZ92" s="67" t="s">
        <v>66</v>
      </c>
      <c r="BA92" s="67" t="s">
        <v>67</v>
      </c>
      <c r="BB92" s="67" t="s">
        <v>68</v>
      </c>
      <c r="BC92" s="67" t="s">
        <v>69</v>
      </c>
      <c r="BD92" s="68" t="s">
        <v>70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71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42">
        <f>ROUND(SUM(AG95:AG97),2)</f>
        <v>0</v>
      </c>
      <c r="AH94" s="242"/>
      <c r="AI94" s="242"/>
      <c r="AJ94" s="242"/>
      <c r="AK94" s="242"/>
      <c r="AL94" s="242"/>
      <c r="AM94" s="242"/>
      <c r="AN94" s="243">
        <f>SUM(AG94,AT94)</f>
        <v>0</v>
      </c>
      <c r="AO94" s="243"/>
      <c r="AP94" s="243"/>
      <c r="AQ94" s="76" t="s">
        <v>1</v>
      </c>
      <c r="AR94" s="72"/>
      <c r="AS94" s="77">
        <f>ROUND(SUM(AS95:AS97),2)</f>
        <v>0</v>
      </c>
      <c r="AT94" s="78">
        <f>ROUND(SUM(AV94:AW94),2)</f>
        <v>0</v>
      </c>
      <c r="AU94" s="79">
        <f>ROUND(SUM(AU95:AU97),5)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ROUND(SUM(AZ95:AZ97),2)</f>
        <v>0</v>
      </c>
      <c r="BA94" s="78">
        <f>ROUND(SUM(BA95:BA97),2)</f>
        <v>0</v>
      </c>
      <c r="BB94" s="78">
        <f>ROUND(SUM(BB95:BB97),2)</f>
        <v>0</v>
      </c>
      <c r="BC94" s="78">
        <f>ROUND(SUM(BC95:BC97),2)</f>
        <v>0</v>
      </c>
      <c r="BD94" s="80">
        <f>ROUND(SUM(BD95:BD97),2)</f>
        <v>0</v>
      </c>
      <c r="BS94" s="81" t="s">
        <v>72</v>
      </c>
      <c r="BT94" s="81" t="s">
        <v>73</v>
      </c>
      <c r="BU94" s="82" t="s">
        <v>74</v>
      </c>
      <c r="BV94" s="81" t="s">
        <v>75</v>
      </c>
      <c r="BW94" s="81" t="s">
        <v>4</v>
      </c>
      <c r="BX94" s="81" t="s">
        <v>76</v>
      </c>
      <c r="CL94" s="81" t="s">
        <v>1</v>
      </c>
    </row>
    <row r="95" spans="1:91" s="7" customFormat="1" ht="16.5" customHeight="1">
      <c r="A95" s="83" t="s">
        <v>77</v>
      </c>
      <c r="B95" s="84"/>
      <c r="C95" s="85"/>
      <c r="D95" s="236" t="s">
        <v>78</v>
      </c>
      <c r="E95" s="236"/>
      <c r="F95" s="236"/>
      <c r="G95" s="236"/>
      <c r="H95" s="236"/>
      <c r="I95" s="86"/>
      <c r="J95" s="236" t="s">
        <v>79</v>
      </c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4">
        <f>'201-00 - Podchod Adlerova'!J30</f>
        <v>0</v>
      </c>
      <c r="AH95" s="235"/>
      <c r="AI95" s="235"/>
      <c r="AJ95" s="235"/>
      <c r="AK95" s="235"/>
      <c r="AL95" s="235"/>
      <c r="AM95" s="235"/>
      <c r="AN95" s="234">
        <f>SUM(AG95,AT95)</f>
        <v>0</v>
      </c>
      <c r="AO95" s="235"/>
      <c r="AP95" s="235"/>
      <c r="AQ95" s="87" t="s">
        <v>80</v>
      </c>
      <c r="AR95" s="84"/>
      <c r="AS95" s="88">
        <v>0</v>
      </c>
      <c r="AT95" s="89">
        <f>ROUND(SUM(AV95:AW95),2)</f>
        <v>0</v>
      </c>
      <c r="AU95" s="90">
        <f>'201-00 - Podchod Adlerova'!P131</f>
        <v>0</v>
      </c>
      <c r="AV95" s="89">
        <f>'201-00 - Podchod Adlerova'!J33</f>
        <v>0</v>
      </c>
      <c r="AW95" s="89">
        <f>'201-00 - Podchod Adlerova'!J34</f>
        <v>0</v>
      </c>
      <c r="AX95" s="89">
        <f>'201-00 - Podchod Adlerova'!J35</f>
        <v>0</v>
      </c>
      <c r="AY95" s="89">
        <f>'201-00 - Podchod Adlerova'!J36</f>
        <v>0</v>
      </c>
      <c r="AZ95" s="89">
        <f>'201-00 - Podchod Adlerova'!F33</f>
        <v>0</v>
      </c>
      <c r="BA95" s="89">
        <f>'201-00 - Podchod Adlerova'!F34</f>
        <v>0</v>
      </c>
      <c r="BB95" s="89">
        <f>'201-00 - Podchod Adlerova'!F35</f>
        <v>0</v>
      </c>
      <c r="BC95" s="89">
        <f>'201-00 - Podchod Adlerova'!F36</f>
        <v>0</v>
      </c>
      <c r="BD95" s="91">
        <f>'201-00 - Podchod Adlerova'!F37</f>
        <v>0</v>
      </c>
      <c r="BT95" s="92" t="s">
        <v>81</v>
      </c>
      <c r="BV95" s="92" t="s">
        <v>75</v>
      </c>
      <c r="BW95" s="92" t="s">
        <v>82</v>
      </c>
      <c r="BX95" s="92" t="s">
        <v>4</v>
      </c>
      <c r="CL95" s="92" t="s">
        <v>1</v>
      </c>
      <c r="CM95" s="92" t="s">
        <v>73</v>
      </c>
    </row>
    <row r="96" spans="1:91" s="7" customFormat="1" ht="16.5" customHeight="1">
      <c r="A96" s="83" t="s">
        <v>77</v>
      </c>
      <c r="B96" s="84"/>
      <c r="C96" s="85"/>
      <c r="D96" s="236" t="s">
        <v>83</v>
      </c>
      <c r="E96" s="236"/>
      <c r="F96" s="236"/>
      <c r="G96" s="236"/>
      <c r="H96" s="236"/>
      <c r="I96" s="86"/>
      <c r="J96" s="236" t="s">
        <v>84</v>
      </c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4">
        <f>'601-00 - Osvetlenie podchodu'!J30</f>
        <v>0</v>
      </c>
      <c r="AH96" s="235"/>
      <c r="AI96" s="235"/>
      <c r="AJ96" s="235"/>
      <c r="AK96" s="235"/>
      <c r="AL96" s="235"/>
      <c r="AM96" s="235"/>
      <c r="AN96" s="234">
        <f>SUM(AG96,AT96)</f>
        <v>0</v>
      </c>
      <c r="AO96" s="235"/>
      <c r="AP96" s="235"/>
      <c r="AQ96" s="87" t="s">
        <v>80</v>
      </c>
      <c r="AR96" s="84"/>
      <c r="AS96" s="88">
        <v>0</v>
      </c>
      <c r="AT96" s="89">
        <f>ROUND(SUM(AV96:AW96),2)</f>
        <v>0</v>
      </c>
      <c r="AU96" s="90">
        <f>'601-00 - Osvetlenie podchodu'!P120</f>
        <v>0</v>
      </c>
      <c r="AV96" s="89">
        <f>'601-00 - Osvetlenie podchodu'!J33</f>
        <v>0</v>
      </c>
      <c r="AW96" s="89">
        <f>'601-00 - Osvetlenie podchodu'!J34</f>
        <v>0</v>
      </c>
      <c r="AX96" s="89">
        <f>'601-00 - Osvetlenie podchodu'!J35</f>
        <v>0</v>
      </c>
      <c r="AY96" s="89">
        <f>'601-00 - Osvetlenie podchodu'!J36</f>
        <v>0</v>
      </c>
      <c r="AZ96" s="89">
        <f>'601-00 - Osvetlenie podchodu'!F33</f>
        <v>0</v>
      </c>
      <c r="BA96" s="89">
        <f>'601-00 - Osvetlenie podchodu'!F34</f>
        <v>0</v>
      </c>
      <c r="BB96" s="89">
        <f>'601-00 - Osvetlenie podchodu'!F35</f>
        <v>0</v>
      </c>
      <c r="BC96" s="89">
        <f>'601-00 - Osvetlenie podchodu'!F36</f>
        <v>0</v>
      </c>
      <c r="BD96" s="91">
        <f>'601-00 - Osvetlenie podchodu'!F37</f>
        <v>0</v>
      </c>
      <c r="BT96" s="92" t="s">
        <v>81</v>
      </c>
      <c r="BV96" s="92" t="s">
        <v>75</v>
      </c>
      <c r="BW96" s="92" t="s">
        <v>85</v>
      </c>
      <c r="BX96" s="92" t="s">
        <v>4</v>
      </c>
      <c r="CL96" s="92" t="s">
        <v>1</v>
      </c>
      <c r="CM96" s="92" t="s">
        <v>73</v>
      </c>
    </row>
    <row r="97" spans="1:91" s="7" customFormat="1" ht="16.5" customHeight="1">
      <c r="A97" s="83" t="s">
        <v>77</v>
      </c>
      <c r="B97" s="84"/>
      <c r="C97" s="85"/>
      <c r="D97" s="236" t="s">
        <v>86</v>
      </c>
      <c r="E97" s="236"/>
      <c r="F97" s="236"/>
      <c r="G97" s="236"/>
      <c r="H97" s="236"/>
      <c r="I97" s="86"/>
      <c r="J97" s="236" t="s">
        <v>87</v>
      </c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4">
        <f>'602-00 - Kamerový systém'!J30</f>
        <v>0</v>
      </c>
      <c r="AH97" s="235"/>
      <c r="AI97" s="235"/>
      <c r="AJ97" s="235"/>
      <c r="AK97" s="235"/>
      <c r="AL97" s="235"/>
      <c r="AM97" s="235"/>
      <c r="AN97" s="234">
        <f>SUM(AG97,AT97)</f>
        <v>0</v>
      </c>
      <c r="AO97" s="235"/>
      <c r="AP97" s="235"/>
      <c r="AQ97" s="87" t="s">
        <v>80</v>
      </c>
      <c r="AR97" s="84"/>
      <c r="AS97" s="93">
        <v>0</v>
      </c>
      <c r="AT97" s="94">
        <f>ROUND(SUM(AV97:AW97),2)</f>
        <v>0</v>
      </c>
      <c r="AU97" s="95">
        <f>'602-00 - Kamerový systém'!P120</f>
        <v>0</v>
      </c>
      <c r="AV97" s="94">
        <f>'602-00 - Kamerový systém'!J33</f>
        <v>0</v>
      </c>
      <c r="AW97" s="94">
        <f>'602-00 - Kamerový systém'!J34</f>
        <v>0</v>
      </c>
      <c r="AX97" s="94">
        <f>'602-00 - Kamerový systém'!J35</f>
        <v>0</v>
      </c>
      <c r="AY97" s="94">
        <f>'602-00 - Kamerový systém'!J36</f>
        <v>0</v>
      </c>
      <c r="AZ97" s="94">
        <f>'602-00 - Kamerový systém'!F33</f>
        <v>0</v>
      </c>
      <c r="BA97" s="94">
        <f>'602-00 - Kamerový systém'!F34</f>
        <v>0</v>
      </c>
      <c r="BB97" s="94">
        <f>'602-00 - Kamerový systém'!F35</f>
        <v>0</v>
      </c>
      <c r="BC97" s="94">
        <f>'602-00 - Kamerový systém'!F36</f>
        <v>0</v>
      </c>
      <c r="BD97" s="96">
        <f>'602-00 - Kamerový systém'!F37</f>
        <v>0</v>
      </c>
      <c r="BT97" s="92" t="s">
        <v>81</v>
      </c>
      <c r="BV97" s="92" t="s">
        <v>75</v>
      </c>
      <c r="BW97" s="92" t="s">
        <v>88</v>
      </c>
      <c r="BX97" s="92" t="s">
        <v>4</v>
      </c>
      <c r="CL97" s="92" t="s">
        <v>1</v>
      </c>
      <c r="CM97" s="92" t="s">
        <v>73</v>
      </c>
    </row>
    <row r="98" spans="1:91" s="2" customFormat="1" ht="30" customHeight="1">
      <c r="A98" s="33"/>
      <c r="B98" s="34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4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91" s="2" customFormat="1" ht="6.95" customHeight="1">
      <c r="A99" s="33"/>
      <c r="B99" s="51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</sheetData>
  <mergeCells count="50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01-00 - Podchod Adlerova'!C2" display="/"/>
    <hyperlink ref="A96" location="'601-00 - Osvetlenie podchodu'!C2" display="/"/>
    <hyperlink ref="A97" location="'602-00 - Kamerový systém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2"/>
  <sheetViews>
    <sheetView showGridLines="0" workbookViewId="0">
      <selection activeCell="F24" sqref="F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8" t="s">
        <v>82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89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59" t="str">
        <f>'Rekapitulácia stavby'!K6</f>
        <v>Podchod Trieda arm. gen. L. Svobodu - Adlerova, Košice - rekonštrukcia</v>
      </c>
      <c r="F7" s="260"/>
      <c r="G7" s="260"/>
      <c r="H7" s="260"/>
      <c r="L7" s="21"/>
    </row>
    <row r="8" spans="1:46" s="2" customFormat="1" ht="12" customHeight="1">
      <c r="A8" s="33"/>
      <c r="B8" s="34"/>
      <c r="C8" s="33"/>
      <c r="D8" s="28" t="s">
        <v>90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5" t="s">
        <v>91</v>
      </c>
      <c r="F9" s="258"/>
      <c r="G9" s="258"/>
      <c r="H9" s="25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29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1" t="str">
        <f>'Rekapitulácia stavby'!E14</f>
        <v>Vyplň údaj</v>
      </c>
      <c r="F18" s="225"/>
      <c r="G18" s="225"/>
      <c r="H18" s="225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15" t="s">
        <v>29</v>
      </c>
      <c r="F24" s="26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8"/>
      <c r="B27" s="99"/>
      <c r="C27" s="98"/>
      <c r="D27" s="98"/>
      <c r="E27" s="230" t="s">
        <v>1</v>
      </c>
      <c r="F27" s="230"/>
      <c r="G27" s="230"/>
      <c r="H27" s="230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33</v>
      </c>
      <c r="E30" s="33"/>
      <c r="F30" s="33"/>
      <c r="G30" s="33"/>
      <c r="H30" s="33"/>
      <c r="I30" s="33"/>
      <c r="J30" s="75">
        <f>ROUND(J131,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37</v>
      </c>
      <c r="E33" s="39" t="s">
        <v>38</v>
      </c>
      <c r="F33" s="103">
        <f>ROUND((SUM(BE131:BE431)),  2)</f>
        <v>0</v>
      </c>
      <c r="G33" s="104"/>
      <c r="H33" s="104"/>
      <c r="I33" s="105">
        <v>0.2</v>
      </c>
      <c r="J33" s="103">
        <f>ROUND(((SUM(BE131:BE431))*I33),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39</v>
      </c>
      <c r="F34" s="103">
        <f>ROUND((SUM(BF131:BF431)),  2)</f>
        <v>0</v>
      </c>
      <c r="G34" s="104"/>
      <c r="H34" s="104"/>
      <c r="I34" s="105">
        <v>0.2</v>
      </c>
      <c r="J34" s="103">
        <f>ROUND(((SUM(BF131:BF431))*I34),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6">
        <f>ROUND((SUM(BG131:BG431)),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6">
        <f>ROUND((SUM(BH131:BH431)),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42</v>
      </c>
      <c r="F37" s="103">
        <f>ROUND((SUM(BI131:BI431)),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43</v>
      </c>
      <c r="E39" s="64"/>
      <c r="F39" s="64"/>
      <c r="G39" s="110" t="s">
        <v>44</v>
      </c>
      <c r="H39" s="111" t="s">
        <v>45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48</v>
      </c>
      <c r="E61" s="36"/>
      <c r="F61" s="114" t="s">
        <v>49</v>
      </c>
      <c r="G61" s="49" t="s">
        <v>48</v>
      </c>
      <c r="H61" s="36"/>
      <c r="I61" s="36"/>
      <c r="J61" s="115" t="s">
        <v>49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50</v>
      </c>
      <c r="E65" s="50"/>
      <c r="F65" s="50"/>
      <c r="G65" s="47" t="s">
        <v>51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48</v>
      </c>
      <c r="E76" s="36"/>
      <c r="F76" s="114" t="s">
        <v>49</v>
      </c>
      <c r="G76" s="49" t="s">
        <v>48</v>
      </c>
      <c r="H76" s="36"/>
      <c r="I76" s="36"/>
      <c r="J76" s="115" t="s">
        <v>49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9" t="str">
        <f>E7</f>
        <v>Podchod Trieda arm. gen. L. Svobodu - Adlerova, Košice - rekonštrukcia</v>
      </c>
      <c r="F85" s="260"/>
      <c r="G85" s="260"/>
      <c r="H85" s="260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90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5" t="str">
        <f>E9</f>
        <v>201-00 - Podchod Adlerova</v>
      </c>
      <c r="F87" s="258"/>
      <c r="G87" s="258"/>
      <c r="H87" s="25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Košice</v>
      </c>
      <c r="G89" s="33"/>
      <c r="H89" s="33"/>
      <c r="I89" s="28" t="s">
        <v>21</v>
      </c>
      <c r="J89" s="59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Mesto Košice</v>
      </c>
      <c r="G91" s="33"/>
      <c r="H91" s="33"/>
      <c r="I91" s="28" t="s">
        <v>28</v>
      </c>
      <c r="J91" s="31" t="str">
        <f>E21</f>
        <v>TUNROAD Engineering, s.r.o.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7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>
        <f>F24</f>
        <v>0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93</v>
      </c>
      <c r="D94" s="108"/>
      <c r="E94" s="108"/>
      <c r="F94" s="108"/>
      <c r="G94" s="108"/>
      <c r="H94" s="108"/>
      <c r="I94" s="108"/>
      <c r="J94" s="117" t="s">
        <v>94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95</v>
      </c>
      <c r="D96" s="33"/>
      <c r="E96" s="33"/>
      <c r="F96" s="33"/>
      <c r="G96" s="33"/>
      <c r="H96" s="33"/>
      <c r="I96" s="33"/>
      <c r="J96" s="75">
        <f>J131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96</v>
      </c>
    </row>
    <row r="97" spans="1:31" s="9" customFormat="1" ht="24.95" customHeight="1">
      <c r="B97" s="119"/>
      <c r="D97" s="120" t="s">
        <v>97</v>
      </c>
      <c r="E97" s="121"/>
      <c r="F97" s="121"/>
      <c r="G97" s="121"/>
      <c r="H97" s="121"/>
      <c r="I97" s="121"/>
      <c r="J97" s="122">
        <f>J132</f>
        <v>0</v>
      </c>
      <c r="L97" s="119"/>
    </row>
    <row r="98" spans="1:31" s="10" customFormat="1" ht="19.899999999999999" customHeight="1">
      <c r="B98" s="123"/>
      <c r="D98" s="124" t="s">
        <v>98</v>
      </c>
      <c r="E98" s="125"/>
      <c r="F98" s="125"/>
      <c r="G98" s="125"/>
      <c r="H98" s="125"/>
      <c r="I98" s="125"/>
      <c r="J98" s="126">
        <f>J133</f>
        <v>0</v>
      </c>
      <c r="L98" s="123"/>
    </row>
    <row r="99" spans="1:31" s="10" customFormat="1" ht="19.899999999999999" customHeight="1">
      <c r="B99" s="123"/>
      <c r="D99" s="124" t="s">
        <v>99</v>
      </c>
      <c r="E99" s="125"/>
      <c r="F99" s="125"/>
      <c r="G99" s="125"/>
      <c r="H99" s="125"/>
      <c r="I99" s="125"/>
      <c r="J99" s="126">
        <f>J169</f>
        <v>0</v>
      </c>
      <c r="L99" s="123"/>
    </row>
    <row r="100" spans="1:31" s="10" customFormat="1" ht="19.899999999999999" customHeight="1">
      <c r="B100" s="123"/>
      <c r="D100" s="124" t="s">
        <v>100</v>
      </c>
      <c r="E100" s="125"/>
      <c r="F100" s="125"/>
      <c r="G100" s="125"/>
      <c r="H100" s="125"/>
      <c r="I100" s="125"/>
      <c r="J100" s="126">
        <f>J184</f>
        <v>0</v>
      </c>
      <c r="L100" s="123"/>
    </row>
    <row r="101" spans="1:31" s="10" customFormat="1" ht="19.899999999999999" customHeight="1">
      <c r="B101" s="123"/>
      <c r="D101" s="124" t="s">
        <v>101</v>
      </c>
      <c r="E101" s="125"/>
      <c r="F101" s="125"/>
      <c r="G101" s="125"/>
      <c r="H101" s="125"/>
      <c r="I101" s="125"/>
      <c r="J101" s="126">
        <f>J229</f>
        <v>0</v>
      </c>
      <c r="L101" s="123"/>
    </row>
    <row r="102" spans="1:31" s="10" customFormat="1" ht="19.899999999999999" customHeight="1">
      <c r="B102" s="123"/>
      <c r="D102" s="124" t="s">
        <v>102</v>
      </c>
      <c r="E102" s="125"/>
      <c r="F102" s="125"/>
      <c r="G102" s="125"/>
      <c r="H102" s="125"/>
      <c r="I102" s="125"/>
      <c r="J102" s="126">
        <f>J266</f>
        <v>0</v>
      </c>
      <c r="L102" s="123"/>
    </row>
    <row r="103" spans="1:31" s="10" customFormat="1" ht="19.899999999999999" customHeight="1">
      <c r="B103" s="123"/>
      <c r="D103" s="124" t="s">
        <v>103</v>
      </c>
      <c r="E103" s="125"/>
      <c r="F103" s="125"/>
      <c r="G103" s="125"/>
      <c r="H103" s="125"/>
      <c r="I103" s="125"/>
      <c r="J103" s="126">
        <f>J288</f>
        <v>0</v>
      </c>
      <c r="L103" s="123"/>
    </row>
    <row r="104" spans="1:31" s="10" customFormat="1" ht="19.899999999999999" customHeight="1">
      <c r="B104" s="123"/>
      <c r="D104" s="124" t="s">
        <v>104</v>
      </c>
      <c r="E104" s="125"/>
      <c r="F104" s="125"/>
      <c r="G104" s="125"/>
      <c r="H104" s="125"/>
      <c r="I104" s="125"/>
      <c r="J104" s="126">
        <f>J336</f>
        <v>0</v>
      </c>
      <c r="L104" s="123"/>
    </row>
    <row r="105" spans="1:31" s="10" customFormat="1" ht="19.899999999999999" customHeight="1">
      <c r="B105" s="123"/>
      <c r="D105" s="124" t="s">
        <v>105</v>
      </c>
      <c r="E105" s="125"/>
      <c r="F105" s="125"/>
      <c r="G105" s="125"/>
      <c r="H105" s="125"/>
      <c r="I105" s="125"/>
      <c r="J105" s="126">
        <f>J381</f>
        <v>0</v>
      </c>
      <c r="L105" s="123"/>
    </row>
    <row r="106" spans="1:31" s="10" customFormat="1" ht="19.899999999999999" customHeight="1">
      <c r="B106" s="123"/>
      <c r="D106" s="124" t="s">
        <v>106</v>
      </c>
      <c r="E106" s="125"/>
      <c r="F106" s="125"/>
      <c r="G106" s="125"/>
      <c r="H106" s="125"/>
      <c r="I106" s="125"/>
      <c r="J106" s="126">
        <f>J399</f>
        <v>0</v>
      </c>
      <c r="L106" s="123"/>
    </row>
    <row r="107" spans="1:31" s="9" customFormat="1" ht="24.95" customHeight="1">
      <c r="B107" s="119"/>
      <c r="D107" s="120" t="s">
        <v>107</v>
      </c>
      <c r="E107" s="121"/>
      <c r="F107" s="121"/>
      <c r="G107" s="121"/>
      <c r="H107" s="121"/>
      <c r="I107" s="121"/>
      <c r="J107" s="122">
        <f>J418</f>
        <v>0</v>
      </c>
      <c r="L107" s="119"/>
    </row>
    <row r="108" spans="1:31" s="10" customFormat="1" ht="19.899999999999999" customHeight="1">
      <c r="B108" s="123"/>
      <c r="D108" s="124" t="s">
        <v>108</v>
      </c>
      <c r="E108" s="125"/>
      <c r="F108" s="125"/>
      <c r="G108" s="125"/>
      <c r="H108" s="125"/>
      <c r="I108" s="125"/>
      <c r="J108" s="126">
        <f>J419</f>
        <v>0</v>
      </c>
      <c r="L108" s="123"/>
    </row>
    <row r="109" spans="1:31" s="10" customFormat="1" ht="19.899999999999999" customHeight="1">
      <c r="B109" s="123"/>
      <c r="D109" s="124" t="s">
        <v>109</v>
      </c>
      <c r="E109" s="125"/>
      <c r="F109" s="125"/>
      <c r="G109" s="125"/>
      <c r="H109" s="125"/>
      <c r="I109" s="125"/>
      <c r="J109" s="126">
        <f>J423</f>
        <v>0</v>
      </c>
      <c r="L109" s="123"/>
    </row>
    <row r="110" spans="1:31" s="10" customFormat="1" ht="19.899999999999999" customHeight="1">
      <c r="B110" s="123"/>
      <c r="D110" s="124" t="s">
        <v>110</v>
      </c>
      <c r="E110" s="125"/>
      <c r="F110" s="125"/>
      <c r="G110" s="125"/>
      <c r="H110" s="125"/>
      <c r="I110" s="125"/>
      <c r="J110" s="126">
        <f>J426</f>
        <v>0</v>
      </c>
      <c r="L110" s="123"/>
    </row>
    <row r="111" spans="1:31" s="10" customFormat="1" ht="19.899999999999999" customHeight="1">
      <c r="B111" s="123"/>
      <c r="D111" s="124" t="s">
        <v>111</v>
      </c>
      <c r="E111" s="125"/>
      <c r="F111" s="125"/>
      <c r="G111" s="125"/>
      <c r="H111" s="125"/>
      <c r="I111" s="125"/>
      <c r="J111" s="126">
        <f>J430</f>
        <v>0</v>
      </c>
      <c r="L111" s="123"/>
    </row>
    <row r="112" spans="1:31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51"/>
      <c r="C113" s="52"/>
      <c r="D113" s="52"/>
      <c r="E113" s="52"/>
      <c r="F113" s="52"/>
      <c r="G113" s="52"/>
      <c r="H113" s="52"/>
      <c r="I113" s="52"/>
      <c r="J113" s="52"/>
      <c r="K113" s="52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3"/>
      <c r="C117" s="54"/>
      <c r="D117" s="54"/>
      <c r="E117" s="54"/>
      <c r="F117" s="54"/>
      <c r="G117" s="54"/>
      <c r="H117" s="54"/>
      <c r="I117" s="54"/>
      <c r="J117" s="54"/>
      <c r="K117" s="54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2" t="s">
        <v>112</v>
      </c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15</v>
      </c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6.25" customHeight="1">
      <c r="A121" s="33"/>
      <c r="B121" s="34"/>
      <c r="C121" s="33"/>
      <c r="D121" s="33"/>
      <c r="E121" s="259" t="str">
        <f>E7</f>
        <v>Podchod Trieda arm. gen. L. Svobodu - Adlerova, Košice - rekonštrukcia</v>
      </c>
      <c r="F121" s="260"/>
      <c r="G121" s="260"/>
      <c r="H121" s="260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12" customHeight="1">
      <c r="A122" s="33"/>
      <c r="B122" s="34"/>
      <c r="C122" s="28" t="s">
        <v>90</v>
      </c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6.5" customHeight="1">
      <c r="A123" s="33"/>
      <c r="B123" s="34"/>
      <c r="C123" s="33"/>
      <c r="D123" s="33"/>
      <c r="E123" s="245" t="str">
        <f>E9</f>
        <v>201-00 - Podchod Adlerova</v>
      </c>
      <c r="F123" s="258"/>
      <c r="G123" s="258"/>
      <c r="H123" s="258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2" customHeight="1">
      <c r="A125" s="33"/>
      <c r="B125" s="34"/>
      <c r="C125" s="28" t="s">
        <v>19</v>
      </c>
      <c r="D125" s="33"/>
      <c r="E125" s="33"/>
      <c r="F125" s="26" t="str">
        <f>F12</f>
        <v>Košice</v>
      </c>
      <c r="G125" s="33"/>
      <c r="H125" s="33"/>
      <c r="I125" s="28" t="s">
        <v>21</v>
      </c>
      <c r="J125" s="59" t="str">
        <f>IF(J12="","",J12)</f>
        <v>Vyplň údaj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25.7" customHeight="1">
      <c r="A127" s="33"/>
      <c r="B127" s="34"/>
      <c r="C127" s="28" t="s">
        <v>22</v>
      </c>
      <c r="D127" s="33"/>
      <c r="E127" s="33"/>
      <c r="F127" s="26" t="str">
        <f>E15</f>
        <v>Mesto Košice</v>
      </c>
      <c r="G127" s="33"/>
      <c r="H127" s="33"/>
      <c r="I127" s="28" t="s">
        <v>28</v>
      </c>
      <c r="J127" s="31" t="str">
        <f>E21</f>
        <v>TUNROAD Engineering, s.r.o.</v>
      </c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25.7" customHeight="1">
      <c r="A128" s="33"/>
      <c r="B128" s="34"/>
      <c r="C128" s="28" t="s">
        <v>26</v>
      </c>
      <c r="D128" s="33"/>
      <c r="E128" s="33"/>
      <c r="F128" s="26" t="str">
        <f>IF(E18="","",E18)</f>
        <v>Vyplň údaj</v>
      </c>
      <c r="G128" s="33"/>
      <c r="H128" s="33"/>
      <c r="I128" s="28" t="s">
        <v>31</v>
      </c>
      <c r="J128" s="31">
        <f>F24</f>
        <v>0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0.3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11" customFormat="1" ht="29.25" customHeight="1">
      <c r="A130" s="127"/>
      <c r="B130" s="128"/>
      <c r="C130" s="129" t="s">
        <v>113</v>
      </c>
      <c r="D130" s="130" t="s">
        <v>58</v>
      </c>
      <c r="E130" s="130" t="s">
        <v>54</v>
      </c>
      <c r="F130" s="130" t="s">
        <v>55</v>
      </c>
      <c r="G130" s="130" t="s">
        <v>114</v>
      </c>
      <c r="H130" s="130" t="s">
        <v>115</v>
      </c>
      <c r="I130" s="130" t="s">
        <v>116</v>
      </c>
      <c r="J130" s="131" t="s">
        <v>94</v>
      </c>
      <c r="K130" s="132" t="s">
        <v>117</v>
      </c>
      <c r="L130" s="133"/>
      <c r="M130" s="66" t="s">
        <v>1</v>
      </c>
      <c r="N130" s="67" t="s">
        <v>37</v>
      </c>
      <c r="O130" s="67" t="s">
        <v>118</v>
      </c>
      <c r="P130" s="67" t="s">
        <v>119</v>
      </c>
      <c r="Q130" s="67" t="s">
        <v>120</v>
      </c>
      <c r="R130" s="67" t="s">
        <v>121</v>
      </c>
      <c r="S130" s="67" t="s">
        <v>122</v>
      </c>
      <c r="T130" s="68" t="s">
        <v>123</v>
      </c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</row>
    <row r="131" spans="1:65" s="2" customFormat="1" ht="22.9" customHeight="1">
      <c r="A131" s="33"/>
      <c r="B131" s="34"/>
      <c r="C131" s="73" t="s">
        <v>95</v>
      </c>
      <c r="D131" s="33"/>
      <c r="E131" s="33"/>
      <c r="F131" s="33"/>
      <c r="G131" s="33"/>
      <c r="H131" s="33"/>
      <c r="I131" s="33"/>
      <c r="J131" s="134">
        <f>BK131</f>
        <v>0</v>
      </c>
      <c r="K131" s="33"/>
      <c r="L131" s="34"/>
      <c r="M131" s="69"/>
      <c r="N131" s="60"/>
      <c r="O131" s="70"/>
      <c r="P131" s="135">
        <f>P132+P418</f>
        <v>0</v>
      </c>
      <c r="Q131" s="70"/>
      <c r="R131" s="135">
        <f>R132+R418</f>
        <v>3884.4910705900002</v>
      </c>
      <c r="S131" s="70"/>
      <c r="T131" s="136">
        <f>T132+T418</f>
        <v>698.74245399999984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8" t="s">
        <v>72</v>
      </c>
      <c r="AU131" s="18" t="s">
        <v>96</v>
      </c>
      <c r="BK131" s="137">
        <f>BK132+BK418</f>
        <v>0</v>
      </c>
    </row>
    <row r="132" spans="1:65" s="12" customFormat="1" ht="25.9" customHeight="1">
      <c r="B132" s="138"/>
      <c r="D132" s="139" t="s">
        <v>72</v>
      </c>
      <c r="E132" s="140" t="s">
        <v>124</v>
      </c>
      <c r="F132" s="140" t="s">
        <v>125</v>
      </c>
      <c r="I132" s="141"/>
      <c r="J132" s="142">
        <f>BK132</f>
        <v>0</v>
      </c>
      <c r="L132" s="138"/>
      <c r="M132" s="143"/>
      <c r="N132" s="144"/>
      <c r="O132" s="144"/>
      <c r="P132" s="145">
        <f>P133+P169+P184+P229+P266+P288+P336+P381+P399</f>
        <v>0</v>
      </c>
      <c r="Q132" s="144"/>
      <c r="R132" s="145">
        <f>R133+R169+R184+R229+R266+R288+R336+R381+R399</f>
        <v>3884.4910705900002</v>
      </c>
      <c r="S132" s="144"/>
      <c r="T132" s="146">
        <f>T133+T169+T184+T229+T266+T288+T336+T381+T399</f>
        <v>698.74245399999984</v>
      </c>
      <c r="AR132" s="139" t="s">
        <v>81</v>
      </c>
      <c r="AT132" s="147" t="s">
        <v>72</v>
      </c>
      <c r="AU132" s="147" t="s">
        <v>73</v>
      </c>
      <c r="AY132" s="139" t="s">
        <v>126</v>
      </c>
      <c r="BK132" s="148">
        <f>BK133+BK169+BK184+BK229+BK266+BK288+BK336+BK381+BK399</f>
        <v>0</v>
      </c>
    </row>
    <row r="133" spans="1:65" s="12" customFormat="1" ht="22.9" customHeight="1">
      <c r="B133" s="138"/>
      <c r="D133" s="139" t="s">
        <v>72</v>
      </c>
      <c r="E133" s="149" t="s">
        <v>127</v>
      </c>
      <c r="F133" s="149" t="s">
        <v>128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SUM(P134:P168)</f>
        <v>0</v>
      </c>
      <c r="Q133" s="144"/>
      <c r="R133" s="145">
        <f>SUM(R134:R168)</f>
        <v>6.0381000000000004E-2</v>
      </c>
      <c r="S133" s="144"/>
      <c r="T133" s="146">
        <f>SUM(T134:T168)</f>
        <v>0</v>
      </c>
      <c r="AR133" s="139" t="s">
        <v>81</v>
      </c>
      <c r="AT133" s="147" t="s">
        <v>72</v>
      </c>
      <c r="AU133" s="147" t="s">
        <v>81</v>
      </c>
      <c r="AY133" s="139" t="s">
        <v>126</v>
      </c>
      <c r="BK133" s="148">
        <f>SUM(BK134:BK168)</f>
        <v>0</v>
      </c>
    </row>
    <row r="134" spans="1:65" s="2" customFormat="1" ht="24.2" customHeight="1">
      <c r="A134" s="33"/>
      <c r="B134" s="151"/>
      <c r="C134" s="152" t="s">
        <v>81</v>
      </c>
      <c r="D134" s="152" t="s">
        <v>129</v>
      </c>
      <c r="E134" s="153" t="s">
        <v>130</v>
      </c>
      <c r="F134" s="154" t="s">
        <v>131</v>
      </c>
      <c r="G134" s="155" t="s">
        <v>132</v>
      </c>
      <c r="H134" s="156">
        <v>1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39</v>
      </c>
      <c r="O134" s="62"/>
      <c r="P134" s="162">
        <f>O134*H134</f>
        <v>0</v>
      </c>
      <c r="Q134" s="162">
        <v>0</v>
      </c>
      <c r="R134" s="162">
        <f>Q134*H134</f>
        <v>0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133</v>
      </c>
      <c r="AT134" s="164" t="s">
        <v>129</v>
      </c>
      <c r="AU134" s="164" t="s">
        <v>134</v>
      </c>
      <c r="AY134" s="18" t="s">
        <v>126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134</v>
      </c>
      <c r="BK134" s="165">
        <f>ROUND(I134*H134,2)</f>
        <v>0</v>
      </c>
      <c r="BL134" s="18" t="s">
        <v>133</v>
      </c>
      <c r="BM134" s="164" t="s">
        <v>135</v>
      </c>
    </row>
    <row r="135" spans="1:65" s="2" customFormat="1" ht="24.2" customHeight="1">
      <c r="A135" s="33"/>
      <c r="B135" s="151"/>
      <c r="C135" s="152" t="s">
        <v>134</v>
      </c>
      <c r="D135" s="152" t="s">
        <v>129</v>
      </c>
      <c r="E135" s="153" t="s">
        <v>136</v>
      </c>
      <c r="F135" s="154" t="s">
        <v>137</v>
      </c>
      <c r="G135" s="155" t="s">
        <v>138</v>
      </c>
      <c r="H135" s="156">
        <v>50.4</v>
      </c>
      <c r="I135" s="157"/>
      <c r="J135" s="158">
        <f>ROUND(I135*H135,2)</f>
        <v>0</v>
      </c>
      <c r="K135" s="159"/>
      <c r="L135" s="34"/>
      <c r="M135" s="160" t="s">
        <v>1</v>
      </c>
      <c r="N135" s="161" t="s">
        <v>39</v>
      </c>
      <c r="O135" s="62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133</v>
      </c>
      <c r="AT135" s="164" t="s">
        <v>129</v>
      </c>
      <c r="AU135" s="164" t="s">
        <v>134</v>
      </c>
      <c r="AY135" s="18" t="s">
        <v>126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134</v>
      </c>
      <c r="BK135" s="165">
        <f>ROUND(I135*H135,2)</f>
        <v>0</v>
      </c>
      <c r="BL135" s="18" t="s">
        <v>133</v>
      </c>
      <c r="BM135" s="164" t="s">
        <v>139</v>
      </c>
    </row>
    <row r="136" spans="1:65" s="13" customFormat="1">
      <c r="B136" s="166"/>
      <c r="D136" s="167" t="s">
        <v>140</v>
      </c>
      <c r="E136" s="168" t="s">
        <v>1</v>
      </c>
      <c r="F136" s="169" t="s">
        <v>141</v>
      </c>
      <c r="H136" s="168" t="s">
        <v>1</v>
      </c>
      <c r="I136" s="170"/>
      <c r="L136" s="166"/>
      <c r="M136" s="171"/>
      <c r="N136" s="172"/>
      <c r="O136" s="172"/>
      <c r="P136" s="172"/>
      <c r="Q136" s="172"/>
      <c r="R136" s="172"/>
      <c r="S136" s="172"/>
      <c r="T136" s="173"/>
      <c r="AT136" s="168" t="s">
        <v>140</v>
      </c>
      <c r="AU136" s="168" t="s">
        <v>134</v>
      </c>
      <c r="AV136" s="13" t="s">
        <v>81</v>
      </c>
      <c r="AW136" s="13" t="s">
        <v>30</v>
      </c>
      <c r="AX136" s="13" t="s">
        <v>73</v>
      </c>
      <c r="AY136" s="168" t="s">
        <v>126</v>
      </c>
    </row>
    <row r="137" spans="1:65" s="14" customFormat="1">
      <c r="B137" s="174"/>
      <c r="D137" s="167" t="s">
        <v>140</v>
      </c>
      <c r="E137" s="175" t="s">
        <v>1</v>
      </c>
      <c r="F137" s="176" t="s">
        <v>142</v>
      </c>
      <c r="H137" s="177">
        <v>16.2</v>
      </c>
      <c r="I137" s="178"/>
      <c r="L137" s="174"/>
      <c r="M137" s="179"/>
      <c r="N137" s="180"/>
      <c r="O137" s="180"/>
      <c r="P137" s="180"/>
      <c r="Q137" s="180"/>
      <c r="R137" s="180"/>
      <c r="S137" s="180"/>
      <c r="T137" s="181"/>
      <c r="AT137" s="175" t="s">
        <v>140</v>
      </c>
      <c r="AU137" s="175" t="s">
        <v>134</v>
      </c>
      <c r="AV137" s="14" t="s">
        <v>134</v>
      </c>
      <c r="AW137" s="14" t="s">
        <v>30</v>
      </c>
      <c r="AX137" s="14" t="s">
        <v>73</v>
      </c>
      <c r="AY137" s="175" t="s">
        <v>126</v>
      </c>
    </row>
    <row r="138" spans="1:65" s="14" customFormat="1">
      <c r="B138" s="174"/>
      <c r="D138" s="167" t="s">
        <v>140</v>
      </c>
      <c r="E138" s="175" t="s">
        <v>1</v>
      </c>
      <c r="F138" s="176" t="s">
        <v>143</v>
      </c>
      <c r="H138" s="177">
        <v>34.200000000000003</v>
      </c>
      <c r="I138" s="178"/>
      <c r="L138" s="174"/>
      <c r="M138" s="179"/>
      <c r="N138" s="180"/>
      <c r="O138" s="180"/>
      <c r="P138" s="180"/>
      <c r="Q138" s="180"/>
      <c r="R138" s="180"/>
      <c r="S138" s="180"/>
      <c r="T138" s="181"/>
      <c r="AT138" s="175" t="s">
        <v>140</v>
      </c>
      <c r="AU138" s="175" t="s">
        <v>134</v>
      </c>
      <c r="AV138" s="14" t="s">
        <v>134</v>
      </c>
      <c r="AW138" s="14" t="s">
        <v>30</v>
      </c>
      <c r="AX138" s="14" t="s">
        <v>73</v>
      </c>
      <c r="AY138" s="175" t="s">
        <v>126</v>
      </c>
    </row>
    <row r="139" spans="1:65" s="15" customFormat="1">
      <c r="B139" s="182"/>
      <c r="D139" s="167" t="s">
        <v>140</v>
      </c>
      <c r="E139" s="183" t="s">
        <v>1</v>
      </c>
      <c r="F139" s="184" t="s">
        <v>144</v>
      </c>
      <c r="H139" s="185">
        <v>50.4</v>
      </c>
      <c r="I139" s="186"/>
      <c r="L139" s="182"/>
      <c r="M139" s="187"/>
      <c r="N139" s="188"/>
      <c r="O139" s="188"/>
      <c r="P139" s="188"/>
      <c r="Q139" s="188"/>
      <c r="R139" s="188"/>
      <c r="S139" s="188"/>
      <c r="T139" s="189"/>
      <c r="AT139" s="183" t="s">
        <v>140</v>
      </c>
      <c r="AU139" s="183" t="s">
        <v>134</v>
      </c>
      <c r="AV139" s="15" t="s">
        <v>133</v>
      </c>
      <c r="AW139" s="15" t="s">
        <v>30</v>
      </c>
      <c r="AX139" s="15" t="s">
        <v>81</v>
      </c>
      <c r="AY139" s="183" t="s">
        <v>126</v>
      </c>
    </row>
    <row r="140" spans="1:65" s="2" customFormat="1" ht="21.75" customHeight="1">
      <c r="A140" s="33"/>
      <c r="B140" s="151"/>
      <c r="C140" s="152" t="s">
        <v>145</v>
      </c>
      <c r="D140" s="152" t="s">
        <v>129</v>
      </c>
      <c r="E140" s="153" t="s">
        <v>146</v>
      </c>
      <c r="F140" s="154" t="s">
        <v>147</v>
      </c>
      <c r="G140" s="155" t="s">
        <v>138</v>
      </c>
      <c r="H140" s="156">
        <v>119.07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39</v>
      </c>
      <c r="O140" s="62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133</v>
      </c>
      <c r="AT140" s="164" t="s">
        <v>129</v>
      </c>
      <c r="AU140" s="164" t="s">
        <v>134</v>
      </c>
      <c r="AY140" s="18" t="s">
        <v>126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134</v>
      </c>
      <c r="BK140" s="165">
        <f>ROUND(I140*H140,2)</f>
        <v>0</v>
      </c>
      <c r="BL140" s="18" t="s">
        <v>133</v>
      </c>
      <c r="BM140" s="164" t="s">
        <v>148</v>
      </c>
    </row>
    <row r="141" spans="1:65" s="14" customFormat="1">
      <c r="B141" s="174"/>
      <c r="D141" s="167" t="s">
        <v>140</v>
      </c>
      <c r="E141" s="175" t="s">
        <v>1</v>
      </c>
      <c r="F141" s="176" t="s">
        <v>149</v>
      </c>
      <c r="H141" s="177">
        <v>119.07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140</v>
      </c>
      <c r="AU141" s="175" t="s">
        <v>134</v>
      </c>
      <c r="AV141" s="14" t="s">
        <v>134</v>
      </c>
      <c r="AW141" s="14" t="s">
        <v>30</v>
      </c>
      <c r="AX141" s="14" t="s">
        <v>81</v>
      </c>
      <c r="AY141" s="175" t="s">
        <v>126</v>
      </c>
    </row>
    <row r="142" spans="1:65" s="2" customFormat="1" ht="33" customHeight="1">
      <c r="A142" s="33"/>
      <c r="B142" s="151"/>
      <c r="C142" s="152" t="s">
        <v>133</v>
      </c>
      <c r="D142" s="152" t="s">
        <v>129</v>
      </c>
      <c r="E142" s="153" t="s">
        <v>150</v>
      </c>
      <c r="F142" s="154" t="s">
        <v>151</v>
      </c>
      <c r="G142" s="155" t="s">
        <v>138</v>
      </c>
      <c r="H142" s="156">
        <v>100.8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39</v>
      </c>
      <c r="O142" s="62"/>
      <c r="P142" s="162">
        <f>O142*H142</f>
        <v>0</v>
      </c>
      <c r="Q142" s="162">
        <v>0</v>
      </c>
      <c r="R142" s="162">
        <f>Q142*H142</f>
        <v>0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133</v>
      </c>
      <c r="AT142" s="164" t="s">
        <v>129</v>
      </c>
      <c r="AU142" s="164" t="s">
        <v>134</v>
      </c>
      <c r="AY142" s="18" t="s">
        <v>126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134</v>
      </c>
      <c r="BK142" s="165">
        <f>ROUND(I142*H142,2)</f>
        <v>0</v>
      </c>
      <c r="BL142" s="18" t="s">
        <v>133</v>
      </c>
      <c r="BM142" s="164" t="s">
        <v>152</v>
      </c>
    </row>
    <row r="143" spans="1:65" s="14" customFormat="1">
      <c r="B143" s="174"/>
      <c r="D143" s="167" t="s">
        <v>140</v>
      </c>
      <c r="E143" s="175" t="s">
        <v>1</v>
      </c>
      <c r="F143" s="176" t="s">
        <v>153</v>
      </c>
      <c r="H143" s="177">
        <v>100.8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140</v>
      </c>
      <c r="AU143" s="175" t="s">
        <v>134</v>
      </c>
      <c r="AV143" s="14" t="s">
        <v>134</v>
      </c>
      <c r="AW143" s="14" t="s">
        <v>30</v>
      </c>
      <c r="AX143" s="14" t="s">
        <v>81</v>
      </c>
      <c r="AY143" s="175" t="s">
        <v>126</v>
      </c>
    </row>
    <row r="144" spans="1:65" s="2" customFormat="1" ht="37.9" customHeight="1">
      <c r="A144" s="33"/>
      <c r="B144" s="151"/>
      <c r="C144" s="152" t="s">
        <v>154</v>
      </c>
      <c r="D144" s="152" t="s">
        <v>129</v>
      </c>
      <c r="E144" s="153" t="s">
        <v>155</v>
      </c>
      <c r="F144" s="154" t="s">
        <v>156</v>
      </c>
      <c r="G144" s="155" t="s">
        <v>138</v>
      </c>
      <c r="H144" s="156">
        <v>313.11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39</v>
      </c>
      <c r="O144" s="62"/>
      <c r="P144" s="162">
        <f>O144*H144</f>
        <v>0</v>
      </c>
      <c r="Q144" s="162">
        <v>0</v>
      </c>
      <c r="R144" s="162">
        <f>Q144*H144</f>
        <v>0</v>
      </c>
      <c r="S144" s="162">
        <v>0</v>
      </c>
      <c r="T144" s="163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133</v>
      </c>
      <c r="AT144" s="164" t="s">
        <v>129</v>
      </c>
      <c r="AU144" s="164" t="s">
        <v>134</v>
      </c>
      <c r="AY144" s="18" t="s">
        <v>126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134</v>
      </c>
      <c r="BK144" s="165">
        <f>ROUND(I144*H144,2)</f>
        <v>0</v>
      </c>
      <c r="BL144" s="18" t="s">
        <v>133</v>
      </c>
      <c r="BM144" s="164" t="s">
        <v>157</v>
      </c>
    </row>
    <row r="145" spans="1:65" s="14" customFormat="1">
      <c r="B145" s="174"/>
      <c r="D145" s="167" t="s">
        <v>140</v>
      </c>
      <c r="E145" s="175" t="s">
        <v>1</v>
      </c>
      <c r="F145" s="176" t="s">
        <v>158</v>
      </c>
      <c r="H145" s="177">
        <v>194.04</v>
      </c>
      <c r="I145" s="178"/>
      <c r="L145" s="174"/>
      <c r="M145" s="179"/>
      <c r="N145" s="180"/>
      <c r="O145" s="180"/>
      <c r="P145" s="180"/>
      <c r="Q145" s="180"/>
      <c r="R145" s="180"/>
      <c r="S145" s="180"/>
      <c r="T145" s="181"/>
      <c r="AT145" s="175" t="s">
        <v>140</v>
      </c>
      <c r="AU145" s="175" t="s">
        <v>134</v>
      </c>
      <c r="AV145" s="14" t="s">
        <v>134</v>
      </c>
      <c r="AW145" s="14" t="s">
        <v>30</v>
      </c>
      <c r="AX145" s="14" t="s">
        <v>73</v>
      </c>
      <c r="AY145" s="175" t="s">
        <v>126</v>
      </c>
    </row>
    <row r="146" spans="1:65" s="14" customFormat="1">
      <c r="B146" s="174"/>
      <c r="D146" s="167" t="s">
        <v>140</v>
      </c>
      <c r="E146" s="175" t="s">
        <v>1</v>
      </c>
      <c r="F146" s="176" t="s">
        <v>159</v>
      </c>
      <c r="H146" s="177">
        <v>119.07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140</v>
      </c>
      <c r="AU146" s="175" t="s">
        <v>134</v>
      </c>
      <c r="AV146" s="14" t="s">
        <v>134</v>
      </c>
      <c r="AW146" s="14" t="s">
        <v>30</v>
      </c>
      <c r="AX146" s="14" t="s">
        <v>73</v>
      </c>
      <c r="AY146" s="175" t="s">
        <v>126</v>
      </c>
    </row>
    <row r="147" spans="1:65" s="15" customFormat="1">
      <c r="B147" s="182"/>
      <c r="D147" s="167" t="s">
        <v>140</v>
      </c>
      <c r="E147" s="183" t="s">
        <v>1</v>
      </c>
      <c r="F147" s="184" t="s">
        <v>144</v>
      </c>
      <c r="H147" s="185">
        <v>313.11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83" t="s">
        <v>140</v>
      </c>
      <c r="AU147" s="183" t="s">
        <v>134</v>
      </c>
      <c r="AV147" s="15" t="s">
        <v>133</v>
      </c>
      <c r="AW147" s="15" t="s">
        <v>30</v>
      </c>
      <c r="AX147" s="15" t="s">
        <v>81</v>
      </c>
      <c r="AY147" s="183" t="s">
        <v>126</v>
      </c>
    </row>
    <row r="148" spans="1:65" s="2" customFormat="1" ht="44.25" customHeight="1">
      <c r="A148" s="33"/>
      <c r="B148" s="151"/>
      <c r="C148" s="152" t="s">
        <v>160</v>
      </c>
      <c r="D148" s="152" t="s">
        <v>129</v>
      </c>
      <c r="E148" s="153" t="s">
        <v>161</v>
      </c>
      <c r="F148" s="154" t="s">
        <v>162</v>
      </c>
      <c r="G148" s="155" t="s">
        <v>138</v>
      </c>
      <c r="H148" s="156">
        <v>3757.32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39</v>
      </c>
      <c r="O148" s="62"/>
      <c r="P148" s="162">
        <f>O148*H148</f>
        <v>0</v>
      </c>
      <c r="Q148" s="162">
        <v>0</v>
      </c>
      <c r="R148" s="162">
        <f>Q148*H148</f>
        <v>0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133</v>
      </c>
      <c r="AT148" s="164" t="s">
        <v>129</v>
      </c>
      <c r="AU148" s="164" t="s">
        <v>134</v>
      </c>
      <c r="AY148" s="18" t="s">
        <v>126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134</v>
      </c>
      <c r="BK148" s="165">
        <f>ROUND(I148*H148,2)</f>
        <v>0</v>
      </c>
      <c r="BL148" s="18" t="s">
        <v>133</v>
      </c>
      <c r="BM148" s="164" t="s">
        <v>163</v>
      </c>
    </row>
    <row r="149" spans="1:65" s="14" customFormat="1">
      <c r="B149" s="174"/>
      <c r="D149" s="167" t="s">
        <v>140</v>
      </c>
      <c r="F149" s="176" t="s">
        <v>164</v>
      </c>
      <c r="H149" s="177">
        <v>3757.32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140</v>
      </c>
      <c r="AU149" s="175" t="s">
        <v>134</v>
      </c>
      <c r="AV149" s="14" t="s">
        <v>134</v>
      </c>
      <c r="AW149" s="14" t="s">
        <v>3</v>
      </c>
      <c r="AX149" s="14" t="s">
        <v>81</v>
      </c>
      <c r="AY149" s="175" t="s">
        <v>126</v>
      </c>
    </row>
    <row r="150" spans="1:65" s="2" customFormat="1" ht="16.5" customHeight="1">
      <c r="A150" s="33"/>
      <c r="B150" s="151"/>
      <c r="C150" s="152" t="s">
        <v>165</v>
      </c>
      <c r="D150" s="152" t="s">
        <v>129</v>
      </c>
      <c r="E150" s="153" t="s">
        <v>166</v>
      </c>
      <c r="F150" s="154" t="s">
        <v>167</v>
      </c>
      <c r="G150" s="155" t="s">
        <v>138</v>
      </c>
      <c r="H150" s="156">
        <v>50.4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39</v>
      </c>
      <c r="O150" s="62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133</v>
      </c>
      <c r="AT150" s="164" t="s">
        <v>129</v>
      </c>
      <c r="AU150" s="164" t="s">
        <v>134</v>
      </c>
      <c r="AY150" s="18" t="s">
        <v>126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134</v>
      </c>
      <c r="BK150" s="165">
        <f>ROUND(I150*H150,2)</f>
        <v>0</v>
      </c>
      <c r="BL150" s="18" t="s">
        <v>133</v>
      </c>
      <c r="BM150" s="164" t="s">
        <v>168</v>
      </c>
    </row>
    <row r="151" spans="1:65" s="14" customFormat="1">
      <c r="B151" s="174"/>
      <c r="D151" s="167" t="s">
        <v>140</v>
      </c>
      <c r="E151" s="175" t="s">
        <v>1</v>
      </c>
      <c r="F151" s="176" t="s">
        <v>169</v>
      </c>
      <c r="H151" s="177">
        <v>50.4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140</v>
      </c>
      <c r="AU151" s="175" t="s">
        <v>134</v>
      </c>
      <c r="AV151" s="14" t="s">
        <v>134</v>
      </c>
      <c r="AW151" s="14" t="s">
        <v>30</v>
      </c>
      <c r="AX151" s="14" t="s">
        <v>81</v>
      </c>
      <c r="AY151" s="175" t="s">
        <v>126</v>
      </c>
    </row>
    <row r="152" spans="1:65" s="2" customFormat="1" ht="21.75" customHeight="1">
      <c r="A152" s="33"/>
      <c r="B152" s="151"/>
      <c r="C152" s="152" t="s">
        <v>170</v>
      </c>
      <c r="D152" s="152" t="s">
        <v>129</v>
      </c>
      <c r="E152" s="153" t="s">
        <v>171</v>
      </c>
      <c r="F152" s="154" t="s">
        <v>172</v>
      </c>
      <c r="G152" s="155" t="s">
        <v>138</v>
      </c>
      <c r="H152" s="156">
        <v>313.11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39</v>
      </c>
      <c r="O152" s="62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133</v>
      </c>
      <c r="AT152" s="164" t="s">
        <v>129</v>
      </c>
      <c r="AU152" s="164" t="s">
        <v>134</v>
      </c>
      <c r="AY152" s="18" t="s">
        <v>126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134</v>
      </c>
      <c r="BK152" s="165">
        <f>ROUND(I152*H152,2)</f>
        <v>0</v>
      </c>
      <c r="BL152" s="18" t="s">
        <v>133</v>
      </c>
      <c r="BM152" s="164" t="s">
        <v>173</v>
      </c>
    </row>
    <row r="153" spans="1:65" s="14" customFormat="1">
      <c r="B153" s="174"/>
      <c r="D153" s="167" t="s">
        <v>140</v>
      </c>
      <c r="E153" s="175" t="s">
        <v>1</v>
      </c>
      <c r="F153" s="176" t="s">
        <v>158</v>
      </c>
      <c r="H153" s="177">
        <v>194.04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140</v>
      </c>
      <c r="AU153" s="175" t="s">
        <v>134</v>
      </c>
      <c r="AV153" s="14" t="s">
        <v>134</v>
      </c>
      <c r="AW153" s="14" t="s">
        <v>30</v>
      </c>
      <c r="AX153" s="14" t="s">
        <v>73</v>
      </c>
      <c r="AY153" s="175" t="s">
        <v>126</v>
      </c>
    </row>
    <row r="154" spans="1:65" s="14" customFormat="1">
      <c r="B154" s="174"/>
      <c r="D154" s="167" t="s">
        <v>140</v>
      </c>
      <c r="E154" s="175" t="s">
        <v>1</v>
      </c>
      <c r="F154" s="176" t="s">
        <v>159</v>
      </c>
      <c r="H154" s="177">
        <v>119.07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140</v>
      </c>
      <c r="AU154" s="175" t="s">
        <v>134</v>
      </c>
      <c r="AV154" s="14" t="s">
        <v>134</v>
      </c>
      <c r="AW154" s="14" t="s">
        <v>30</v>
      </c>
      <c r="AX154" s="14" t="s">
        <v>73</v>
      </c>
      <c r="AY154" s="175" t="s">
        <v>126</v>
      </c>
    </row>
    <row r="155" spans="1:65" s="15" customFormat="1">
      <c r="B155" s="182"/>
      <c r="D155" s="167" t="s">
        <v>140</v>
      </c>
      <c r="E155" s="183" t="s">
        <v>1</v>
      </c>
      <c r="F155" s="184" t="s">
        <v>144</v>
      </c>
      <c r="H155" s="185">
        <v>313.11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83" t="s">
        <v>140</v>
      </c>
      <c r="AU155" s="183" t="s">
        <v>134</v>
      </c>
      <c r="AV155" s="15" t="s">
        <v>133</v>
      </c>
      <c r="AW155" s="15" t="s">
        <v>30</v>
      </c>
      <c r="AX155" s="15" t="s">
        <v>81</v>
      </c>
      <c r="AY155" s="183" t="s">
        <v>126</v>
      </c>
    </row>
    <row r="156" spans="1:65" s="2" customFormat="1" ht="24.2" customHeight="1">
      <c r="A156" s="33"/>
      <c r="B156" s="151"/>
      <c r="C156" s="152" t="s">
        <v>174</v>
      </c>
      <c r="D156" s="152" t="s">
        <v>129</v>
      </c>
      <c r="E156" s="153" t="s">
        <v>175</v>
      </c>
      <c r="F156" s="154" t="s">
        <v>176</v>
      </c>
      <c r="G156" s="155" t="s">
        <v>177</v>
      </c>
      <c r="H156" s="156">
        <v>537.17999999999995</v>
      </c>
      <c r="I156" s="157"/>
      <c r="J156" s="158">
        <f>ROUND(I156*H156,2)</f>
        <v>0</v>
      </c>
      <c r="K156" s="159"/>
      <c r="L156" s="34"/>
      <c r="M156" s="160" t="s">
        <v>1</v>
      </c>
      <c r="N156" s="161" t="s">
        <v>39</v>
      </c>
      <c r="O156" s="62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133</v>
      </c>
      <c r="AT156" s="164" t="s">
        <v>129</v>
      </c>
      <c r="AU156" s="164" t="s">
        <v>134</v>
      </c>
      <c r="AY156" s="18" t="s">
        <v>126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134</v>
      </c>
      <c r="BK156" s="165">
        <f>ROUND(I156*H156,2)</f>
        <v>0</v>
      </c>
      <c r="BL156" s="18" t="s">
        <v>133</v>
      </c>
      <c r="BM156" s="164" t="s">
        <v>178</v>
      </c>
    </row>
    <row r="157" spans="1:65" s="14" customFormat="1">
      <c r="B157" s="174"/>
      <c r="D157" s="167" t="s">
        <v>140</v>
      </c>
      <c r="E157" s="175" t="s">
        <v>1</v>
      </c>
      <c r="F157" s="176" t="s">
        <v>179</v>
      </c>
      <c r="H157" s="177">
        <v>299.04000000000002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140</v>
      </c>
      <c r="AU157" s="175" t="s">
        <v>134</v>
      </c>
      <c r="AV157" s="14" t="s">
        <v>134</v>
      </c>
      <c r="AW157" s="14" t="s">
        <v>30</v>
      </c>
      <c r="AX157" s="14" t="s">
        <v>73</v>
      </c>
      <c r="AY157" s="175" t="s">
        <v>126</v>
      </c>
    </row>
    <row r="158" spans="1:65" s="14" customFormat="1">
      <c r="B158" s="174"/>
      <c r="D158" s="167" t="s">
        <v>140</v>
      </c>
      <c r="E158" s="175" t="s">
        <v>1</v>
      </c>
      <c r="F158" s="176" t="s">
        <v>180</v>
      </c>
      <c r="H158" s="177">
        <v>238.14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140</v>
      </c>
      <c r="AU158" s="175" t="s">
        <v>134</v>
      </c>
      <c r="AV158" s="14" t="s">
        <v>134</v>
      </c>
      <c r="AW158" s="14" t="s">
        <v>30</v>
      </c>
      <c r="AX158" s="14" t="s">
        <v>73</v>
      </c>
      <c r="AY158" s="175" t="s">
        <v>126</v>
      </c>
    </row>
    <row r="159" spans="1:65" s="15" customFormat="1">
      <c r="B159" s="182"/>
      <c r="D159" s="167" t="s">
        <v>140</v>
      </c>
      <c r="E159" s="183" t="s">
        <v>1</v>
      </c>
      <c r="F159" s="184" t="s">
        <v>144</v>
      </c>
      <c r="H159" s="185">
        <v>537.17999999999995</v>
      </c>
      <c r="I159" s="186"/>
      <c r="L159" s="182"/>
      <c r="M159" s="187"/>
      <c r="N159" s="188"/>
      <c r="O159" s="188"/>
      <c r="P159" s="188"/>
      <c r="Q159" s="188"/>
      <c r="R159" s="188"/>
      <c r="S159" s="188"/>
      <c r="T159" s="189"/>
      <c r="AT159" s="183" t="s">
        <v>140</v>
      </c>
      <c r="AU159" s="183" t="s">
        <v>134</v>
      </c>
      <c r="AV159" s="15" t="s">
        <v>133</v>
      </c>
      <c r="AW159" s="15" t="s">
        <v>30</v>
      </c>
      <c r="AX159" s="15" t="s">
        <v>81</v>
      </c>
      <c r="AY159" s="183" t="s">
        <v>126</v>
      </c>
    </row>
    <row r="160" spans="1:65" s="2" customFormat="1" ht="21.75" customHeight="1">
      <c r="A160" s="33"/>
      <c r="B160" s="151"/>
      <c r="C160" s="152" t="s">
        <v>181</v>
      </c>
      <c r="D160" s="152" t="s">
        <v>129</v>
      </c>
      <c r="E160" s="153" t="s">
        <v>182</v>
      </c>
      <c r="F160" s="154" t="s">
        <v>183</v>
      </c>
      <c r="G160" s="155" t="s">
        <v>184</v>
      </c>
      <c r="H160" s="156">
        <v>30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39</v>
      </c>
      <c r="O160" s="62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133</v>
      </c>
      <c r="AT160" s="164" t="s">
        <v>129</v>
      </c>
      <c r="AU160" s="164" t="s">
        <v>134</v>
      </c>
      <c r="AY160" s="18" t="s">
        <v>126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134</v>
      </c>
      <c r="BK160" s="165">
        <f>ROUND(I160*H160,2)</f>
        <v>0</v>
      </c>
      <c r="BL160" s="18" t="s">
        <v>133</v>
      </c>
      <c r="BM160" s="164" t="s">
        <v>185</v>
      </c>
    </row>
    <row r="161" spans="1:65" s="2" customFormat="1" ht="24.2" customHeight="1">
      <c r="A161" s="33"/>
      <c r="B161" s="151"/>
      <c r="C161" s="152" t="s">
        <v>186</v>
      </c>
      <c r="D161" s="152" t="s">
        <v>129</v>
      </c>
      <c r="E161" s="153" t="s">
        <v>187</v>
      </c>
      <c r="F161" s="154" t="s">
        <v>188</v>
      </c>
      <c r="G161" s="155" t="s">
        <v>138</v>
      </c>
      <c r="H161" s="156">
        <v>50.4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39</v>
      </c>
      <c r="O161" s="62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133</v>
      </c>
      <c r="AT161" s="164" t="s">
        <v>129</v>
      </c>
      <c r="AU161" s="164" t="s">
        <v>134</v>
      </c>
      <c r="AY161" s="18" t="s">
        <v>126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134</v>
      </c>
      <c r="BK161" s="165">
        <f>ROUND(I161*H161,2)</f>
        <v>0</v>
      </c>
      <c r="BL161" s="18" t="s">
        <v>133</v>
      </c>
      <c r="BM161" s="164" t="s">
        <v>189</v>
      </c>
    </row>
    <row r="162" spans="1:65" s="14" customFormat="1">
      <c r="B162" s="174"/>
      <c r="D162" s="167" t="s">
        <v>140</v>
      </c>
      <c r="E162" s="175" t="s">
        <v>1</v>
      </c>
      <c r="F162" s="176" t="s">
        <v>190</v>
      </c>
      <c r="H162" s="177">
        <v>50.4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140</v>
      </c>
      <c r="AU162" s="175" t="s">
        <v>134</v>
      </c>
      <c r="AV162" s="14" t="s">
        <v>134</v>
      </c>
      <c r="AW162" s="14" t="s">
        <v>30</v>
      </c>
      <c r="AX162" s="14" t="s">
        <v>81</v>
      </c>
      <c r="AY162" s="175" t="s">
        <v>126</v>
      </c>
    </row>
    <row r="163" spans="1:65" s="2" customFormat="1" ht="24.2" customHeight="1">
      <c r="A163" s="33"/>
      <c r="B163" s="151"/>
      <c r="C163" s="152" t="s">
        <v>191</v>
      </c>
      <c r="D163" s="152" t="s">
        <v>129</v>
      </c>
      <c r="E163" s="153" t="s">
        <v>192</v>
      </c>
      <c r="F163" s="154" t="s">
        <v>193</v>
      </c>
      <c r="G163" s="155" t="s">
        <v>138</v>
      </c>
      <c r="H163" s="156">
        <v>34.200000000000003</v>
      </c>
      <c r="I163" s="157"/>
      <c r="J163" s="158">
        <f>ROUND(I163*H163,2)</f>
        <v>0</v>
      </c>
      <c r="K163" s="159"/>
      <c r="L163" s="34"/>
      <c r="M163" s="160" t="s">
        <v>1</v>
      </c>
      <c r="N163" s="161" t="s">
        <v>39</v>
      </c>
      <c r="O163" s="62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133</v>
      </c>
      <c r="AT163" s="164" t="s">
        <v>129</v>
      </c>
      <c r="AU163" s="164" t="s">
        <v>134</v>
      </c>
      <c r="AY163" s="18" t="s">
        <v>126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8" t="s">
        <v>134</v>
      </c>
      <c r="BK163" s="165">
        <f>ROUND(I163*H163,2)</f>
        <v>0</v>
      </c>
      <c r="BL163" s="18" t="s">
        <v>133</v>
      </c>
      <c r="BM163" s="164" t="s">
        <v>194</v>
      </c>
    </row>
    <row r="164" spans="1:65" s="14" customFormat="1">
      <c r="B164" s="174"/>
      <c r="D164" s="167" t="s">
        <v>140</v>
      </c>
      <c r="E164" s="175" t="s">
        <v>1</v>
      </c>
      <c r="F164" s="176" t="s">
        <v>195</v>
      </c>
      <c r="H164" s="177">
        <v>34.200000000000003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140</v>
      </c>
      <c r="AU164" s="175" t="s">
        <v>134</v>
      </c>
      <c r="AV164" s="14" t="s">
        <v>134</v>
      </c>
      <c r="AW164" s="14" t="s">
        <v>30</v>
      </c>
      <c r="AX164" s="14" t="s">
        <v>81</v>
      </c>
      <c r="AY164" s="175" t="s">
        <v>126</v>
      </c>
    </row>
    <row r="165" spans="1:65" s="2" customFormat="1" ht="24.2" customHeight="1">
      <c r="A165" s="33"/>
      <c r="B165" s="151"/>
      <c r="C165" s="152" t="s">
        <v>196</v>
      </c>
      <c r="D165" s="152" t="s">
        <v>129</v>
      </c>
      <c r="E165" s="153" t="s">
        <v>197</v>
      </c>
      <c r="F165" s="154" t="s">
        <v>198</v>
      </c>
      <c r="G165" s="155" t="s">
        <v>184</v>
      </c>
      <c r="H165" s="156">
        <v>90</v>
      </c>
      <c r="I165" s="157"/>
      <c r="J165" s="158">
        <f>ROUND(I165*H165,2)</f>
        <v>0</v>
      </c>
      <c r="K165" s="159"/>
      <c r="L165" s="34"/>
      <c r="M165" s="160" t="s">
        <v>1</v>
      </c>
      <c r="N165" s="161" t="s">
        <v>39</v>
      </c>
      <c r="O165" s="62"/>
      <c r="P165" s="162">
        <f>O165*H165</f>
        <v>0</v>
      </c>
      <c r="Q165" s="162">
        <v>0</v>
      </c>
      <c r="R165" s="162">
        <f>Q165*H165</f>
        <v>0</v>
      </c>
      <c r="S165" s="162">
        <v>0</v>
      </c>
      <c r="T165" s="163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133</v>
      </c>
      <c r="AT165" s="164" t="s">
        <v>129</v>
      </c>
      <c r="AU165" s="164" t="s">
        <v>134</v>
      </c>
      <c r="AY165" s="18" t="s">
        <v>126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8" t="s">
        <v>134</v>
      </c>
      <c r="BK165" s="165">
        <f>ROUND(I165*H165,2)</f>
        <v>0</v>
      </c>
      <c r="BL165" s="18" t="s">
        <v>133</v>
      </c>
      <c r="BM165" s="164" t="s">
        <v>199</v>
      </c>
    </row>
    <row r="166" spans="1:65" s="2" customFormat="1" ht="24.2" customHeight="1">
      <c r="A166" s="33"/>
      <c r="B166" s="151"/>
      <c r="C166" s="152" t="s">
        <v>200</v>
      </c>
      <c r="D166" s="152" t="s">
        <v>129</v>
      </c>
      <c r="E166" s="153" t="s">
        <v>201</v>
      </c>
      <c r="F166" s="154" t="s">
        <v>202</v>
      </c>
      <c r="G166" s="155" t="s">
        <v>184</v>
      </c>
      <c r="H166" s="156">
        <v>90</v>
      </c>
      <c r="I166" s="157"/>
      <c r="J166" s="158">
        <f>ROUND(I166*H166,2)</f>
        <v>0</v>
      </c>
      <c r="K166" s="159"/>
      <c r="L166" s="34"/>
      <c r="M166" s="160" t="s">
        <v>1</v>
      </c>
      <c r="N166" s="161" t="s">
        <v>39</v>
      </c>
      <c r="O166" s="62"/>
      <c r="P166" s="162">
        <f>O166*H166</f>
        <v>0</v>
      </c>
      <c r="Q166" s="162">
        <v>6.4000000000000005E-4</v>
      </c>
      <c r="R166" s="162">
        <f>Q166*H166</f>
        <v>5.7600000000000005E-2</v>
      </c>
      <c r="S166" s="162">
        <v>0</v>
      </c>
      <c r="T166" s="16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133</v>
      </c>
      <c r="AT166" s="164" t="s">
        <v>129</v>
      </c>
      <c r="AU166" s="164" t="s">
        <v>134</v>
      </c>
      <c r="AY166" s="18" t="s">
        <v>126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134</v>
      </c>
      <c r="BK166" s="165">
        <f>ROUND(I166*H166,2)</f>
        <v>0</v>
      </c>
      <c r="BL166" s="18" t="s">
        <v>133</v>
      </c>
      <c r="BM166" s="164" t="s">
        <v>203</v>
      </c>
    </row>
    <row r="167" spans="1:65" s="2" customFormat="1" ht="16.5" customHeight="1">
      <c r="A167" s="33"/>
      <c r="B167" s="151"/>
      <c r="C167" s="190" t="s">
        <v>204</v>
      </c>
      <c r="D167" s="190" t="s">
        <v>205</v>
      </c>
      <c r="E167" s="191" t="s">
        <v>206</v>
      </c>
      <c r="F167" s="192" t="s">
        <v>207</v>
      </c>
      <c r="G167" s="193" t="s">
        <v>208</v>
      </c>
      <c r="H167" s="194">
        <v>2.7810000000000001</v>
      </c>
      <c r="I167" s="195"/>
      <c r="J167" s="196">
        <f>ROUND(I167*H167,2)</f>
        <v>0</v>
      </c>
      <c r="K167" s="197"/>
      <c r="L167" s="198"/>
      <c r="M167" s="199" t="s">
        <v>1</v>
      </c>
      <c r="N167" s="200" t="s">
        <v>39</v>
      </c>
      <c r="O167" s="62"/>
      <c r="P167" s="162">
        <f>O167*H167</f>
        <v>0</v>
      </c>
      <c r="Q167" s="162">
        <v>1E-3</v>
      </c>
      <c r="R167" s="162">
        <f>Q167*H167</f>
        <v>2.7810000000000001E-3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170</v>
      </c>
      <c r="AT167" s="164" t="s">
        <v>205</v>
      </c>
      <c r="AU167" s="164" t="s">
        <v>134</v>
      </c>
      <c r="AY167" s="18" t="s">
        <v>126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134</v>
      </c>
      <c r="BK167" s="165">
        <f>ROUND(I167*H167,2)</f>
        <v>0</v>
      </c>
      <c r="BL167" s="18" t="s">
        <v>133</v>
      </c>
      <c r="BM167" s="164" t="s">
        <v>209</v>
      </c>
    </row>
    <row r="168" spans="1:65" s="14" customFormat="1">
      <c r="B168" s="174"/>
      <c r="D168" s="167" t="s">
        <v>140</v>
      </c>
      <c r="F168" s="176" t="s">
        <v>210</v>
      </c>
      <c r="H168" s="177">
        <v>2.7810000000000001</v>
      </c>
      <c r="I168" s="178"/>
      <c r="L168" s="174"/>
      <c r="M168" s="179"/>
      <c r="N168" s="180"/>
      <c r="O168" s="180"/>
      <c r="P168" s="180"/>
      <c r="Q168" s="180"/>
      <c r="R168" s="180"/>
      <c r="S168" s="180"/>
      <c r="T168" s="181"/>
      <c r="AT168" s="175" t="s">
        <v>140</v>
      </c>
      <c r="AU168" s="175" t="s">
        <v>134</v>
      </c>
      <c r="AV168" s="14" t="s">
        <v>134</v>
      </c>
      <c r="AW168" s="14" t="s">
        <v>3</v>
      </c>
      <c r="AX168" s="14" t="s">
        <v>81</v>
      </c>
      <c r="AY168" s="175" t="s">
        <v>126</v>
      </c>
    </row>
    <row r="169" spans="1:65" s="12" customFormat="1" ht="22.9" customHeight="1">
      <c r="B169" s="138"/>
      <c r="D169" s="139" t="s">
        <v>72</v>
      </c>
      <c r="E169" s="149" t="s">
        <v>211</v>
      </c>
      <c r="F169" s="149" t="s">
        <v>212</v>
      </c>
      <c r="I169" s="141"/>
      <c r="J169" s="150">
        <f>BK169</f>
        <v>0</v>
      </c>
      <c r="L169" s="138"/>
      <c r="M169" s="143"/>
      <c r="N169" s="144"/>
      <c r="O169" s="144"/>
      <c r="P169" s="145">
        <f>SUM(P170:P183)</f>
        <v>0</v>
      </c>
      <c r="Q169" s="144"/>
      <c r="R169" s="145">
        <f>SUM(R170:R183)</f>
        <v>51.073568999999999</v>
      </c>
      <c r="S169" s="144"/>
      <c r="T169" s="146">
        <f>SUM(T170:T183)</f>
        <v>0</v>
      </c>
      <c r="AR169" s="139" t="s">
        <v>81</v>
      </c>
      <c r="AT169" s="147" t="s">
        <v>72</v>
      </c>
      <c r="AU169" s="147" t="s">
        <v>81</v>
      </c>
      <c r="AY169" s="139" t="s">
        <v>126</v>
      </c>
      <c r="BK169" s="148">
        <f>SUM(BK170:BK183)</f>
        <v>0</v>
      </c>
    </row>
    <row r="170" spans="1:65" s="2" customFormat="1" ht="37.9" customHeight="1">
      <c r="A170" s="33"/>
      <c r="B170" s="151"/>
      <c r="C170" s="152" t="s">
        <v>213</v>
      </c>
      <c r="D170" s="152" t="s">
        <v>129</v>
      </c>
      <c r="E170" s="153" t="s">
        <v>214</v>
      </c>
      <c r="F170" s="154" t="s">
        <v>215</v>
      </c>
      <c r="G170" s="155" t="s">
        <v>132</v>
      </c>
      <c r="H170" s="156">
        <v>12</v>
      </c>
      <c r="I170" s="157"/>
      <c r="J170" s="158">
        <f>ROUND(I170*H170,2)</f>
        <v>0</v>
      </c>
      <c r="K170" s="159"/>
      <c r="L170" s="34"/>
      <c r="M170" s="160" t="s">
        <v>1</v>
      </c>
      <c r="N170" s="161" t="s">
        <v>39</v>
      </c>
      <c r="O170" s="62"/>
      <c r="P170" s="162">
        <f>O170*H170</f>
        <v>0</v>
      </c>
      <c r="Q170" s="162">
        <v>0</v>
      </c>
      <c r="R170" s="162">
        <f>Q170*H170</f>
        <v>0</v>
      </c>
      <c r="S170" s="162">
        <v>0</v>
      </c>
      <c r="T170" s="16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133</v>
      </c>
      <c r="AT170" s="164" t="s">
        <v>129</v>
      </c>
      <c r="AU170" s="164" t="s">
        <v>134</v>
      </c>
      <c r="AY170" s="18" t="s">
        <v>126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8" t="s">
        <v>134</v>
      </c>
      <c r="BK170" s="165">
        <f>ROUND(I170*H170,2)</f>
        <v>0</v>
      </c>
      <c r="BL170" s="18" t="s">
        <v>133</v>
      </c>
      <c r="BM170" s="164" t="s">
        <v>216</v>
      </c>
    </row>
    <row r="171" spans="1:65" s="14" customFormat="1">
      <c r="B171" s="174"/>
      <c r="D171" s="167" t="s">
        <v>140</v>
      </c>
      <c r="E171" s="175" t="s">
        <v>1</v>
      </c>
      <c r="F171" s="176" t="s">
        <v>217</v>
      </c>
      <c r="H171" s="177">
        <v>12</v>
      </c>
      <c r="I171" s="178"/>
      <c r="L171" s="174"/>
      <c r="M171" s="179"/>
      <c r="N171" s="180"/>
      <c r="O171" s="180"/>
      <c r="P171" s="180"/>
      <c r="Q171" s="180"/>
      <c r="R171" s="180"/>
      <c r="S171" s="180"/>
      <c r="T171" s="181"/>
      <c r="AT171" s="175" t="s">
        <v>140</v>
      </c>
      <c r="AU171" s="175" t="s">
        <v>134</v>
      </c>
      <c r="AV171" s="14" t="s">
        <v>134</v>
      </c>
      <c r="AW171" s="14" t="s">
        <v>30</v>
      </c>
      <c r="AX171" s="14" t="s">
        <v>81</v>
      </c>
      <c r="AY171" s="175" t="s">
        <v>126</v>
      </c>
    </row>
    <row r="172" spans="1:65" s="2" customFormat="1" ht="24.2" customHeight="1">
      <c r="A172" s="33"/>
      <c r="B172" s="151"/>
      <c r="C172" s="152" t="s">
        <v>218</v>
      </c>
      <c r="D172" s="152" t="s">
        <v>129</v>
      </c>
      <c r="E172" s="153" t="s">
        <v>219</v>
      </c>
      <c r="F172" s="154" t="s">
        <v>220</v>
      </c>
      <c r="G172" s="155" t="s">
        <v>138</v>
      </c>
      <c r="H172" s="156">
        <v>26.4</v>
      </c>
      <c r="I172" s="157"/>
      <c r="J172" s="158">
        <f>ROUND(I172*H172,2)</f>
        <v>0</v>
      </c>
      <c r="K172" s="159"/>
      <c r="L172" s="34"/>
      <c r="M172" s="160" t="s">
        <v>1</v>
      </c>
      <c r="N172" s="161" t="s">
        <v>39</v>
      </c>
      <c r="O172" s="62"/>
      <c r="P172" s="162">
        <f>O172*H172</f>
        <v>0</v>
      </c>
      <c r="Q172" s="162">
        <v>0</v>
      </c>
      <c r="R172" s="162">
        <f>Q172*H172</f>
        <v>0</v>
      </c>
      <c r="S172" s="162">
        <v>0</v>
      </c>
      <c r="T172" s="16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133</v>
      </c>
      <c r="AT172" s="164" t="s">
        <v>129</v>
      </c>
      <c r="AU172" s="164" t="s">
        <v>134</v>
      </c>
      <c r="AY172" s="18" t="s">
        <v>126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8" t="s">
        <v>134</v>
      </c>
      <c r="BK172" s="165">
        <f>ROUND(I172*H172,2)</f>
        <v>0</v>
      </c>
      <c r="BL172" s="18" t="s">
        <v>133</v>
      </c>
      <c r="BM172" s="164" t="s">
        <v>221</v>
      </c>
    </row>
    <row r="173" spans="1:65" s="14" customFormat="1">
      <c r="B173" s="174"/>
      <c r="D173" s="167" t="s">
        <v>140</v>
      </c>
      <c r="E173" s="175" t="s">
        <v>1</v>
      </c>
      <c r="F173" s="176" t="s">
        <v>222</v>
      </c>
      <c r="H173" s="177">
        <v>26.4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140</v>
      </c>
      <c r="AU173" s="175" t="s">
        <v>134</v>
      </c>
      <c r="AV173" s="14" t="s">
        <v>134</v>
      </c>
      <c r="AW173" s="14" t="s">
        <v>30</v>
      </c>
      <c r="AX173" s="14" t="s">
        <v>81</v>
      </c>
      <c r="AY173" s="175" t="s">
        <v>126</v>
      </c>
    </row>
    <row r="174" spans="1:65" s="2" customFormat="1" ht="21.75" customHeight="1">
      <c r="A174" s="33"/>
      <c r="B174" s="151"/>
      <c r="C174" s="152" t="s">
        <v>223</v>
      </c>
      <c r="D174" s="152" t="s">
        <v>129</v>
      </c>
      <c r="E174" s="153" t="s">
        <v>182</v>
      </c>
      <c r="F174" s="154" t="s">
        <v>183</v>
      </c>
      <c r="G174" s="155" t="s">
        <v>184</v>
      </c>
      <c r="H174" s="156">
        <v>132</v>
      </c>
      <c r="I174" s="157"/>
      <c r="J174" s="158">
        <f t="shared" ref="J174:J179" si="0">ROUND(I174*H174,2)</f>
        <v>0</v>
      </c>
      <c r="K174" s="159"/>
      <c r="L174" s="34"/>
      <c r="M174" s="160" t="s">
        <v>1</v>
      </c>
      <c r="N174" s="161" t="s">
        <v>39</v>
      </c>
      <c r="O174" s="62"/>
      <c r="P174" s="162">
        <f t="shared" ref="P174:P179" si="1">O174*H174</f>
        <v>0</v>
      </c>
      <c r="Q174" s="162">
        <v>0</v>
      </c>
      <c r="R174" s="162">
        <f t="shared" ref="R174:R179" si="2">Q174*H174</f>
        <v>0</v>
      </c>
      <c r="S174" s="162">
        <v>0</v>
      </c>
      <c r="T174" s="163">
        <f t="shared" ref="T174:T179" si="3"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133</v>
      </c>
      <c r="AT174" s="164" t="s">
        <v>129</v>
      </c>
      <c r="AU174" s="164" t="s">
        <v>134</v>
      </c>
      <c r="AY174" s="18" t="s">
        <v>126</v>
      </c>
      <c r="BE174" s="165">
        <f t="shared" ref="BE174:BE179" si="4">IF(N174="základná",J174,0)</f>
        <v>0</v>
      </c>
      <c r="BF174" s="165">
        <f t="shared" ref="BF174:BF179" si="5">IF(N174="znížená",J174,0)</f>
        <v>0</v>
      </c>
      <c r="BG174" s="165">
        <f t="shared" ref="BG174:BG179" si="6">IF(N174="zákl. prenesená",J174,0)</f>
        <v>0</v>
      </c>
      <c r="BH174" s="165">
        <f t="shared" ref="BH174:BH179" si="7">IF(N174="zníž. prenesená",J174,0)</f>
        <v>0</v>
      </c>
      <c r="BI174" s="165">
        <f t="shared" ref="BI174:BI179" si="8">IF(N174="nulová",J174,0)</f>
        <v>0</v>
      </c>
      <c r="BJ174" s="18" t="s">
        <v>134</v>
      </c>
      <c r="BK174" s="165">
        <f t="shared" ref="BK174:BK179" si="9">ROUND(I174*H174,2)</f>
        <v>0</v>
      </c>
      <c r="BL174" s="18" t="s">
        <v>133</v>
      </c>
      <c r="BM174" s="164" t="s">
        <v>224</v>
      </c>
    </row>
    <row r="175" spans="1:65" s="2" customFormat="1" ht="33" customHeight="1">
      <c r="A175" s="33"/>
      <c r="B175" s="151"/>
      <c r="C175" s="152" t="s">
        <v>225</v>
      </c>
      <c r="D175" s="152" t="s">
        <v>129</v>
      </c>
      <c r="E175" s="153" t="s">
        <v>226</v>
      </c>
      <c r="F175" s="154" t="s">
        <v>227</v>
      </c>
      <c r="G175" s="155" t="s">
        <v>184</v>
      </c>
      <c r="H175" s="156">
        <v>132</v>
      </c>
      <c r="I175" s="157"/>
      <c r="J175" s="158">
        <f t="shared" si="0"/>
        <v>0</v>
      </c>
      <c r="K175" s="159"/>
      <c r="L175" s="34"/>
      <c r="M175" s="160" t="s">
        <v>1</v>
      </c>
      <c r="N175" s="161" t="s">
        <v>39</v>
      </c>
      <c r="O175" s="62"/>
      <c r="P175" s="162">
        <f t="shared" si="1"/>
        <v>0</v>
      </c>
      <c r="Q175" s="162">
        <v>0.38624999999999998</v>
      </c>
      <c r="R175" s="162">
        <f t="shared" si="2"/>
        <v>50.984999999999999</v>
      </c>
      <c r="S175" s="162">
        <v>0</v>
      </c>
      <c r="T175" s="163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133</v>
      </c>
      <c r="AT175" s="164" t="s">
        <v>129</v>
      </c>
      <c r="AU175" s="164" t="s">
        <v>134</v>
      </c>
      <c r="AY175" s="18" t="s">
        <v>126</v>
      </c>
      <c r="BE175" s="165">
        <f t="shared" si="4"/>
        <v>0</v>
      </c>
      <c r="BF175" s="165">
        <f t="shared" si="5"/>
        <v>0</v>
      </c>
      <c r="BG175" s="165">
        <f t="shared" si="6"/>
        <v>0</v>
      </c>
      <c r="BH175" s="165">
        <f t="shared" si="7"/>
        <v>0</v>
      </c>
      <c r="BI175" s="165">
        <f t="shared" si="8"/>
        <v>0</v>
      </c>
      <c r="BJ175" s="18" t="s">
        <v>134</v>
      </c>
      <c r="BK175" s="165">
        <f t="shared" si="9"/>
        <v>0</v>
      </c>
      <c r="BL175" s="18" t="s">
        <v>133</v>
      </c>
      <c r="BM175" s="164" t="s">
        <v>228</v>
      </c>
    </row>
    <row r="176" spans="1:65" s="2" customFormat="1" ht="37.9" customHeight="1">
      <c r="A176" s="33"/>
      <c r="B176" s="151"/>
      <c r="C176" s="152" t="s">
        <v>7</v>
      </c>
      <c r="D176" s="152" t="s">
        <v>129</v>
      </c>
      <c r="E176" s="153" t="s">
        <v>229</v>
      </c>
      <c r="F176" s="154" t="s">
        <v>230</v>
      </c>
      <c r="G176" s="155" t="s">
        <v>184</v>
      </c>
      <c r="H176" s="156">
        <v>132</v>
      </c>
      <c r="I176" s="157"/>
      <c r="J176" s="158">
        <f t="shared" si="0"/>
        <v>0</v>
      </c>
      <c r="K176" s="159"/>
      <c r="L176" s="34"/>
      <c r="M176" s="160" t="s">
        <v>1</v>
      </c>
      <c r="N176" s="161" t="s">
        <v>39</v>
      </c>
      <c r="O176" s="62"/>
      <c r="P176" s="162">
        <f t="shared" si="1"/>
        <v>0</v>
      </c>
      <c r="Q176" s="162">
        <v>0</v>
      </c>
      <c r="R176" s="162">
        <f t="shared" si="2"/>
        <v>0</v>
      </c>
      <c r="S176" s="162">
        <v>0</v>
      </c>
      <c r="T176" s="163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133</v>
      </c>
      <c r="AT176" s="164" t="s">
        <v>129</v>
      </c>
      <c r="AU176" s="164" t="s">
        <v>134</v>
      </c>
      <c r="AY176" s="18" t="s">
        <v>126</v>
      </c>
      <c r="BE176" s="165">
        <f t="shared" si="4"/>
        <v>0</v>
      </c>
      <c r="BF176" s="165">
        <f t="shared" si="5"/>
        <v>0</v>
      </c>
      <c r="BG176" s="165">
        <f t="shared" si="6"/>
        <v>0</v>
      </c>
      <c r="BH176" s="165">
        <f t="shared" si="7"/>
        <v>0</v>
      </c>
      <c r="BI176" s="165">
        <f t="shared" si="8"/>
        <v>0</v>
      </c>
      <c r="BJ176" s="18" t="s">
        <v>134</v>
      </c>
      <c r="BK176" s="165">
        <f t="shared" si="9"/>
        <v>0</v>
      </c>
      <c r="BL176" s="18" t="s">
        <v>133</v>
      </c>
      <c r="BM176" s="164" t="s">
        <v>231</v>
      </c>
    </row>
    <row r="177" spans="1:65" s="2" customFormat="1" ht="24.2" customHeight="1">
      <c r="A177" s="33"/>
      <c r="B177" s="151"/>
      <c r="C177" s="152" t="s">
        <v>232</v>
      </c>
      <c r="D177" s="152" t="s">
        <v>129</v>
      </c>
      <c r="E177" s="153" t="s">
        <v>197</v>
      </c>
      <c r="F177" s="154" t="s">
        <v>198</v>
      </c>
      <c r="G177" s="155" t="s">
        <v>184</v>
      </c>
      <c r="H177" s="156">
        <v>132</v>
      </c>
      <c r="I177" s="157"/>
      <c r="J177" s="158">
        <f t="shared" si="0"/>
        <v>0</v>
      </c>
      <c r="K177" s="159"/>
      <c r="L177" s="34"/>
      <c r="M177" s="160" t="s">
        <v>1</v>
      </c>
      <c r="N177" s="161" t="s">
        <v>39</v>
      </c>
      <c r="O177" s="62"/>
      <c r="P177" s="162">
        <f t="shared" si="1"/>
        <v>0</v>
      </c>
      <c r="Q177" s="162">
        <v>0</v>
      </c>
      <c r="R177" s="162">
        <f t="shared" si="2"/>
        <v>0</v>
      </c>
      <c r="S177" s="162">
        <v>0</v>
      </c>
      <c r="T177" s="163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133</v>
      </c>
      <c r="AT177" s="164" t="s">
        <v>129</v>
      </c>
      <c r="AU177" s="164" t="s">
        <v>134</v>
      </c>
      <c r="AY177" s="18" t="s">
        <v>126</v>
      </c>
      <c r="BE177" s="165">
        <f t="shared" si="4"/>
        <v>0</v>
      </c>
      <c r="BF177" s="165">
        <f t="shared" si="5"/>
        <v>0</v>
      </c>
      <c r="BG177" s="165">
        <f t="shared" si="6"/>
        <v>0</v>
      </c>
      <c r="BH177" s="165">
        <f t="shared" si="7"/>
        <v>0</v>
      </c>
      <c r="BI177" s="165">
        <f t="shared" si="8"/>
        <v>0</v>
      </c>
      <c r="BJ177" s="18" t="s">
        <v>134</v>
      </c>
      <c r="BK177" s="165">
        <f t="shared" si="9"/>
        <v>0</v>
      </c>
      <c r="BL177" s="18" t="s">
        <v>133</v>
      </c>
      <c r="BM177" s="164" t="s">
        <v>233</v>
      </c>
    </row>
    <row r="178" spans="1:65" s="2" customFormat="1" ht="24.2" customHeight="1">
      <c r="A178" s="33"/>
      <c r="B178" s="151"/>
      <c r="C178" s="152" t="s">
        <v>234</v>
      </c>
      <c r="D178" s="152" t="s">
        <v>129</v>
      </c>
      <c r="E178" s="153" t="s">
        <v>201</v>
      </c>
      <c r="F178" s="154" t="s">
        <v>202</v>
      </c>
      <c r="G178" s="155" t="s">
        <v>184</v>
      </c>
      <c r="H178" s="156">
        <v>132</v>
      </c>
      <c r="I178" s="157"/>
      <c r="J178" s="158">
        <f t="shared" si="0"/>
        <v>0</v>
      </c>
      <c r="K178" s="159"/>
      <c r="L178" s="34"/>
      <c r="M178" s="160" t="s">
        <v>1</v>
      </c>
      <c r="N178" s="161" t="s">
        <v>39</v>
      </c>
      <c r="O178" s="62"/>
      <c r="P178" s="162">
        <f t="shared" si="1"/>
        <v>0</v>
      </c>
      <c r="Q178" s="162">
        <v>6.4000000000000005E-4</v>
      </c>
      <c r="R178" s="162">
        <f t="shared" si="2"/>
        <v>8.4480000000000013E-2</v>
      </c>
      <c r="S178" s="162">
        <v>0</v>
      </c>
      <c r="T178" s="163">
        <f t="shared" si="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133</v>
      </c>
      <c r="AT178" s="164" t="s">
        <v>129</v>
      </c>
      <c r="AU178" s="164" t="s">
        <v>134</v>
      </c>
      <c r="AY178" s="18" t="s">
        <v>126</v>
      </c>
      <c r="BE178" s="165">
        <f t="shared" si="4"/>
        <v>0</v>
      </c>
      <c r="BF178" s="165">
        <f t="shared" si="5"/>
        <v>0</v>
      </c>
      <c r="BG178" s="165">
        <f t="shared" si="6"/>
        <v>0</v>
      </c>
      <c r="BH178" s="165">
        <f t="shared" si="7"/>
        <v>0</v>
      </c>
      <c r="BI178" s="165">
        <f t="shared" si="8"/>
        <v>0</v>
      </c>
      <c r="BJ178" s="18" t="s">
        <v>134</v>
      </c>
      <c r="BK178" s="165">
        <f t="shared" si="9"/>
        <v>0</v>
      </c>
      <c r="BL178" s="18" t="s">
        <v>133</v>
      </c>
      <c r="BM178" s="164" t="s">
        <v>235</v>
      </c>
    </row>
    <row r="179" spans="1:65" s="2" customFormat="1" ht="16.5" customHeight="1">
      <c r="A179" s="33"/>
      <c r="B179" s="151"/>
      <c r="C179" s="190" t="s">
        <v>236</v>
      </c>
      <c r="D179" s="190" t="s">
        <v>205</v>
      </c>
      <c r="E179" s="191" t="s">
        <v>206</v>
      </c>
      <c r="F179" s="192" t="s">
        <v>207</v>
      </c>
      <c r="G179" s="193" t="s">
        <v>208</v>
      </c>
      <c r="H179" s="194">
        <v>4.0789999999999997</v>
      </c>
      <c r="I179" s="195"/>
      <c r="J179" s="196">
        <f t="shared" si="0"/>
        <v>0</v>
      </c>
      <c r="K179" s="197"/>
      <c r="L179" s="198"/>
      <c r="M179" s="199" t="s">
        <v>1</v>
      </c>
      <c r="N179" s="200" t="s">
        <v>39</v>
      </c>
      <c r="O179" s="62"/>
      <c r="P179" s="162">
        <f t="shared" si="1"/>
        <v>0</v>
      </c>
      <c r="Q179" s="162">
        <v>1E-3</v>
      </c>
      <c r="R179" s="162">
        <f t="shared" si="2"/>
        <v>4.0790000000000002E-3</v>
      </c>
      <c r="S179" s="162">
        <v>0</v>
      </c>
      <c r="T179" s="163">
        <f t="shared" si="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170</v>
      </c>
      <c r="AT179" s="164" t="s">
        <v>205</v>
      </c>
      <c r="AU179" s="164" t="s">
        <v>134</v>
      </c>
      <c r="AY179" s="18" t="s">
        <v>126</v>
      </c>
      <c r="BE179" s="165">
        <f t="shared" si="4"/>
        <v>0</v>
      </c>
      <c r="BF179" s="165">
        <f t="shared" si="5"/>
        <v>0</v>
      </c>
      <c r="BG179" s="165">
        <f t="shared" si="6"/>
        <v>0</v>
      </c>
      <c r="BH179" s="165">
        <f t="shared" si="7"/>
        <v>0</v>
      </c>
      <c r="BI179" s="165">
        <f t="shared" si="8"/>
        <v>0</v>
      </c>
      <c r="BJ179" s="18" t="s">
        <v>134</v>
      </c>
      <c r="BK179" s="165">
        <f t="shared" si="9"/>
        <v>0</v>
      </c>
      <c r="BL179" s="18" t="s">
        <v>133</v>
      </c>
      <c r="BM179" s="164" t="s">
        <v>237</v>
      </c>
    </row>
    <row r="180" spans="1:65" s="14" customFormat="1">
      <c r="B180" s="174"/>
      <c r="D180" s="167" t="s">
        <v>140</v>
      </c>
      <c r="F180" s="176" t="s">
        <v>238</v>
      </c>
      <c r="H180" s="177">
        <v>4.0789999999999997</v>
      </c>
      <c r="I180" s="178"/>
      <c r="L180" s="174"/>
      <c r="M180" s="179"/>
      <c r="N180" s="180"/>
      <c r="O180" s="180"/>
      <c r="P180" s="180"/>
      <c r="Q180" s="180"/>
      <c r="R180" s="180"/>
      <c r="S180" s="180"/>
      <c r="T180" s="181"/>
      <c r="AT180" s="175" t="s">
        <v>140</v>
      </c>
      <c r="AU180" s="175" t="s">
        <v>134</v>
      </c>
      <c r="AV180" s="14" t="s">
        <v>134</v>
      </c>
      <c r="AW180" s="14" t="s">
        <v>3</v>
      </c>
      <c r="AX180" s="14" t="s">
        <v>81</v>
      </c>
      <c r="AY180" s="175" t="s">
        <v>126</v>
      </c>
    </row>
    <row r="181" spans="1:65" s="2" customFormat="1" ht="33" customHeight="1">
      <c r="A181" s="33"/>
      <c r="B181" s="151"/>
      <c r="C181" s="152" t="s">
        <v>239</v>
      </c>
      <c r="D181" s="152" t="s">
        <v>129</v>
      </c>
      <c r="E181" s="153" t="s">
        <v>240</v>
      </c>
      <c r="F181" s="154" t="s">
        <v>241</v>
      </c>
      <c r="G181" s="155" t="s">
        <v>132</v>
      </c>
      <c r="H181" s="156">
        <v>12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39</v>
      </c>
      <c r="O181" s="62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133</v>
      </c>
      <c r="AT181" s="164" t="s">
        <v>129</v>
      </c>
      <c r="AU181" s="164" t="s">
        <v>134</v>
      </c>
      <c r="AY181" s="18" t="s">
        <v>126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134</v>
      </c>
      <c r="BK181" s="165">
        <f>ROUND(I181*H181,2)</f>
        <v>0</v>
      </c>
      <c r="BL181" s="18" t="s">
        <v>133</v>
      </c>
      <c r="BM181" s="164" t="s">
        <v>242</v>
      </c>
    </row>
    <row r="182" spans="1:65" s="14" customFormat="1">
      <c r="B182" s="174"/>
      <c r="D182" s="167" t="s">
        <v>140</v>
      </c>
      <c r="E182" s="175" t="s">
        <v>1</v>
      </c>
      <c r="F182" s="176" t="s">
        <v>243</v>
      </c>
      <c r="H182" s="177">
        <v>12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140</v>
      </c>
      <c r="AU182" s="175" t="s">
        <v>134</v>
      </c>
      <c r="AV182" s="14" t="s">
        <v>134</v>
      </c>
      <c r="AW182" s="14" t="s">
        <v>30</v>
      </c>
      <c r="AX182" s="14" t="s">
        <v>81</v>
      </c>
      <c r="AY182" s="175" t="s">
        <v>126</v>
      </c>
    </row>
    <row r="183" spans="1:65" s="2" customFormat="1" ht="44.25" customHeight="1">
      <c r="A183" s="33"/>
      <c r="B183" s="151"/>
      <c r="C183" s="152" t="s">
        <v>244</v>
      </c>
      <c r="D183" s="152" t="s">
        <v>129</v>
      </c>
      <c r="E183" s="153" t="s">
        <v>245</v>
      </c>
      <c r="F183" s="154" t="s">
        <v>246</v>
      </c>
      <c r="G183" s="155" t="s">
        <v>247</v>
      </c>
      <c r="H183" s="156">
        <v>1</v>
      </c>
      <c r="I183" s="157"/>
      <c r="J183" s="158">
        <f>ROUND(I183*H183,2)</f>
        <v>0</v>
      </c>
      <c r="K183" s="159"/>
      <c r="L183" s="34"/>
      <c r="M183" s="160" t="s">
        <v>1</v>
      </c>
      <c r="N183" s="161" t="s">
        <v>39</v>
      </c>
      <c r="O183" s="62"/>
      <c r="P183" s="162">
        <f>O183*H183</f>
        <v>0</v>
      </c>
      <c r="Q183" s="162">
        <v>1.0000000000000001E-5</v>
      </c>
      <c r="R183" s="162">
        <f>Q183*H183</f>
        <v>1.0000000000000001E-5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133</v>
      </c>
      <c r="AT183" s="164" t="s">
        <v>129</v>
      </c>
      <c r="AU183" s="164" t="s">
        <v>134</v>
      </c>
      <c r="AY183" s="18" t="s">
        <v>126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134</v>
      </c>
      <c r="BK183" s="165">
        <f>ROUND(I183*H183,2)</f>
        <v>0</v>
      </c>
      <c r="BL183" s="18" t="s">
        <v>133</v>
      </c>
      <c r="BM183" s="164" t="s">
        <v>248</v>
      </c>
    </row>
    <row r="184" spans="1:65" s="12" customFormat="1" ht="22.9" customHeight="1">
      <c r="B184" s="138"/>
      <c r="D184" s="139" t="s">
        <v>72</v>
      </c>
      <c r="E184" s="149" t="s">
        <v>249</v>
      </c>
      <c r="F184" s="149" t="s">
        <v>250</v>
      </c>
      <c r="I184" s="141"/>
      <c r="J184" s="150">
        <f>BK184</f>
        <v>0</v>
      </c>
      <c r="L184" s="138"/>
      <c r="M184" s="143"/>
      <c r="N184" s="144"/>
      <c r="O184" s="144"/>
      <c r="P184" s="145">
        <f>SUM(P185:P228)</f>
        <v>0</v>
      </c>
      <c r="Q184" s="144"/>
      <c r="R184" s="145">
        <f>SUM(R185:R228)</f>
        <v>9.5760000000000012E-2</v>
      </c>
      <c r="S184" s="144"/>
      <c r="T184" s="146">
        <f>SUM(T185:T228)</f>
        <v>616.29709999999989</v>
      </c>
      <c r="AR184" s="139" t="s">
        <v>81</v>
      </c>
      <c r="AT184" s="147" t="s">
        <v>72</v>
      </c>
      <c r="AU184" s="147" t="s">
        <v>81</v>
      </c>
      <c r="AY184" s="139" t="s">
        <v>126</v>
      </c>
      <c r="BK184" s="148">
        <f>SUM(BK185:BK228)</f>
        <v>0</v>
      </c>
    </row>
    <row r="185" spans="1:65" s="2" customFormat="1" ht="37.9" customHeight="1">
      <c r="A185" s="33"/>
      <c r="B185" s="151"/>
      <c r="C185" s="152" t="s">
        <v>251</v>
      </c>
      <c r="D185" s="152" t="s">
        <v>129</v>
      </c>
      <c r="E185" s="153" t="s">
        <v>252</v>
      </c>
      <c r="F185" s="154" t="s">
        <v>253</v>
      </c>
      <c r="G185" s="155" t="s">
        <v>184</v>
      </c>
      <c r="H185" s="156">
        <v>504</v>
      </c>
      <c r="I185" s="157"/>
      <c r="J185" s="158">
        <f>ROUND(I185*H185,2)</f>
        <v>0</v>
      </c>
      <c r="K185" s="159"/>
      <c r="L185" s="34"/>
      <c r="M185" s="160" t="s">
        <v>1</v>
      </c>
      <c r="N185" s="161" t="s">
        <v>39</v>
      </c>
      <c r="O185" s="62"/>
      <c r="P185" s="162">
        <f>O185*H185</f>
        <v>0</v>
      </c>
      <c r="Q185" s="162">
        <v>1.9000000000000001E-4</v>
      </c>
      <c r="R185" s="162">
        <f>Q185*H185</f>
        <v>9.5760000000000012E-2</v>
      </c>
      <c r="S185" s="162">
        <v>0.254</v>
      </c>
      <c r="T185" s="163">
        <f>S185*H185</f>
        <v>128.01599999999999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133</v>
      </c>
      <c r="AT185" s="164" t="s">
        <v>129</v>
      </c>
      <c r="AU185" s="164" t="s">
        <v>134</v>
      </c>
      <c r="AY185" s="18" t="s">
        <v>126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8" t="s">
        <v>134</v>
      </c>
      <c r="BK185" s="165">
        <f>ROUND(I185*H185,2)</f>
        <v>0</v>
      </c>
      <c r="BL185" s="18" t="s">
        <v>133</v>
      </c>
      <c r="BM185" s="164" t="s">
        <v>254</v>
      </c>
    </row>
    <row r="186" spans="1:65" s="14" customFormat="1">
      <c r="B186" s="174"/>
      <c r="D186" s="167" t="s">
        <v>140</v>
      </c>
      <c r="E186" s="175" t="s">
        <v>1</v>
      </c>
      <c r="F186" s="176" t="s">
        <v>255</v>
      </c>
      <c r="H186" s="177">
        <v>504</v>
      </c>
      <c r="I186" s="178"/>
      <c r="L186" s="174"/>
      <c r="M186" s="179"/>
      <c r="N186" s="180"/>
      <c r="O186" s="180"/>
      <c r="P186" s="180"/>
      <c r="Q186" s="180"/>
      <c r="R186" s="180"/>
      <c r="S186" s="180"/>
      <c r="T186" s="181"/>
      <c r="AT186" s="175" t="s">
        <v>140</v>
      </c>
      <c r="AU186" s="175" t="s">
        <v>134</v>
      </c>
      <c r="AV186" s="14" t="s">
        <v>134</v>
      </c>
      <c r="AW186" s="14" t="s">
        <v>30</v>
      </c>
      <c r="AX186" s="14" t="s">
        <v>81</v>
      </c>
      <c r="AY186" s="175" t="s">
        <v>126</v>
      </c>
    </row>
    <row r="187" spans="1:65" s="2" customFormat="1" ht="24.2" customHeight="1">
      <c r="A187" s="33"/>
      <c r="B187" s="151"/>
      <c r="C187" s="152" t="s">
        <v>256</v>
      </c>
      <c r="D187" s="152" t="s">
        <v>129</v>
      </c>
      <c r="E187" s="153" t="s">
        <v>257</v>
      </c>
      <c r="F187" s="154" t="s">
        <v>258</v>
      </c>
      <c r="G187" s="155" t="s">
        <v>184</v>
      </c>
      <c r="H187" s="156">
        <v>534</v>
      </c>
      <c r="I187" s="157"/>
      <c r="J187" s="158">
        <f>ROUND(I187*H187,2)</f>
        <v>0</v>
      </c>
      <c r="K187" s="159"/>
      <c r="L187" s="34"/>
      <c r="M187" s="160" t="s">
        <v>1</v>
      </c>
      <c r="N187" s="161" t="s">
        <v>39</v>
      </c>
      <c r="O187" s="62"/>
      <c r="P187" s="162">
        <f>O187*H187</f>
        <v>0</v>
      </c>
      <c r="Q187" s="162">
        <v>0</v>
      </c>
      <c r="R187" s="162">
        <f>Q187*H187</f>
        <v>0</v>
      </c>
      <c r="S187" s="162">
        <v>0.316</v>
      </c>
      <c r="T187" s="163">
        <f>S187*H187</f>
        <v>168.744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133</v>
      </c>
      <c r="AT187" s="164" t="s">
        <v>129</v>
      </c>
      <c r="AU187" s="164" t="s">
        <v>134</v>
      </c>
      <c r="AY187" s="18" t="s">
        <v>126</v>
      </c>
      <c r="BE187" s="165">
        <f>IF(N187="základná",J187,0)</f>
        <v>0</v>
      </c>
      <c r="BF187" s="165">
        <f>IF(N187="znížená",J187,0)</f>
        <v>0</v>
      </c>
      <c r="BG187" s="165">
        <f>IF(N187="zákl. prenesená",J187,0)</f>
        <v>0</v>
      </c>
      <c r="BH187" s="165">
        <f>IF(N187="zníž. prenesená",J187,0)</f>
        <v>0</v>
      </c>
      <c r="BI187" s="165">
        <f>IF(N187="nulová",J187,0)</f>
        <v>0</v>
      </c>
      <c r="BJ187" s="18" t="s">
        <v>134</v>
      </c>
      <c r="BK187" s="165">
        <f>ROUND(I187*H187,2)</f>
        <v>0</v>
      </c>
      <c r="BL187" s="18" t="s">
        <v>133</v>
      </c>
      <c r="BM187" s="164" t="s">
        <v>259</v>
      </c>
    </row>
    <row r="188" spans="1:65" s="14" customFormat="1">
      <c r="B188" s="174"/>
      <c r="D188" s="167" t="s">
        <v>140</v>
      </c>
      <c r="E188" s="175" t="s">
        <v>1</v>
      </c>
      <c r="F188" s="176" t="s">
        <v>260</v>
      </c>
      <c r="H188" s="177">
        <v>504</v>
      </c>
      <c r="I188" s="178"/>
      <c r="L188" s="174"/>
      <c r="M188" s="179"/>
      <c r="N188" s="180"/>
      <c r="O188" s="180"/>
      <c r="P188" s="180"/>
      <c r="Q188" s="180"/>
      <c r="R188" s="180"/>
      <c r="S188" s="180"/>
      <c r="T188" s="181"/>
      <c r="AT188" s="175" t="s">
        <v>140</v>
      </c>
      <c r="AU188" s="175" t="s">
        <v>134</v>
      </c>
      <c r="AV188" s="14" t="s">
        <v>134</v>
      </c>
      <c r="AW188" s="14" t="s">
        <v>30</v>
      </c>
      <c r="AX188" s="14" t="s">
        <v>73</v>
      </c>
      <c r="AY188" s="175" t="s">
        <v>126</v>
      </c>
    </row>
    <row r="189" spans="1:65" s="14" customFormat="1">
      <c r="B189" s="174"/>
      <c r="D189" s="167" t="s">
        <v>140</v>
      </c>
      <c r="E189" s="175" t="s">
        <v>1</v>
      </c>
      <c r="F189" s="176" t="s">
        <v>261</v>
      </c>
      <c r="H189" s="177">
        <v>30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140</v>
      </c>
      <c r="AU189" s="175" t="s">
        <v>134</v>
      </c>
      <c r="AV189" s="14" t="s">
        <v>134</v>
      </c>
      <c r="AW189" s="14" t="s">
        <v>30</v>
      </c>
      <c r="AX189" s="14" t="s">
        <v>73</v>
      </c>
      <c r="AY189" s="175" t="s">
        <v>126</v>
      </c>
    </row>
    <row r="190" spans="1:65" s="15" customFormat="1">
      <c r="B190" s="182"/>
      <c r="D190" s="167" t="s">
        <v>140</v>
      </c>
      <c r="E190" s="183" t="s">
        <v>1</v>
      </c>
      <c r="F190" s="184" t="s">
        <v>144</v>
      </c>
      <c r="H190" s="185">
        <v>534</v>
      </c>
      <c r="I190" s="186"/>
      <c r="L190" s="182"/>
      <c r="M190" s="187"/>
      <c r="N190" s="188"/>
      <c r="O190" s="188"/>
      <c r="P190" s="188"/>
      <c r="Q190" s="188"/>
      <c r="R190" s="188"/>
      <c r="S190" s="188"/>
      <c r="T190" s="189"/>
      <c r="AT190" s="183" t="s">
        <v>140</v>
      </c>
      <c r="AU190" s="183" t="s">
        <v>134</v>
      </c>
      <c r="AV190" s="15" t="s">
        <v>133</v>
      </c>
      <c r="AW190" s="15" t="s">
        <v>30</v>
      </c>
      <c r="AX190" s="15" t="s">
        <v>81</v>
      </c>
      <c r="AY190" s="183" t="s">
        <v>126</v>
      </c>
    </row>
    <row r="191" spans="1:65" s="2" customFormat="1" ht="37.9" customHeight="1">
      <c r="A191" s="33"/>
      <c r="B191" s="151"/>
      <c r="C191" s="152" t="s">
        <v>262</v>
      </c>
      <c r="D191" s="152" t="s">
        <v>129</v>
      </c>
      <c r="E191" s="153" t="s">
        <v>263</v>
      </c>
      <c r="F191" s="154" t="s">
        <v>264</v>
      </c>
      <c r="G191" s="155" t="s">
        <v>184</v>
      </c>
      <c r="H191" s="156">
        <v>534</v>
      </c>
      <c r="I191" s="157"/>
      <c r="J191" s="158">
        <f>ROUND(I191*H191,2)</f>
        <v>0</v>
      </c>
      <c r="K191" s="159"/>
      <c r="L191" s="34"/>
      <c r="M191" s="160" t="s">
        <v>1</v>
      </c>
      <c r="N191" s="161" t="s">
        <v>39</v>
      </c>
      <c r="O191" s="62"/>
      <c r="P191" s="162">
        <f>O191*H191</f>
        <v>0</v>
      </c>
      <c r="Q191" s="162">
        <v>0</v>
      </c>
      <c r="R191" s="162">
        <f>Q191*H191</f>
        <v>0</v>
      </c>
      <c r="S191" s="162">
        <v>0.56000000000000005</v>
      </c>
      <c r="T191" s="163">
        <f>S191*H191</f>
        <v>299.04000000000002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133</v>
      </c>
      <c r="AT191" s="164" t="s">
        <v>129</v>
      </c>
      <c r="AU191" s="164" t="s">
        <v>134</v>
      </c>
      <c r="AY191" s="18" t="s">
        <v>126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8" t="s">
        <v>134</v>
      </c>
      <c r="BK191" s="165">
        <f>ROUND(I191*H191,2)</f>
        <v>0</v>
      </c>
      <c r="BL191" s="18" t="s">
        <v>133</v>
      </c>
      <c r="BM191" s="164" t="s">
        <v>265</v>
      </c>
    </row>
    <row r="192" spans="1:65" s="14" customFormat="1">
      <c r="B192" s="174"/>
      <c r="D192" s="167" t="s">
        <v>140</v>
      </c>
      <c r="E192" s="175" t="s">
        <v>1</v>
      </c>
      <c r="F192" s="176" t="s">
        <v>266</v>
      </c>
      <c r="H192" s="177">
        <v>504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140</v>
      </c>
      <c r="AU192" s="175" t="s">
        <v>134</v>
      </c>
      <c r="AV192" s="14" t="s">
        <v>134</v>
      </c>
      <c r="AW192" s="14" t="s">
        <v>30</v>
      </c>
      <c r="AX192" s="14" t="s">
        <v>73</v>
      </c>
      <c r="AY192" s="175" t="s">
        <v>126</v>
      </c>
    </row>
    <row r="193" spans="1:65" s="14" customFormat="1">
      <c r="B193" s="174"/>
      <c r="D193" s="167" t="s">
        <v>140</v>
      </c>
      <c r="E193" s="175" t="s">
        <v>1</v>
      </c>
      <c r="F193" s="176" t="s">
        <v>267</v>
      </c>
      <c r="H193" s="177">
        <v>30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140</v>
      </c>
      <c r="AU193" s="175" t="s">
        <v>134</v>
      </c>
      <c r="AV193" s="14" t="s">
        <v>134</v>
      </c>
      <c r="AW193" s="14" t="s">
        <v>30</v>
      </c>
      <c r="AX193" s="14" t="s">
        <v>73</v>
      </c>
      <c r="AY193" s="175" t="s">
        <v>126</v>
      </c>
    </row>
    <row r="194" spans="1:65" s="15" customFormat="1">
      <c r="B194" s="182"/>
      <c r="D194" s="167" t="s">
        <v>140</v>
      </c>
      <c r="E194" s="183" t="s">
        <v>1</v>
      </c>
      <c r="F194" s="184" t="s">
        <v>144</v>
      </c>
      <c r="H194" s="185">
        <v>534</v>
      </c>
      <c r="I194" s="186"/>
      <c r="L194" s="182"/>
      <c r="M194" s="187"/>
      <c r="N194" s="188"/>
      <c r="O194" s="188"/>
      <c r="P194" s="188"/>
      <c r="Q194" s="188"/>
      <c r="R194" s="188"/>
      <c r="S194" s="188"/>
      <c r="T194" s="189"/>
      <c r="AT194" s="183" t="s">
        <v>140</v>
      </c>
      <c r="AU194" s="183" t="s">
        <v>134</v>
      </c>
      <c r="AV194" s="15" t="s">
        <v>133</v>
      </c>
      <c r="AW194" s="15" t="s">
        <v>30</v>
      </c>
      <c r="AX194" s="15" t="s">
        <v>81</v>
      </c>
      <c r="AY194" s="183" t="s">
        <v>126</v>
      </c>
    </row>
    <row r="195" spans="1:65" s="2" customFormat="1" ht="24.2" customHeight="1">
      <c r="A195" s="33"/>
      <c r="B195" s="151"/>
      <c r="C195" s="152" t="s">
        <v>268</v>
      </c>
      <c r="D195" s="152" t="s">
        <v>129</v>
      </c>
      <c r="E195" s="153" t="s">
        <v>269</v>
      </c>
      <c r="F195" s="154" t="s">
        <v>270</v>
      </c>
      <c r="G195" s="155" t="s">
        <v>184</v>
      </c>
      <c r="H195" s="156">
        <v>18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39</v>
      </c>
      <c r="O195" s="62"/>
      <c r="P195" s="162">
        <f>O195*H195</f>
        <v>0</v>
      </c>
      <c r="Q195" s="162">
        <v>0</v>
      </c>
      <c r="R195" s="162">
        <f>Q195*H195</f>
        <v>0</v>
      </c>
      <c r="S195" s="162">
        <v>0.26</v>
      </c>
      <c r="T195" s="163">
        <f>S195*H195</f>
        <v>4.68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133</v>
      </c>
      <c r="AT195" s="164" t="s">
        <v>129</v>
      </c>
      <c r="AU195" s="164" t="s">
        <v>134</v>
      </c>
      <c r="AY195" s="18" t="s">
        <v>126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134</v>
      </c>
      <c r="BK195" s="165">
        <f>ROUND(I195*H195,2)</f>
        <v>0</v>
      </c>
      <c r="BL195" s="18" t="s">
        <v>133</v>
      </c>
      <c r="BM195" s="164" t="s">
        <v>271</v>
      </c>
    </row>
    <row r="196" spans="1:65" s="14" customFormat="1">
      <c r="B196" s="174"/>
      <c r="D196" s="167" t="s">
        <v>140</v>
      </c>
      <c r="E196" s="175" t="s">
        <v>1</v>
      </c>
      <c r="F196" s="176" t="s">
        <v>272</v>
      </c>
      <c r="H196" s="177">
        <v>18</v>
      </c>
      <c r="I196" s="178"/>
      <c r="L196" s="174"/>
      <c r="M196" s="179"/>
      <c r="N196" s="180"/>
      <c r="O196" s="180"/>
      <c r="P196" s="180"/>
      <c r="Q196" s="180"/>
      <c r="R196" s="180"/>
      <c r="S196" s="180"/>
      <c r="T196" s="181"/>
      <c r="AT196" s="175" t="s">
        <v>140</v>
      </c>
      <c r="AU196" s="175" t="s">
        <v>134</v>
      </c>
      <c r="AV196" s="14" t="s">
        <v>134</v>
      </c>
      <c r="AW196" s="14" t="s">
        <v>30</v>
      </c>
      <c r="AX196" s="14" t="s">
        <v>81</v>
      </c>
      <c r="AY196" s="175" t="s">
        <v>126</v>
      </c>
    </row>
    <row r="197" spans="1:65" s="2" customFormat="1" ht="33" customHeight="1">
      <c r="A197" s="33"/>
      <c r="B197" s="151"/>
      <c r="C197" s="152" t="s">
        <v>273</v>
      </c>
      <c r="D197" s="152" t="s">
        <v>129</v>
      </c>
      <c r="E197" s="153" t="s">
        <v>274</v>
      </c>
      <c r="F197" s="154" t="s">
        <v>275</v>
      </c>
      <c r="G197" s="155" t="s">
        <v>276</v>
      </c>
      <c r="H197" s="156">
        <v>80</v>
      </c>
      <c r="I197" s="157"/>
      <c r="J197" s="158">
        <f>ROUND(I197*H197,2)</f>
        <v>0</v>
      </c>
      <c r="K197" s="159"/>
      <c r="L197" s="34"/>
      <c r="M197" s="160" t="s">
        <v>1</v>
      </c>
      <c r="N197" s="161" t="s">
        <v>39</v>
      </c>
      <c r="O197" s="62"/>
      <c r="P197" s="162">
        <f>O197*H197</f>
        <v>0</v>
      </c>
      <c r="Q197" s="162">
        <v>0</v>
      </c>
      <c r="R197" s="162">
        <f>Q197*H197</f>
        <v>0</v>
      </c>
      <c r="S197" s="162">
        <v>0.14499999999999999</v>
      </c>
      <c r="T197" s="163">
        <f>S197*H197</f>
        <v>11.6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133</v>
      </c>
      <c r="AT197" s="164" t="s">
        <v>129</v>
      </c>
      <c r="AU197" s="164" t="s">
        <v>134</v>
      </c>
      <c r="AY197" s="18" t="s">
        <v>126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8" t="s">
        <v>134</v>
      </c>
      <c r="BK197" s="165">
        <f>ROUND(I197*H197,2)</f>
        <v>0</v>
      </c>
      <c r="BL197" s="18" t="s">
        <v>133</v>
      </c>
      <c r="BM197" s="164" t="s">
        <v>277</v>
      </c>
    </row>
    <row r="198" spans="1:65" s="14" customFormat="1">
      <c r="B198" s="174"/>
      <c r="D198" s="167" t="s">
        <v>140</v>
      </c>
      <c r="E198" s="175" t="s">
        <v>1</v>
      </c>
      <c r="F198" s="176" t="s">
        <v>278</v>
      </c>
      <c r="H198" s="177">
        <v>80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140</v>
      </c>
      <c r="AU198" s="175" t="s">
        <v>134</v>
      </c>
      <c r="AV198" s="14" t="s">
        <v>134</v>
      </c>
      <c r="AW198" s="14" t="s">
        <v>30</v>
      </c>
      <c r="AX198" s="14" t="s">
        <v>81</v>
      </c>
      <c r="AY198" s="175" t="s">
        <v>126</v>
      </c>
    </row>
    <row r="199" spans="1:65" s="2" customFormat="1" ht="24.2" customHeight="1">
      <c r="A199" s="33"/>
      <c r="B199" s="151"/>
      <c r="C199" s="152" t="s">
        <v>279</v>
      </c>
      <c r="D199" s="152" t="s">
        <v>129</v>
      </c>
      <c r="E199" s="153" t="s">
        <v>280</v>
      </c>
      <c r="F199" s="154" t="s">
        <v>281</v>
      </c>
      <c r="G199" s="155" t="s">
        <v>276</v>
      </c>
      <c r="H199" s="156">
        <v>16</v>
      </c>
      <c r="I199" s="157"/>
      <c r="J199" s="158">
        <f>ROUND(I199*H199,2)</f>
        <v>0</v>
      </c>
      <c r="K199" s="159"/>
      <c r="L199" s="34"/>
      <c r="M199" s="160" t="s">
        <v>1</v>
      </c>
      <c r="N199" s="161" t="s">
        <v>39</v>
      </c>
      <c r="O199" s="62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133</v>
      </c>
      <c r="AT199" s="164" t="s">
        <v>129</v>
      </c>
      <c r="AU199" s="164" t="s">
        <v>134</v>
      </c>
      <c r="AY199" s="18" t="s">
        <v>126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8" t="s">
        <v>134</v>
      </c>
      <c r="BK199" s="165">
        <f>ROUND(I199*H199,2)</f>
        <v>0</v>
      </c>
      <c r="BL199" s="18" t="s">
        <v>133</v>
      </c>
      <c r="BM199" s="164" t="s">
        <v>282</v>
      </c>
    </row>
    <row r="200" spans="1:65" s="14" customFormat="1" ht="22.5">
      <c r="B200" s="174"/>
      <c r="D200" s="167" t="s">
        <v>140</v>
      </c>
      <c r="E200" s="175" t="s">
        <v>1</v>
      </c>
      <c r="F200" s="176" t="s">
        <v>283</v>
      </c>
      <c r="H200" s="177">
        <v>16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140</v>
      </c>
      <c r="AU200" s="175" t="s">
        <v>134</v>
      </c>
      <c r="AV200" s="14" t="s">
        <v>134</v>
      </c>
      <c r="AW200" s="14" t="s">
        <v>30</v>
      </c>
      <c r="AX200" s="14" t="s">
        <v>81</v>
      </c>
      <c r="AY200" s="175" t="s">
        <v>126</v>
      </c>
    </row>
    <row r="201" spans="1:65" s="2" customFormat="1" ht="21.75" customHeight="1">
      <c r="A201" s="33"/>
      <c r="B201" s="151"/>
      <c r="C201" s="152" t="s">
        <v>284</v>
      </c>
      <c r="D201" s="152" t="s">
        <v>129</v>
      </c>
      <c r="E201" s="153" t="s">
        <v>285</v>
      </c>
      <c r="F201" s="154" t="s">
        <v>286</v>
      </c>
      <c r="G201" s="155" t="s">
        <v>276</v>
      </c>
      <c r="H201" s="156">
        <v>95</v>
      </c>
      <c r="I201" s="157"/>
      <c r="J201" s="158">
        <f>ROUND(I201*H201,2)</f>
        <v>0</v>
      </c>
      <c r="K201" s="159"/>
      <c r="L201" s="34"/>
      <c r="M201" s="160" t="s">
        <v>1</v>
      </c>
      <c r="N201" s="161" t="s">
        <v>39</v>
      </c>
      <c r="O201" s="62"/>
      <c r="P201" s="162">
        <f>O201*H201</f>
        <v>0</v>
      </c>
      <c r="Q201" s="162">
        <v>0</v>
      </c>
      <c r="R201" s="162">
        <f>Q201*H201</f>
        <v>0</v>
      </c>
      <c r="S201" s="162">
        <v>0</v>
      </c>
      <c r="T201" s="16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133</v>
      </c>
      <c r="AT201" s="164" t="s">
        <v>129</v>
      </c>
      <c r="AU201" s="164" t="s">
        <v>134</v>
      </c>
      <c r="AY201" s="18" t="s">
        <v>126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134</v>
      </c>
      <c r="BK201" s="165">
        <f>ROUND(I201*H201,2)</f>
        <v>0</v>
      </c>
      <c r="BL201" s="18" t="s">
        <v>133</v>
      </c>
      <c r="BM201" s="164" t="s">
        <v>287</v>
      </c>
    </row>
    <row r="202" spans="1:65" s="13" customFormat="1" ht="22.5">
      <c r="B202" s="166"/>
      <c r="D202" s="167" t="s">
        <v>140</v>
      </c>
      <c r="E202" s="168" t="s">
        <v>1</v>
      </c>
      <c r="F202" s="169" t="s">
        <v>288</v>
      </c>
      <c r="H202" s="168" t="s">
        <v>1</v>
      </c>
      <c r="I202" s="170"/>
      <c r="L202" s="166"/>
      <c r="M202" s="171"/>
      <c r="N202" s="172"/>
      <c r="O202" s="172"/>
      <c r="P202" s="172"/>
      <c r="Q202" s="172"/>
      <c r="R202" s="172"/>
      <c r="S202" s="172"/>
      <c r="T202" s="173"/>
      <c r="AT202" s="168" t="s">
        <v>140</v>
      </c>
      <c r="AU202" s="168" t="s">
        <v>134</v>
      </c>
      <c r="AV202" s="13" t="s">
        <v>81</v>
      </c>
      <c r="AW202" s="13" t="s">
        <v>30</v>
      </c>
      <c r="AX202" s="13" t="s">
        <v>73</v>
      </c>
      <c r="AY202" s="168" t="s">
        <v>126</v>
      </c>
    </row>
    <row r="203" spans="1:65" s="14" customFormat="1">
      <c r="B203" s="174"/>
      <c r="D203" s="167" t="s">
        <v>140</v>
      </c>
      <c r="E203" s="175" t="s">
        <v>1</v>
      </c>
      <c r="F203" s="176" t="s">
        <v>289</v>
      </c>
      <c r="H203" s="177">
        <v>20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140</v>
      </c>
      <c r="AU203" s="175" t="s">
        <v>134</v>
      </c>
      <c r="AV203" s="14" t="s">
        <v>134</v>
      </c>
      <c r="AW203" s="14" t="s">
        <v>30</v>
      </c>
      <c r="AX203" s="14" t="s">
        <v>73</v>
      </c>
      <c r="AY203" s="175" t="s">
        <v>126</v>
      </c>
    </row>
    <row r="204" spans="1:65" s="14" customFormat="1">
      <c r="B204" s="174"/>
      <c r="D204" s="167" t="s">
        <v>140</v>
      </c>
      <c r="E204" s="175" t="s">
        <v>1</v>
      </c>
      <c r="F204" s="176" t="s">
        <v>290</v>
      </c>
      <c r="H204" s="177">
        <v>75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140</v>
      </c>
      <c r="AU204" s="175" t="s">
        <v>134</v>
      </c>
      <c r="AV204" s="14" t="s">
        <v>134</v>
      </c>
      <c r="AW204" s="14" t="s">
        <v>30</v>
      </c>
      <c r="AX204" s="14" t="s">
        <v>73</v>
      </c>
      <c r="AY204" s="175" t="s">
        <v>126</v>
      </c>
    </row>
    <row r="205" spans="1:65" s="15" customFormat="1">
      <c r="B205" s="182"/>
      <c r="D205" s="167" t="s">
        <v>140</v>
      </c>
      <c r="E205" s="183" t="s">
        <v>1</v>
      </c>
      <c r="F205" s="184" t="s">
        <v>144</v>
      </c>
      <c r="H205" s="185">
        <v>95</v>
      </c>
      <c r="I205" s="186"/>
      <c r="L205" s="182"/>
      <c r="M205" s="187"/>
      <c r="N205" s="188"/>
      <c r="O205" s="188"/>
      <c r="P205" s="188"/>
      <c r="Q205" s="188"/>
      <c r="R205" s="188"/>
      <c r="S205" s="188"/>
      <c r="T205" s="189"/>
      <c r="AT205" s="183" t="s">
        <v>140</v>
      </c>
      <c r="AU205" s="183" t="s">
        <v>134</v>
      </c>
      <c r="AV205" s="15" t="s">
        <v>133</v>
      </c>
      <c r="AW205" s="15" t="s">
        <v>30</v>
      </c>
      <c r="AX205" s="15" t="s">
        <v>81</v>
      </c>
      <c r="AY205" s="183" t="s">
        <v>126</v>
      </c>
    </row>
    <row r="206" spans="1:65" s="2" customFormat="1" ht="24.2" customHeight="1">
      <c r="A206" s="33"/>
      <c r="B206" s="151"/>
      <c r="C206" s="152" t="s">
        <v>291</v>
      </c>
      <c r="D206" s="152" t="s">
        <v>129</v>
      </c>
      <c r="E206" s="153" t="s">
        <v>292</v>
      </c>
      <c r="F206" s="154" t="s">
        <v>293</v>
      </c>
      <c r="G206" s="155" t="s">
        <v>132</v>
      </c>
      <c r="H206" s="156">
        <v>9</v>
      </c>
      <c r="I206" s="157"/>
      <c r="J206" s="158">
        <f>ROUND(I206*H206,2)</f>
        <v>0</v>
      </c>
      <c r="K206" s="159"/>
      <c r="L206" s="34"/>
      <c r="M206" s="160" t="s">
        <v>1</v>
      </c>
      <c r="N206" s="161" t="s">
        <v>39</v>
      </c>
      <c r="O206" s="62"/>
      <c r="P206" s="162">
        <f>O206*H206</f>
        <v>0</v>
      </c>
      <c r="Q206" s="162">
        <v>0</v>
      </c>
      <c r="R206" s="162">
        <f>Q206*H206</f>
        <v>0</v>
      </c>
      <c r="S206" s="162">
        <v>4.0000000000000001E-3</v>
      </c>
      <c r="T206" s="163">
        <f>S206*H206</f>
        <v>3.6000000000000004E-2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133</v>
      </c>
      <c r="AT206" s="164" t="s">
        <v>129</v>
      </c>
      <c r="AU206" s="164" t="s">
        <v>134</v>
      </c>
      <c r="AY206" s="18" t="s">
        <v>126</v>
      </c>
      <c r="BE206" s="165">
        <f>IF(N206="základná",J206,0)</f>
        <v>0</v>
      </c>
      <c r="BF206" s="165">
        <f>IF(N206="znížená",J206,0)</f>
        <v>0</v>
      </c>
      <c r="BG206" s="165">
        <f>IF(N206="zákl. prenesená",J206,0)</f>
        <v>0</v>
      </c>
      <c r="BH206" s="165">
        <f>IF(N206="zníž. prenesená",J206,0)</f>
        <v>0</v>
      </c>
      <c r="BI206" s="165">
        <f>IF(N206="nulová",J206,0)</f>
        <v>0</v>
      </c>
      <c r="BJ206" s="18" t="s">
        <v>134</v>
      </c>
      <c r="BK206" s="165">
        <f>ROUND(I206*H206,2)</f>
        <v>0</v>
      </c>
      <c r="BL206" s="18" t="s">
        <v>133</v>
      </c>
      <c r="BM206" s="164" t="s">
        <v>294</v>
      </c>
    </row>
    <row r="207" spans="1:65" s="13" customFormat="1">
      <c r="B207" s="166"/>
      <c r="D207" s="167" t="s">
        <v>140</v>
      </c>
      <c r="E207" s="168" t="s">
        <v>1</v>
      </c>
      <c r="F207" s="169" t="s">
        <v>295</v>
      </c>
      <c r="H207" s="168" t="s">
        <v>1</v>
      </c>
      <c r="I207" s="170"/>
      <c r="L207" s="166"/>
      <c r="M207" s="171"/>
      <c r="N207" s="172"/>
      <c r="O207" s="172"/>
      <c r="P207" s="172"/>
      <c r="Q207" s="172"/>
      <c r="R207" s="172"/>
      <c r="S207" s="172"/>
      <c r="T207" s="173"/>
      <c r="AT207" s="168" t="s">
        <v>140</v>
      </c>
      <c r="AU207" s="168" t="s">
        <v>134</v>
      </c>
      <c r="AV207" s="13" t="s">
        <v>81</v>
      </c>
      <c r="AW207" s="13" t="s">
        <v>30</v>
      </c>
      <c r="AX207" s="13" t="s">
        <v>73</v>
      </c>
      <c r="AY207" s="168" t="s">
        <v>126</v>
      </c>
    </row>
    <row r="208" spans="1:65" s="14" customFormat="1">
      <c r="B208" s="174"/>
      <c r="D208" s="167" t="s">
        <v>140</v>
      </c>
      <c r="E208" s="175" t="s">
        <v>1</v>
      </c>
      <c r="F208" s="176" t="s">
        <v>296</v>
      </c>
      <c r="H208" s="177">
        <v>9</v>
      </c>
      <c r="I208" s="178"/>
      <c r="L208" s="174"/>
      <c r="M208" s="179"/>
      <c r="N208" s="180"/>
      <c r="O208" s="180"/>
      <c r="P208" s="180"/>
      <c r="Q208" s="180"/>
      <c r="R208" s="180"/>
      <c r="S208" s="180"/>
      <c r="T208" s="181"/>
      <c r="AT208" s="175" t="s">
        <v>140</v>
      </c>
      <c r="AU208" s="175" t="s">
        <v>134</v>
      </c>
      <c r="AV208" s="14" t="s">
        <v>134</v>
      </c>
      <c r="AW208" s="14" t="s">
        <v>30</v>
      </c>
      <c r="AX208" s="14" t="s">
        <v>81</v>
      </c>
      <c r="AY208" s="175" t="s">
        <v>126</v>
      </c>
    </row>
    <row r="209" spans="1:65" s="2" customFormat="1" ht="24.2" customHeight="1">
      <c r="A209" s="33"/>
      <c r="B209" s="151"/>
      <c r="C209" s="152" t="s">
        <v>297</v>
      </c>
      <c r="D209" s="152" t="s">
        <v>129</v>
      </c>
      <c r="E209" s="153" t="s">
        <v>298</v>
      </c>
      <c r="F209" s="154" t="s">
        <v>299</v>
      </c>
      <c r="G209" s="155" t="s">
        <v>184</v>
      </c>
      <c r="H209" s="156">
        <v>23.1</v>
      </c>
      <c r="I209" s="157"/>
      <c r="J209" s="158">
        <f>ROUND(I209*H209,2)</f>
        <v>0</v>
      </c>
      <c r="K209" s="159"/>
      <c r="L209" s="34"/>
      <c r="M209" s="160" t="s">
        <v>1</v>
      </c>
      <c r="N209" s="161" t="s">
        <v>39</v>
      </c>
      <c r="O209" s="62"/>
      <c r="P209" s="162">
        <f>O209*H209</f>
        <v>0</v>
      </c>
      <c r="Q209" s="162">
        <v>0</v>
      </c>
      <c r="R209" s="162">
        <f>Q209*H209</f>
        <v>0</v>
      </c>
      <c r="S209" s="162">
        <v>0.18099999999999999</v>
      </c>
      <c r="T209" s="163">
        <f>S209*H209</f>
        <v>4.1810999999999998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4" t="s">
        <v>133</v>
      </c>
      <c r="AT209" s="164" t="s">
        <v>129</v>
      </c>
      <c r="AU209" s="164" t="s">
        <v>134</v>
      </c>
      <c r="AY209" s="18" t="s">
        <v>126</v>
      </c>
      <c r="BE209" s="165">
        <f>IF(N209="základná",J209,0)</f>
        <v>0</v>
      </c>
      <c r="BF209" s="165">
        <f>IF(N209="znížená",J209,0)</f>
        <v>0</v>
      </c>
      <c r="BG209" s="165">
        <f>IF(N209="zákl. prenesená",J209,0)</f>
        <v>0</v>
      </c>
      <c r="BH209" s="165">
        <f>IF(N209="zníž. prenesená",J209,0)</f>
        <v>0</v>
      </c>
      <c r="BI209" s="165">
        <f>IF(N209="nulová",J209,0)</f>
        <v>0</v>
      </c>
      <c r="BJ209" s="18" t="s">
        <v>134</v>
      </c>
      <c r="BK209" s="165">
        <f>ROUND(I209*H209,2)</f>
        <v>0</v>
      </c>
      <c r="BL209" s="18" t="s">
        <v>133</v>
      </c>
      <c r="BM209" s="164" t="s">
        <v>300</v>
      </c>
    </row>
    <row r="210" spans="1:65" s="14" customFormat="1">
      <c r="B210" s="174"/>
      <c r="D210" s="167" t="s">
        <v>140</v>
      </c>
      <c r="E210" s="175" t="s">
        <v>1</v>
      </c>
      <c r="F210" s="176" t="s">
        <v>301</v>
      </c>
      <c r="H210" s="177">
        <v>23.1</v>
      </c>
      <c r="I210" s="178"/>
      <c r="L210" s="174"/>
      <c r="M210" s="179"/>
      <c r="N210" s="180"/>
      <c r="O210" s="180"/>
      <c r="P210" s="180"/>
      <c r="Q210" s="180"/>
      <c r="R210" s="180"/>
      <c r="S210" s="180"/>
      <c r="T210" s="181"/>
      <c r="AT210" s="175" t="s">
        <v>140</v>
      </c>
      <c r="AU210" s="175" t="s">
        <v>134</v>
      </c>
      <c r="AV210" s="14" t="s">
        <v>134</v>
      </c>
      <c r="AW210" s="14" t="s">
        <v>30</v>
      </c>
      <c r="AX210" s="14" t="s">
        <v>81</v>
      </c>
      <c r="AY210" s="175" t="s">
        <v>126</v>
      </c>
    </row>
    <row r="211" spans="1:65" s="2" customFormat="1" ht="24.2" customHeight="1">
      <c r="A211" s="33"/>
      <c r="B211" s="151"/>
      <c r="C211" s="152" t="s">
        <v>302</v>
      </c>
      <c r="D211" s="152" t="s">
        <v>129</v>
      </c>
      <c r="E211" s="153" t="s">
        <v>303</v>
      </c>
      <c r="F211" s="154" t="s">
        <v>304</v>
      </c>
      <c r="G211" s="155" t="s">
        <v>276</v>
      </c>
      <c r="H211" s="156">
        <v>336.83499999999998</v>
      </c>
      <c r="I211" s="157"/>
      <c r="J211" s="158">
        <f>ROUND(I211*H211,2)</f>
        <v>0</v>
      </c>
      <c r="K211" s="159"/>
      <c r="L211" s="34"/>
      <c r="M211" s="160" t="s">
        <v>1</v>
      </c>
      <c r="N211" s="161" t="s">
        <v>39</v>
      </c>
      <c r="O211" s="62"/>
      <c r="P211" s="162">
        <f>O211*H211</f>
        <v>0</v>
      </c>
      <c r="Q211" s="162">
        <v>0</v>
      </c>
      <c r="R211" s="162">
        <f>Q211*H211</f>
        <v>0</v>
      </c>
      <c r="S211" s="162">
        <v>0</v>
      </c>
      <c r="T211" s="163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4" t="s">
        <v>133</v>
      </c>
      <c r="AT211" s="164" t="s">
        <v>129</v>
      </c>
      <c r="AU211" s="164" t="s">
        <v>134</v>
      </c>
      <c r="AY211" s="18" t="s">
        <v>126</v>
      </c>
      <c r="BE211" s="165">
        <f>IF(N211="základná",J211,0)</f>
        <v>0</v>
      </c>
      <c r="BF211" s="165">
        <f>IF(N211="znížená",J211,0)</f>
        <v>0</v>
      </c>
      <c r="BG211" s="165">
        <f>IF(N211="zákl. prenesená",J211,0)</f>
        <v>0</v>
      </c>
      <c r="BH211" s="165">
        <f>IF(N211="zníž. prenesená",J211,0)</f>
        <v>0</v>
      </c>
      <c r="BI211" s="165">
        <f>IF(N211="nulová",J211,0)</f>
        <v>0</v>
      </c>
      <c r="BJ211" s="18" t="s">
        <v>134</v>
      </c>
      <c r="BK211" s="165">
        <f>ROUND(I211*H211,2)</f>
        <v>0</v>
      </c>
      <c r="BL211" s="18" t="s">
        <v>133</v>
      </c>
      <c r="BM211" s="164" t="s">
        <v>305</v>
      </c>
    </row>
    <row r="212" spans="1:65" s="14" customFormat="1" ht="22.5">
      <c r="B212" s="174"/>
      <c r="D212" s="167" t="s">
        <v>140</v>
      </c>
      <c r="E212" s="175" t="s">
        <v>1</v>
      </c>
      <c r="F212" s="176" t="s">
        <v>306</v>
      </c>
      <c r="H212" s="177">
        <v>336.83499999999998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140</v>
      </c>
      <c r="AU212" s="175" t="s">
        <v>134</v>
      </c>
      <c r="AV212" s="14" t="s">
        <v>134</v>
      </c>
      <c r="AW212" s="14" t="s">
        <v>30</v>
      </c>
      <c r="AX212" s="14" t="s">
        <v>81</v>
      </c>
      <c r="AY212" s="175" t="s">
        <v>126</v>
      </c>
    </row>
    <row r="213" spans="1:65" s="2" customFormat="1" ht="33" customHeight="1">
      <c r="A213" s="33"/>
      <c r="B213" s="151"/>
      <c r="C213" s="152" t="s">
        <v>307</v>
      </c>
      <c r="D213" s="152" t="s">
        <v>129</v>
      </c>
      <c r="E213" s="153" t="s">
        <v>308</v>
      </c>
      <c r="F213" s="154" t="s">
        <v>309</v>
      </c>
      <c r="G213" s="155" t="s">
        <v>177</v>
      </c>
      <c r="H213" s="156">
        <v>317.22399999999999</v>
      </c>
      <c r="I213" s="157"/>
      <c r="J213" s="158">
        <f>ROUND(I213*H213,2)</f>
        <v>0</v>
      </c>
      <c r="K213" s="159"/>
      <c r="L213" s="34"/>
      <c r="M213" s="160" t="s">
        <v>1</v>
      </c>
      <c r="N213" s="161" t="s">
        <v>39</v>
      </c>
      <c r="O213" s="62"/>
      <c r="P213" s="162">
        <f>O213*H213</f>
        <v>0</v>
      </c>
      <c r="Q213" s="162">
        <v>0</v>
      </c>
      <c r="R213" s="162">
        <f>Q213*H213</f>
        <v>0</v>
      </c>
      <c r="S213" s="162">
        <v>0</v>
      </c>
      <c r="T213" s="163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133</v>
      </c>
      <c r="AT213" s="164" t="s">
        <v>129</v>
      </c>
      <c r="AU213" s="164" t="s">
        <v>134</v>
      </c>
      <c r="AY213" s="18" t="s">
        <v>126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134</v>
      </c>
      <c r="BK213" s="165">
        <f>ROUND(I213*H213,2)</f>
        <v>0</v>
      </c>
      <c r="BL213" s="18" t="s">
        <v>133</v>
      </c>
      <c r="BM213" s="164" t="s">
        <v>310</v>
      </c>
    </row>
    <row r="214" spans="1:65" s="13" customFormat="1">
      <c r="B214" s="166"/>
      <c r="D214" s="167" t="s">
        <v>140</v>
      </c>
      <c r="E214" s="168" t="s">
        <v>1</v>
      </c>
      <c r="F214" s="169" t="s">
        <v>311</v>
      </c>
      <c r="H214" s="168" t="s">
        <v>1</v>
      </c>
      <c r="I214" s="170"/>
      <c r="L214" s="166"/>
      <c r="M214" s="171"/>
      <c r="N214" s="172"/>
      <c r="O214" s="172"/>
      <c r="P214" s="172"/>
      <c r="Q214" s="172"/>
      <c r="R214" s="172"/>
      <c r="S214" s="172"/>
      <c r="T214" s="173"/>
      <c r="AT214" s="168" t="s">
        <v>140</v>
      </c>
      <c r="AU214" s="168" t="s">
        <v>134</v>
      </c>
      <c r="AV214" s="13" t="s">
        <v>81</v>
      </c>
      <c r="AW214" s="13" t="s">
        <v>30</v>
      </c>
      <c r="AX214" s="13" t="s">
        <v>73</v>
      </c>
      <c r="AY214" s="168" t="s">
        <v>126</v>
      </c>
    </row>
    <row r="215" spans="1:65" s="14" customFormat="1">
      <c r="B215" s="174"/>
      <c r="D215" s="167" t="s">
        <v>140</v>
      </c>
      <c r="E215" s="175" t="s">
        <v>1</v>
      </c>
      <c r="F215" s="176" t="s">
        <v>312</v>
      </c>
      <c r="H215" s="177">
        <v>16.28</v>
      </c>
      <c r="I215" s="178"/>
      <c r="L215" s="174"/>
      <c r="M215" s="179"/>
      <c r="N215" s="180"/>
      <c r="O215" s="180"/>
      <c r="P215" s="180"/>
      <c r="Q215" s="180"/>
      <c r="R215" s="180"/>
      <c r="S215" s="180"/>
      <c r="T215" s="181"/>
      <c r="AT215" s="175" t="s">
        <v>140</v>
      </c>
      <c r="AU215" s="175" t="s">
        <v>134</v>
      </c>
      <c r="AV215" s="14" t="s">
        <v>134</v>
      </c>
      <c r="AW215" s="14" t="s">
        <v>30</v>
      </c>
      <c r="AX215" s="14" t="s">
        <v>73</v>
      </c>
      <c r="AY215" s="175" t="s">
        <v>126</v>
      </c>
    </row>
    <row r="216" spans="1:65" s="14" customFormat="1">
      <c r="B216" s="174"/>
      <c r="D216" s="167" t="s">
        <v>140</v>
      </c>
      <c r="E216" s="175" t="s">
        <v>1</v>
      </c>
      <c r="F216" s="176" t="s">
        <v>313</v>
      </c>
      <c r="H216" s="177">
        <v>300.94400000000002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140</v>
      </c>
      <c r="AU216" s="175" t="s">
        <v>134</v>
      </c>
      <c r="AV216" s="14" t="s">
        <v>134</v>
      </c>
      <c r="AW216" s="14" t="s">
        <v>30</v>
      </c>
      <c r="AX216" s="14" t="s">
        <v>73</v>
      </c>
      <c r="AY216" s="175" t="s">
        <v>126</v>
      </c>
    </row>
    <row r="217" spans="1:65" s="15" customFormat="1">
      <c r="B217" s="182"/>
      <c r="D217" s="167" t="s">
        <v>140</v>
      </c>
      <c r="E217" s="183" t="s">
        <v>1</v>
      </c>
      <c r="F217" s="184" t="s">
        <v>144</v>
      </c>
      <c r="H217" s="185">
        <v>317.22399999999999</v>
      </c>
      <c r="I217" s="186"/>
      <c r="L217" s="182"/>
      <c r="M217" s="187"/>
      <c r="N217" s="188"/>
      <c r="O217" s="188"/>
      <c r="P217" s="188"/>
      <c r="Q217" s="188"/>
      <c r="R217" s="188"/>
      <c r="S217" s="188"/>
      <c r="T217" s="189"/>
      <c r="AT217" s="183" t="s">
        <v>140</v>
      </c>
      <c r="AU217" s="183" t="s">
        <v>134</v>
      </c>
      <c r="AV217" s="15" t="s">
        <v>133</v>
      </c>
      <c r="AW217" s="15" t="s">
        <v>30</v>
      </c>
      <c r="AX217" s="15" t="s">
        <v>81</v>
      </c>
      <c r="AY217" s="183" t="s">
        <v>126</v>
      </c>
    </row>
    <row r="218" spans="1:65" s="2" customFormat="1" ht="24.2" customHeight="1">
      <c r="A218" s="33"/>
      <c r="B218" s="151"/>
      <c r="C218" s="152" t="s">
        <v>314</v>
      </c>
      <c r="D218" s="152" t="s">
        <v>129</v>
      </c>
      <c r="E218" s="153" t="s">
        <v>315</v>
      </c>
      <c r="F218" s="154" t="s">
        <v>316</v>
      </c>
      <c r="G218" s="155" t="s">
        <v>177</v>
      </c>
      <c r="H218" s="156">
        <v>4441.1360000000004</v>
      </c>
      <c r="I218" s="157"/>
      <c r="J218" s="158">
        <f>ROUND(I218*H218,2)</f>
        <v>0</v>
      </c>
      <c r="K218" s="159"/>
      <c r="L218" s="34"/>
      <c r="M218" s="160" t="s">
        <v>1</v>
      </c>
      <c r="N218" s="161" t="s">
        <v>39</v>
      </c>
      <c r="O218" s="62"/>
      <c r="P218" s="162">
        <f>O218*H218</f>
        <v>0</v>
      </c>
      <c r="Q218" s="162">
        <v>0</v>
      </c>
      <c r="R218" s="162">
        <f>Q218*H218</f>
        <v>0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133</v>
      </c>
      <c r="AT218" s="164" t="s">
        <v>129</v>
      </c>
      <c r="AU218" s="164" t="s">
        <v>134</v>
      </c>
      <c r="AY218" s="18" t="s">
        <v>126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134</v>
      </c>
      <c r="BK218" s="165">
        <f>ROUND(I218*H218,2)</f>
        <v>0</v>
      </c>
      <c r="BL218" s="18" t="s">
        <v>133</v>
      </c>
      <c r="BM218" s="164" t="s">
        <v>317</v>
      </c>
    </row>
    <row r="219" spans="1:65" s="14" customFormat="1">
      <c r="B219" s="174"/>
      <c r="D219" s="167" t="s">
        <v>140</v>
      </c>
      <c r="F219" s="176" t="s">
        <v>318</v>
      </c>
      <c r="H219" s="177">
        <v>4441.1360000000004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140</v>
      </c>
      <c r="AU219" s="175" t="s">
        <v>134</v>
      </c>
      <c r="AV219" s="14" t="s">
        <v>134</v>
      </c>
      <c r="AW219" s="14" t="s">
        <v>3</v>
      </c>
      <c r="AX219" s="14" t="s">
        <v>81</v>
      </c>
      <c r="AY219" s="175" t="s">
        <v>126</v>
      </c>
    </row>
    <row r="220" spans="1:65" s="2" customFormat="1" ht="24.2" customHeight="1">
      <c r="A220" s="33"/>
      <c r="B220" s="151"/>
      <c r="C220" s="152" t="s">
        <v>319</v>
      </c>
      <c r="D220" s="152" t="s">
        <v>129</v>
      </c>
      <c r="E220" s="153" t="s">
        <v>320</v>
      </c>
      <c r="F220" s="154" t="s">
        <v>321</v>
      </c>
      <c r="G220" s="155" t="s">
        <v>177</v>
      </c>
      <c r="H220" s="156">
        <v>317.22399999999999</v>
      </c>
      <c r="I220" s="157"/>
      <c r="J220" s="158">
        <f>ROUND(I220*H220,2)</f>
        <v>0</v>
      </c>
      <c r="K220" s="159"/>
      <c r="L220" s="34"/>
      <c r="M220" s="160" t="s">
        <v>1</v>
      </c>
      <c r="N220" s="161" t="s">
        <v>39</v>
      </c>
      <c r="O220" s="62"/>
      <c r="P220" s="162">
        <f>O220*H220</f>
        <v>0</v>
      </c>
      <c r="Q220" s="162">
        <v>0</v>
      </c>
      <c r="R220" s="162">
        <f>Q220*H220</f>
        <v>0</v>
      </c>
      <c r="S220" s="162">
        <v>0</v>
      </c>
      <c r="T220" s="163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4" t="s">
        <v>133</v>
      </c>
      <c r="AT220" s="164" t="s">
        <v>129</v>
      </c>
      <c r="AU220" s="164" t="s">
        <v>134</v>
      </c>
      <c r="AY220" s="18" t="s">
        <v>126</v>
      </c>
      <c r="BE220" s="165">
        <f>IF(N220="základná",J220,0)</f>
        <v>0</v>
      </c>
      <c r="BF220" s="165">
        <f>IF(N220="znížená",J220,0)</f>
        <v>0</v>
      </c>
      <c r="BG220" s="165">
        <f>IF(N220="zákl. prenesená",J220,0)</f>
        <v>0</v>
      </c>
      <c r="BH220" s="165">
        <f>IF(N220="zníž. prenesená",J220,0)</f>
        <v>0</v>
      </c>
      <c r="BI220" s="165">
        <f>IF(N220="nulová",J220,0)</f>
        <v>0</v>
      </c>
      <c r="BJ220" s="18" t="s">
        <v>134</v>
      </c>
      <c r="BK220" s="165">
        <f>ROUND(I220*H220,2)</f>
        <v>0</v>
      </c>
      <c r="BL220" s="18" t="s">
        <v>133</v>
      </c>
      <c r="BM220" s="164" t="s">
        <v>322</v>
      </c>
    </row>
    <row r="221" spans="1:65" s="13" customFormat="1">
      <c r="B221" s="166"/>
      <c r="D221" s="167" t="s">
        <v>140</v>
      </c>
      <c r="E221" s="168" t="s">
        <v>1</v>
      </c>
      <c r="F221" s="169" t="s">
        <v>311</v>
      </c>
      <c r="H221" s="168" t="s">
        <v>1</v>
      </c>
      <c r="I221" s="170"/>
      <c r="L221" s="166"/>
      <c r="M221" s="171"/>
      <c r="N221" s="172"/>
      <c r="O221" s="172"/>
      <c r="P221" s="172"/>
      <c r="Q221" s="172"/>
      <c r="R221" s="172"/>
      <c r="S221" s="172"/>
      <c r="T221" s="173"/>
      <c r="AT221" s="168" t="s">
        <v>140</v>
      </c>
      <c r="AU221" s="168" t="s">
        <v>134</v>
      </c>
      <c r="AV221" s="13" t="s">
        <v>81</v>
      </c>
      <c r="AW221" s="13" t="s">
        <v>30</v>
      </c>
      <c r="AX221" s="13" t="s">
        <v>73</v>
      </c>
      <c r="AY221" s="168" t="s">
        <v>126</v>
      </c>
    </row>
    <row r="222" spans="1:65" s="14" customFormat="1">
      <c r="B222" s="174"/>
      <c r="D222" s="167" t="s">
        <v>140</v>
      </c>
      <c r="E222" s="175" t="s">
        <v>1</v>
      </c>
      <c r="F222" s="176" t="s">
        <v>312</v>
      </c>
      <c r="H222" s="177">
        <v>16.28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140</v>
      </c>
      <c r="AU222" s="175" t="s">
        <v>134</v>
      </c>
      <c r="AV222" s="14" t="s">
        <v>134</v>
      </c>
      <c r="AW222" s="14" t="s">
        <v>30</v>
      </c>
      <c r="AX222" s="14" t="s">
        <v>73</v>
      </c>
      <c r="AY222" s="175" t="s">
        <v>126</v>
      </c>
    </row>
    <row r="223" spans="1:65" s="14" customFormat="1">
      <c r="B223" s="174"/>
      <c r="D223" s="167" t="s">
        <v>140</v>
      </c>
      <c r="E223" s="175" t="s">
        <v>1</v>
      </c>
      <c r="F223" s="176" t="s">
        <v>313</v>
      </c>
      <c r="H223" s="177">
        <v>300.94400000000002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140</v>
      </c>
      <c r="AU223" s="175" t="s">
        <v>134</v>
      </c>
      <c r="AV223" s="14" t="s">
        <v>134</v>
      </c>
      <c r="AW223" s="14" t="s">
        <v>30</v>
      </c>
      <c r="AX223" s="14" t="s">
        <v>73</v>
      </c>
      <c r="AY223" s="175" t="s">
        <v>126</v>
      </c>
    </row>
    <row r="224" spans="1:65" s="15" customFormat="1">
      <c r="B224" s="182"/>
      <c r="D224" s="167" t="s">
        <v>140</v>
      </c>
      <c r="E224" s="183" t="s">
        <v>1</v>
      </c>
      <c r="F224" s="184" t="s">
        <v>144</v>
      </c>
      <c r="H224" s="185">
        <v>317.22399999999999</v>
      </c>
      <c r="I224" s="186"/>
      <c r="L224" s="182"/>
      <c r="M224" s="187"/>
      <c r="N224" s="188"/>
      <c r="O224" s="188"/>
      <c r="P224" s="188"/>
      <c r="Q224" s="188"/>
      <c r="R224" s="188"/>
      <c r="S224" s="188"/>
      <c r="T224" s="189"/>
      <c r="AT224" s="183" t="s">
        <v>140</v>
      </c>
      <c r="AU224" s="183" t="s">
        <v>134</v>
      </c>
      <c r="AV224" s="15" t="s">
        <v>133</v>
      </c>
      <c r="AW224" s="15" t="s">
        <v>30</v>
      </c>
      <c r="AX224" s="15" t="s">
        <v>81</v>
      </c>
      <c r="AY224" s="183" t="s">
        <v>126</v>
      </c>
    </row>
    <row r="225" spans="1:65" s="2" customFormat="1" ht="24.2" customHeight="1">
      <c r="A225" s="33"/>
      <c r="B225" s="151"/>
      <c r="C225" s="152" t="s">
        <v>323</v>
      </c>
      <c r="D225" s="152" t="s">
        <v>129</v>
      </c>
      <c r="E225" s="153" t="s">
        <v>324</v>
      </c>
      <c r="F225" s="154" t="s">
        <v>325</v>
      </c>
      <c r="G225" s="155" t="s">
        <v>177</v>
      </c>
      <c r="H225" s="156">
        <v>16.28</v>
      </c>
      <c r="I225" s="157"/>
      <c r="J225" s="158">
        <f>ROUND(I225*H225,2)</f>
        <v>0</v>
      </c>
      <c r="K225" s="159"/>
      <c r="L225" s="34"/>
      <c r="M225" s="160" t="s">
        <v>1</v>
      </c>
      <c r="N225" s="161" t="s">
        <v>39</v>
      </c>
      <c r="O225" s="62"/>
      <c r="P225" s="162">
        <f>O225*H225</f>
        <v>0</v>
      </c>
      <c r="Q225" s="162">
        <v>0</v>
      </c>
      <c r="R225" s="162">
        <f>Q225*H225</f>
        <v>0</v>
      </c>
      <c r="S225" s="162">
        <v>0</v>
      </c>
      <c r="T225" s="163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64" t="s">
        <v>133</v>
      </c>
      <c r="AT225" s="164" t="s">
        <v>129</v>
      </c>
      <c r="AU225" s="164" t="s">
        <v>134</v>
      </c>
      <c r="AY225" s="18" t="s">
        <v>126</v>
      </c>
      <c r="BE225" s="165">
        <f>IF(N225="základná",J225,0)</f>
        <v>0</v>
      </c>
      <c r="BF225" s="165">
        <f>IF(N225="znížená",J225,0)</f>
        <v>0</v>
      </c>
      <c r="BG225" s="165">
        <f>IF(N225="zákl. prenesená",J225,0)</f>
        <v>0</v>
      </c>
      <c r="BH225" s="165">
        <f>IF(N225="zníž. prenesená",J225,0)</f>
        <v>0</v>
      </c>
      <c r="BI225" s="165">
        <f>IF(N225="nulová",J225,0)</f>
        <v>0</v>
      </c>
      <c r="BJ225" s="18" t="s">
        <v>134</v>
      </c>
      <c r="BK225" s="165">
        <f>ROUND(I225*H225,2)</f>
        <v>0</v>
      </c>
      <c r="BL225" s="18" t="s">
        <v>133</v>
      </c>
      <c r="BM225" s="164" t="s">
        <v>326</v>
      </c>
    </row>
    <row r="226" spans="1:65" s="14" customFormat="1">
      <c r="B226" s="174"/>
      <c r="D226" s="167" t="s">
        <v>140</v>
      </c>
      <c r="E226" s="175" t="s">
        <v>1</v>
      </c>
      <c r="F226" s="176" t="s">
        <v>312</v>
      </c>
      <c r="H226" s="177">
        <v>16.28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140</v>
      </c>
      <c r="AU226" s="175" t="s">
        <v>134</v>
      </c>
      <c r="AV226" s="14" t="s">
        <v>134</v>
      </c>
      <c r="AW226" s="14" t="s">
        <v>30</v>
      </c>
      <c r="AX226" s="14" t="s">
        <v>81</v>
      </c>
      <c r="AY226" s="175" t="s">
        <v>126</v>
      </c>
    </row>
    <row r="227" spans="1:65" s="2" customFormat="1" ht="33" customHeight="1">
      <c r="A227" s="33"/>
      <c r="B227" s="151"/>
      <c r="C227" s="152" t="s">
        <v>327</v>
      </c>
      <c r="D227" s="152" t="s">
        <v>129</v>
      </c>
      <c r="E227" s="153" t="s">
        <v>328</v>
      </c>
      <c r="F227" s="154" t="s">
        <v>329</v>
      </c>
      <c r="G227" s="155" t="s">
        <v>177</v>
      </c>
      <c r="H227" s="156">
        <v>300.94400000000002</v>
      </c>
      <c r="I227" s="157"/>
      <c r="J227" s="158">
        <f>ROUND(I227*H227,2)</f>
        <v>0</v>
      </c>
      <c r="K227" s="159"/>
      <c r="L227" s="34"/>
      <c r="M227" s="160" t="s">
        <v>1</v>
      </c>
      <c r="N227" s="161" t="s">
        <v>39</v>
      </c>
      <c r="O227" s="62"/>
      <c r="P227" s="162">
        <f>O227*H227</f>
        <v>0</v>
      </c>
      <c r="Q227" s="162">
        <v>0</v>
      </c>
      <c r="R227" s="162">
        <f>Q227*H227</f>
        <v>0</v>
      </c>
      <c r="S227" s="162">
        <v>0</v>
      </c>
      <c r="T227" s="163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64" t="s">
        <v>133</v>
      </c>
      <c r="AT227" s="164" t="s">
        <v>129</v>
      </c>
      <c r="AU227" s="164" t="s">
        <v>134</v>
      </c>
      <c r="AY227" s="18" t="s">
        <v>126</v>
      </c>
      <c r="BE227" s="165">
        <f>IF(N227="základná",J227,0)</f>
        <v>0</v>
      </c>
      <c r="BF227" s="165">
        <f>IF(N227="znížená",J227,0)</f>
        <v>0</v>
      </c>
      <c r="BG227" s="165">
        <f>IF(N227="zákl. prenesená",J227,0)</f>
        <v>0</v>
      </c>
      <c r="BH227" s="165">
        <f>IF(N227="zníž. prenesená",J227,0)</f>
        <v>0</v>
      </c>
      <c r="BI227" s="165">
        <f>IF(N227="nulová",J227,0)</f>
        <v>0</v>
      </c>
      <c r="BJ227" s="18" t="s">
        <v>134</v>
      </c>
      <c r="BK227" s="165">
        <f>ROUND(I227*H227,2)</f>
        <v>0</v>
      </c>
      <c r="BL227" s="18" t="s">
        <v>133</v>
      </c>
      <c r="BM227" s="164" t="s">
        <v>330</v>
      </c>
    </row>
    <row r="228" spans="1:65" s="14" customFormat="1">
      <c r="B228" s="174"/>
      <c r="D228" s="167" t="s">
        <v>140</v>
      </c>
      <c r="E228" s="175" t="s">
        <v>1</v>
      </c>
      <c r="F228" s="176" t="s">
        <v>313</v>
      </c>
      <c r="H228" s="177">
        <v>300.94400000000002</v>
      </c>
      <c r="I228" s="178"/>
      <c r="L228" s="174"/>
      <c r="M228" s="179"/>
      <c r="N228" s="180"/>
      <c r="O228" s="180"/>
      <c r="P228" s="180"/>
      <c r="Q228" s="180"/>
      <c r="R228" s="180"/>
      <c r="S228" s="180"/>
      <c r="T228" s="181"/>
      <c r="AT228" s="175" t="s">
        <v>140</v>
      </c>
      <c r="AU228" s="175" t="s">
        <v>134</v>
      </c>
      <c r="AV228" s="14" t="s">
        <v>134</v>
      </c>
      <c r="AW228" s="14" t="s">
        <v>30</v>
      </c>
      <c r="AX228" s="14" t="s">
        <v>81</v>
      </c>
      <c r="AY228" s="175" t="s">
        <v>126</v>
      </c>
    </row>
    <row r="229" spans="1:65" s="12" customFormat="1" ht="22.9" customHeight="1">
      <c r="B229" s="138"/>
      <c r="D229" s="139" t="s">
        <v>72</v>
      </c>
      <c r="E229" s="149" t="s">
        <v>331</v>
      </c>
      <c r="F229" s="149" t="s">
        <v>332</v>
      </c>
      <c r="I229" s="141"/>
      <c r="J229" s="150">
        <f>BK229</f>
        <v>0</v>
      </c>
      <c r="L229" s="138"/>
      <c r="M229" s="143"/>
      <c r="N229" s="144"/>
      <c r="O229" s="144"/>
      <c r="P229" s="145">
        <f>SUM(P230:P265)</f>
        <v>0</v>
      </c>
      <c r="Q229" s="144"/>
      <c r="R229" s="145">
        <f>SUM(R230:R265)</f>
        <v>0.44517600000000002</v>
      </c>
      <c r="S229" s="144"/>
      <c r="T229" s="146">
        <f>SUM(T230:T265)</f>
        <v>82.445353999999995</v>
      </c>
      <c r="AR229" s="139" t="s">
        <v>81</v>
      </c>
      <c r="AT229" s="147" t="s">
        <v>72</v>
      </c>
      <c r="AU229" s="147" t="s">
        <v>81</v>
      </c>
      <c r="AY229" s="139" t="s">
        <v>126</v>
      </c>
      <c r="BK229" s="148">
        <f>SUM(BK230:BK265)</f>
        <v>0</v>
      </c>
    </row>
    <row r="230" spans="1:65" s="2" customFormat="1" ht="37.9" customHeight="1">
      <c r="A230" s="33"/>
      <c r="B230" s="151"/>
      <c r="C230" s="152" t="s">
        <v>333</v>
      </c>
      <c r="D230" s="152" t="s">
        <v>129</v>
      </c>
      <c r="E230" s="153" t="s">
        <v>334</v>
      </c>
      <c r="F230" s="154" t="s">
        <v>335</v>
      </c>
      <c r="G230" s="155" t="s">
        <v>184</v>
      </c>
      <c r="H230" s="156">
        <v>185.4</v>
      </c>
      <c r="I230" s="157"/>
      <c r="J230" s="158">
        <f>ROUND(I230*H230,2)</f>
        <v>0</v>
      </c>
      <c r="K230" s="159"/>
      <c r="L230" s="34"/>
      <c r="M230" s="160" t="s">
        <v>1</v>
      </c>
      <c r="N230" s="161" t="s">
        <v>39</v>
      </c>
      <c r="O230" s="62"/>
      <c r="P230" s="162">
        <f>O230*H230</f>
        <v>0</v>
      </c>
      <c r="Q230" s="162">
        <v>0</v>
      </c>
      <c r="R230" s="162">
        <f>Q230*H230</f>
        <v>0</v>
      </c>
      <c r="S230" s="162">
        <v>0.128</v>
      </c>
      <c r="T230" s="163">
        <f>S230*H230</f>
        <v>23.731200000000001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4" t="s">
        <v>133</v>
      </c>
      <c r="AT230" s="164" t="s">
        <v>129</v>
      </c>
      <c r="AU230" s="164" t="s">
        <v>134</v>
      </c>
      <c r="AY230" s="18" t="s">
        <v>126</v>
      </c>
      <c r="BE230" s="165">
        <f>IF(N230="základná",J230,0)</f>
        <v>0</v>
      </c>
      <c r="BF230" s="165">
        <f>IF(N230="znížená",J230,0)</f>
        <v>0</v>
      </c>
      <c r="BG230" s="165">
        <f>IF(N230="zákl. prenesená",J230,0)</f>
        <v>0</v>
      </c>
      <c r="BH230" s="165">
        <f>IF(N230="zníž. prenesená",J230,0)</f>
        <v>0</v>
      </c>
      <c r="BI230" s="165">
        <f>IF(N230="nulová",J230,0)</f>
        <v>0</v>
      </c>
      <c r="BJ230" s="18" t="s">
        <v>134</v>
      </c>
      <c r="BK230" s="165">
        <f>ROUND(I230*H230,2)</f>
        <v>0</v>
      </c>
      <c r="BL230" s="18" t="s">
        <v>133</v>
      </c>
      <c r="BM230" s="164" t="s">
        <v>336</v>
      </c>
    </row>
    <row r="231" spans="1:65" s="14" customFormat="1">
      <c r="B231" s="174"/>
      <c r="D231" s="167" t="s">
        <v>140</v>
      </c>
      <c r="E231" s="175" t="s">
        <v>1</v>
      </c>
      <c r="F231" s="176" t="s">
        <v>337</v>
      </c>
      <c r="H231" s="177">
        <v>185.4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75" t="s">
        <v>140</v>
      </c>
      <c r="AU231" s="175" t="s">
        <v>134</v>
      </c>
      <c r="AV231" s="14" t="s">
        <v>134</v>
      </c>
      <c r="AW231" s="14" t="s">
        <v>30</v>
      </c>
      <c r="AX231" s="14" t="s">
        <v>81</v>
      </c>
      <c r="AY231" s="175" t="s">
        <v>126</v>
      </c>
    </row>
    <row r="232" spans="1:65" s="2" customFormat="1" ht="24.2" customHeight="1">
      <c r="A232" s="33"/>
      <c r="B232" s="151"/>
      <c r="C232" s="152" t="s">
        <v>338</v>
      </c>
      <c r="D232" s="152" t="s">
        <v>129</v>
      </c>
      <c r="E232" s="153" t="s">
        <v>339</v>
      </c>
      <c r="F232" s="154" t="s">
        <v>340</v>
      </c>
      <c r="G232" s="155" t="s">
        <v>184</v>
      </c>
      <c r="H232" s="156">
        <v>40.950000000000003</v>
      </c>
      <c r="I232" s="157"/>
      <c r="J232" s="158">
        <f>ROUND(I232*H232,2)</f>
        <v>0</v>
      </c>
      <c r="K232" s="159"/>
      <c r="L232" s="34"/>
      <c r="M232" s="160" t="s">
        <v>1</v>
      </c>
      <c r="N232" s="161" t="s">
        <v>39</v>
      </c>
      <c r="O232" s="62"/>
      <c r="P232" s="162">
        <f>O232*H232</f>
        <v>0</v>
      </c>
      <c r="Q232" s="162">
        <v>0</v>
      </c>
      <c r="R232" s="162">
        <f>Q232*H232</f>
        <v>0</v>
      </c>
      <c r="S232" s="162">
        <v>0.192</v>
      </c>
      <c r="T232" s="163">
        <f>S232*H232</f>
        <v>7.8624000000000009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4" t="s">
        <v>133</v>
      </c>
      <c r="AT232" s="164" t="s">
        <v>129</v>
      </c>
      <c r="AU232" s="164" t="s">
        <v>134</v>
      </c>
      <c r="AY232" s="18" t="s">
        <v>126</v>
      </c>
      <c r="BE232" s="165">
        <f>IF(N232="základná",J232,0)</f>
        <v>0</v>
      </c>
      <c r="BF232" s="165">
        <f>IF(N232="znížená",J232,0)</f>
        <v>0</v>
      </c>
      <c r="BG232" s="165">
        <f>IF(N232="zákl. prenesená",J232,0)</f>
        <v>0</v>
      </c>
      <c r="BH232" s="165">
        <f>IF(N232="zníž. prenesená",J232,0)</f>
        <v>0</v>
      </c>
      <c r="BI232" s="165">
        <f>IF(N232="nulová",J232,0)</f>
        <v>0</v>
      </c>
      <c r="BJ232" s="18" t="s">
        <v>134</v>
      </c>
      <c r="BK232" s="165">
        <f>ROUND(I232*H232,2)</f>
        <v>0</v>
      </c>
      <c r="BL232" s="18" t="s">
        <v>133</v>
      </c>
      <c r="BM232" s="164" t="s">
        <v>341</v>
      </c>
    </row>
    <row r="233" spans="1:65" s="14" customFormat="1">
      <c r="B233" s="174"/>
      <c r="D233" s="167" t="s">
        <v>140</v>
      </c>
      <c r="E233" s="175" t="s">
        <v>1</v>
      </c>
      <c r="F233" s="176" t="s">
        <v>342</v>
      </c>
      <c r="H233" s="177">
        <v>40.950000000000003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140</v>
      </c>
      <c r="AU233" s="175" t="s">
        <v>134</v>
      </c>
      <c r="AV233" s="14" t="s">
        <v>134</v>
      </c>
      <c r="AW233" s="14" t="s">
        <v>30</v>
      </c>
      <c r="AX233" s="14" t="s">
        <v>81</v>
      </c>
      <c r="AY233" s="175" t="s">
        <v>126</v>
      </c>
    </row>
    <row r="234" spans="1:65" s="2" customFormat="1" ht="33" customHeight="1">
      <c r="A234" s="33"/>
      <c r="B234" s="151"/>
      <c r="C234" s="152" t="s">
        <v>343</v>
      </c>
      <c r="D234" s="152" t="s">
        <v>129</v>
      </c>
      <c r="E234" s="153" t="s">
        <v>344</v>
      </c>
      <c r="F234" s="154" t="s">
        <v>345</v>
      </c>
      <c r="G234" s="155" t="s">
        <v>208</v>
      </c>
      <c r="H234" s="156">
        <v>3368</v>
      </c>
      <c r="I234" s="157"/>
      <c r="J234" s="158">
        <f>ROUND(I234*H234,2)</f>
        <v>0</v>
      </c>
      <c r="K234" s="159"/>
      <c r="L234" s="34"/>
      <c r="M234" s="160" t="s">
        <v>1</v>
      </c>
      <c r="N234" s="161" t="s">
        <v>39</v>
      </c>
      <c r="O234" s="62"/>
      <c r="P234" s="162">
        <f>O234*H234</f>
        <v>0</v>
      </c>
      <c r="Q234" s="162">
        <v>5.0000000000000002E-5</v>
      </c>
      <c r="R234" s="162">
        <f>Q234*H234</f>
        <v>0.16840000000000002</v>
      </c>
      <c r="S234" s="162">
        <v>1E-3</v>
      </c>
      <c r="T234" s="163">
        <f>S234*H234</f>
        <v>3.3679999999999999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213</v>
      </c>
      <c r="AT234" s="164" t="s">
        <v>129</v>
      </c>
      <c r="AU234" s="164" t="s">
        <v>134</v>
      </c>
      <c r="AY234" s="18" t="s">
        <v>126</v>
      </c>
      <c r="BE234" s="165">
        <f>IF(N234="základná",J234,0)</f>
        <v>0</v>
      </c>
      <c r="BF234" s="165">
        <f>IF(N234="znížená",J234,0)</f>
        <v>0</v>
      </c>
      <c r="BG234" s="165">
        <f>IF(N234="zákl. prenesená",J234,0)</f>
        <v>0</v>
      </c>
      <c r="BH234" s="165">
        <f>IF(N234="zníž. prenesená",J234,0)</f>
        <v>0</v>
      </c>
      <c r="BI234" s="165">
        <f>IF(N234="nulová",J234,0)</f>
        <v>0</v>
      </c>
      <c r="BJ234" s="18" t="s">
        <v>134</v>
      </c>
      <c r="BK234" s="165">
        <f>ROUND(I234*H234,2)</f>
        <v>0</v>
      </c>
      <c r="BL234" s="18" t="s">
        <v>213</v>
      </c>
      <c r="BM234" s="164" t="s">
        <v>346</v>
      </c>
    </row>
    <row r="235" spans="1:65" s="14" customFormat="1">
      <c r="B235" s="174"/>
      <c r="D235" s="167" t="s">
        <v>140</v>
      </c>
      <c r="E235" s="175" t="s">
        <v>1</v>
      </c>
      <c r="F235" s="176" t="s">
        <v>347</v>
      </c>
      <c r="H235" s="177">
        <v>3368</v>
      </c>
      <c r="I235" s="178"/>
      <c r="L235" s="174"/>
      <c r="M235" s="179"/>
      <c r="N235" s="180"/>
      <c r="O235" s="180"/>
      <c r="P235" s="180"/>
      <c r="Q235" s="180"/>
      <c r="R235" s="180"/>
      <c r="S235" s="180"/>
      <c r="T235" s="181"/>
      <c r="AT235" s="175" t="s">
        <v>140</v>
      </c>
      <c r="AU235" s="175" t="s">
        <v>134</v>
      </c>
      <c r="AV235" s="14" t="s">
        <v>134</v>
      </c>
      <c r="AW235" s="14" t="s">
        <v>30</v>
      </c>
      <c r="AX235" s="14" t="s">
        <v>81</v>
      </c>
      <c r="AY235" s="175" t="s">
        <v>126</v>
      </c>
    </row>
    <row r="236" spans="1:65" s="2" customFormat="1" ht="37.9" customHeight="1">
      <c r="A236" s="33"/>
      <c r="B236" s="151"/>
      <c r="C236" s="152" t="s">
        <v>348</v>
      </c>
      <c r="D236" s="152" t="s">
        <v>129</v>
      </c>
      <c r="E236" s="153" t="s">
        <v>349</v>
      </c>
      <c r="F236" s="154" t="s">
        <v>350</v>
      </c>
      <c r="G236" s="155" t="s">
        <v>138</v>
      </c>
      <c r="H236" s="156">
        <v>2.1829999999999998</v>
      </c>
      <c r="I236" s="157"/>
      <c r="J236" s="158">
        <f>ROUND(I236*H236,2)</f>
        <v>0</v>
      </c>
      <c r="K236" s="159"/>
      <c r="L236" s="34"/>
      <c r="M236" s="160" t="s">
        <v>1</v>
      </c>
      <c r="N236" s="161" t="s">
        <v>39</v>
      </c>
      <c r="O236" s="62"/>
      <c r="P236" s="162">
        <f>O236*H236</f>
        <v>0</v>
      </c>
      <c r="Q236" s="162">
        <v>0</v>
      </c>
      <c r="R236" s="162">
        <f>Q236*H236</f>
        <v>0</v>
      </c>
      <c r="S236" s="162">
        <v>2.2000000000000002</v>
      </c>
      <c r="T236" s="163">
        <f>S236*H236</f>
        <v>4.8026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4" t="s">
        <v>133</v>
      </c>
      <c r="AT236" s="164" t="s">
        <v>129</v>
      </c>
      <c r="AU236" s="164" t="s">
        <v>134</v>
      </c>
      <c r="AY236" s="18" t="s">
        <v>126</v>
      </c>
      <c r="BE236" s="165">
        <f>IF(N236="základná",J236,0)</f>
        <v>0</v>
      </c>
      <c r="BF236" s="165">
        <f>IF(N236="znížená",J236,0)</f>
        <v>0</v>
      </c>
      <c r="BG236" s="165">
        <f>IF(N236="zákl. prenesená",J236,0)</f>
        <v>0</v>
      </c>
      <c r="BH236" s="165">
        <f>IF(N236="zníž. prenesená",J236,0)</f>
        <v>0</v>
      </c>
      <c r="BI236" s="165">
        <f>IF(N236="nulová",J236,0)</f>
        <v>0</v>
      </c>
      <c r="BJ236" s="18" t="s">
        <v>134</v>
      </c>
      <c r="BK236" s="165">
        <f>ROUND(I236*H236,2)</f>
        <v>0</v>
      </c>
      <c r="BL236" s="18" t="s">
        <v>133</v>
      </c>
      <c r="BM236" s="164" t="s">
        <v>351</v>
      </c>
    </row>
    <row r="237" spans="1:65" s="14" customFormat="1" ht="22.5">
      <c r="B237" s="174"/>
      <c r="D237" s="167" t="s">
        <v>140</v>
      </c>
      <c r="E237" s="175" t="s">
        <v>1</v>
      </c>
      <c r="F237" s="176" t="s">
        <v>352</v>
      </c>
      <c r="H237" s="177">
        <v>2.1829999999999998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140</v>
      </c>
      <c r="AU237" s="175" t="s">
        <v>134</v>
      </c>
      <c r="AV237" s="14" t="s">
        <v>134</v>
      </c>
      <c r="AW237" s="14" t="s">
        <v>30</v>
      </c>
      <c r="AX237" s="14" t="s">
        <v>81</v>
      </c>
      <c r="AY237" s="175" t="s">
        <v>126</v>
      </c>
    </row>
    <row r="238" spans="1:65" s="2" customFormat="1" ht="33" customHeight="1">
      <c r="A238" s="33"/>
      <c r="B238" s="151"/>
      <c r="C238" s="152" t="s">
        <v>353</v>
      </c>
      <c r="D238" s="152" t="s">
        <v>129</v>
      </c>
      <c r="E238" s="153" t="s">
        <v>354</v>
      </c>
      <c r="F238" s="154" t="s">
        <v>355</v>
      </c>
      <c r="G238" s="155" t="s">
        <v>138</v>
      </c>
      <c r="H238" s="156">
        <v>6.5</v>
      </c>
      <c r="I238" s="157"/>
      <c r="J238" s="158">
        <f>ROUND(I238*H238,2)</f>
        <v>0</v>
      </c>
      <c r="K238" s="159"/>
      <c r="L238" s="34"/>
      <c r="M238" s="160" t="s">
        <v>1</v>
      </c>
      <c r="N238" s="161" t="s">
        <v>39</v>
      </c>
      <c r="O238" s="62"/>
      <c r="P238" s="162">
        <f>O238*H238</f>
        <v>0</v>
      </c>
      <c r="Q238" s="162">
        <v>0</v>
      </c>
      <c r="R238" s="162">
        <f>Q238*H238</f>
        <v>0</v>
      </c>
      <c r="S238" s="162">
        <v>2.2000000000000002</v>
      </c>
      <c r="T238" s="163">
        <f>S238*H238</f>
        <v>14.3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4" t="s">
        <v>133</v>
      </c>
      <c r="AT238" s="164" t="s">
        <v>129</v>
      </c>
      <c r="AU238" s="164" t="s">
        <v>134</v>
      </c>
      <c r="AY238" s="18" t="s">
        <v>126</v>
      </c>
      <c r="BE238" s="165">
        <f>IF(N238="základná",J238,0)</f>
        <v>0</v>
      </c>
      <c r="BF238" s="165">
        <f>IF(N238="znížená",J238,0)</f>
        <v>0</v>
      </c>
      <c r="BG238" s="165">
        <f>IF(N238="zákl. prenesená",J238,0)</f>
        <v>0</v>
      </c>
      <c r="BH238" s="165">
        <f>IF(N238="zníž. prenesená",J238,0)</f>
        <v>0</v>
      </c>
      <c r="BI238" s="165">
        <f>IF(N238="nulová",J238,0)</f>
        <v>0</v>
      </c>
      <c r="BJ238" s="18" t="s">
        <v>134</v>
      </c>
      <c r="BK238" s="165">
        <f>ROUND(I238*H238,2)</f>
        <v>0</v>
      </c>
      <c r="BL238" s="18" t="s">
        <v>133</v>
      </c>
      <c r="BM238" s="164" t="s">
        <v>356</v>
      </c>
    </row>
    <row r="239" spans="1:65" s="14" customFormat="1" ht="22.5">
      <c r="B239" s="174"/>
      <c r="D239" s="167" t="s">
        <v>140</v>
      </c>
      <c r="E239" s="175" t="s">
        <v>1</v>
      </c>
      <c r="F239" s="176" t="s">
        <v>357</v>
      </c>
      <c r="H239" s="177">
        <v>6.5</v>
      </c>
      <c r="I239" s="178"/>
      <c r="L239" s="174"/>
      <c r="M239" s="179"/>
      <c r="N239" s="180"/>
      <c r="O239" s="180"/>
      <c r="P239" s="180"/>
      <c r="Q239" s="180"/>
      <c r="R239" s="180"/>
      <c r="S239" s="180"/>
      <c r="T239" s="181"/>
      <c r="AT239" s="175" t="s">
        <v>140</v>
      </c>
      <c r="AU239" s="175" t="s">
        <v>134</v>
      </c>
      <c r="AV239" s="14" t="s">
        <v>134</v>
      </c>
      <c r="AW239" s="14" t="s">
        <v>30</v>
      </c>
      <c r="AX239" s="14" t="s">
        <v>81</v>
      </c>
      <c r="AY239" s="175" t="s">
        <v>126</v>
      </c>
    </row>
    <row r="240" spans="1:65" s="2" customFormat="1" ht="16.5" customHeight="1">
      <c r="A240" s="33"/>
      <c r="B240" s="151"/>
      <c r="C240" s="152" t="s">
        <v>358</v>
      </c>
      <c r="D240" s="152" t="s">
        <v>129</v>
      </c>
      <c r="E240" s="153" t="s">
        <v>359</v>
      </c>
      <c r="F240" s="154" t="s">
        <v>360</v>
      </c>
      <c r="G240" s="155" t="s">
        <v>276</v>
      </c>
      <c r="H240" s="156">
        <v>33.799999999999997</v>
      </c>
      <c r="I240" s="157"/>
      <c r="J240" s="158">
        <f>ROUND(I240*H240,2)</f>
        <v>0</v>
      </c>
      <c r="K240" s="159"/>
      <c r="L240" s="34"/>
      <c r="M240" s="160" t="s">
        <v>1</v>
      </c>
      <c r="N240" s="161" t="s">
        <v>39</v>
      </c>
      <c r="O240" s="62"/>
      <c r="P240" s="162">
        <f>O240*H240</f>
        <v>0</v>
      </c>
      <c r="Q240" s="162">
        <v>0</v>
      </c>
      <c r="R240" s="162">
        <f>Q240*H240</f>
        <v>0</v>
      </c>
      <c r="S240" s="162">
        <v>3.6999999999999998E-2</v>
      </c>
      <c r="T240" s="163">
        <f>S240*H240</f>
        <v>1.2505999999999999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4" t="s">
        <v>133</v>
      </c>
      <c r="AT240" s="164" t="s">
        <v>129</v>
      </c>
      <c r="AU240" s="164" t="s">
        <v>134</v>
      </c>
      <c r="AY240" s="18" t="s">
        <v>126</v>
      </c>
      <c r="BE240" s="165">
        <f>IF(N240="základná",J240,0)</f>
        <v>0</v>
      </c>
      <c r="BF240" s="165">
        <f>IF(N240="znížená",J240,0)</f>
        <v>0</v>
      </c>
      <c r="BG240" s="165">
        <f>IF(N240="zákl. prenesená",J240,0)</f>
        <v>0</v>
      </c>
      <c r="BH240" s="165">
        <f>IF(N240="zníž. prenesená",J240,0)</f>
        <v>0</v>
      </c>
      <c r="BI240" s="165">
        <f>IF(N240="nulová",J240,0)</f>
        <v>0</v>
      </c>
      <c r="BJ240" s="18" t="s">
        <v>134</v>
      </c>
      <c r="BK240" s="165">
        <f>ROUND(I240*H240,2)</f>
        <v>0</v>
      </c>
      <c r="BL240" s="18" t="s">
        <v>133</v>
      </c>
      <c r="BM240" s="164" t="s">
        <v>361</v>
      </c>
    </row>
    <row r="241" spans="1:65" s="14" customFormat="1">
      <c r="B241" s="174"/>
      <c r="D241" s="167" t="s">
        <v>140</v>
      </c>
      <c r="E241" s="175" t="s">
        <v>1</v>
      </c>
      <c r="F241" s="176" t="s">
        <v>362</v>
      </c>
      <c r="H241" s="177">
        <v>33.799999999999997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140</v>
      </c>
      <c r="AU241" s="175" t="s">
        <v>134</v>
      </c>
      <c r="AV241" s="14" t="s">
        <v>134</v>
      </c>
      <c r="AW241" s="14" t="s">
        <v>30</v>
      </c>
      <c r="AX241" s="14" t="s">
        <v>81</v>
      </c>
      <c r="AY241" s="175" t="s">
        <v>126</v>
      </c>
    </row>
    <row r="242" spans="1:65" s="2" customFormat="1" ht="24.2" customHeight="1">
      <c r="A242" s="33"/>
      <c r="B242" s="151"/>
      <c r="C242" s="152" t="s">
        <v>363</v>
      </c>
      <c r="D242" s="152" t="s">
        <v>129</v>
      </c>
      <c r="E242" s="153" t="s">
        <v>364</v>
      </c>
      <c r="F242" s="154" t="s">
        <v>365</v>
      </c>
      <c r="G242" s="155" t="s">
        <v>138</v>
      </c>
      <c r="H242" s="156">
        <v>2.8</v>
      </c>
      <c r="I242" s="157"/>
      <c r="J242" s="158">
        <f>ROUND(I242*H242,2)</f>
        <v>0</v>
      </c>
      <c r="K242" s="159"/>
      <c r="L242" s="34"/>
      <c r="M242" s="160" t="s">
        <v>1</v>
      </c>
      <c r="N242" s="161" t="s">
        <v>39</v>
      </c>
      <c r="O242" s="62"/>
      <c r="P242" s="162">
        <f>O242*H242</f>
        <v>0</v>
      </c>
      <c r="Q242" s="162">
        <v>0</v>
      </c>
      <c r="R242" s="162">
        <f>Q242*H242</f>
        <v>0</v>
      </c>
      <c r="S242" s="162">
        <v>2.4</v>
      </c>
      <c r="T242" s="163">
        <f>S242*H242</f>
        <v>6.72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4" t="s">
        <v>133</v>
      </c>
      <c r="AT242" s="164" t="s">
        <v>129</v>
      </c>
      <c r="AU242" s="164" t="s">
        <v>134</v>
      </c>
      <c r="AY242" s="18" t="s">
        <v>126</v>
      </c>
      <c r="BE242" s="165">
        <f>IF(N242="základná",J242,0)</f>
        <v>0</v>
      </c>
      <c r="BF242" s="165">
        <f>IF(N242="znížená",J242,0)</f>
        <v>0</v>
      </c>
      <c r="BG242" s="165">
        <f>IF(N242="zákl. prenesená",J242,0)</f>
        <v>0</v>
      </c>
      <c r="BH242" s="165">
        <f>IF(N242="zníž. prenesená",J242,0)</f>
        <v>0</v>
      </c>
      <c r="BI242" s="165">
        <f>IF(N242="nulová",J242,0)</f>
        <v>0</v>
      </c>
      <c r="BJ242" s="18" t="s">
        <v>134</v>
      </c>
      <c r="BK242" s="165">
        <f>ROUND(I242*H242,2)</f>
        <v>0</v>
      </c>
      <c r="BL242" s="18" t="s">
        <v>133</v>
      </c>
      <c r="BM242" s="164" t="s">
        <v>366</v>
      </c>
    </row>
    <row r="243" spans="1:65" s="14" customFormat="1">
      <c r="B243" s="174"/>
      <c r="D243" s="167" t="s">
        <v>140</v>
      </c>
      <c r="E243" s="175" t="s">
        <v>1</v>
      </c>
      <c r="F243" s="176" t="s">
        <v>367</v>
      </c>
      <c r="H243" s="177">
        <v>2.8</v>
      </c>
      <c r="I243" s="178"/>
      <c r="L243" s="174"/>
      <c r="M243" s="179"/>
      <c r="N243" s="180"/>
      <c r="O243" s="180"/>
      <c r="P243" s="180"/>
      <c r="Q243" s="180"/>
      <c r="R243" s="180"/>
      <c r="S243" s="180"/>
      <c r="T243" s="181"/>
      <c r="AT243" s="175" t="s">
        <v>140</v>
      </c>
      <c r="AU243" s="175" t="s">
        <v>134</v>
      </c>
      <c r="AV243" s="14" t="s">
        <v>134</v>
      </c>
      <c r="AW243" s="14" t="s">
        <v>30</v>
      </c>
      <c r="AX243" s="14" t="s">
        <v>81</v>
      </c>
      <c r="AY243" s="175" t="s">
        <v>126</v>
      </c>
    </row>
    <row r="244" spans="1:65" s="2" customFormat="1" ht="24.2" customHeight="1">
      <c r="A244" s="33"/>
      <c r="B244" s="151"/>
      <c r="C244" s="152" t="s">
        <v>368</v>
      </c>
      <c r="D244" s="152" t="s">
        <v>129</v>
      </c>
      <c r="E244" s="153" t="s">
        <v>369</v>
      </c>
      <c r="F244" s="154" t="s">
        <v>370</v>
      </c>
      <c r="G244" s="155" t="s">
        <v>184</v>
      </c>
      <c r="H244" s="156">
        <v>14</v>
      </c>
      <c r="I244" s="157"/>
      <c r="J244" s="158">
        <f>ROUND(I244*H244,2)</f>
        <v>0</v>
      </c>
      <c r="K244" s="159"/>
      <c r="L244" s="34"/>
      <c r="M244" s="160" t="s">
        <v>1</v>
      </c>
      <c r="N244" s="161" t="s">
        <v>39</v>
      </c>
      <c r="O244" s="62"/>
      <c r="P244" s="162">
        <f>O244*H244</f>
        <v>0</v>
      </c>
      <c r="Q244" s="162">
        <v>1.924E-2</v>
      </c>
      <c r="R244" s="162">
        <f>Q244*H244</f>
        <v>0.26935999999999999</v>
      </c>
      <c r="S244" s="162">
        <v>0</v>
      </c>
      <c r="T244" s="163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4" t="s">
        <v>133</v>
      </c>
      <c r="AT244" s="164" t="s">
        <v>129</v>
      </c>
      <c r="AU244" s="164" t="s">
        <v>134</v>
      </c>
      <c r="AY244" s="18" t="s">
        <v>126</v>
      </c>
      <c r="BE244" s="165">
        <f>IF(N244="základná",J244,0)</f>
        <v>0</v>
      </c>
      <c r="BF244" s="165">
        <f>IF(N244="znížená",J244,0)</f>
        <v>0</v>
      </c>
      <c r="BG244" s="165">
        <f>IF(N244="zákl. prenesená",J244,0)</f>
        <v>0</v>
      </c>
      <c r="BH244" s="165">
        <f>IF(N244="zníž. prenesená",J244,0)</f>
        <v>0</v>
      </c>
      <c r="BI244" s="165">
        <f>IF(N244="nulová",J244,0)</f>
        <v>0</v>
      </c>
      <c r="BJ244" s="18" t="s">
        <v>134</v>
      </c>
      <c r="BK244" s="165">
        <f>ROUND(I244*H244,2)</f>
        <v>0</v>
      </c>
      <c r="BL244" s="18" t="s">
        <v>133</v>
      </c>
      <c r="BM244" s="164" t="s">
        <v>371</v>
      </c>
    </row>
    <row r="245" spans="1:65" s="14" customFormat="1">
      <c r="B245" s="174"/>
      <c r="D245" s="167" t="s">
        <v>140</v>
      </c>
      <c r="E245" s="175" t="s">
        <v>1</v>
      </c>
      <c r="F245" s="176" t="s">
        <v>372</v>
      </c>
      <c r="H245" s="177">
        <v>14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140</v>
      </c>
      <c r="AU245" s="175" t="s">
        <v>134</v>
      </c>
      <c r="AV245" s="14" t="s">
        <v>134</v>
      </c>
      <c r="AW245" s="14" t="s">
        <v>30</v>
      </c>
      <c r="AX245" s="14" t="s">
        <v>81</v>
      </c>
      <c r="AY245" s="175" t="s">
        <v>126</v>
      </c>
    </row>
    <row r="246" spans="1:65" s="2" customFormat="1" ht="24.2" customHeight="1">
      <c r="A246" s="33"/>
      <c r="B246" s="151"/>
      <c r="C246" s="152" t="s">
        <v>373</v>
      </c>
      <c r="D246" s="152" t="s">
        <v>129</v>
      </c>
      <c r="E246" s="153" t="s">
        <v>374</v>
      </c>
      <c r="F246" s="154" t="s">
        <v>375</v>
      </c>
      <c r="G246" s="155" t="s">
        <v>184</v>
      </c>
      <c r="H246" s="156">
        <v>139.86000000000001</v>
      </c>
      <c r="I246" s="157"/>
      <c r="J246" s="158">
        <f>ROUND(I246*H246,2)</f>
        <v>0</v>
      </c>
      <c r="K246" s="159"/>
      <c r="L246" s="34"/>
      <c r="M246" s="160" t="s">
        <v>1</v>
      </c>
      <c r="N246" s="161" t="s">
        <v>39</v>
      </c>
      <c r="O246" s="62"/>
      <c r="P246" s="162">
        <f>O246*H246</f>
        <v>0</v>
      </c>
      <c r="Q246" s="162">
        <v>0</v>
      </c>
      <c r="R246" s="162">
        <f>Q246*H246</f>
        <v>0</v>
      </c>
      <c r="S246" s="162">
        <v>7.2999999999999995E-2</v>
      </c>
      <c r="T246" s="163">
        <f>S246*H246</f>
        <v>10.20978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4" t="s">
        <v>133</v>
      </c>
      <c r="AT246" s="164" t="s">
        <v>129</v>
      </c>
      <c r="AU246" s="164" t="s">
        <v>134</v>
      </c>
      <c r="AY246" s="18" t="s">
        <v>126</v>
      </c>
      <c r="BE246" s="165">
        <f>IF(N246="základná",J246,0)</f>
        <v>0</v>
      </c>
      <c r="BF246" s="165">
        <f>IF(N246="znížená",J246,0)</f>
        <v>0</v>
      </c>
      <c r="BG246" s="165">
        <f>IF(N246="zákl. prenesená",J246,0)</f>
        <v>0</v>
      </c>
      <c r="BH246" s="165">
        <f>IF(N246="zníž. prenesená",J246,0)</f>
        <v>0</v>
      </c>
      <c r="BI246" s="165">
        <f>IF(N246="nulová",J246,0)</f>
        <v>0</v>
      </c>
      <c r="BJ246" s="18" t="s">
        <v>134</v>
      </c>
      <c r="BK246" s="165">
        <f>ROUND(I246*H246,2)</f>
        <v>0</v>
      </c>
      <c r="BL246" s="18" t="s">
        <v>133</v>
      </c>
      <c r="BM246" s="164" t="s">
        <v>376</v>
      </c>
    </row>
    <row r="247" spans="1:65" s="14" customFormat="1">
      <c r="B247" s="174"/>
      <c r="D247" s="167" t="s">
        <v>140</v>
      </c>
      <c r="E247" s="175" t="s">
        <v>1</v>
      </c>
      <c r="F247" s="176" t="s">
        <v>377</v>
      </c>
      <c r="H247" s="177">
        <v>139.86000000000001</v>
      </c>
      <c r="I247" s="178"/>
      <c r="L247" s="174"/>
      <c r="M247" s="179"/>
      <c r="N247" s="180"/>
      <c r="O247" s="180"/>
      <c r="P247" s="180"/>
      <c r="Q247" s="180"/>
      <c r="R247" s="180"/>
      <c r="S247" s="180"/>
      <c r="T247" s="181"/>
      <c r="AT247" s="175" t="s">
        <v>140</v>
      </c>
      <c r="AU247" s="175" t="s">
        <v>134</v>
      </c>
      <c r="AV247" s="14" t="s">
        <v>134</v>
      </c>
      <c r="AW247" s="14" t="s">
        <v>30</v>
      </c>
      <c r="AX247" s="14" t="s">
        <v>81</v>
      </c>
      <c r="AY247" s="175" t="s">
        <v>126</v>
      </c>
    </row>
    <row r="248" spans="1:65" s="2" customFormat="1" ht="24.2" customHeight="1">
      <c r="A248" s="33"/>
      <c r="B248" s="151"/>
      <c r="C248" s="152" t="s">
        <v>378</v>
      </c>
      <c r="D248" s="152" t="s">
        <v>129</v>
      </c>
      <c r="E248" s="153" t="s">
        <v>379</v>
      </c>
      <c r="F248" s="154" t="s">
        <v>380</v>
      </c>
      <c r="G248" s="155" t="s">
        <v>184</v>
      </c>
      <c r="H248" s="156">
        <v>52.44</v>
      </c>
      <c r="I248" s="157"/>
      <c r="J248" s="158">
        <f>ROUND(I248*H248,2)</f>
        <v>0</v>
      </c>
      <c r="K248" s="159"/>
      <c r="L248" s="34"/>
      <c r="M248" s="160" t="s">
        <v>1</v>
      </c>
      <c r="N248" s="161" t="s">
        <v>39</v>
      </c>
      <c r="O248" s="62"/>
      <c r="P248" s="162">
        <f>O248*H248</f>
        <v>0</v>
      </c>
      <c r="Q248" s="162">
        <v>0</v>
      </c>
      <c r="R248" s="162">
        <f>Q248*H248</f>
        <v>0</v>
      </c>
      <c r="S248" s="162">
        <v>7.8499999999999993E-3</v>
      </c>
      <c r="T248" s="163">
        <f>S248*H248</f>
        <v>0.41165399999999996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213</v>
      </c>
      <c r="AT248" s="164" t="s">
        <v>129</v>
      </c>
      <c r="AU248" s="164" t="s">
        <v>134</v>
      </c>
      <c r="AY248" s="18" t="s">
        <v>126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134</v>
      </c>
      <c r="BK248" s="165">
        <f>ROUND(I248*H248,2)</f>
        <v>0</v>
      </c>
      <c r="BL248" s="18" t="s">
        <v>213</v>
      </c>
      <c r="BM248" s="164" t="s">
        <v>381</v>
      </c>
    </row>
    <row r="249" spans="1:65" s="14" customFormat="1" ht="22.5">
      <c r="B249" s="174"/>
      <c r="D249" s="167" t="s">
        <v>140</v>
      </c>
      <c r="E249" s="175" t="s">
        <v>1</v>
      </c>
      <c r="F249" s="176" t="s">
        <v>382</v>
      </c>
      <c r="H249" s="177">
        <v>52.44</v>
      </c>
      <c r="I249" s="178"/>
      <c r="L249" s="174"/>
      <c r="M249" s="179"/>
      <c r="N249" s="180"/>
      <c r="O249" s="180"/>
      <c r="P249" s="180"/>
      <c r="Q249" s="180"/>
      <c r="R249" s="180"/>
      <c r="S249" s="180"/>
      <c r="T249" s="181"/>
      <c r="AT249" s="175" t="s">
        <v>140</v>
      </c>
      <c r="AU249" s="175" t="s">
        <v>134</v>
      </c>
      <c r="AV249" s="14" t="s">
        <v>134</v>
      </c>
      <c r="AW249" s="14" t="s">
        <v>30</v>
      </c>
      <c r="AX249" s="14" t="s">
        <v>81</v>
      </c>
      <c r="AY249" s="175" t="s">
        <v>126</v>
      </c>
    </row>
    <row r="250" spans="1:65" s="2" customFormat="1" ht="24.2" customHeight="1">
      <c r="A250" s="33"/>
      <c r="B250" s="151"/>
      <c r="C250" s="152" t="s">
        <v>383</v>
      </c>
      <c r="D250" s="152" t="s">
        <v>129</v>
      </c>
      <c r="E250" s="153" t="s">
        <v>384</v>
      </c>
      <c r="F250" s="154" t="s">
        <v>385</v>
      </c>
      <c r="G250" s="155" t="s">
        <v>184</v>
      </c>
      <c r="H250" s="156">
        <v>185.4</v>
      </c>
      <c r="I250" s="157"/>
      <c r="J250" s="158">
        <f>ROUND(I250*H250,2)</f>
        <v>0</v>
      </c>
      <c r="K250" s="159"/>
      <c r="L250" s="34"/>
      <c r="M250" s="160" t="s">
        <v>1</v>
      </c>
      <c r="N250" s="161" t="s">
        <v>39</v>
      </c>
      <c r="O250" s="62"/>
      <c r="P250" s="162">
        <f>O250*H250</f>
        <v>0</v>
      </c>
      <c r="Q250" s="162">
        <v>4.0000000000000003E-5</v>
      </c>
      <c r="R250" s="162">
        <f>Q250*H250</f>
        <v>7.4160000000000007E-3</v>
      </c>
      <c r="S250" s="162">
        <v>5.28E-2</v>
      </c>
      <c r="T250" s="163">
        <f>S250*H250</f>
        <v>9.7891200000000005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4" t="s">
        <v>133</v>
      </c>
      <c r="AT250" s="164" t="s">
        <v>129</v>
      </c>
      <c r="AU250" s="164" t="s">
        <v>134</v>
      </c>
      <c r="AY250" s="18" t="s">
        <v>126</v>
      </c>
      <c r="BE250" s="165">
        <f>IF(N250="základná",J250,0)</f>
        <v>0</v>
      </c>
      <c r="BF250" s="165">
        <f>IF(N250="znížená",J250,0)</f>
        <v>0</v>
      </c>
      <c r="BG250" s="165">
        <f>IF(N250="zákl. prenesená",J250,0)</f>
        <v>0</v>
      </c>
      <c r="BH250" s="165">
        <f>IF(N250="zníž. prenesená",J250,0)</f>
        <v>0</v>
      </c>
      <c r="BI250" s="165">
        <f>IF(N250="nulová",J250,0)</f>
        <v>0</v>
      </c>
      <c r="BJ250" s="18" t="s">
        <v>134</v>
      </c>
      <c r="BK250" s="165">
        <f>ROUND(I250*H250,2)</f>
        <v>0</v>
      </c>
      <c r="BL250" s="18" t="s">
        <v>133</v>
      </c>
      <c r="BM250" s="164" t="s">
        <v>386</v>
      </c>
    </row>
    <row r="251" spans="1:65" s="14" customFormat="1" ht="22.5">
      <c r="B251" s="174"/>
      <c r="D251" s="167" t="s">
        <v>140</v>
      </c>
      <c r="E251" s="175" t="s">
        <v>1</v>
      </c>
      <c r="F251" s="176" t="s">
        <v>387</v>
      </c>
      <c r="H251" s="177">
        <v>185.4</v>
      </c>
      <c r="I251" s="178"/>
      <c r="L251" s="174"/>
      <c r="M251" s="179"/>
      <c r="N251" s="180"/>
      <c r="O251" s="180"/>
      <c r="P251" s="180"/>
      <c r="Q251" s="180"/>
      <c r="R251" s="180"/>
      <c r="S251" s="180"/>
      <c r="T251" s="181"/>
      <c r="AT251" s="175" t="s">
        <v>140</v>
      </c>
      <c r="AU251" s="175" t="s">
        <v>134</v>
      </c>
      <c r="AV251" s="14" t="s">
        <v>134</v>
      </c>
      <c r="AW251" s="14" t="s">
        <v>30</v>
      </c>
      <c r="AX251" s="14" t="s">
        <v>81</v>
      </c>
      <c r="AY251" s="175" t="s">
        <v>126</v>
      </c>
    </row>
    <row r="252" spans="1:65" s="2" customFormat="1" ht="21.75" customHeight="1">
      <c r="A252" s="33"/>
      <c r="B252" s="151"/>
      <c r="C252" s="152" t="s">
        <v>388</v>
      </c>
      <c r="D252" s="152" t="s">
        <v>129</v>
      </c>
      <c r="E252" s="153" t="s">
        <v>389</v>
      </c>
      <c r="F252" s="154" t="s">
        <v>390</v>
      </c>
      <c r="G252" s="155" t="s">
        <v>177</v>
      </c>
      <c r="H252" s="156">
        <v>82.465999999999994</v>
      </c>
      <c r="I252" s="157"/>
      <c r="J252" s="158">
        <f>ROUND(I252*H252,2)</f>
        <v>0</v>
      </c>
      <c r="K252" s="159"/>
      <c r="L252" s="34"/>
      <c r="M252" s="160" t="s">
        <v>1</v>
      </c>
      <c r="N252" s="161" t="s">
        <v>39</v>
      </c>
      <c r="O252" s="62"/>
      <c r="P252" s="162">
        <f>O252*H252</f>
        <v>0</v>
      </c>
      <c r="Q252" s="162">
        <v>0</v>
      </c>
      <c r="R252" s="162">
        <f>Q252*H252</f>
        <v>0</v>
      </c>
      <c r="S252" s="162">
        <v>0</v>
      </c>
      <c r="T252" s="163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4" t="s">
        <v>133</v>
      </c>
      <c r="AT252" s="164" t="s">
        <v>129</v>
      </c>
      <c r="AU252" s="164" t="s">
        <v>134</v>
      </c>
      <c r="AY252" s="18" t="s">
        <v>126</v>
      </c>
      <c r="BE252" s="165">
        <f>IF(N252="základná",J252,0)</f>
        <v>0</v>
      </c>
      <c r="BF252" s="165">
        <f>IF(N252="znížená",J252,0)</f>
        <v>0</v>
      </c>
      <c r="BG252" s="165">
        <f>IF(N252="zákl. prenesená",J252,0)</f>
        <v>0</v>
      </c>
      <c r="BH252" s="165">
        <f>IF(N252="zníž. prenesená",J252,0)</f>
        <v>0</v>
      </c>
      <c r="BI252" s="165">
        <f>IF(N252="nulová",J252,0)</f>
        <v>0</v>
      </c>
      <c r="BJ252" s="18" t="s">
        <v>134</v>
      </c>
      <c r="BK252" s="165">
        <f>ROUND(I252*H252,2)</f>
        <v>0</v>
      </c>
      <c r="BL252" s="18" t="s">
        <v>133</v>
      </c>
      <c r="BM252" s="164" t="s">
        <v>391</v>
      </c>
    </row>
    <row r="253" spans="1:65" s="13" customFormat="1">
      <c r="B253" s="166"/>
      <c r="D253" s="167" t="s">
        <v>140</v>
      </c>
      <c r="E253" s="168" t="s">
        <v>1</v>
      </c>
      <c r="F253" s="169" t="s">
        <v>392</v>
      </c>
      <c r="H253" s="168" t="s">
        <v>1</v>
      </c>
      <c r="I253" s="170"/>
      <c r="L253" s="166"/>
      <c r="M253" s="171"/>
      <c r="N253" s="172"/>
      <c r="O253" s="172"/>
      <c r="P253" s="172"/>
      <c r="Q253" s="172"/>
      <c r="R253" s="172"/>
      <c r="S253" s="172"/>
      <c r="T253" s="173"/>
      <c r="AT253" s="168" t="s">
        <v>140</v>
      </c>
      <c r="AU253" s="168" t="s">
        <v>134</v>
      </c>
      <c r="AV253" s="13" t="s">
        <v>81</v>
      </c>
      <c r="AW253" s="13" t="s">
        <v>30</v>
      </c>
      <c r="AX253" s="13" t="s">
        <v>73</v>
      </c>
      <c r="AY253" s="168" t="s">
        <v>126</v>
      </c>
    </row>
    <row r="254" spans="1:65" s="14" customFormat="1">
      <c r="B254" s="174"/>
      <c r="D254" s="167" t="s">
        <v>140</v>
      </c>
      <c r="E254" s="175" t="s">
        <v>1</v>
      </c>
      <c r="F254" s="176" t="s">
        <v>393</v>
      </c>
      <c r="H254" s="177">
        <v>62.421999999999997</v>
      </c>
      <c r="I254" s="178"/>
      <c r="L254" s="174"/>
      <c r="M254" s="179"/>
      <c r="N254" s="180"/>
      <c r="O254" s="180"/>
      <c r="P254" s="180"/>
      <c r="Q254" s="180"/>
      <c r="R254" s="180"/>
      <c r="S254" s="180"/>
      <c r="T254" s="181"/>
      <c r="AT254" s="175" t="s">
        <v>140</v>
      </c>
      <c r="AU254" s="175" t="s">
        <v>134</v>
      </c>
      <c r="AV254" s="14" t="s">
        <v>134</v>
      </c>
      <c r="AW254" s="14" t="s">
        <v>30</v>
      </c>
      <c r="AX254" s="14" t="s">
        <v>73</v>
      </c>
      <c r="AY254" s="175" t="s">
        <v>126</v>
      </c>
    </row>
    <row r="255" spans="1:65" s="14" customFormat="1">
      <c r="B255" s="174"/>
      <c r="D255" s="167" t="s">
        <v>140</v>
      </c>
      <c r="E255" s="175" t="s">
        <v>1</v>
      </c>
      <c r="F255" s="176" t="s">
        <v>394</v>
      </c>
      <c r="H255" s="177">
        <v>15.013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140</v>
      </c>
      <c r="AU255" s="175" t="s">
        <v>134</v>
      </c>
      <c r="AV255" s="14" t="s">
        <v>134</v>
      </c>
      <c r="AW255" s="14" t="s">
        <v>30</v>
      </c>
      <c r="AX255" s="14" t="s">
        <v>73</v>
      </c>
      <c r="AY255" s="175" t="s">
        <v>126</v>
      </c>
    </row>
    <row r="256" spans="1:65" s="14" customFormat="1">
      <c r="B256" s="174"/>
      <c r="D256" s="167" t="s">
        <v>140</v>
      </c>
      <c r="E256" s="175" t="s">
        <v>1</v>
      </c>
      <c r="F256" s="176" t="s">
        <v>395</v>
      </c>
      <c r="H256" s="177">
        <v>5.0309999999999997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140</v>
      </c>
      <c r="AU256" s="175" t="s">
        <v>134</v>
      </c>
      <c r="AV256" s="14" t="s">
        <v>134</v>
      </c>
      <c r="AW256" s="14" t="s">
        <v>30</v>
      </c>
      <c r="AX256" s="14" t="s">
        <v>73</v>
      </c>
      <c r="AY256" s="175" t="s">
        <v>126</v>
      </c>
    </row>
    <row r="257" spans="1:65" s="15" customFormat="1">
      <c r="B257" s="182"/>
      <c r="D257" s="167" t="s">
        <v>140</v>
      </c>
      <c r="E257" s="183" t="s">
        <v>1</v>
      </c>
      <c r="F257" s="184" t="s">
        <v>144</v>
      </c>
      <c r="H257" s="185">
        <v>82.465999999999994</v>
      </c>
      <c r="I257" s="186"/>
      <c r="L257" s="182"/>
      <c r="M257" s="187"/>
      <c r="N257" s="188"/>
      <c r="O257" s="188"/>
      <c r="P257" s="188"/>
      <c r="Q257" s="188"/>
      <c r="R257" s="188"/>
      <c r="S257" s="188"/>
      <c r="T257" s="189"/>
      <c r="AT257" s="183" t="s">
        <v>140</v>
      </c>
      <c r="AU257" s="183" t="s">
        <v>134</v>
      </c>
      <c r="AV257" s="15" t="s">
        <v>133</v>
      </c>
      <c r="AW257" s="15" t="s">
        <v>30</v>
      </c>
      <c r="AX257" s="15" t="s">
        <v>81</v>
      </c>
      <c r="AY257" s="183" t="s">
        <v>126</v>
      </c>
    </row>
    <row r="258" spans="1:65" s="2" customFormat="1" ht="24.2" customHeight="1">
      <c r="A258" s="33"/>
      <c r="B258" s="151"/>
      <c r="C258" s="152" t="s">
        <v>396</v>
      </c>
      <c r="D258" s="152" t="s">
        <v>129</v>
      </c>
      <c r="E258" s="153" t="s">
        <v>397</v>
      </c>
      <c r="F258" s="154" t="s">
        <v>398</v>
      </c>
      <c r="G258" s="155" t="s">
        <v>177</v>
      </c>
      <c r="H258" s="156">
        <v>1154.5239999999999</v>
      </c>
      <c r="I258" s="157"/>
      <c r="J258" s="158">
        <f>ROUND(I258*H258,2)</f>
        <v>0</v>
      </c>
      <c r="K258" s="159"/>
      <c r="L258" s="34"/>
      <c r="M258" s="160" t="s">
        <v>1</v>
      </c>
      <c r="N258" s="161" t="s">
        <v>39</v>
      </c>
      <c r="O258" s="62"/>
      <c r="P258" s="162">
        <f>O258*H258</f>
        <v>0</v>
      </c>
      <c r="Q258" s="162">
        <v>0</v>
      </c>
      <c r="R258" s="162">
        <f>Q258*H258</f>
        <v>0</v>
      </c>
      <c r="S258" s="162">
        <v>0</v>
      </c>
      <c r="T258" s="163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4" t="s">
        <v>133</v>
      </c>
      <c r="AT258" s="164" t="s">
        <v>129</v>
      </c>
      <c r="AU258" s="164" t="s">
        <v>134</v>
      </c>
      <c r="AY258" s="18" t="s">
        <v>126</v>
      </c>
      <c r="BE258" s="165">
        <f>IF(N258="základná",J258,0)</f>
        <v>0</v>
      </c>
      <c r="BF258" s="165">
        <f>IF(N258="znížená",J258,0)</f>
        <v>0</v>
      </c>
      <c r="BG258" s="165">
        <f>IF(N258="zákl. prenesená",J258,0)</f>
        <v>0</v>
      </c>
      <c r="BH258" s="165">
        <f>IF(N258="zníž. prenesená",J258,0)</f>
        <v>0</v>
      </c>
      <c r="BI258" s="165">
        <f>IF(N258="nulová",J258,0)</f>
        <v>0</v>
      </c>
      <c r="BJ258" s="18" t="s">
        <v>134</v>
      </c>
      <c r="BK258" s="165">
        <f>ROUND(I258*H258,2)</f>
        <v>0</v>
      </c>
      <c r="BL258" s="18" t="s">
        <v>133</v>
      </c>
      <c r="BM258" s="164" t="s">
        <v>399</v>
      </c>
    </row>
    <row r="259" spans="1:65" s="14" customFormat="1">
      <c r="B259" s="174"/>
      <c r="D259" s="167" t="s">
        <v>140</v>
      </c>
      <c r="F259" s="176" t="s">
        <v>400</v>
      </c>
      <c r="H259" s="177">
        <v>1154.5239999999999</v>
      </c>
      <c r="I259" s="178"/>
      <c r="L259" s="174"/>
      <c r="M259" s="179"/>
      <c r="N259" s="180"/>
      <c r="O259" s="180"/>
      <c r="P259" s="180"/>
      <c r="Q259" s="180"/>
      <c r="R259" s="180"/>
      <c r="S259" s="180"/>
      <c r="T259" s="181"/>
      <c r="AT259" s="175" t="s">
        <v>140</v>
      </c>
      <c r="AU259" s="175" t="s">
        <v>134</v>
      </c>
      <c r="AV259" s="14" t="s">
        <v>134</v>
      </c>
      <c r="AW259" s="14" t="s">
        <v>3</v>
      </c>
      <c r="AX259" s="14" t="s">
        <v>81</v>
      </c>
      <c r="AY259" s="175" t="s">
        <v>126</v>
      </c>
    </row>
    <row r="260" spans="1:65" s="2" customFormat="1" ht="24.2" customHeight="1">
      <c r="A260" s="33"/>
      <c r="B260" s="151"/>
      <c r="C260" s="152" t="s">
        <v>401</v>
      </c>
      <c r="D260" s="152" t="s">
        <v>129</v>
      </c>
      <c r="E260" s="153" t="s">
        <v>402</v>
      </c>
      <c r="F260" s="154" t="s">
        <v>403</v>
      </c>
      <c r="G260" s="155" t="s">
        <v>177</v>
      </c>
      <c r="H260" s="156">
        <v>62.421999999999997</v>
      </c>
      <c r="I260" s="157"/>
      <c r="J260" s="158">
        <f>ROUND(I260*H260,2)</f>
        <v>0</v>
      </c>
      <c r="K260" s="159"/>
      <c r="L260" s="34"/>
      <c r="M260" s="160" t="s">
        <v>1</v>
      </c>
      <c r="N260" s="161" t="s">
        <v>39</v>
      </c>
      <c r="O260" s="62"/>
      <c r="P260" s="162">
        <f>O260*H260</f>
        <v>0</v>
      </c>
      <c r="Q260" s="162">
        <v>0</v>
      </c>
      <c r="R260" s="162">
        <f>Q260*H260</f>
        <v>0</v>
      </c>
      <c r="S260" s="162">
        <v>0</v>
      </c>
      <c r="T260" s="163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4" t="s">
        <v>133</v>
      </c>
      <c r="AT260" s="164" t="s">
        <v>129</v>
      </c>
      <c r="AU260" s="164" t="s">
        <v>134</v>
      </c>
      <c r="AY260" s="18" t="s">
        <v>126</v>
      </c>
      <c r="BE260" s="165">
        <f>IF(N260="základná",J260,0)</f>
        <v>0</v>
      </c>
      <c r="BF260" s="165">
        <f>IF(N260="znížená",J260,0)</f>
        <v>0</v>
      </c>
      <c r="BG260" s="165">
        <f>IF(N260="zákl. prenesená",J260,0)</f>
        <v>0</v>
      </c>
      <c r="BH260" s="165">
        <f>IF(N260="zníž. prenesená",J260,0)</f>
        <v>0</v>
      </c>
      <c r="BI260" s="165">
        <f>IF(N260="nulová",J260,0)</f>
        <v>0</v>
      </c>
      <c r="BJ260" s="18" t="s">
        <v>134</v>
      </c>
      <c r="BK260" s="165">
        <f>ROUND(I260*H260,2)</f>
        <v>0</v>
      </c>
      <c r="BL260" s="18" t="s">
        <v>133</v>
      </c>
      <c r="BM260" s="164" t="s">
        <v>404</v>
      </c>
    </row>
    <row r="261" spans="1:65" s="14" customFormat="1">
      <c r="B261" s="174"/>
      <c r="D261" s="167" t="s">
        <v>140</v>
      </c>
      <c r="E261" s="175" t="s">
        <v>1</v>
      </c>
      <c r="F261" s="176" t="s">
        <v>393</v>
      </c>
      <c r="H261" s="177">
        <v>62.421999999999997</v>
      </c>
      <c r="I261" s="178"/>
      <c r="L261" s="174"/>
      <c r="M261" s="179"/>
      <c r="N261" s="180"/>
      <c r="O261" s="180"/>
      <c r="P261" s="180"/>
      <c r="Q261" s="180"/>
      <c r="R261" s="180"/>
      <c r="S261" s="180"/>
      <c r="T261" s="181"/>
      <c r="AT261" s="175" t="s">
        <v>140</v>
      </c>
      <c r="AU261" s="175" t="s">
        <v>134</v>
      </c>
      <c r="AV261" s="14" t="s">
        <v>134</v>
      </c>
      <c r="AW261" s="14" t="s">
        <v>30</v>
      </c>
      <c r="AX261" s="14" t="s">
        <v>81</v>
      </c>
      <c r="AY261" s="175" t="s">
        <v>126</v>
      </c>
    </row>
    <row r="262" spans="1:65" s="2" customFormat="1" ht="33" customHeight="1">
      <c r="A262" s="33"/>
      <c r="B262" s="151"/>
      <c r="C262" s="152" t="s">
        <v>405</v>
      </c>
      <c r="D262" s="152" t="s">
        <v>129</v>
      </c>
      <c r="E262" s="153" t="s">
        <v>406</v>
      </c>
      <c r="F262" s="154" t="s">
        <v>407</v>
      </c>
      <c r="G262" s="155" t="s">
        <v>177</v>
      </c>
      <c r="H262" s="156">
        <v>15.013</v>
      </c>
      <c r="I262" s="157"/>
      <c r="J262" s="158">
        <f>ROUND(I262*H262,2)</f>
        <v>0</v>
      </c>
      <c r="K262" s="159"/>
      <c r="L262" s="34"/>
      <c r="M262" s="160" t="s">
        <v>1</v>
      </c>
      <c r="N262" s="161" t="s">
        <v>39</v>
      </c>
      <c r="O262" s="62"/>
      <c r="P262" s="162">
        <f>O262*H262</f>
        <v>0</v>
      </c>
      <c r="Q262" s="162">
        <v>0</v>
      </c>
      <c r="R262" s="162">
        <f>Q262*H262</f>
        <v>0</v>
      </c>
      <c r="S262" s="162">
        <v>0</v>
      </c>
      <c r="T262" s="163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4" t="s">
        <v>133</v>
      </c>
      <c r="AT262" s="164" t="s">
        <v>129</v>
      </c>
      <c r="AU262" s="164" t="s">
        <v>134</v>
      </c>
      <c r="AY262" s="18" t="s">
        <v>126</v>
      </c>
      <c r="BE262" s="165">
        <f>IF(N262="základná",J262,0)</f>
        <v>0</v>
      </c>
      <c r="BF262" s="165">
        <f>IF(N262="znížená",J262,0)</f>
        <v>0</v>
      </c>
      <c r="BG262" s="165">
        <f>IF(N262="zákl. prenesená",J262,0)</f>
        <v>0</v>
      </c>
      <c r="BH262" s="165">
        <f>IF(N262="zníž. prenesená",J262,0)</f>
        <v>0</v>
      </c>
      <c r="BI262" s="165">
        <f>IF(N262="nulová",J262,0)</f>
        <v>0</v>
      </c>
      <c r="BJ262" s="18" t="s">
        <v>134</v>
      </c>
      <c r="BK262" s="165">
        <f>ROUND(I262*H262,2)</f>
        <v>0</v>
      </c>
      <c r="BL262" s="18" t="s">
        <v>133</v>
      </c>
      <c r="BM262" s="164" t="s">
        <v>408</v>
      </c>
    </row>
    <row r="263" spans="1:65" s="14" customFormat="1">
      <c r="B263" s="174"/>
      <c r="D263" s="167" t="s">
        <v>140</v>
      </c>
      <c r="E263" s="175" t="s">
        <v>1</v>
      </c>
      <c r="F263" s="176" t="s">
        <v>394</v>
      </c>
      <c r="H263" s="177">
        <v>15.013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140</v>
      </c>
      <c r="AU263" s="175" t="s">
        <v>134</v>
      </c>
      <c r="AV263" s="14" t="s">
        <v>134</v>
      </c>
      <c r="AW263" s="14" t="s">
        <v>30</v>
      </c>
      <c r="AX263" s="14" t="s">
        <v>81</v>
      </c>
      <c r="AY263" s="175" t="s">
        <v>126</v>
      </c>
    </row>
    <row r="264" spans="1:65" s="2" customFormat="1" ht="24.2" customHeight="1">
      <c r="A264" s="33"/>
      <c r="B264" s="151"/>
      <c r="C264" s="152" t="s">
        <v>409</v>
      </c>
      <c r="D264" s="152" t="s">
        <v>129</v>
      </c>
      <c r="E264" s="153" t="s">
        <v>410</v>
      </c>
      <c r="F264" s="154" t="s">
        <v>411</v>
      </c>
      <c r="G264" s="155" t="s">
        <v>177</v>
      </c>
      <c r="H264" s="156">
        <v>5.0309999999999997</v>
      </c>
      <c r="I264" s="157"/>
      <c r="J264" s="158">
        <f>ROUND(I264*H264,2)</f>
        <v>0</v>
      </c>
      <c r="K264" s="159"/>
      <c r="L264" s="34"/>
      <c r="M264" s="160" t="s">
        <v>1</v>
      </c>
      <c r="N264" s="161" t="s">
        <v>39</v>
      </c>
      <c r="O264" s="62"/>
      <c r="P264" s="162">
        <f>O264*H264</f>
        <v>0</v>
      </c>
      <c r="Q264" s="162">
        <v>0</v>
      </c>
      <c r="R264" s="162">
        <f>Q264*H264</f>
        <v>0</v>
      </c>
      <c r="S264" s="162">
        <v>0</v>
      </c>
      <c r="T264" s="163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4" t="s">
        <v>133</v>
      </c>
      <c r="AT264" s="164" t="s">
        <v>129</v>
      </c>
      <c r="AU264" s="164" t="s">
        <v>134</v>
      </c>
      <c r="AY264" s="18" t="s">
        <v>126</v>
      </c>
      <c r="BE264" s="165">
        <f>IF(N264="základná",J264,0)</f>
        <v>0</v>
      </c>
      <c r="BF264" s="165">
        <f>IF(N264="znížená",J264,0)</f>
        <v>0</v>
      </c>
      <c r="BG264" s="165">
        <f>IF(N264="zákl. prenesená",J264,0)</f>
        <v>0</v>
      </c>
      <c r="BH264" s="165">
        <f>IF(N264="zníž. prenesená",J264,0)</f>
        <v>0</v>
      </c>
      <c r="BI264" s="165">
        <f>IF(N264="nulová",J264,0)</f>
        <v>0</v>
      </c>
      <c r="BJ264" s="18" t="s">
        <v>134</v>
      </c>
      <c r="BK264" s="165">
        <f>ROUND(I264*H264,2)</f>
        <v>0</v>
      </c>
      <c r="BL264" s="18" t="s">
        <v>133</v>
      </c>
      <c r="BM264" s="164" t="s">
        <v>412</v>
      </c>
    </row>
    <row r="265" spans="1:65" s="14" customFormat="1">
      <c r="B265" s="174"/>
      <c r="D265" s="167" t="s">
        <v>140</v>
      </c>
      <c r="E265" s="175" t="s">
        <v>1</v>
      </c>
      <c r="F265" s="176" t="s">
        <v>395</v>
      </c>
      <c r="H265" s="177">
        <v>5.0309999999999997</v>
      </c>
      <c r="I265" s="178"/>
      <c r="L265" s="174"/>
      <c r="M265" s="179"/>
      <c r="N265" s="180"/>
      <c r="O265" s="180"/>
      <c r="P265" s="180"/>
      <c r="Q265" s="180"/>
      <c r="R265" s="180"/>
      <c r="S265" s="180"/>
      <c r="T265" s="181"/>
      <c r="AT265" s="175" t="s">
        <v>140</v>
      </c>
      <c r="AU265" s="175" t="s">
        <v>134</v>
      </c>
      <c r="AV265" s="14" t="s">
        <v>134</v>
      </c>
      <c r="AW265" s="14" t="s">
        <v>30</v>
      </c>
      <c r="AX265" s="14" t="s">
        <v>81</v>
      </c>
      <c r="AY265" s="175" t="s">
        <v>126</v>
      </c>
    </row>
    <row r="266" spans="1:65" s="12" customFormat="1" ht="22.9" customHeight="1">
      <c r="B266" s="138"/>
      <c r="D266" s="139" t="s">
        <v>72</v>
      </c>
      <c r="E266" s="149" t="s">
        <v>413</v>
      </c>
      <c r="F266" s="149" t="s">
        <v>414</v>
      </c>
      <c r="I266" s="141"/>
      <c r="J266" s="150">
        <f>BK266</f>
        <v>0</v>
      </c>
      <c r="L266" s="138"/>
      <c r="M266" s="143"/>
      <c r="N266" s="144"/>
      <c r="O266" s="144"/>
      <c r="P266" s="145">
        <f>SUM(P267:P287)</f>
        <v>0</v>
      </c>
      <c r="Q266" s="144"/>
      <c r="R266" s="145">
        <f>SUM(R267:R287)</f>
        <v>12.09381024</v>
      </c>
      <c r="S266" s="144"/>
      <c r="T266" s="146">
        <f>SUM(T267:T287)</f>
        <v>0</v>
      </c>
      <c r="AR266" s="139" t="s">
        <v>134</v>
      </c>
      <c r="AT266" s="147" t="s">
        <v>72</v>
      </c>
      <c r="AU266" s="147" t="s">
        <v>81</v>
      </c>
      <c r="AY266" s="139" t="s">
        <v>126</v>
      </c>
      <c r="BK266" s="148">
        <f>SUM(BK267:BK287)</f>
        <v>0</v>
      </c>
    </row>
    <row r="267" spans="1:65" s="2" customFormat="1" ht="24.2" customHeight="1">
      <c r="A267" s="33"/>
      <c r="B267" s="151"/>
      <c r="C267" s="152" t="s">
        <v>415</v>
      </c>
      <c r="D267" s="152" t="s">
        <v>129</v>
      </c>
      <c r="E267" s="153" t="s">
        <v>416</v>
      </c>
      <c r="F267" s="154" t="s">
        <v>417</v>
      </c>
      <c r="G267" s="155" t="s">
        <v>184</v>
      </c>
      <c r="H267" s="156">
        <v>227.47</v>
      </c>
      <c r="I267" s="157"/>
      <c r="J267" s="158">
        <f>ROUND(I267*H267,2)</f>
        <v>0</v>
      </c>
      <c r="K267" s="159"/>
      <c r="L267" s="34"/>
      <c r="M267" s="160" t="s">
        <v>1</v>
      </c>
      <c r="N267" s="161" t="s">
        <v>39</v>
      </c>
      <c r="O267" s="62"/>
      <c r="P267" s="162">
        <f>O267*H267</f>
        <v>0</v>
      </c>
      <c r="Q267" s="162">
        <v>0</v>
      </c>
      <c r="R267" s="162">
        <f>Q267*H267</f>
        <v>0</v>
      </c>
      <c r="S267" s="162">
        <v>0</v>
      </c>
      <c r="T267" s="163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4" t="s">
        <v>133</v>
      </c>
      <c r="AT267" s="164" t="s">
        <v>129</v>
      </c>
      <c r="AU267" s="164" t="s">
        <v>134</v>
      </c>
      <c r="AY267" s="18" t="s">
        <v>126</v>
      </c>
      <c r="BE267" s="165">
        <f>IF(N267="základná",J267,0)</f>
        <v>0</v>
      </c>
      <c r="BF267" s="165">
        <f>IF(N267="znížená",J267,0)</f>
        <v>0</v>
      </c>
      <c r="BG267" s="165">
        <f>IF(N267="zákl. prenesená",J267,0)</f>
        <v>0</v>
      </c>
      <c r="BH267" s="165">
        <f>IF(N267="zníž. prenesená",J267,0)</f>
        <v>0</v>
      </c>
      <c r="BI267" s="165">
        <f>IF(N267="nulová",J267,0)</f>
        <v>0</v>
      </c>
      <c r="BJ267" s="18" t="s">
        <v>134</v>
      </c>
      <c r="BK267" s="165">
        <f>ROUND(I267*H267,2)</f>
        <v>0</v>
      </c>
      <c r="BL267" s="18" t="s">
        <v>133</v>
      </c>
      <c r="BM267" s="164" t="s">
        <v>418</v>
      </c>
    </row>
    <row r="268" spans="1:65" s="14" customFormat="1">
      <c r="B268" s="174"/>
      <c r="D268" s="167" t="s">
        <v>140</v>
      </c>
      <c r="E268" s="175" t="s">
        <v>1</v>
      </c>
      <c r="F268" s="176" t="s">
        <v>419</v>
      </c>
      <c r="H268" s="177">
        <v>122.36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140</v>
      </c>
      <c r="AU268" s="175" t="s">
        <v>134</v>
      </c>
      <c r="AV268" s="14" t="s">
        <v>134</v>
      </c>
      <c r="AW268" s="14" t="s">
        <v>30</v>
      </c>
      <c r="AX268" s="14" t="s">
        <v>73</v>
      </c>
      <c r="AY268" s="175" t="s">
        <v>126</v>
      </c>
    </row>
    <row r="269" spans="1:65" s="14" customFormat="1">
      <c r="B269" s="174"/>
      <c r="D269" s="167" t="s">
        <v>140</v>
      </c>
      <c r="E269" s="175" t="s">
        <v>1</v>
      </c>
      <c r="F269" s="176" t="s">
        <v>420</v>
      </c>
      <c r="H269" s="177">
        <v>105.11</v>
      </c>
      <c r="I269" s="178"/>
      <c r="L269" s="174"/>
      <c r="M269" s="179"/>
      <c r="N269" s="180"/>
      <c r="O269" s="180"/>
      <c r="P269" s="180"/>
      <c r="Q269" s="180"/>
      <c r="R269" s="180"/>
      <c r="S269" s="180"/>
      <c r="T269" s="181"/>
      <c r="AT269" s="175" t="s">
        <v>140</v>
      </c>
      <c r="AU269" s="175" t="s">
        <v>134</v>
      </c>
      <c r="AV269" s="14" t="s">
        <v>134</v>
      </c>
      <c r="AW269" s="14" t="s">
        <v>30</v>
      </c>
      <c r="AX269" s="14" t="s">
        <v>73</v>
      </c>
      <c r="AY269" s="175" t="s">
        <v>126</v>
      </c>
    </row>
    <row r="270" spans="1:65" s="15" customFormat="1">
      <c r="B270" s="182"/>
      <c r="D270" s="167" t="s">
        <v>140</v>
      </c>
      <c r="E270" s="183" t="s">
        <v>1</v>
      </c>
      <c r="F270" s="184" t="s">
        <v>144</v>
      </c>
      <c r="H270" s="185">
        <v>227.47</v>
      </c>
      <c r="I270" s="186"/>
      <c r="L270" s="182"/>
      <c r="M270" s="187"/>
      <c r="N270" s="188"/>
      <c r="O270" s="188"/>
      <c r="P270" s="188"/>
      <c r="Q270" s="188"/>
      <c r="R270" s="188"/>
      <c r="S270" s="188"/>
      <c r="T270" s="189"/>
      <c r="AT270" s="183" t="s">
        <v>140</v>
      </c>
      <c r="AU270" s="183" t="s">
        <v>134</v>
      </c>
      <c r="AV270" s="15" t="s">
        <v>133</v>
      </c>
      <c r="AW270" s="15" t="s">
        <v>30</v>
      </c>
      <c r="AX270" s="15" t="s">
        <v>81</v>
      </c>
      <c r="AY270" s="183" t="s">
        <v>126</v>
      </c>
    </row>
    <row r="271" spans="1:65" s="2" customFormat="1" ht="24.2" customHeight="1">
      <c r="A271" s="33"/>
      <c r="B271" s="151"/>
      <c r="C271" s="152" t="s">
        <v>421</v>
      </c>
      <c r="D271" s="152" t="s">
        <v>129</v>
      </c>
      <c r="E271" s="153" t="s">
        <v>422</v>
      </c>
      <c r="F271" s="154" t="s">
        <v>423</v>
      </c>
      <c r="G271" s="155" t="s">
        <v>184</v>
      </c>
      <c r="H271" s="156">
        <v>227.47</v>
      </c>
      <c r="I271" s="157"/>
      <c r="J271" s="158">
        <f>ROUND(I271*H271,2)</f>
        <v>0</v>
      </c>
      <c r="K271" s="159"/>
      <c r="L271" s="34"/>
      <c r="M271" s="160" t="s">
        <v>1</v>
      </c>
      <c r="N271" s="161" t="s">
        <v>39</v>
      </c>
      <c r="O271" s="62"/>
      <c r="P271" s="162">
        <f>O271*H271</f>
        <v>0</v>
      </c>
      <c r="Q271" s="162">
        <v>4.0169999999999997E-2</v>
      </c>
      <c r="R271" s="162">
        <f>Q271*H271</f>
        <v>9.1374698999999993</v>
      </c>
      <c r="S271" s="162">
        <v>0</v>
      </c>
      <c r="T271" s="163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64" t="s">
        <v>133</v>
      </c>
      <c r="AT271" s="164" t="s">
        <v>129</v>
      </c>
      <c r="AU271" s="164" t="s">
        <v>134</v>
      </c>
      <c r="AY271" s="18" t="s">
        <v>126</v>
      </c>
      <c r="BE271" s="165">
        <f>IF(N271="základná",J271,0)</f>
        <v>0</v>
      </c>
      <c r="BF271" s="165">
        <f>IF(N271="znížená",J271,0)</f>
        <v>0</v>
      </c>
      <c r="BG271" s="165">
        <f>IF(N271="zákl. prenesená",J271,0)</f>
        <v>0</v>
      </c>
      <c r="BH271" s="165">
        <f>IF(N271="zníž. prenesená",J271,0)</f>
        <v>0</v>
      </c>
      <c r="BI271" s="165">
        <f>IF(N271="nulová",J271,0)</f>
        <v>0</v>
      </c>
      <c r="BJ271" s="18" t="s">
        <v>134</v>
      </c>
      <c r="BK271" s="165">
        <f>ROUND(I271*H271,2)</f>
        <v>0</v>
      </c>
      <c r="BL271" s="18" t="s">
        <v>133</v>
      </c>
      <c r="BM271" s="164" t="s">
        <v>424</v>
      </c>
    </row>
    <row r="272" spans="1:65" s="14" customFormat="1">
      <c r="B272" s="174"/>
      <c r="D272" s="167" t="s">
        <v>140</v>
      </c>
      <c r="E272" s="175" t="s">
        <v>1</v>
      </c>
      <c r="F272" s="176" t="s">
        <v>425</v>
      </c>
      <c r="H272" s="177">
        <v>227.47</v>
      </c>
      <c r="I272" s="178"/>
      <c r="L272" s="174"/>
      <c r="M272" s="179"/>
      <c r="N272" s="180"/>
      <c r="O272" s="180"/>
      <c r="P272" s="180"/>
      <c r="Q272" s="180"/>
      <c r="R272" s="180"/>
      <c r="S272" s="180"/>
      <c r="T272" s="181"/>
      <c r="AT272" s="175" t="s">
        <v>140</v>
      </c>
      <c r="AU272" s="175" t="s">
        <v>134</v>
      </c>
      <c r="AV272" s="14" t="s">
        <v>134</v>
      </c>
      <c r="AW272" s="14" t="s">
        <v>30</v>
      </c>
      <c r="AX272" s="14" t="s">
        <v>81</v>
      </c>
      <c r="AY272" s="175" t="s">
        <v>126</v>
      </c>
    </row>
    <row r="273" spans="1:65" s="2" customFormat="1" ht="16.5" customHeight="1">
      <c r="A273" s="33"/>
      <c r="B273" s="151"/>
      <c r="C273" s="152" t="s">
        <v>426</v>
      </c>
      <c r="D273" s="152" t="s">
        <v>129</v>
      </c>
      <c r="E273" s="153" t="s">
        <v>427</v>
      </c>
      <c r="F273" s="154" t="s">
        <v>428</v>
      </c>
      <c r="G273" s="155" t="s">
        <v>276</v>
      </c>
      <c r="H273" s="156">
        <v>28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39</v>
      </c>
      <c r="O273" s="62"/>
      <c r="P273" s="162">
        <f>O273*H273</f>
        <v>0</v>
      </c>
      <c r="Q273" s="162">
        <v>5.9999999999999995E-4</v>
      </c>
      <c r="R273" s="162">
        <f>Q273*H273</f>
        <v>1.6799999999999999E-2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213</v>
      </c>
      <c r="AT273" s="164" t="s">
        <v>129</v>
      </c>
      <c r="AU273" s="164" t="s">
        <v>134</v>
      </c>
      <c r="AY273" s="18" t="s">
        <v>126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134</v>
      </c>
      <c r="BK273" s="165">
        <f>ROUND(I273*H273,2)</f>
        <v>0</v>
      </c>
      <c r="BL273" s="18" t="s">
        <v>213</v>
      </c>
      <c r="BM273" s="164" t="s">
        <v>429</v>
      </c>
    </row>
    <row r="274" spans="1:65" s="14" customFormat="1">
      <c r="B274" s="174"/>
      <c r="D274" s="167" t="s">
        <v>140</v>
      </c>
      <c r="E274" s="175" t="s">
        <v>1</v>
      </c>
      <c r="F274" s="176" t="s">
        <v>430</v>
      </c>
      <c r="H274" s="177">
        <v>28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140</v>
      </c>
      <c r="AU274" s="175" t="s">
        <v>134</v>
      </c>
      <c r="AV274" s="14" t="s">
        <v>134</v>
      </c>
      <c r="AW274" s="14" t="s">
        <v>30</v>
      </c>
      <c r="AX274" s="14" t="s">
        <v>81</v>
      </c>
      <c r="AY274" s="175" t="s">
        <v>126</v>
      </c>
    </row>
    <row r="275" spans="1:65" s="2" customFormat="1" ht="24.2" customHeight="1">
      <c r="A275" s="33"/>
      <c r="B275" s="151"/>
      <c r="C275" s="152" t="s">
        <v>431</v>
      </c>
      <c r="D275" s="152" t="s">
        <v>129</v>
      </c>
      <c r="E275" s="153" t="s">
        <v>432</v>
      </c>
      <c r="F275" s="154" t="s">
        <v>433</v>
      </c>
      <c r="G275" s="155" t="s">
        <v>184</v>
      </c>
      <c r="H275" s="156">
        <v>454.94</v>
      </c>
      <c r="I275" s="157"/>
      <c r="J275" s="158">
        <f>ROUND(I275*H275,2)</f>
        <v>0</v>
      </c>
      <c r="K275" s="159"/>
      <c r="L275" s="34"/>
      <c r="M275" s="160" t="s">
        <v>1</v>
      </c>
      <c r="N275" s="161" t="s">
        <v>39</v>
      </c>
      <c r="O275" s="62"/>
      <c r="P275" s="162">
        <f>O275*H275</f>
        <v>0</v>
      </c>
      <c r="Q275" s="162">
        <v>0</v>
      </c>
      <c r="R275" s="162">
        <f>Q275*H275</f>
        <v>0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213</v>
      </c>
      <c r="AT275" s="164" t="s">
        <v>129</v>
      </c>
      <c r="AU275" s="164" t="s">
        <v>134</v>
      </c>
      <c r="AY275" s="18" t="s">
        <v>126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134</v>
      </c>
      <c r="BK275" s="165">
        <f>ROUND(I275*H275,2)</f>
        <v>0</v>
      </c>
      <c r="BL275" s="18" t="s">
        <v>213</v>
      </c>
      <c r="BM275" s="164" t="s">
        <v>434</v>
      </c>
    </row>
    <row r="276" spans="1:65" s="2" customFormat="1" ht="16.5" customHeight="1">
      <c r="A276" s="33"/>
      <c r="B276" s="151"/>
      <c r="C276" s="190" t="s">
        <v>435</v>
      </c>
      <c r="D276" s="190" t="s">
        <v>205</v>
      </c>
      <c r="E276" s="191" t="s">
        <v>436</v>
      </c>
      <c r="F276" s="192" t="s">
        <v>437</v>
      </c>
      <c r="G276" s="193" t="s">
        <v>208</v>
      </c>
      <c r="H276" s="194">
        <v>136.482</v>
      </c>
      <c r="I276" s="195"/>
      <c r="J276" s="196">
        <f>ROUND(I276*H276,2)</f>
        <v>0</v>
      </c>
      <c r="K276" s="197"/>
      <c r="L276" s="198"/>
      <c r="M276" s="199" t="s">
        <v>1</v>
      </c>
      <c r="N276" s="200" t="s">
        <v>39</v>
      </c>
      <c r="O276" s="62"/>
      <c r="P276" s="162">
        <f>O276*H276</f>
        <v>0</v>
      </c>
      <c r="Q276" s="162">
        <v>1E-3</v>
      </c>
      <c r="R276" s="162">
        <f>Q276*H276</f>
        <v>0.13648199999999999</v>
      </c>
      <c r="S276" s="162">
        <v>0</v>
      </c>
      <c r="T276" s="163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4" t="s">
        <v>284</v>
      </c>
      <c r="AT276" s="164" t="s">
        <v>205</v>
      </c>
      <c r="AU276" s="164" t="s">
        <v>134</v>
      </c>
      <c r="AY276" s="18" t="s">
        <v>126</v>
      </c>
      <c r="BE276" s="165">
        <f>IF(N276="základná",J276,0)</f>
        <v>0</v>
      </c>
      <c r="BF276" s="165">
        <f>IF(N276="znížená",J276,0)</f>
        <v>0</v>
      </c>
      <c r="BG276" s="165">
        <f>IF(N276="zákl. prenesená",J276,0)</f>
        <v>0</v>
      </c>
      <c r="BH276" s="165">
        <f>IF(N276="zníž. prenesená",J276,0)</f>
        <v>0</v>
      </c>
      <c r="BI276" s="165">
        <f>IF(N276="nulová",J276,0)</f>
        <v>0</v>
      </c>
      <c r="BJ276" s="18" t="s">
        <v>134</v>
      </c>
      <c r="BK276" s="165">
        <f>ROUND(I276*H276,2)</f>
        <v>0</v>
      </c>
      <c r="BL276" s="18" t="s">
        <v>213</v>
      </c>
      <c r="BM276" s="164" t="s">
        <v>438</v>
      </c>
    </row>
    <row r="277" spans="1:65" s="14" customFormat="1">
      <c r="B277" s="174"/>
      <c r="D277" s="167" t="s">
        <v>140</v>
      </c>
      <c r="F277" s="176" t="s">
        <v>439</v>
      </c>
      <c r="H277" s="177">
        <v>136.482</v>
      </c>
      <c r="I277" s="178"/>
      <c r="L277" s="174"/>
      <c r="M277" s="179"/>
      <c r="N277" s="180"/>
      <c r="O277" s="180"/>
      <c r="P277" s="180"/>
      <c r="Q277" s="180"/>
      <c r="R277" s="180"/>
      <c r="S277" s="180"/>
      <c r="T277" s="181"/>
      <c r="AT277" s="175" t="s">
        <v>140</v>
      </c>
      <c r="AU277" s="175" t="s">
        <v>134</v>
      </c>
      <c r="AV277" s="14" t="s">
        <v>134</v>
      </c>
      <c r="AW277" s="14" t="s">
        <v>3</v>
      </c>
      <c r="AX277" s="14" t="s">
        <v>81</v>
      </c>
      <c r="AY277" s="175" t="s">
        <v>126</v>
      </c>
    </row>
    <row r="278" spans="1:65" s="2" customFormat="1" ht="24.2" customHeight="1">
      <c r="A278" s="33"/>
      <c r="B278" s="151"/>
      <c r="C278" s="152" t="s">
        <v>440</v>
      </c>
      <c r="D278" s="152" t="s">
        <v>129</v>
      </c>
      <c r="E278" s="153" t="s">
        <v>441</v>
      </c>
      <c r="F278" s="154" t="s">
        <v>442</v>
      </c>
      <c r="G278" s="155" t="s">
        <v>184</v>
      </c>
      <c r="H278" s="156">
        <v>296.47000000000003</v>
      </c>
      <c r="I278" s="157"/>
      <c r="J278" s="158">
        <f>ROUND(I278*H278,2)</f>
        <v>0</v>
      </c>
      <c r="K278" s="159"/>
      <c r="L278" s="34"/>
      <c r="M278" s="160" t="s">
        <v>1</v>
      </c>
      <c r="N278" s="161" t="s">
        <v>39</v>
      </c>
      <c r="O278" s="62"/>
      <c r="P278" s="162">
        <f>O278*H278</f>
        <v>0</v>
      </c>
      <c r="Q278" s="162">
        <v>6.4000000000000005E-4</v>
      </c>
      <c r="R278" s="162">
        <f>Q278*H278</f>
        <v>0.18974080000000004</v>
      </c>
      <c r="S278" s="162">
        <v>0</v>
      </c>
      <c r="T278" s="163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4" t="s">
        <v>213</v>
      </c>
      <c r="AT278" s="164" t="s">
        <v>129</v>
      </c>
      <c r="AU278" s="164" t="s">
        <v>134</v>
      </c>
      <c r="AY278" s="18" t="s">
        <v>126</v>
      </c>
      <c r="BE278" s="165">
        <f>IF(N278="základná",J278,0)</f>
        <v>0</v>
      </c>
      <c r="BF278" s="165">
        <f>IF(N278="znížená",J278,0)</f>
        <v>0</v>
      </c>
      <c r="BG278" s="165">
        <f>IF(N278="zákl. prenesená",J278,0)</f>
        <v>0</v>
      </c>
      <c r="BH278" s="165">
        <f>IF(N278="zníž. prenesená",J278,0)</f>
        <v>0</v>
      </c>
      <c r="BI278" s="165">
        <f>IF(N278="nulová",J278,0)</f>
        <v>0</v>
      </c>
      <c r="BJ278" s="18" t="s">
        <v>134</v>
      </c>
      <c r="BK278" s="165">
        <f>ROUND(I278*H278,2)</f>
        <v>0</v>
      </c>
      <c r="BL278" s="18" t="s">
        <v>213</v>
      </c>
      <c r="BM278" s="164" t="s">
        <v>443</v>
      </c>
    </row>
    <row r="279" spans="1:65" s="14" customFormat="1" ht="22.5">
      <c r="B279" s="174"/>
      <c r="D279" s="167" t="s">
        <v>140</v>
      </c>
      <c r="E279" s="175" t="s">
        <v>1</v>
      </c>
      <c r="F279" s="176" t="s">
        <v>444</v>
      </c>
      <c r="H279" s="177">
        <v>227.47</v>
      </c>
      <c r="I279" s="178"/>
      <c r="L279" s="174"/>
      <c r="M279" s="179"/>
      <c r="N279" s="180"/>
      <c r="O279" s="180"/>
      <c r="P279" s="180"/>
      <c r="Q279" s="180"/>
      <c r="R279" s="180"/>
      <c r="S279" s="180"/>
      <c r="T279" s="181"/>
      <c r="AT279" s="175" t="s">
        <v>140</v>
      </c>
      <c r="AU279" s="175" t="s">
        <v>134</v>
      </c>
      <c r="AV279" s="14" t="s">
        <v>134</v>
      </c>
      <c r="AW279" s="14" t="s">
        <v>30</v>
      </c>
      <c r="AX279" s="14" t="s">
        <v>73</v>
      </c>
      <c r="AY279" s="175" t="s">
        <v>126</v>
      </c>
    </row>
    <row r="280" spans="1:65" s="14" customFormat="1" ht="33.75">
      <c r="B280" s="174"/>
      <c r="D280" s="167" t="s">
        <v>140</v>
      </c>
      <c r="E280" s="175" t="s">
        <v>1</v>
      </c>
      <c r="F280" s="176" t="s">
        <v>445</v>
      </c>
      <c r="H280" s="177">
        <v>69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140</v>
      </c>
      <c r="AU280" s="175" t="s">
        <v>134</v>
      </c>
      <c r="AV280" s="14" t="s">
        <v>134</v>
      </c>
      <c r="AW280" s="14" t="s">
        <v>30</v>
      </c>
      <c r="AX280" s="14" t="s">
        <v>73</v>
      </c>
      <c r="AY280" s="175" t="s">
        <v>126</v>
      </c>
    </row>
    <row r="281" spans="1:65" s="15" customFormat="1">
      <c r="B281" s="182"/>
      <c r="D281" s="167" t="s">
        <v>140</v>
      </c>
      <c r="E281" s="183" t="s">
        <v>1</v>
      </c>
      <c r="F281" s="184" t="s">
        <v>144</v>
      </c>
      <c r="H281" s="185">
        <v>296.47000000000003</v>
      </c>
      <c r="I281" s="186"/>
      <c r="L281" s="182"/>
      <c r="M281" s="187"/>
      <c r="N281" s="188"/>
      <c r="O281" s="188"/>
      <c r="P281" s="188"/>
      <c r="Q281" s="188"/>
      <c r="R281" s="188"/>
      <c r="S281" s="188"/>
      <c r="T281" s="189"/>
      <c r="AT281" s="183" t="s">
        <v>140</v>
      </c>
      <c r="AU281" s="183" t="s">
        <v>134</v>
      </c>
      <c r="AV281" s="15" t="s">
        <v>133</v>
      </c>
      <c r="AW281" s="15" t="s">
        <v>30</v>
      </c>
      <c r="AX281" s="15" t="s">
        <v>81</v>
      </c>
      <c r="AY281" s="183" t="s">
        <v>126</v>
      </c>
    </row>
    <row r="282" spans="1:65" s="2" customFormat="1" ht="37.9" customHeight="1">
      <c r="A282" s="33"/>
      <c r="B282" s="151"/>
      <c r="C282" s="190" t="s">
        <v>446</v>
      </c>
      <c r="D282" s="190" t="s">
        <v>205</v>
      </c>
      <c r="E282" s="191" t="s">
        <v>447</v>
      </c>
      <c r="F282" s="192" t="s">
        <v>448</v>
      </c>
      <c r="G282" s="193" t="s">
        <v>184</v>
      </c>
      <c r="H282" s="194">
        <v>340.94099999999997</v>
      </c>
      <c r="I282" s="195"/>
      <c r="J282" s="196">
        <f>ROUND(I282*H282,2)</f>
        <v>0</v>
      </c>
      <c r="K282" s="197"/>
      <c r="L282" s="198"/>
      <c r="M282" s="199" t="s">
        <v>1</v>
      </c>
      <c r="N282" s="200" t="s">
        <v>39</v>
      </c>
      <c r="O282" s="62"/>
      <c r="P282" s="162">
        <f>O282*H282</f>
        <v>0</v>
      </c>
      <c r="Q282" s="162">
        <v>7.4400000000000004E-3</v>
      </c>
      <c r="R282" s="162">
        <f>Q282*H282</f>
        <v>2.5366010399999999</v>
      </c>
      <c r="S282" s="162">
        <v>0</v>
      </c>
      <c r="T282" s="163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284</v>
      </c>
      <c r="AT282" s="164" t="s">
        <v>205</v>
      </c>
      <c r="AU282" s="164" t="s">
        <v>134</v>
      </c>
      <c r="AY282" s="18" t="s">
        <v>126</v>
      </c>
      <c r="BE282" s="165">
        <f>IF(N282="základná",J282,0)</f>
        <v>0</v>
      </c>
      <c r="BF282" s="165">
        <f>IF(N282="znížená",J282,0)</f>
        <v>0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8" t="s">
        <v>134</v>
      </c>
      <c r="BK282" s="165">
        <f>ROUND(I282*H282,2)</f>
        <v>0</v>
      </c>
      <c r="BL282" s="18" t="s">
        <v>213</v>
      </c>
      <c r="BM282" s="164" t="s">
        <v>449</v>
      </c>
    </row>
    <row r="283" spans="1:65" s="14" customFormat="1">
      <c r="B283" s="174"/>
      <c r="D283" s="167" t="s">
        <v>140</v>
      </c>
      <c r="F283" s="176" t="s">
        <v>450</v>
      </c>
      <c r="H283" s="177">
        <v>340.94099999999997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140</v>
      </c>
      <c r="AU283" s="175" t="s">
        <v>134</v>
      </c>
      <c r="AV283" s="14" t="s">
        <v>134</v>
      </c>
      <c r="AW283" s="14" t="s">
        <v>3</v>
      </c>
      <c r="AX283" s="14" t="s">
        <v>81</v>
      </c>
      <c r="AY283" s="175" t="s">
        <v>126</v>
      </c>
    </row>
    <row r="284" spans="1:65" s="2" customFormat="1" ht="24.2" customHeight="1">
      <c r="A284" s="33"/>
      <c r="B284" s="151"/>
      <c r="C284" s="152" t="s">
        <v>451</v>
      </c>
      <c r="D284" s="152" t="s">
        <v>129</v>
      </c>
      <c r="E284" s="153" t="s">
        <v>452</v>
      </c>
      <c r="F284" s="154" t="s">
        <v>453</v>
      </c>
      <c r="G284" s="155" t="s">
        <v>184</v>
      </c>
      <c r="H284" s="156">
        <v>219.19</v>
      </c>
      <c r="I284" s="157"/>
      <c r="J284" s="158">
        <f>ROUND(I284*H284,2)</f>
        <v>0</v>
      </c>
      <c r="K284" s="159"/>
      <c r="L284" s="34"/>
      <c r="M284" s="160" t="s">
        <v>1</v>
      </c>
      <c r="N284" s="161" t="s">
        <v>39</v>
      </c>
      <c r="O284" s="62"/>
      <c r="P284" s="162">
        <f>O284*H284</f>
        <v>0</v>
      </c>
      <c r="Q284" s="162">
        <v>2.0000000000000002E-5</v>
      </c>
      <c r="R284" s="162">
        <f>Q284*H284</f>
        <v>4.3838000000000002E-3</v>
      </c>
      <c r="S284" s="162">
        <v>0</v>
      </c>
      <c r="T284" s="163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4" t="s">
        <v>213</v>
      </c>
      <c r="AT284" s="164" t="s">
        <v>129</v>
      </c>
      <c r="AU284" s="164" t="s">
        <v>134</v>
      </c>
      <c r="AY284" s="18" t="s">
        <v>126</v>
      </c>
      <c r="BE284" s="165">
        <f>IF(N284="základná",J284,0)</f>
        <v>0</v>
      </c>
      <c r="BF284" s="165">
        <f>IF(N284="znížená",J284,0)</f>
        <v>0</v>
      </c>
      <c r="BG284" s="165">
        <f>IF(N284="zákl. prenesená",J284,0)</f>
        <v>0</v>
      </c>
      <c r="BH284" s="165">
        <f>IF(N284="zníž. prenesená",J284,0)</f>
        <v>0</v>
      </c>
      <c r="BI284" s="165">
        <f>IF(N284="nulová",J284,0)</f>
        <v>0</v>
      </c>
      <c r="BJ284" s="18" t="s">
        <v>134</v>
      </c>
      <c r="BK284" s="165">
        <f>ROUND(I284*H284,2)</f>
        <v>0</v>
      </c>
      <c r="BL284" s="18" t="s">
        <v>213</v>
      </c>
      <c r="BM284" s="164" t="s">
        <v>454</v>
      </c>
    </row>
    <row r="285" spans="1:65" s="14" customFormat="1" ht="22.5">
      <c r="B285" s="174"/>
      <c r="D285" s="167" t="s">
        <v>140</v>
      </c>
      <c r="E285" s="175" t="s">
        <v>1</v>
      </c>
      <c r="F285" s="176" t="s">
        <v>455</v>
      </c>
      <c r="H285" s="177">
        <v>219.19</v>
      </c>
      <c r="I285" s="178"/>
      <c r="L285" s="174"/>
      <c r="M285" s="179"/>
      <c r="N285" s="180"/>
      <c r="O285" s="180"/>
      <c r="P285" s="180"/>
      <c r="Q285" s="180"/>
      <c r="R285" s="180"/>
      <c r="S285" s="180"/>
      <c r="T285" s="181"/>
      <c r="AT285" s="175" t="s">
        <v>140</v>
      </c>
      <c r="AU285" s="175" t="s">
        <v>134</v>
      </c>
      <c r="AV285" s="14" t="s">
        <v>134</v>
      </c>
      <c r="AW285" s="14" t="s">
        <v>30</v>
      </c>
      <c r="AX285" s="14" t="s">
        <v>81</v>
      </c>
      <c r="AY285" s="175" t="s">
        <v>126</v>
      </c>
    </row>
    <row r="286" spans="1:65" s="2" customFormat="1" ht="16.5" customHeight="1">
      <c r="A286" s="33"/>
      <c r="B286" s="151"/>
      <c r="C286" s="190" t="s">
        <v>456</v>
      </c>
      <c r="D286" s="190" t="s">
        <v>205</v>
      </c>
      <c r="E286" s="191" t="s">
        <v>457</v>
      </c>
      <c r="F286" s="192" t="s">
        <v>458</v>
      </c>
      <c r="G286" s="193" t="s">
        <v>184</v>
      </c>
      <c r="H286" s="194">
        <v>241.10900000000001</v>
      </c>
      <c r="I286" s="195"/>
      <c r="J286" s="196">
        <f>ROUND(I286*H286,2)</f>
        <v>0</v>
      </c>
      <c r="K286" s="197"/>
      <c r="L286" s="198"/>
      <c r="M286" s="199" t="s">
        <v>1</v>
      </c>
      <c r="N286" s="200" t="s">
        <v>39</v>
      </c>
      <c r="O286" s="62"/>
      <c r="P286" s="162">
        <f>O286*H286</f>
        <v>0</v>
      </c>
      <c r="Q286" s="162">
        <v>2.9999999999999997E-4</v>
      </c>
      <c r="R286" s="162">
        <f>Q286*H286</f>
        <v>7.23327E-2</v>
      </c>
      <c r="S286" s="162">
        <v>0</v>
      </c>
      <c r="T286" s="163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64" t="s">
        <v>284</v>
      </c>
      <c r="AT286" s="164" t="s">
        <v>205</v>
      </c>
      <c r="AU286" s="164" t="s">
        <v>134</v>
      </c>
      <c r="AY286" s="18" t="s">
        <v>126</v>
      </c>
      <c r="BE286" s="165">
        <f>IF(N286="základná",J286,0)</f>
        <v>0</v>
      </c>
      <c r="BF286" s="165">
        <f>IF(N286="znížená",J286,0)</f>
        <v>0</v>
      </c>
      <c r="BG286" s="165">
        <f>IF(N286="zákl. prenesená",J286,0)</f>
        <v>0</v>
      </c>
      <c r="BH286" s="165">
        <f>IF(N286="zníž. prenesená",J286,0)</f>
        <v>0</v>
      </c>
      <c r="BI286" s="165">
        <f>IF(N286="nulová",J286,0)</f>
        <v>0</v>
      </c>
      <c r="BJ286" s="18" t="s">
        <v>134</v>
      </c>
      <c r="BK286" s="165">
        <f>ROUND(I286*H286,2)</f>
        <v>0</v>
      </c>
      <c r="BL286" s="18" t="s">
        <v>213</v>
      </c>
      <c r="BM286" s="164" t="s">
        <v>459</v>
      </c>
    </row>
    <row r="287" spans="1:65" s="14" customFormat="1">
      <c r="B287" s="174"/>
      <c r="D287" s="167" t="s">
        <v>140</v>
      </c>
      <c r="F287" s="176" t="s">
        <v>460</v>
      </c>
      <c r="H287" s="177">
        <v>241.10900000000001</v>
      </c>
      <c r="I287" s="178"/>
      <c r="L287" s="174"/>
      <c r="M287" s="179"/>
      <c r="N287" s="180"/>
      <c r="O287" s="180"/>
      <c r="P287" s="180"/>
      <c r="Q287" s="180"/>
      <c r="R287" s="180"/>
      <c r="S287" s="180"/>
      <c r="T287" s="181"/>
      <c r="AT287" s="175" t="s">
        <v>140</v>
      </c>
      <c r="AU287" s="175" t="s">
        <v>134</v>
      </c>
      <c r="AV287" s="14" t="s">
        <v>134</v>
      </c>
      <c r="AW287" s="14" t="s">
        <v>3</v>
      </c>
      <c r="AX287" s="14" t="s">
        <v>81</v>
      </c>
      <c r="AY287" s="175" t="s">
        <v>126</v>
      </c>
    </row>
    <row r="288" spans="1:65" s="12" customFormat="1" ht="22.9" customHeight="1">
      <c r="B288" s="138"/>
      <c r="D288" s="139" t="s">
        <v>72</v>
      </c>
      <c r="E288" s="149" t="s">
        <v>461</v>
      </c>
      <c r="F288" s="149" t="s">
        <v>462</v>
      </c>
      <c r="I288" s="141"/>
      <c r="J288" s="150">
        <f>BK288</f>
        <v>0</v>
      </c>
      <c r="L288" s="138"/>
      <c r="M288" s="143"/>
      <c r="N288" s="144"/>
      <c r="O288" s="144"/>
      <c r="P288" s="145">
        <f>SUM(P289:P335)</f>
        <v>0</v>
      </c>
      <c r="Q288" s="144"/>
      <c r="R288" s="145">
        <f>SUM(R289:R335)</f>
        <v>52.39118955</v>
      </c>
      <c r="S288" s="144"/>
      <c r="T288" s="146">
        <f>SUM(T289:T335)</f>
        <v>0</v>
      </c>
      <c r="AR288" s="139" t="s">
        <v>134</v>
      </c>
      <c r="AT288" s="147" t="s">
        <v>72</v>
      </c>
      <c r="AU288" s="147" t="s">
        <v>81</v>
      </c>
      <c r="AY288" s="139" t="s">
        <v>126</v>
      </c>
      <c r="BK288" s="148">
        <f>SUM(BK289:BK335)</f>
        <v>0</v>
      </c>
    </row>
    <row r="289" spans="1:65" s="2" customFormat="1" ht="33" customHeight="1">
      <c r="A289" s="33"/>
      <c r="B289" s="151"/>
      <c r="C289" s="152" t="s">
        <v>463</v>
      </c>
      <c r="D289" s="152" t="s">
        <v>129</v>
      </c>
      <c r="E289" s="153" t="s">
        <v>464</v>
      </c>
      <c r="F289" s="154" t="s">
        <v>465</v>
      </c>
      <c r="G289" s="155" t="s">
        <v>138</v>
      </c>
      <c r="H289" s="156">
        <v>2.9089999999999998</v>
      </c>
      <c r="I289" s="157"/>
      <c r="J289" s="158">
        <f>ROUND(I289*H289,2)</f>
        <v>0</v>
      </c>
      <c r="K289" s="159"/>
      <c r="L289" s="34"/>
      <c r="M289" s="160" t="s">
        <v>1</v>
      </c>
      <c r="N289" s="161" t="s">
        <v>39</v>
      </c>
      <c r="O289" s="62"/>
      <c r="P289" s="162">
        <f>O289*H289</f>
        <v>0</v>
      </c>
      <c r="Q289" s="162">
        <v>2.1544500000000002</v>
      </c>
      <c r="R289" s="162">
        <f>Q289*H289</f>
        <v>6.2672950500000004</v>
      </c>
      <c r="S289" s="162">
        <v>0</v>
      </c>
      <c r="T289" s="163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4" t="s">
        <v>133</v>
      </c>
      <c r="AT289" s="164" t="s">
        <v>129</v>
      </c>
      <c r="AU289" s="164" t="s">
        <v>134</v>
      </c>
      <c r="AY289" s="18" t="s">
        <v>126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8" t="s">
        <v>134</v>
      </c>
      <c r="BK289" s="165">
        <f>ROUND(I289*H289,2)</f>
        <v>0</v>
      </c>
      <c r="BL289" s="18" t="s">
        <v>133</v>
      </c>
      <c r="BM289" s="164" t="s">
        <v>466</v>
      </c>
    </row>
    <row r="290" spans="1:65" s="14" customFormat="1" ht="22.5">
      <c r="B290" s="174"/>
      <c r="D290" s="167" t="s">
        <v>140</v>
      </c>
      <c r="E290" s="175" t="s">
        <v>1</v>
      </c>
      <c r="F290" s="176" t="s">
        <v>467</v>
      </c>
      <c r="H290" s="177">
        <v>2.9089999999999998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140</v>
      </c>
      <c r="AU290" s="175" t="s">
        <v>134</v>
      </c>
      <c r="AV290" s="14" t="s">
        <v>134</v>
      </c>
      <c r="AW290" s="14" t="s">
        <v>30</v>
      </c>
      <c r="AX290" s="14" t="s">
        <v>81</v>
      </c>
      <c r="AY290" s="175" t="s">
        <v>126</v>
      </c>
    </row>
    <row r="291" spans="1:65" s="2" customFormat="1" ht="24.2" customHeight="1">
      <c r="A291" s="33"/>
      <c r="B291" s="151"/>
      <c r="C291" s="152" t="s">
        <v>468</v>
      </c>
      <c r="D291" s="152" t="s">
        <v>129</v>
      </c>
      <c r="E291" s="153" t="s">
        <v>469</v>
      </c>
      <c r="F291" s="154" t="s">
        <v>470</v>
      </c>
      <c r="G291" s="155" t="s">
        <v>184</v>
      </c>
      <c r="H291" s="156">
        <v>305.75</v>
      </c>
      <c r="I291" s="157"/>
      <c r="J291" s="158">
        <f>ROUND(I291*H291,2)</f>
        <v>0</v>
      </c>
      <c r="K291" s="159"/>
      <c r="L291" s="34"/>
      <c r="M291" s="160" t="s">
        <v>1</v>
      </c>
      <c r="N291" s="161" t="s">
        <v>39</v>
      </c>
      <c r="O291" s="62"/>
      <c r="P291" s="162">
        <f>O291*H291</f>
        <v>0</v>
      </c>
      <c r="Q291" s="162">
        <v>0</v>
      </c>
      <c r="R291" s="162">
        <f>Q291*H291</f>
        <v>0</v>
      </c>
      <c r="S291" s="162">
        <v>0</v>
      </c>
      <c r="T291" s="163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4" t="s">
        <v>133</v>
      </c>
      <c r="AT291" s="164" t="s">
        <v>129</v>
      </c>
      <c r="AU291" s="164" t="s">
        <v>134</v>
      </c>
      <c r="AY291" s="18" t="s">
        <v>126</v>
      </c>
      <c r="BE291" s="165">
        <f>IF(N291="základná",J291,0)</f>
        <v>0</v>
      </c>
      <c r="BF291" s="165">
        <f>IF(N291="znížená",J291,0)</f>
        <v>0</v>
      </c>
      <c r="BG291" s="165">
        <f>IF(N291="zákl. prenesená",J291,0)</f>
        <v>0</v>
      </c>
      <c r="BH291" s="165">
        <f>IF(N291="zníž. prenesená",J291,0)</f>
        <v>0</v>
      </c>
      <c r="BI291" s="165">
        <f>IF(N291="nulová",J291,0)</f>
        <v>0</v>
      </c>
      <c r="BJ291" s="18" t="s">
        <v>134</v>
      </c>
      <c r="BK291" s="165">
        <f>ROUND(I291*H291,2)</f>
        <v>0</v>
      </c>
      <c r="BL291" s="18" t="s">
        <v>133</v>
      </c>
      <c r="BM291" s="164" t="s">
        <v>471</v>
      </c>
    </row>
    <row r="292" spans="1:65" s="13" customFormat="1" ht="22.5">
      <c r="B292" s="166"/>
      <c r="D292" s="167" t="s">
        <v>140</v>
      </c>
      <c r="E292" s="168" t="s">
        <v>1</v>
      </c>
      <c r="F292" s="169" t="s">
        <v>472</v>
      </c>
      <c r="H292" s="168" t="s">
        <v>1</v>
      </c>
      <c r="I292" s="170"/>
      <c r="L292" s="166"/>
      <c r="M292" s="171"/>
      <c r="N292" s="172"/>
      <c r="O292" s="172"/>
      <c r="P292" s="172"/>
      <c r="Q292" s="172"/>
      <c r="R292" s="172"/>
      <c r="S292" s="172"/>
      <c r="T292" s="173"/>
      <c r="AT292" s="168" t="s">
        <v>140</v>
      </c>
      <c r="AU292" s="168" t="s">
        <v>134</v>
      </c>
      <c r="AV292" s="13" t="s">
        <v>81</v>
      </c>
      <c r="AW292" s="13" t="s">
        <v>30</v>
      </c>
      <c r="AX292" s="13" t="s">
        <v>73</v>
      </c>
      <c r="AY292" s="168" t="s">
        <v>126</v>
      </c>
    </row>
    <row r="293" spans="1:65" s="14" customFormat="1" ht="22.5">
      <c r="B293" s="174"/>
      <c r="D293" s="167" t="s">
        <v>140</v>
      </c>
      <c r="E293" s="175" t="s">
        <v>1</v>
      </c>
      <c r="F293" s="176" t="s">
        <v>473</v>
      </c>
      <c r="H293" s="177">
        <v>203.25</v>
      </c>
      <c r="I293" s="178"/>
      <c r="L293" s="174"/>
      <c r="M293" s="179"/>
      <c r="N293" s="180"/>
      <c r="O293" s="180"/>
      <c r="P293" s="180"/>
      <c r="Q293" s="180"/>
      <c r="R293" s="180"/>
      <c r="S293" s="180"/>
      <c r="T293" s="181"/>
      <c r="AT293" s="175" t="s">
        <v>140</v>
      </c>
      <c r="AU293" s="175" t="s">
        <v>134</v>
      </c>
      <c r="AV293" s="14" t="s">
        <v>134</v>
      </c>
      <c r="AW293" s="14" t="s">
        <v>30</v>
      </c>
      <c r="AX293" s="14" t="s">
        <v>73</v>
      </c>
      <c r="AY293" s="175" t="s">
        <v>126</v>
      </c>
    </row>
    <row r="294" spans="1:65" s="14" customFormat="1">
      <c r="B294" s="174"/>
      <c r="D294" s="167" t="s">
        <v>140</v>
      </c>
      <c r="E294" s="175" t="s">
        <v>1</v>
      </c>
      <c r="F294" s="176" t="s">
        <v>474</v>
      </c>
      <c r="H294" s="177">
        <v>102.5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140</v>
      </c>
      <c r="AU294" s="175" t="s">
        <v>134</v>
      </c>
      <c r="AV294" s="14" t="s">
        <v>134</v>
      </c>
      <c r="AW294" s="14" t="s">
        <v>30</v>
      </c>
      <c r="AX294" s="14" t="s">
        <v>73</v>
      </c>
      <c r="AY294" s="175" t="s">
        <v>126</v>
      </c>
    </row>
    <row r="295" spans="1:65" s="15" customFormat="1">
      <c r="B295" s="182"/>
      <c r="D295" s="167" t="s">
        <v>140</v>
      </c>
      <c r="E295" s="183" t="s">
        <v>1</v>
      </c>
      <c r="F295" s="184" t="s">
        <v>144</v>
      </c>
      <c r="H295" s="185">
        <v>305.75</v>
      </c>
      <c r="I295" s="186"/>
      <c r="L295" s="182"/>
      <c r="M295" s="187"/>
      <c r="N295" s="188"/>
      <c r="O295" s="188"/>
      <c r="P295" s="188"/>
      <c r="Q295" s="188"/>
      <c r="R295" s="188"/>
      <c r="S295" s="188"/>
      <c r="T295" s="189"/>
      <c r="AT295" s="183" t="s">
        <v>140</v>
      </c>
      <c r="AU295" s="183" t="s">
        <v>134</v>
      </c>
      <c r="AV295" s="15" t="s">
        <v>133</v>
      </c>
      <c r="AW295" s="15" t="s">
        <v>30</v>
      </c>
      <c r="AX295" s="15" t="s">
        <v>81</v>
      </c>
      <c r="AY295" s="183" t="s">
        <v>126</v>
      </c>
    </row>
    <row r="296" spans="1:65" s="2" customFormat="1" ht="24.2" customHeight="1">
      <c r="A296" s="33"/>
      <c r="B296" s="151"/>
      <c r="C296" s="152" t="s">
        <v>475</v>
      </c>
      <c r="D296" s="152" t="s">
        <v>129</v>
      </c>
      <c r="E296" s="153" t="s">
        <v>476</v>
      </c>
      <c r="F296" s="154" t="s">
        <v>477</v>
      </c>
      <c r="G296" s="155" t="s">
        <v>184</v>
      </c>
      <c r="H296" s="156">
        <v>102.5</v>
      </c>
      <c r="I296" s="157"/>
      <c r="J296" s="158">
        <f>ROUND(I296*H296,2)</f>
        <v>0</v>
      </c>
      <c r="K296" s="159"/>
      <c r="L296" s="34"/>
      <c r="M296" s="160" t="s">
        <v>1</v>
      </c>
      <c r="N296" s="161" t="s">
        <v>39</v>
      </c>
      <c r="O296" s="62"/>
      <c r="P296" s="162">
        <f>O296*H296</f>
        <v>0</v>
      </c>
      <c r="Q296" s="162">
        <v>2.3109999999999999E-2</v>
      </c>
      <c r="R296" s="162">
        <f>Q296*H296</f>
        <v>2.3687749999999999</v>
      </c>
      <c r="S296" s="162">
        <v>0</v>
      </c>
      <c r="T296" s="163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4" t="s">
        <v>133</v>
      </c>
      <c r="AT296" s="164" t="s">
        <v>129</v>
      </c>
      <c r="AU296" s="164" t="s">
        <v>134</v>
      </c>
      <c r="AY296" s="18" t="s">
        <v>126</v>
      </c>
      <c r="BE296" s="165">
        <f>IF(N296="základná",J296,0)</f>
        <v>0</v>
      </c>
      <c r="BF296" s="165">
        <f>IF(N296="znížená",J296,0)</f>
        <v>0</v>
      </c>
      <c r="BG296" s="165">
        <f>IF(N296="zákl. prenesená",J296,0)</f>
        <v>0</v>
      </c>
      <c r="BH296" s="165">
        <f>IF(N296="zníž. prenesená",J296,0)</f>
        <v>0</v>
      </c>
      <c r="BI296" s="165">
        <f>IF(N296="nulová",J296,0)</f>
        <v>0</v>
      </c>
      <c r="BJ296" s="18" t="s">
        <v>134</v>
      </c>
      <c r="BK296" s="165">
        <f>ROUND(I296*H296,2)</f>
        <v>0</v>
      </c>
      <c r="BL296" s="18" t="s">
        <v>133</v>
      </c>
      <c r="BM296" s="164" t="s">
        <v>478</v>
      </c>
    </row>
    <row r="297" spans="1:65" s="2" customFormat="1" ht="21.75" customHeight="1">
      <c r="A297" s="33"/>
      <c r="B297" s="151"/>
      <c r="C297" s="152" t="s">
        <v>479</v>
      </c>
      <c r="D297" s="152" t="s">
        <v>129</v>
      </c>
      <c r="E297" s="153" t="s">
        <v>480</v>
      </c>
      <c r="F297" s="154" t="s">
        <v>481</v>
      </c>
      <c r="G297" s="155" t="s">
        <v>184</v>
      </c>
      <c r="H297" s="156">
        <v>203.25</v>
      </c>
      <c r="I297" s="157"/>
      <c r="J297" s="158">
        <f>ROUND(I297*H297,2)</f>
        <v>0</v>
      </c>
      <c r="K297" s="159"/>
      <c r="L297" s="34"/>
      <c r="M297" s="160" t="s">
        <v>1</v>
      </c>
      <c r="N297" s="161" t="s">
        <v>39</v>
      </c>
      <c r="O297" s="62"/>
      <c r="P297" s="162">
        <f>O297*H297</f>
        <v>0</v>
      </c>
      <c r="Q297" s="162">
        <v>4.1349999999999998E-2</v>
      </c>
      <c r="R297" s="162">
        <f>Q297*H297</f>
        <v>8.4043875000000003</v>
      </c>
      <c r="S297" s="162">
        <v>0</v>
      </c>
      <c r="T297" s="16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64" t="s">
        <v>133</v>
      </c>
      <c r="AT297" s="164" t="s">
        <v>129</v>
      </c>
      <c r="AU297" s="164" t="s">
        <v>134</v>
      </c>
      <c r="AY297" s="18" t="s">
        <v>126</v>
      </c>
      <c r="BE297" s="165">
        <f>IF(N297="základná",J297,0)</f>
        <v>0</v>
      </c>
      <c r="BF297" s="165">
        <f>IF(N297="znížená",J297,0)</f>
        <v>0</v>
      </c>
      <c r="BG297" s="165">
        <f>IF(N297="zákl. prenesená",J297,0)</f>
        <v>0</v>
      </c>
      <c r="BH297" s="165">
        <f>IF(N297="zníž. prenesená",J297,0)</f>
        <v>0</v>
      </c>
      <c r="BI297" s="165">
        <f>IF(N297="nulová",J297,0)</f>
        <v>0</v>
      </c>
      <c r="BJ297" s="18" t="s">
        <v>134</v>
      </c>
      <c r="BK297" s="165">
        <f>ROUND(I297*H297,2)</f>
        <v>0</v>
      </c>
      <c r="BL297" s="18" t="s">
        <v>133</v>
      </c>
      <c r="BM297" s="164" t="s">
        <v>482</v>
      </c>
    </row>
    <row r="298" spans="1:65" s="2" customFormat="1" ht="24.2" customHeight="1">
      <c r="A298" s="33"/>
      <c r="B298" s="151"/>
      <c r="C298" s="152" t="s">
        <v>483</v>
      </c>
      <c r="D298" s="152" t="s">
        <v>129</v>
      </c>
      <c r="E298" s="153" t="s">
        <v>484</v>
      </c>
      <c r="F298" s="154" t="s">
        <v>485</v>
      </c>
      <c r="G298" s="155" t="s">
        <v>184</v>
      </c>
      <c r="H298" s="156">
        <v>102.5</v>
      </c>
      <c r="I298" s="157"/>
      <c r="J298" s="158">
        <f>ROUND(I298*H298,2)</f>
        <v>0</v>
      </c>
      <c r="K298" s="159"/>
      <c r="L298" s="34"/>
      <c r="M298" s="160" t="s">
        <v>1</v>
      </c>
      <c r="N298" s="161" t="s">
        <v>39</v>
      </c>
      <c r="O298" s="62"/>
      <c r="P298" s="162">
        <f>O298*H298</f>
        <v>0</v>
      </c>
      <c r="Q298" s="162">
        <v>6.7600000000000004E-3</v>
      </c>
      <c r="R298" s="162">
        <f>Q298*H298</f>
        <v>0.69290000000000007</v>
      </c>
      <c r="S298" s="162">
        <v>0</v>
      </c>
      <c r="T298" s="163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4" t="s">
        <v>133</v>
      </c>
      <c r="AT298" s="164" t="s">
        <v>129</v>
      </c>
      <c r="AU298" s="164" t="s">
        <v>134</v>
      </c>
      <c r="AY298" s="18" t="s">
        <v>126</v>
      </c>
      <c r="BE298" s="165">
        <f>IF(N298="základná",J298,0)</f>
        <v>0</v>
      </c>
      <c r="BF298" s="165">
        <f>IF(N298="znížená",J298,0)</f>
        <v>0</v>
      </c>
      <c r="BG298" s="165">
        <f>IF(N298="zákl. prenesená",J298,0)</f>
        <v>0</v>
      </c>
      <c r="BH298" s="165">
        <f>IF(N298="zníž. prenesená",J298,0)</f>
        <v>0</v>
      </c>
      <c r="BI298" s="165">
        <f>IF(N298="nulová",J298,0)</f>
        <v>0</v>
      </c>
      <c r="BJ298" s="18" t="s">
        <v>134</v>
      </c>
      <c r="BK298" s="165">
        <f>ROUND(I298*H298,2)</f>
        <v>0</v>
      </c>
      <c r="BL298" s="18" t="s">
        <v>133</v>
      </c>
      <c r="BM298" s="164" t="s">
        <v>486</v>
      </c>
    </row>
    <row r="299" spans="1:65" s="2" customFormat="1" ht="24.2" customHeight="1">
      <c r="A299" s="33"/>
      <c r="B299" s="151"/>
      <c r="C299" s="152" t="s">
        <v>487</v>
      </c>
      <c r="D299" s="152" t="s">
        <v>129</v>
      </c>
      <c r="E299" s="153" t="s">
        <v>488</v>
      </c>
      <c r="F299" s="154" t="s">
        <v>489</v>
      </c>
      <c r="G299" s="155" t="s">
        <v>184</v>
      </c>
      <c r="H299" s="156">
        <v>203.25</v>
      </c>
      <c r="I299" s="157"/>
      <c r="J299" s="158">
        <f>ROUND(I299*H299,2)</f>
        <v>0</v>
      </c>
      <c r="K299" s="159"/>
      <c r="L299" s="34"/>
      <c r="M299" s="160" t="s">
        <v>1</v>
      </c>
      <c r="N299" s="161" t="s">
        <v>39</v>
      </c>
      <c r="O299" s="62"/>
      <c r="P299" s="162">
        <f>O299*H299</f>
        <v>0</v>
      </c>
      <c r="Q299" s="162">
        <v>6.4000000000000003E-3</v>
      </c>
      <c r="R299" s="162">
        <f>Q299*H299</f>
        <v>1.3008</v>
      </c>
      <c r="S299" s="162">
        <v>0</v>
      </c>
      <c r="T299" s="163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4" t="s">
        <v>133</v>
      </c>
      <c r="AT299" s="164" t="s">
        <v>129</v>
      </c>
      <c r="AU299" s="164" t="s">
        <v>134</v>
      </c>
      <c r="AY299" s="18" t="s">
        <v>126</v>
      </c>
      <c r="BE299" s="165">
        <f>IF(N299="základná",J299,0)</f>
        <v>0</v>
      </c>
      <c r="BF299" s="165">
        <f>IF(N299="znížená",J299,0)</f>
        <v>0</v>
      </c>
      <c r="BG299" s="165">
        <f>IF(N299="zákl. prenesená",J299,0)</f>
        <v>0</v>
      </c>
      <c r="BH299" s="165">
        <f>IF(N299="zníž. prenesená",J299,0)</f>
        <v>0</v>
      </c>
      <c r="BI299" s="165">
        <f>IF(N299="nulová",J299,0)</f>
        <v>0</v>
      </c>
      <c r="BJ299" s="18" t="s">
        <v>134</v>
      </c>
      <c r="BK299" s="165">
        <f>ROUND(I299*H299,2)</f>
        <v>0</v>
      </c>
      <c r="BL299" s="18" t="s">
        <v>133</v>
      </c>
      <c r="BM299" s="164" t="s">
        <v>490</v>
      </c>
    </row>
    <row r="300" spans="1:65" s="2" customFormat="1" ht="24.2" customHeight="1">
      <c r="A300" s="33"/>
      <c r="B300" s="151"/>
      <c r="C300" s="152" t="s">
        <v>491</v>
      </c>
      <c r="D300" s="152" t="s">
        <v>129</v>
      </c>
      <c r="E300" s="153" t="s">
        <v>492</v>
      </c>
      <c r="F300" s="154" t="s">
        <v>493</v>
      </c>
      <c r="G300" s="155" t="s">
        <v>184</v>
      </c>
      <c r="H300" s="156">
        <v>205</v>
      </c>
      <c r="I300" s="157"/>
      <c r="J300" s="158">
        <f>ROUND(I300*H300,2)</f>
        <v>0</v>
      </c>
      <c r="K300" s="159"/>
      <c r="L300" s="34"/>
      <c r="M300" s="160" t="s">
        <v>1</v>
      </c>
      <c r="N300" s="161" t="s">
        <v>39</v>
      </c>
      <c r="O300" s="62"/>
      <c r="P300" s="162">
        <f>O300*H300</f>
        <v>0</v>
      </c>
      <c r="Q300" s="162">
        <v>2.0999999999999999E-3</v>
      </c>
      <c r="R300" s="162">
        <f>Q300*H300</f>
        <v>0.43049999999999999</v>
      </c>
      <c r="S300" s="162">
        <v>0</v>
      </c>
      <c r="T300" s="163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4" t="s">
        <v>213</v>
      </c>
      <c r="AT300" s="164" t="s">
        <v>129</v>
      </c>
      <c r="AU300" s="164" t="s">
        <v>134</v>
      </c>
      <c r="AY300" s="18" t="s">
        <v>126</v>
      </c>
      <c r="BE300" s="165">
        <f>IF(N300="základná",J300,0)</f>
        <v>0</v>
      </c>
      <c r="BF300" s="165">
        <f>IF(N300="znížená",J300,0)</f>
        <v>0</v>
      </c>
      <c r="BG300" s="165">
        <f>IF(N300="zákl. prenesená",J300,0)</f>
        <v>0</v>
      </c>
      <c r="BH300" s="165">
        <f>IF(N300="zníž. prenesená",J300,0)</f>
        <v>0</v>
      </c>
      <c r="BI300" s="165">
        <f>IF(N300="nulová",J300,0)</f>
        <v>0</v>
      </c>
      <c r="BJ300" s="18" t="s">
        <v>134</v>
      </c>
      <c r="BK300" s="165">
        <f>ROUND(I300*H300,2)</f>
        <v>0</v>
      </c>
      <c r="BL300" s="18" t="s">
        <v>213</v>
      </c>
      <c r="BM300" s="164" t="s">
        <v>494</v>
      </c>
    </row>
    <row r="301" spans="1:65" s="14" customFormat="1">
      <c r="B301" s="174"/>
      <c r="D301" s="167" t="s">
        <v>140</v>
      </c>
      <c r="E301" s="175" t="s">
        <v>1</v>
      </c>
      <c r="F301" s="176" t="s">
        <v>495</v>
      </c>
      <c r="H301" s="177">
        <v>205</v>
      </c>
      <c r="I301" s="178"/>
      <c r="L301" s="174"/>
      <c r="M301" s="179"/>
      <c r="N301" s="180"/>
      <c r="O301" s="180"/>
      <c r="P301" s="180"/>
      <c r="Q301" s="180"/>
      <c r="R301" s="180"/>
      <c r="S301" s="180"/>
      <c r="T301" s="181"/>
      <c r="AT301" s="175" t="s">
        <v>140</v>
      </c>
      <c r="AU301" s="175" t="s">
        <v>134</v>
      </c>
      <c r="AV301" s="14" t="s">
        <v>134</v>
      </c>
      <c r="AW301" s="14" t="s">
        <v>30</v>
      </c>
      <c r="AX301" s="14" t="s">
        <v>81</v>
      </c>
      <c r="AY301" s="175" t="s">
        <v>126</v>
      </c>
    </row>
    <row r="302" spans="1:65" s="2" customFormat="1" ht="24.2" customHeight="1">
      <c r="A302" s="33"/>
      <c r="B302" s="151"/>
      <c r="C302" s="152" t="s">
        <v>496</v>
      </c>
      <c r="D302" s="152" t="s">
        <v>129</v>
      </c>
      <c r="E302" s="153" t="s">
        <v>497</v>
      </c>
      <c r="F302" s="154" t="s">
        <v>498</v>
      </c>
      <c r="G302" s="155" t="s">
        <v>184</v>
      </c>
      <c r="H302" s="156">
        <v>102.5</v>
      </c>
      <c r="I302" s="157"/>
      <c r="J302" s="158">
        <f>ROUND(I302*H302,2)</f>
        <v>0</v>
      </c>
      <c r="K302" s="159"/>
      <c r="L302" s="34"/>
      <c r="M302" s="160" t="s">
        <v>1</v>
      </c>
      <c r="N302" s="161" t="s">
        <v>39</v>
      </c>
      <c r="O302" s="62"/>
      <c r="P302" s="162">
        <f>O302*H302</f>
        <v>0</v>
      </c>
      <c r="Q302" s="162">
        <v>1.4999999999999999E-4</v>
      </c>
      <c r="R302" s="162">
        <f>Q302*H302</f>
        <v>1.5374999999999998E-2</v>
      </c>
      <c r="S302" s="162">
        <v>0</v>
      </c>
      <c r="T302" s="163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4" t="s">
        <v>133</v>
      </c>
      <c r="AT302" s="164" t="s">
        <v>129</v>
      </c>
      <c r="AU302" s="164" t="s">
        <v>134</v>
      </c>
      <c r="AY302" s="18" t="s">
        <v>126</v>
      </c>
      <c r="BE302" s="165">
        <f>IF(N302="základná",J302,0)</f>
        <v>0</v>
      </c>
      <c r="BF302" s="165">
        <f>IF(N302="znížená",J302,0)</f>
        <v>0</v>
      </c>
      <c r="BG302" s="165">
        <f>IF(N302="zákl. prenesená",J302,0)</f>
        <v>0</v>
      </c>
      <c r="BH302" s="165">
        <f>IF(N302="zníž. prenesená",J302,0)</f>
        <v>0</v>
      </c>
      <c r="BI302" s="165">
        <f>IF(N302="nulová",J302,0)</f>
        <v>0</v>
      </c>
      <c r="BJ302" s="18" t="s">
        <v>134</v>
      </c>
      <c r="BK302" s="165">
        <f>ROUND(I302*H302,2)</f>
        <v>0</v>
      </c>
      <c r="BL302" s="18" t="s">
        <v>133</v>
      </c>
      <c r="BM302" s="164" t="s">
        <v>499</v>
      </c>
    </row>
    <row r="303" spans="1:65" s="2" customFormat="1" ht="24.2" customHeight="1">
      <c r="A303" s="33"/>
      <c r="B303" s="151"/>
      <c r="C303" s="152" t="s">
        <v>500</v>
      </c>
      <c r="D303" s="152" t="s">
        <v>129</v>
      </c>
      <c r="E303" s="153" t="s">
        <v>501</v>
      </c>
      <c r="F303" s="154" t="s">
        <v>502</v>
      </c>
      <c r="G303" s="155" t="s">
        <v>184</v>
      </c>
      <c r="H303" s="156">
        <v>406.5</v>
      </c>
      <c r="I303" s="157"/>
      <c r="J303" s="158">
        <f>ROUND(I303*H303,2)</f>
        <v>0</v>
      </c>
      <c r="K303" s="159"/>
      <c r="L303" s="34"/>
      <c r="M303" s="160" t="s">
        <v>1</v>
      </c>
      <c r="N303" s="161" t="s">
        <v>39</v>
      </c>
      <c r="O303" s="62"/>
      <c r="P303" s="162">
        <f>O303*H303</f>
        <v>0</v>
      </c>
      <c r="Q303" s="162">
        <v>2.3E-3</v>
      </c>
      <c r="R303" s="162">
        <f>Q303*H303</f>
        <v>0.93494999999999995</v>
      </c>
      <c r="S303" s="162">
        <v>0</v>
      </c>
      <c r="T303" s="163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4" t="s">
        <v>213</v>
      </c>
      <c r="AT303" s="164" t="s">
        <v>129</v>
      </c>
      <c r="AU303" s="164" t="s">
        <v>134</v>
      </c>
      <c r="AY303" s="18" t="s">
        <v>126</v>
      </c>
      <c r="BE303" s="165">
        <f>IF(N303="základná",J303,0)</f>
        <v>0</v>
      </c>
      <c r="BF303" s="165">
        <f>IF(N303="znížená",J303,0)</f>
        <v>0</v>
      </c>
      <c r="BG303" s="165">
        <f>IF(N303="zákl. prenesená",J303,0)</f>
        <v>0</v>
      </c>
      <c r="BH303" s="165">
        <f>IF(N303="zníž. prenesená",J303,0)</f>
        <v>0</v>
      </c>
      <c r="BI303" s="165">
        <f>IF(N303="nulová",J303,0)</f>
        <v>0</v>
      </c>
      <c r="BJ303" s="18" t="s">
        <v>134</v>
      </c>
      <c r="BK303" s="165">
        <f>ROUND(I303*H303,2)</f>
        <v>0</v>
      </c>
      <c r="BL303" s="18" t="s">
        <v>213</v>
      </c>
      <c r="BM303" s="164" t="s">
        <v>503</v>
      </c>
    </row>
    <row r="304" spans="1:65" s="14" customFormat="1">
      <c r="B304" s="174"/>
      <c r="D304" s="167" t="s">
        <v>140</v>
      </c>
      <c r="E304" s="175" t="s">
        <v>1</v>
      </c>
      <c r="F304" s="176" t="s">
        <v>504</v>
      </c>
      <c r="H304" s="177">
        <v>406.5</v>
      </c>
      <c r="I304" s="178"/>
      <c r="L304" s="174"/>
      <c r="M304" s="179"/>
      <c r="N304" s="180"/>
      <c r="O304" s="180"/>
      <c r="P304" s="180"/>
      <c r="Q304" s="180"/>
      <c r="R304" s="180"/>
      <c r="S304" s="180"/>
      <c r="T304" s="181"/>
      <c r="AT304" s="175" t="s">
        <v>140</v>
      </c>
      <c r="AU304" s="175" t="s">
        <v>134</v>
      </c>
      <c r="AV304" s="14" t="s">
        <v>134</v>
      </c>
      <c r="AW304" s="14" t="s">
        <v>30</v>
      </c>
      <c r="AX304" s="14" t="s">
        <v>81</v>
      </c>
      <c r="AY304" s="175" t="s">
        <v>126</v>
      </c>
    </row>
    <row r="305" spans="1:65" s="2" customFormat="1" ht="24.2" customHeight="1">
      <c r="A305" s="33"/>
      <c r="B305" s="151"/>
      <c r="C305" s="152" t="s">
        <v>505</v>
      </c>
      <c r="D305" s="152" t="s">
        <v>129</v>
      </c>
      <c r="E305" s="153" t="s">
        <v>506</v>
      </c>
      <c r="F305" s="154" t="s">
        <v>507</v>
      </c>
      <c r="G305" s="155" t="s">
        <v>184</v>
      </c>
      <c r="H305" s="156">
        <v>203.25</v>
      </c>
      <c r="I305" s="157"/>
      <c r="J305" s="158">
        <f>ROUND(I305*H305,2)</f>
        <v>0</v>
      </c>
      <c r="K305" s="159"/>
      <c r="L305" s="34"/>
      <c r="M305" s="160" t="s">
        <v>1</v>
      </c>
      <c r="N305" s="161" t="s">
        <v>39</v>
      </c>
      <c r="O305" s="62"/>
      <c r="P305" s="162">
        <f>O305*H305</f>
        <v>0</v>
      </c>
      <c r="Q305" s="162">
        <v>1.4999999999999999E-4</v>
      </c>
      <c r="R305" s="162">
        <f>Q305*H305</f>
        <v>3.0487499999999997E-2</v>
      </c>
      <c r="S305" s="162">
        <v>0</v>
      </c>
      <c r="T305" s="163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4" t="s">
        <v>133</v>
      </c>
      <c r="AT305" s="164" t="s">
        <v>129</v>
      </c>
      <c r="AU305" s="164" t="s">
        <v>134</v>
      </c>
      <c r="AY305" s="18" t="s">
        <v>126</v>
      </c>
      <c r="BE305" s="165">
        <f>IF(N305="základná",J305,0)</f>
        <v>0</v>
      </c>
      <c r="BF305" s="165">
        <f>IF(N305="znížená",J305,0)</f>
        <v>0</v>
      </c>
      <c r="BG305" s="165">
        <f>IF(N305="zákl. prenesená",J305,0)</f>
        <v>0</v>
      </c>
      <c r="BH305" s="165">
        <f>IF(N305="zníž. prenesená",J305,0)</f>
        <v>0</v>
      </c>
      <c r="BI305" s="165">
        <f>IF(N305="nulová",J305,0)</f>
        <v>0</v>
      </c>
      <c r="BJ305" s="18" t="s">
        <v>134</v>
      </c>
      <c r="BK305" s="165">
        <f>ROUND(I305*H305,2)</f>
        <v>0</v>
      </c>
      <c r="BL305" s="18" t="s">
        <v>133</v>
      </c>
      <c r="BM305" s="164" t="s">
        <v>508</v>
      </c>
    </row>
    <row r="306" spans="1:65" s="2" customFormat="1" ht="16.5" customHeight="1">
      <c r="A306" s="33"/>
      <c r="B306" s="151"/>
      <c r="C306" s="152" t="s">
        <v>509</v>
      </c>
      <c r="D306" s="152" t="s">
        <v>129</v>
      </c>
      <c r="E306" s="153" t="s">
        <v>510</v>
      </c>
      <c r="F306" s="154" t="s">
        <v>511</v>
      </c>
      <c r="G306" s="155" t="s">
        <v>184</v>
      </c>
      <c r="H306" s="156">
        <v>307.75</v>
      </c>
      <c r="I306" s="157"/>
      <c r="J306" s="158">
        <f>ROUND(I306*H306,2)</f>
        <v>0</v>
      </c>
      <c r="K306" s="159"/>
      <c r="L306" s="34"/>
      <c r="M306" s="160" t="s">
        <v>1</v>
      </c>
      <c r="N306" s="161" t="s">
        <v>39</v>
      </c>
      <c r="O306" s="62"/>
      <c r="P306" s="162">
        <f>O306*H306</f>
        <v>0</v>
      </c>
      <c r="Q306" s="162">
        <v>1.7000000000000001E-4</v>
      </c>
      <c r="R306" s="162">
        <f>Q306*H306</f>
        <v>5.2317500000000003E-2</v>
      </c>
      <c r="S306" s="162">
        <v>0</v>
      </c>
      <c r="T306" s="163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4" t="s">
        <v>213</v>
      </c>
      <c r="AT306" s="164" t="s">
        <v>129</v>
      </c>
      <c r="AU306" s="164" t="s">
        <v>134</v>
      </c>
      <c r="AY306" s="18" t="s">
        <v>126</v>
      </c>
      <c r="BE306" s="165">
        <f>IF(N306="základná",J306,0)</f>
        <v>0</v>
      </c>
      <c r="BF306" s="165">
        <f>IF(N306="znížená",J306,0)</f>
        <v>0</v>
      </c>
      <c r="BG306" s="165">
        <f>IF(N306="zákl. prenesená",J306,0)</f>
        <v>0</v>
      </c>
      <c r="BH306" s="165">
        <f>IF(N306="zníž. prenesená",J306,0)</f>
        <v>0</v>
      </c>
      <c r="BI306" s="165">
        <f>IF(N306="nulová",J306,0)</f>
        <v>0</v>
      </c>
      <c r="BJ306" s="18" t="s">
        <v>134</v>
      </c>
      <c r="BK306" s="165">
        <f>ROUND(I306*H306,2)</f>
        <v>0</v>
      </c>
      <c r="BL306" s="18" t="s">
        <v>213</v>
      </c>
      <c r="BM306" s="164" t="s">
        <v>512</v>
      </c>
    </row>
    <row r="307" spans="1:65" s="2" customFormat="1" ht="37.9" customHeight="1">
      <c r="A307" s="33"/>
      <c r="B307" s="151"/>
      <c r="C307" s="152" t="s">
        <v>513</v>
      </c>
      <c r="D307" s="152" t="s">
        <v>129</v>
      </c>
      <c r="E307" s="153" t="s">
        <v>514</v>
      </c>
      <c r="F307" s="154" t="s">
        <v>515</v>
      </c>
      <c r="G307" s="155" t="s">
        <v>184</v>
      </c>
      <c r="H307" s="156">
        <v>205</v>
      </c>
      <c r="I307" s="157"/>
      <c r="J307" s="158">
        <f>ROUND(I307*H307,2)</f>
        <v>0</v>
      </c>
      <c r="K307" s="159"/>
      <c r="L307" s="34"/>
      <c r="M307" s="160" t="s">
        <v>1</v>
      </c>
      <c r="N307" s="161" t="s">
        <v>39</v>
      </c>
      <c r="O307" s="62"/>
      <c r="P307" s="162">
        <f>O307*H307</f>
        <v>0</v>
      </c>
      <c r="Q307" s="162">
        <v>4.4000000000000002E-4</v>
      </c>
      <c r="R307" s="162">
        <f>Q307*H307</f>
        <v>9.0200000000000002E-2</v>
      </c>
      <c r="S307" s="162">
        <v>0</v>
      </c>
      <c r="T307" s="163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4" t="s">
        <v>213</v>
      </c>
      <c r="AT307" s="164" t="s">
        <v>129</v>
      </c>
      <c r="AU307" s="164" t="s">
        <v>134</v>
      </c>
      <c r="AY307" s="18" t="s">
        <v>126</v>
      </c>
      <c r="BE307" s="165">
        <f>IF(N307="základná",J307,0)</f>
        <v>0</v>
      </c>
      <c r="BF307" s="165">
        <f>IF(N307="znížená",J307,0)</f>
        <v>0</v>
      </c>
      <c r="BG307" s="165">
        <f>IF(N307="zákl. prenesená",J307,0)</f>
        <v>0</v>
      </c>
      <c r="BH307" s="165">
        <f>IF(N307="zníž. prenesená",J307,0)</f>
        <v>0</v>
      </c>
      <c r="BI307" s="165">
        <f>IF(N307="nulová",J307,0)</f>
        <v>0</v>
      </c>
      <c r="BJ307" s="18" t="s">
        <v>134</v>
      </c>
      <c r="BK307" s="165">
        <f>ROUND(I307*H307,2)</f>
        <v>0</v>
      </c>
      <c r="BL307" s="18" t="s">
        <v>213</v>
      </c>
      <c r="BM307" s="164" t="s">
        <v>516</v>
      </c>
    </row>
    <row r="308" spans="1:65" s="14" customFormat="1">
      <c r="B308" s="174"/>
      <c r="D308" s="167" t="s">
        <v>140</v>
      </c>
      <c r="E308" s="175" t="s">
        <v>1</v>
      </c>
      <c r="F308" s="176" t="s">
        <v>517</v>
      </c>
      <c r="H308" s="177">
        <v>205</v>
      </c>
      <c r="I308" s="178"/>
      <c r="L308" s="174"/>
      <c r="M308" s="179"/>
      <c r="N308" s="180"/>
      <c r="O308" s="180"/>
      <c r="P308" s="180"/>
      <c r="Q308" s="180"/>
      <c r="R308" s="180"/>
      <c r="S308" s="180"/>
      <c r="T308" s="181"/>
      <c r="AT308" s="175" t="s">
        <v>140</v>
      </c>
      <c r="AU308" s="175" t="s">
        <v>134</v>
      </c>
      <c r="AV308" s="14" t="s">
        <v>134</v>
      </c>
      <c r="AW308" s="14" t="s">
        <v>30</v>
      </c>
      <c r="AX308" s="14" t="s">
        <v>81</v>
      </c>
      <c r="AY308" s="175" t="s">
        <v>126</v>
      </c>
    </row>
    <row r="309" spans="1:65" s="2" customFormat="1" ht="33" customHeight="1">
      <c r="A309" s="33"/>
      <c r="B309" s="151"/>
      <c r="C309" s="152" t="s">
        <v>518</v>
      </c>
      <c r="D309" s="152" t="s">
        <v>129</v>
      </c>
      <c r="E309" s="153" t="s">
        <v>519</v>
      </c>
      <c r="F309" s="154" t="s">
        <v>520</v>
      </c>
      <c r="G309" s="155" t="s">
        <v>184</v>
      </c>
      <c r="H309" s="156">
        <v>406.5</v>
      </c>
      <c r="I309" s="157"/>
      <c r="J309" s="158">
        <f>ROUND(I309*H309,2)</f>
        <v>0</v>
      </c>
      <c r="K309" s="159"/>
      <c r="L309" s="34"/>
      <c r="M309" s="160" t="s">
        <v>1</v>
      </c>
      <c r="N309" s="161" t="s">
        <v>39</v>
      </c>
      <c r="O309" s="62"/>
      <c r="P309" s="162">
        <f>O309*H309</f>
        <v>0</v>
      </c>
      <c r="Q309" s="162">
        <v>4.4000000000000002E-4</v>
      </c>
      <c r="R309" s="162">
        <f>Q309*H309</f>
        <v>0.17886000000000002</v>
      </c>
      <c r="S309" s="162">
        <v>0</v>
      </c>
      <c r="T309" s="163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4" t="s">
        <v>213</v>
      </c>
      <c r="AT309" s="164" t="s">
        <v>129</v>
      </c>
      <c r="AU309" s="164" t="s">
        <v>134</v>
      </c>
      <c r="AY309" s="18" t="s">
        <v>126</v>
      </c>
      <c r="BE309" s="165">
        <f>IF(N309="základná",J309,0)</f>
        <v>0</v>
      </c>
      <c r="BF309" s="165">
        <f>IF(N309="znížená",J309,0)</f>
        <v>0</v>
      </c>
      <c r="BG309" s="165">
        <f>IF(N309="zákl. prenesená",J309,0)</f>
        <v>0</v>
      </c>
      <c r="BH309" s="165">
        <f>IF(N309="zníž. prenesená",J309,0)</f>
        <v>0</v>
      </c>
      <c r="BI309" s="165">
        <f>IF(N309="nulová",J309,0)</f>
        <v>0</v>
      </c>
      <c r="BJ309" s="18" t="s">
        <v>134</v>
      </c>
      <c r="BK309" s="165">
        <f>ROUND(I309*H309,2)</f>
        <v>0</v>
      </c>
      <c r="BL309" s="18" t="s">
        <v>213</v>
      </c>
      <c r="BM309" s="164" t="s">
        <v>521</v>
      </c>
    </row>
    <row r="310" spans="1:65" s="14" customFormat="1">
      <c r="B310" s="174"/>
      <c r="D310" s="167" t="s">
        <v>140</v>
      </c>
      <c r="E310" s="175" t="s">
        <v>1</v>
      </c>
      <c r="F310" s="176" t="s">
        <v>522</v>
      </c>
      <c r="H310" s="177">
        <v>406.5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140</v>
      </c>
      <c r="AU310" s="175" t="s">
        <v>134</v>
      </c>
      <c r="AV310" s="14" t="s">
        <v>134</v>
      </c>
      <c r="AW310" s="14" t="s">
        <v>30</v>
      </c>
      <c r="AX310" s="14" t="s">
        <v>81</v>
      </c>
      <c r="AY310" s="175" t="s">
        <v>126</v>
      </c>
    </row>
    <row r="311" spans="1:65" s="2" customFormat="1" ht="24.2" customHeight="1">
      <c r="A311" s="33"/>
      <c r="B311" s="151"/>
      <c r="C311" s="152" t="s">
        <v>523</v>
      </c>
      <c r="D311" s="152" t="s">
        <v>129</v>
      </c>
      <c r="E311" s="153" t="s">
        <v>524</v>
      </c>
      <c r="F311" s="154" t="s">
        <v>525</v>
      </c>
      <c r="G311" s="155" t="s">
        <v>184</v>
      </c>
      <c r="H311" s="156">
        <v>307.75</v>
      </c>
      <c r="I311" s="157"/>
      <c r="J311" s="158">
        <f>ROUND(I311*H311,2)</f>
        <v>0</v>
      </c>
      <c r="K311" s="159"/>
      <c r="L311" s="34"/>
      <c r="M311" s="160" t="s">
        <v>1</v>
      </c>
      <c r="N311" s="161" t="s">
        <v>39</v>
      </c>
      <c r="O311" s="62"/>
      <c r="P311" s="162">
        <f>O311*H311</f>
        <v>0</v>
      </c>
      <c r="Q311" s="162">
        <v>1.9000000000000001E-4</v>
      </c>
      <c r="R311" s="162">
        <f>Q311*H311</f>
        <v>5.8472500000000004E-2</v>
      </c>
      <c r="S311" s="162">
        <v>0</v>
      </c>
      <c r="T311" s="163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4" t="s">
        <v>213</v>
      </c>
      <c r="AT311" s="164" t="s">
        <v>129</v>
      </c>
      <c r="AU311" s="164" t="s">
        <v>134</v>
      </c>
      <c r="AY311" s="18" t="s">
        <v>126</v>
      </c>
      <c r="BE311" s="165">
        <f>IF(N311="základná",J311,0)</f>
        <v>0</v>
      </c>
      <c r="BF311" s="165">
        <f>IF(N311="znížená",J311,0)</f>
        <v>0</v>
      </c>
      <c r="BG311" s="165">
        <f>IF(N311="zákl. prenesená",J311,0)</f>
        <v>0</v>
      </c>
      <c r="BH311" s="165">
        <f>IF(N311="zníž. prenesená",J311,0)</f>
        <v>0</v>
      </c>
      <c r="BI311" s="165">
        <f>IF(N311="nulová",J311,0)</f>
        <v>0</v>
      </c>
      <c r="BJ311" s="18" t="s">
        <v>134</v>
      </c>
      <c r="BK311" s="165">
        <f>ROUND(I311*H311,2)</f>
        <v>0</v>
      </c>
      <c r="BL311" s="18" t="s">
        <v>213</v>
      </c>
      <c r="BM311" s="164" t="s">
        <v>526</v>
      </c>
    </row>
    <row r="312" spans="1:65" s="2" customFormat="1" ht="44.25" customHeight="1">
      <c r="A312" s="33"/>
      <c r="B312" s="151"/>
      <c r="C312" s="152" t="s">
        <v>527</v>
      </c>
      <c r="D312" s="152" t="s">
        <v>129</v>
      </c>
      <c r="E312" s="153" t="s">
        <v>528</v>
      </c>
      <c r="F312" s="154" t="s">
        <v>529</v>
      </c>
      <c r="G312" s="155" t="s">
        <v>138</v>
      </c>
      <c r="H312" s="156">
        <v>6.5</v>
      </c>
      <c r="I312" s="157"/>
      <c r="J312" s="158">
        <f>ROUND(I312*H312,2)</f>
        <v>0</v>
      </c>
      <c r="K312" s="159"/>
      <c r="L312" s="34"/>
      <c r="M312" s="160" t="s">
        <v>1</v>
      </c>
      <c r="N312" s="161" t="s">
        <v>39</v>
      </c>
      <c r="O312" s="62"/>
      <c r="P312" s="162">
        <f>O312*H312</f>
        <v>0</v>
      </c>
      <c r="Q312" s="162">
        <v>2.4160300000000001</v>
      </c>
      <c r="R312" s="162">
        <f>Q312*H312</f>
        <v>15.704195</v>
      </c>
      <c r="S312" s="162">
        <v>0</v>
      </c>
      <c r="T312" s="163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4" t="s">
        <v>133</v>
      </c>
      <c r="AT312" s="164" t="s">
        <v>129</v>
      </c>
      <c r="AU312" s="164" t="s">
        <v>134</v>
      </c>
      <c r="AY312" s="18" t="s">
        <v>126</v>
      </c>
      <c r="BE312" s="165">
        <f>IF(N312="základná",J312,0)</f>
        <v>0</v>
      </c>
      <c r="BF312" s="165">
        <f>IF(N312="znížená",J312,0)</f>
        <v>0</v>
      </c>
      <c r="BG312" s="165">
        <f>IF(N312="zákl. prenesená",J312,0)</f>
        <v>0</v>
      </c>
      <c r="BH312" s="165">
        <f>IF(N312="zníž. prenesená",J312,0)</f>
        <v>0</v>
      </c>
      <c r="BI312" s="165">
        <f>IF(N312="nulová",J312,0)</f>
        <v>0</v>
      </c>
      <c r="BJ312" s="18" t="s">
        <v>134</v>
      </c>
      <c r="BK312" s="165">
        <f>ROUND(I312*H312,2)</f>
        <v>0</v>
      </c>
      <c r="BL312" s="18" t="s">
        <v>133</v>
      </c>
      <c r="BM312" s="164" t="s">
        <v>530</v>
      </c>
    </row>
    <row r="313" spans="1:65" s="2" customFormat="1" ht="16.5" customHeight="1">
      <c r="A313" s="33"/>
      <c r="B313" s="151"/>
      <c r="C313" s="152" t="s">
        <v>531</v>
      </c>
      <c r="D313" s="152" t="s">
        <v>129</v>
      </c>
      <c r="E313" s="153" t="s">
        <v>532</v>
      </c>
      <c r="F313" s="154" t="s">
        <v>533</v>
      </c>
      <c r="G313" s="155" t="s">
        <v>184</v>
      </c>
      <c r="H313" s="156">
        <v>41.6</v>
      </c>
      <c r="I313" s="157"/>
      <c r="J313" s="158">
        <f>ROUND(I313*H313,2)</f>
        <v>0</v>
      </c>
      <c r="K313" s="159"/>
      <c r="L313" s="34"/>
      <c r="M313" s="160" t="s">
        <v>1</v>
      </c>
      <c r="N313" s="161" t="s">
        <v>39</v>
      </c>
      <c r="O313" s="62"/>
      <c r="P313" s="162">
        <f>O313*H313</f>
        <v>0</v>
      </c>
      <c r="Q313" s="162">
        <v>2.2000000000000001E-4</v>
      </c>
      <c r="R313" s="162">
        <f>Q313*H313</f>
        <v>9.1520000000000004E-3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133</v>
      </c>
      <c r="AT313" s="164" t="s">
        <v>129</v>
      </c>
      <c r="AU313" s="164" t="s">
        <v>134</v>
      </c>
      <c r="AY313" s="18" t="s">
        <v>126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134</v>
      </c>
      <c r="BK313" s="165">
        <f>ROUND(I313*H313,2)</f>
        <v>0</v>
      </c>
      <c r="BL313" s="18" t="s">
        <v>133</v>
      </c>
      <c r="BM313" s="164" t="s">
        <v>534</v>
      </c>
    </row>
    <row r="314" spans="1:65" s="14" customFormat="1">
      <c r="B314" s="174"/>
      <c r="D314" s="167" t="s">
        <v>140</v>
      </c>
      <c r="E314" s="175" t="s">
        <v>1</v>
      </c>
      <c r="F314" s="176" t="s">
        <v>535</v>
      </c>
      <c r="H314" s="177">
        <v>41.6</v>
      </c>
      <c r="I314" s="178"/>
      <c r="L314" s="174"/>
      <c r="M314" s="179"/>
      <c r="N314" s="180"/>
      <c r="O314" s="180"/>
      <c r="P314" s="180"/>
      <c r="Q314" s="180"/>
      <c r="R314" s="180"/>
      <c r="S314" s="180"/>
      <c r="T314" s="181"/>
      <c r="AT314" s="175" t="s">
        <v>140</v>
      </c>
      <c r="AU314" s="175" t="s">
        <v>134</v>
      </c>
      <c r="AV314" s="14" t="s">
        <v>134</v>
      </c>
      <c r="AW314" s="14" t="s">
        <v>30</v>
      </c>
      <c r="AX314" s="14" t="s">
        <v>81</v>
      </c>
      <c r="AY314" s="175" t="s">
        <v>126</v>
      </c>
    </row>
    <row r="315" spans="1:65" s="2" customFormat="1" ht="24.2" customHeight="1">
      <c r="A315" s="33"/>
      <c r="B315" s="151"/>
      <c r="C315" s="152" t="s">
        <v>536</v>
      </c>
      <c r="D315" s="152" t="s">
        <v>129</v>
      </c>
      <c r="E315" s="153" t="s">
        <v>537</v>
      </c>
      <c r="F315" s="154" t="s">
        <v>538</v>
      </c>
      <c r="G315" s="155" t="s">
        <v>276</v>
      </c>
      <c r="H315" s="156">
        <v>40.950000000000003</v>
      </c>
      <c r="I315" s="157"/>
      <c r="J315" s="158">
        <f>ROUND(I315*H315,2)</f>
        <v>0</v>
      </c>
      <c r="K315" s="159"/>
      <c r="L315" s="34"/>
      <c r="M315" s="160" t="s">
        <v>1</v>
      </c>
      <c r="N315" s="161" t="s">
        <v>39</v>
      </c>
      <c r="O315" s="62"/>
      <c r="P315" s="162">
        <f>O315*H315</f>
        <v>0</v>
      </c>
      <c r="Q315" s="162">
        <v>4.4249999999999998E-2</v>
      </c>
      <c r="R315" s="162">
        <f>Q315*H315</f>
        <v>1.8120375</v>
      </c>
      <c r="S315" s="162">
        <v>0</v>
      </c>
      <c r="T315" s="163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4" t="s">
        <v>213</v>
      </c>
      <c r="AT315" s="164" t="s">
        <v>129</v>
      </c>
      <c r="AU315" s="164" t="s">
        <v>134</v>
      </c>
      <c r="AY315" s="18" t="s">
        <v>126</v>
      </c>
      <c r="BE315" s="165">
        <f>IF(N315="základná",J315,0)</f>
        <v>0</v>
      </c>
      <c r="BF315" s="165">
        <f>IF(N315="znížená",J315,0)</f>
        <v>0</v>
      </c>
      <c r="BG315" s="165">
        <f>IF(N315="zákl. prenesená",J315,0)</f>
        <v>0</v>
      </c>
      <c r="BH315" s="165">
        <f>IF(N315="zníž. prenesená",J315,0)</f>
        <v>0</v>
      </c>
      <c r="BI315" s="165">
        <f>IF(N315="nulová",J315,0)</f>
        <v>0</v>
      </c>
      <c r="BJ315" s="18" t="s">
        <v>134</v>
      </c>
      <c r="BK315" s="165">
        <f>ROUND(I315*H315,2)</f>
        <v>0</v>
      </c>
      <c r="BL315" s="18" t="s">
        <v>213</v>
      </c>
      <c r="BM315" s="164" t="s">
        <v>539</v>
      </c>
    </row>
    <row r="316" spans="1:65" s="14" customFormat="1">
      <c r="B316" s="174"/>
      <c r="D316" s="167" t="s">
        <v>140</v>
      </c>
      <c r="E316" s="175" t="s">
        <v>1</v>
      </c>
      <c r="F316" s="176" t="s">
        <v>540</v>
      </c>
      <c r="H316" s="177">
        <v>40.950000000000003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140</v>
      </c>
      <c r="AU316" s="175" t="s">
        <v>134</v>
      </c>
      <c r="AV316" s="14" t="s">
        <v>134</v>
      </c>
      <c r="AW316" s="14" t="s">
        <v>30</v>
      </c>
      <c r="AX316" s="14" t="s">
        <v>81</v>
      </c>
      <c r="AY316" s="175" t="s">
        <v>126</v>
      </c>
    </row>
    <row r="317" spans="1:65" s="2" customFormat="1" ht="24.2" customHeight="1">
      <c r="A317" s="33"/>
      <c r="B317" s="151"/>
      <c r="C317" s="190" t="s">
        <v>541</v>
      </c>
      <c r="D317" s="190" t="s">
        <v>205</v>
      </c>
      <c r="E317" s="191" t="s">
        <v>542</v>
      </c>
      <c r="F317" s="192" t="s">
        <v>543</v>
      </c>
      <c r="G317" s="193" t="s">
        <v>184</v>
      </c>
      <c r="H317" s="194">
        <v>42.997999999999998</v>
      </c>
      <c r="I317" s="195"/>
      <c r="J317" s="196">
        <f>ROUND(I317*H317,2)</f>
        <v>0</v>
      </c>
      <c r="K317" s="197"/>
      <c r="L317" s="198"/>
      <c r="M317" s="199" t="s">
        <v>1</v>
      </c>
      <c r="N317" s="200" t="s">
        <v>39</v>
      </c>
      <c r="O317" s="62"/>
      <c r="P317" s="162">
        <f>O317*H317</f>
        <v>0</v>
      </c>
      <c r="Q317" s="162">
        <v>0.14000000000000001</v>
      </c>
      <c r="R317" s="162">
        <f>Q317*H317</f>
        <v>6.0197200000000004</v>
      </c>
      <c r="S317" s="162">
        <v>0</v>
      </c>
      <c r="T317" s="163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4" t="s">
        <v>284</v>
      </c>
      <c r="AT317" s="164" t="s">
        <v>205</v>
      </c>
      <c r="AU317" s="164" t="s">
        <v>134</v>
      </c>
      <c r="AY317" s="18" t="s">
        <v>126</v>
      </c>
      <c r="BE317" s="165">
        <f>IF(N317="základná",J317,0)</f>
        <v>0</v>
      </c>
      <c r="BF317" s="165">
        <f>IF(N317="znížená",J317,0)</f>
        <v>0</v>
      </c>
      <c r="BG317" s="165">
        <f>IF(N317="zákl. prenesená",J317,0)</f>
        <v>0</v>
      </c>
      <c r="BH317" s="165">
        <f>IF(N317="zníž. prenesená",J317,0)</f>
        <v>0</v>
      </c>
      <c r="BI317" s="165">
        <f>IF(N317="nulová",J317,0)</f>
        <v>0</v>
      </c>
      <c r="BJ317" s="18" t="s">
        <v>134</v>
      </c>
      <c r="BK317" s="165">
        <f>ROUND(I317*H317,2)</f>
        <v>0</v>
      </c>
      <c r="BL317" s="18" t="s">
        <v>213</v>
      </c>
      <c r="BM317" s="164" t="s">
        <v>544</v>
      </c>
    </row>
    <row r="318" spans="1:65" s="14" customFormat="1">
      <c r="B318" s="174"/>
      <c r="D318" s="167" t="s">
        <v>140</v>
      </c>
      <c r="F318" s="176" t="s">
        <v>545</v>
      </c>
      <c r="H318" s="177">
        <v>42.997999999999998</v>
      </c>
      <c r="I318" s="178"/>
      <c r="L318" s="174"/>
      <c r="M318" s="179"/>
      <c r="N318" s="180"/>
      <c r="O318" s="180"/>
      <c r="P318" s="180"/>
      <c r="Q318" s="180"/>
      <c r="R318" s="180"/>
      <c r="S318" s="180"/>
      <c r="T318" s="181"/>
      <c r="AT318" s="175" t="s">
        <v>140</v>
      </c>
      <c r="AU318" s="175" t="s">
        <v>134</v>
      </c>
      <c r="AV318" s="14" t="s">
        <v>134</v>
      </c>
      <c r="AW318" s="14" t="s">
        <v>3</v>
      </c>
      <c r="AX318" s="14" t="s">
        <v>81</v>
      </c>
      <c r="AY318" s="175" t="s">
        <v>126</v>
      </c>
    </row>
    <row r="319" spans="1:65" s="2" customFormat="1" ht="24.2" customHeight="1">
      <c r="A319" s="33"/>
      <c r="B319" s="151"/>
      <c r="C319" s="152" t="s">
        <v>546</v>
      </c>
      <c r="D319" s="152" t="s">
        <v>129</v>
      </c>
      <c r="E319" s="153" t="s">
        <v>547</v>
      </c>
      <c r="F319" s="154" t="s">
        <v>548</v>
      </c>
      <c r="G319" s="155" t="s">
        <v>184</v>
      </c>
      <c r="H319" s="156">
        <v>19.305</v>
      </c>
      <c r="I319" s="157"/>
      <c r="J319" s="158">
        <f>ROUND(I319*H319,2)</f>
        <v>0</v>
      </c>
      <c r="K319" s="159"/>
      <c r="L319" s="34"/>
      <c r="M319" s="160" t="s">
        <v>1</v>
      </c>
      <c r="N319" s="161" t="s">
        <v>39</v>
      </c>
      <c r="O319" s="62"/>
      <c r="P319" s="162">
        <f>O319*H319</f>
        <v>0</v>
      </c>
      <c r="Q319" s="162">
        <v>1.7000000000000001E-2</v>
      </c>
      <c r="R319" s="162">
        <f>Q319*H319</f>
        <v>0.328185</v>
      </c>
      <c r="S319" s="162">
        <v>0</v>
      </c>
      <c r="T319" s="163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4" t="s">
        <v>133</v>
      </c>
      <c r="AT319" s="164" t="s">
        <v>129</v>
      </c>
      <c r="AU319" s="164" t="s">
        <v>134</v>
      </c>
      <c r="AY319" s="18" t="s">
        <v>126</v>
      </c>
      <c r="BE319" s="165">
        <f>IF(N319="základná",J319,0)</f>
        <v>0</v>
      </c>
      <c r="BF319" s="165">
        <f>IF(N319="znížená",J319,0)</f>
        <v>0</v>
      </c>
      <c r="BG319" s="165">
        <f>IF(N319="zákl. prenesená",J319,0)</f>
        <v>0</v>
      </c>
      <c r="BH319" s="165">
        <f>IF(N319="zníž. prenesená",J319,0)</f>
        <v>0</v>
      </c>
      <c r="BI319" s="165">
        <f>IF(N319="nulová",J319,0)</f>
        <v>0</v>
      </c>
      <c r="BJ319" s="18" t="s">
        <v>134</v>
      </c>
      <c r="BK319" s="165">
        <f>ROUND(I319*H319,2)</f>
        <v>0</v>
      </c>
      <c r="BL319" s="18" t="s">
        <v>133</v>
      </c>
      <c r="BM319" s="164" t="s">
        <v>549</v>
      </c>
    </row>
    <row r="320" spans="1:65" s="14" customFormat="1">
      <c r="B320" s="174"/>
      <c r="D320" s="167" t="s">
        <v>140</v>
      </c>
      <c r="E320" s="175" t="s">
        <v>1</v>
      </c>
      <c r="F320" s="176" t="s">
        <v>550</v>
      </c>
      <c r="H320" s="177">
        <v>19.305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140</v>
      </c>
      <c r="AU320" s="175" t="s">
        <v>134</v>
      </c>
      <c r="AV320" s="14" t="s">
        <v>134</v>
      </c>
      <c r="AW320" s="14" t="s">
        <v>30</v>
      </c>
      <c r="AX320" s="14" t="s">
        <v>81</v>
      </c>
      <c r="AY320" s="175" t="s">
        <v>126</v>
      </c>
    </row>
    <row r="321" spans="1:65" s="2" customFormat="1" ht="16.5" customHeight="1">
      <c r="A321" s="33"/>
      <c r="B321" s="151"/>
      <c r="C321" s="152" t="s">
        <v>551</v>
      </c>
      <c r="D321" s="152" t="s">
        <v>129</v>
      </c>
      <c r="E321" s="153" t="s">
        <v>552</v>
      </c>
      <c r="F321" s="154" t="s">
        <v>553</v>
      </c>
      <c r="G321" s="155" t="s">
        <v>276</v>
      </c>
      <c r="H321" s="156">
        <v>26</v>
      </c>
      <c r="I321" s="157"/>
      <c r="J321" s="158">
        <f>ROUND(I321*H321,2)</f>
        <v>0</v>
      </c>
      <c r="K321" s="159"/>
      <c r="L321" s="34"/>
      <c r="M321" s="160" t="s">
        <v>1</v>
      </c>
      <c r="N321" s="161" t="s">
        <v>39</v>
      </c>
      <c r="O321" s="62"/>
      <c r="P321" s="162">
        <f>O321*H321</f>
        <v>0</v>
      </c>
      <c r="Q321" s="162">
        <v>0</v>
      </c>
      <c r="R321" s="162">
        <f>Q321*H321</f>
        <v>0</v>
      </c>
      <c r="S321" s="162">
        <v>0</v>
      </c>
      <c r="T321" s="163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4" t="s">
        <v>213</v>
      </c>
      <c r="AT321" s="164" t="s">
        <v>129</v>
      </c>
      <c r="AU321" s="164" t="s">
        <v>134</v>
      </c>
      <c r="AY321" s="18" t="s">
        <v>126</v>
      </c>
      <c r="BE321" s="165">
        <f>IF(N321="základná",J321,0)</f>
        <v>0</v>
      </c>
      <c r="BF321" s="165">
        <f>IF(N321="znížená",J321,0)</f>
        <v>0</v>
      </c>
      <c r="BG321" s="165">
        <f>IF(N321="zákl. prenesená",J321,0)</f>
        <v>0</v>
      </c>
      <c r="BH321" s="165">
        <f>IF(N321="zníž. prenesená",J321,0)</f>
        <v>0</v>
      </c>
      <c r="BI321" s="165">
        <f>IF(N321="nulová",J321,0)</f>
        <v>0</v>
      </c>
      <c r="BJ321" s="18" t="s">
        <v>134</v>
      </c>
      <c r="BK321" s="165">
        <f>ROUND(I321*H321,2)</f>
        <v>0</v>
      </c>
      <c r="BL321" s="18" t="s">
        <v>213</v>
      </c>
      <c r="BM321" s="164" t="s">
        <v>554</v>
      </c>
    </row>
    <row r="322" spans="1:65" s="14" customFormat="1">
      <c r="B322" s="174"/>
      <c r="D322" s="167" t="s">
        <v>140</v>
      </c>
      <c r="E322" s="175" t="s">
        <v>1</v>
      </c>
      <c r="F322" s="176" t="s">
        <v>555</v>
      </c>
      <c r="H322" s="177">
        <v>26</v>
      </c>
      <c r="I322" s="178"/>
      <c r="L322" s="174"/>
      <c r="M322" s="179"/>
      <c r="N322" s="180"/>
      <c r="O322" s="180"/>
      <c r="P322" s="180"/>
      <c r="Q322" s="180"/>
      <c r="R322" s="180"/>
      <c r="S322" s="180"/>
      <c r="T322" s="181"/>
      <c r="AT322" s="175" t="s">
        <v>140</v>
      </c>
      <c r="AU322" s="175" t="s">
        <v>134</v>
      </c>
      <c r="AV322" s="14" t="s">
        <v>134</v>
      </c>
      <c r="AW322" s="14" t="s">
        <v>30</v>
      </c>
      <c r="AX322" s="14" t="s">
        <v>81</v>
      </c>
      <c r="AY322" s="175" t="s">
        <v>126</v>
      </c>
    </row>
    <row r="323" spans="1:65" s="2" customFormat="1" ht="24.2" customHeight="1">
      <c r="A323" s="33"/>
      <c r="B323" s="151"/>
      <c r="C323" s="152" t="s">
        <v>556</v>
      </c>
      <c r="D323" s="152" t="s">
        <v>129</v>
      </c>
      <c r="E323" s="153" t="s">
        <v>557</v>
      </c>
      <c r="F323" s="154" t="s">
        <v>558</v>
      </c>
      <c r="G323" s="155" t="s">
        <v>276</v>
      </c>
      <c r="H323" s="156">
        <v>6</v>
      </c>
      <c r="I323" s="157"/>
      <c r="J323" s="158">
        <f>ROUND(I323*H323,2)</f>
        <v>0</v>
      </c>
      <c r="K323" s="159"/>
      <c r="L323" s="34"/>
      <c r="M323" s="160" t="s">
        <v>1</v>
      </c>
      <c r="N323" s="161" t="s">
        <v>39</v>
      </c>
      <c r="O323" s="62"/>
      <c r="P323" s="162">
        <f>O323*H323</f>
        <v>0</v>
      </c>
      <c r="Q323" s="162">
        <v>0.59197</v>
      </c>
      <c r="R323" s="162">
        <f>Q323*H323</f>
        <v>3.5518200000000002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133</v>
      </c>
      <c r="AT323" s="164" t="s">
        <v>129</v>
      </c>
      <c r="AU323" s="164" t="s">
        <v>134</v>
      </c>
      <c r="AY323" s="18" t="s">
        <v>126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134</v>
      </c>
      <c r="BK323" s="165">
        <f>ROUND(I323*H323,2)</f>
        <v>0</v>
      </c>
      <c r="BL323" s="18" t="s">
        <v>133</v>
      </c>
      <c r="BM323" s="164" t="s">
        <v>559</v>
      </c>
    </row>
    <row r="324" spans="1:65" s="2" customFormat="1" ht="24.2" customHeight="1">
      <c r="A324" s="33"/>
      <c r="B324" s="151"/>
      <c r="C324" s="190" t="s">
        <v>560</v>
      </c>
      <c r="D324" s="190" t="s">
        <v>205</v>
      </c>
      <c r="E324" s="191" t="s">
        <v>561</v>
      </c>
      <c r="F324" s="192" t="s">
        <v>562</v>
      </c>
      <c r="G324" s="193" t="s">
        <v>132</v>
      </c>
      <c r="H324" s="194">
        <v>12</v>
      </c>
      <c r="I324" s="195"/>
      <c r="J324" s="196">
        <f>ROUND(I324*H324,2)</f>
        <v>0</v>
      </c>
      <c r="K324" s="197"/>
      <c r="L324" s="198"/>
      <c r="M324" s="199" t="s">
        <v>1</v>
      </c>
      <c r="N324" s="200" t="s">
        <v>39</v>
      </c>
      <c r="O324" s="62"/>
      <c r="P324" s="162">
        <f>O324*H324</f>
        <v>0</v>
      </c>
      <c r="Q324" s="162">
        <v>2.98E-2</v>
      </c>
      <c r="R324" s="162">
        <f>Q324*H324</f>
        <v>0.35760000000000003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170</v>
      </c>
      <c r="AT324" s="164" t="s">
        <v>205</v>
      </c>
      <c r="AU324" s="164" t="s">
        <v>134</v>
      </c>
      <c r="AY324" s="18" t="s">
        <v>126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134</v>
      </c>
      <c r="BK324" s="165">
        <f>ROUND(I324*H324,2)</f>
        <v>0</v>
      </c>
      <c r="BL324" s="18" t="s">
        <v>133</v>
      </c>
      <c r="BM324" s="164" t="s">
        <v>563</v>
      </c>
    </row>
    <row r="325" spans="1:65" s="2" customFormat="1" ht="24.2" customHeight="1">
      <c r="A325" s="33"/>
      <c r="B325" s="151"/>
      <c r="C325" s="152" t="s">
        <v>564</v>
      </c>
      <c r="D325" s="152" t="s">
        <v>129</v>
      </c>
      <c r="E325" s="153" t="s">
        <v>565</v>
      </c>
      <c r="F325" s="154" t="s">
        <v>566</v>
      </c>
      <c r="G325" s="155" t="s">
        <v>184</v>
      </c>
      <c r="H325" s="156">
        <v>80.849999999999994</v>
      </c>
      <c r="I325" s="157"/>
      <c r="J325" s="158">
        <f>ROUND(I325*H325,2)</f>
        <v>0</v>
      </c>
      <c r="K325" s="159"/>
      <c r="L325" s="34"/>
      <c r="M325" s="160" t="s">
        <v>1</v>
      </c>
      <c r="N325" s="161" t="s">
        <v>39</v>
      </c>
      <c r="O325" s="62"/>
      <c r="P325" s="162">
        <f>O325*H325</f>
        <v>0</v>
      </c>
      <c r="Q325" s="162">
        <v>2.0000000000000002E-5</v>
      </c>
      <c r="R325" s="162">
        <f>Q325*H325</f>
        <v>1.6169999999999999E-3</v>
      </c>
      <c r="S325" s="162">
        <v>0</v>
      </c>
      <c r="T325" s="163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4" t="s">
        <v>133</v>
      </c>
      <c r="AT325" s="164" t="s">
        <v>129</v>
      </c>
      <c r="AU325" s="164" t="s">
        <v>134</v>
      </c>
      <c r="AY325" s="18" t="s">
        <v>126</v>
      </c>
      <c r="BE325" s="165">
        <f>IF(N325="základná",J325,0)</f>
        <v>0</v>
      </c>
      <c r="BF325" s="165">
        <f>IF(N325="znížená",J325,0)</f>
        <v>0</v>
      </c>
      <c r="BG325" s="165">
        <f>IF(N325="zákl. prenesená",J325,0)</f>
        <v>0</v>
      </c>
      <c r="BH325" s="165">
        <f>IF(N325="zníž. prenesená",J325,0)</f>
        <v>0</v>
      </c>
      <c r="BI325" s="165">
        <f>IF(N325="nulová",J325,0)</f>
        <v>0</v>
      </c>
      <c r="BJ325" s="18" t="s">
        <v>134</v>
      </c>
      <c r="BK325" s="165">
        <f>ROUND(I325*H325,2)</f>
        <v>0</v>
      </c>
      <c r="BL325" s="18" t="s">
        <v>133</v>
      </c>
      <c r="BM325" s="164" t="s">
        <v>567</v>
      </c>
    </row>
    <row r="326" spans="1:65" s="14" customFormat="1" ht="22.5">
      <c r="B326" s="174"/>
      <c r="D326" s="167" t="s">
        <v>140</v>
      </c>
      <c r="E326" s="175" t="s">
        <v>1</v>
      </c>
      <c r="F326" s="176" t="s">
        <v>568</v>
      </c>
      <c r="H326" s="177">
        <v>80.849999999999994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140</v>
      </c>
      <c r="AU326" s="175" t="s">
        <v>134</v>
      </c>
      <c r="AV326" s="14" t="s">
        <v>134</v>
      </c>
      <c r="AW326" s="14" t="s">
        <v>30</v>
      </c>
      <c r="AX326" s="14" t="s">
        <v>81</v>
      </c>
      <c r="AY326" s="175" t="s">
        <v>126</v>
      </c>
    </row>
    <row r="327" spans="1:65" s="2" customFormat="1" ht="24.2" customHeight="1">
      <c r="A327" s="33"/>
      <c r="B327" s="151"/>
      <c r="C327" s="152" t="s">
        <v>569</v>
      </c>
      <c r="D327" s="152" t="s">
        <v>129</v>
      </c>
      <c r="E327" s="153" t="s">
        <v>570</v>
      </c>
      <c r="F327" s="154" t="s">
        <v>571</v>
      </c>
      <c r="G327" s="155" t="s">
        <v>184</v>
      </c>
      <c r="H327" s="156">
        <v>80.849999999999994</v>
      </c>
      <c r="I327" s="157"/>
      <c r="J327" s="158">
        <f>ROUND(I327*H327,2)</f>
        <v>0</v>
      </c>
      <c r="K327" s="159"/>
      <c r="L327" s="34"/>
      <c r="M327" s="160" t="s">
        <v>1</v>
      </c>
      <c r="N327" s="161" t="s">
        <v>39</v>
      </c>
      <c r="O327" s="62"/>
      <c r="P327" s="162">
        <f>O327*H327</f>
        <v>0</v>
      </c>
      <c r="Q327" s="162">
        <v>4.4019999999999997E-2</v>
      </c>
      <c r="R327" s="162">
        <f>Q327*H327</f>
        <v>3.5590169999999994</v>
      </c>
      <c r="S327" s="162">
        <v>0</v>
      </c>
      <c r="T327" s="163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4" t="s">
        <v>213</v>
      </c>
      <c r="AT327" s="164" t="s">
        <v>129</v>
      </c>
      <c r="AU327" s="164" t="s">
        <v>134</v>
      </c>
      <c r="AY327" s="18" t="s">
        <v>126</v>
      </c>
      <c r="BE327" s="165">
        <f>IF(N327="základná",J327,0)</f>
        <v>0</v>
      </c>
      <c r="BF327" s="165">
        <f>IF(N327="znížená",J327,0)</f>
        <v>0</v>
      </c>
      <c r="BG327" s="165">
        <f>IF(N327="zákl. prenesená",J327,0)</f>
        <v>0</v>
      </c>
      <c r="BH327" s="165">
        <f>IF(N327="zníž. prenesená",J327,0)</f>
        <v>0</v>
      </c>
      <c r="BI327" s="165">
        <f>IF(N327="nulová",J327,0)</f>
        <v>0</v>
      </c>
      <c r="BJ327" s="18" t="s">
        <v>134</v>
      </c>
      <c r="BK327" s="165">
        <f>ROUND(I327*H327,2)</f>
        <v>0</v>
      </c>
      <c r="BL327" s="18" t="s">
        <v>213</v>
      </c>
      <c r="BM327" s="164" t="s">
        <v>572</v>
      </c>
    </row>
    <row r="328" spans="1:65" s="14" customFormat="1" ht="22.5">
      <c r="B328" s="174"/>
      <c r="D328" s="167" t="s">
        <v>140</v>
      </c>
      <c r="E328" s="175" t="s">
        <v>1</v>
      </c>
      <c r="F328" s="176" t="s">
        <v>573</v>
      </c>
      <c r="H328" s="177">
        <v>80.849999999999994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140</v>
      </c>
      <c r="AU328" s="175" t="s">
        <v>134</v>
      </c>
      <c r="AV328" s="14" t="s">
        <v>134</v>
      </c>
      <c r="AW328" s="14" t="s">
        <v>30</v>
      </c>
      <c r="AX328" s="14" t="s">
        <v>81</v>
      </c>
      <c r="AY328" s="175" t="s">
        <v>126</v>
      </c>
    </row>
    <row r="329" spans="1:65" s="2" customFormat="1" ht="24.2" customHeight="1">
      <c r="A329" s="33"/>
      <c r="B329" s="151"/>
      <c r="C329" s="152" t="s">
        <v>574</v>
      </c>
      <c r="D329" s="152" t="s">
        <v>129</v>
      </c>
      <c r="E329" s="153" t="s">
        <v>575</v>
      </c>
      <c r="F329" s="154" t="s">
        <v>576</v>
      </c>
      <c r="G329" s="155" t="s">
        <v>184</v>
      </c>
      <c r="H329" s="156">
        <v>80.849999999999994</v>
      </c>
      <c r="I329" s="157"/>
      <c r="J329" s="158">
        <f>ROUND(I329*H329,2)</f>
        <v>0</v>
      </c>
      <c r="K329" s="159"/>
      <c r="L329" s="34"/>
      <c r="M329" s="160" t="s">
        <v>1</v>
      </c>
      <c r="N329" s="161" t="s">
        <v>39</v>
      </c>
      <c r="O329" s="62"/>
      <c r="P329" s="162">
        <f>O329*H329</f>
        <v>0</v>
      </c>
      <c r="Q329" s="162">
        <v>1E-3</v>
      </c>
      <c r="R329" s="162">
        <f>Q329*H329</f>
        <v>8.0849999999999991E-2</v>
      </c>
      <c r="S329" s="162">
        <v>0</v>
      </c>
      <c r="T329" s="163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4" t="s">
        <v>213</v>
      </c>
      <c r="AT329" s="164" t="s">
        <v>129</v>
      </c>
      <c r="AU329" s="164" t="s">
        <v>134</v>
      </c>
      <c r="AY329" s="18" t="s">
        <v>126</v>
      </c>
      <c r="BE329" s="165">
        <f>IF(N329="základná",J329,0)</f>
        <v>0</v>
      </c>
      <c r="BF329" s="165">
        <f>IF(N329="znížená",J329,0)</f>
        <v>0</v>
      </c>
      <c r="BG329" s="165">
        <f>IF(N329="zákl. prenesená",J329,0)</f>
        <v>0</v>
      </c>
      <c r="BH329" s="165">
        <f>IF(N329="zníž. prenesená",J329,0)</f>
        <v>0</v>
      </c>
      <c r="BI329" s="165">
        <f>IF(N329="nulová",J329,0)</f>
        <v>0</v>
      </c>
      <c r="BJ329" s="18" t="s">
        <v>134</v>
      </c>
      <c r="BK329" s="165">
        <f>ROUND(I329*H329,2)</f>
        <v>0</v>
      </c>
      <c r="BL329" s="18" t="s">
        <v>213</v>
      </c>
      <c r="BM329" s="164" t="s">
        <v>577</v>
      </c>
    </row>
    <row r="330" spans="1:65" s="2" customFormat="1" ht="24.2" customHeight="1">
      <c r="A330" s="33"/>
      <c r="B330" s="151"/>
      <c r="C330" s="152" t="s">
        <v>578</v>
      </c>
      <c r="D330" s="152" t="s">
        <v>129</v>
      </c>
      <c r="E330" s="153" t="s">
        <v>579</v>
      </c>
      <c r="F330" s="154" t="s">
        <v>580</v>
      </c>
      <c r="G330" s="155" t="s">
        <v>276</v>
      </c>
      <c r="H330" s="156">
        <v>13.8</v>
      </c>
      <c r="I330" s="157"/>
      <c r="J330" s="158">
        <f>ROUND(I330*H330,2)</f>
        <v>0</v>
      </c>
      <c r="K330" s="159"/>
      <c r="L330" s="34"/>
      <c r="M330" s="160" t="s">
        <v>1</v>
      </c>
      <c r="N330" s="161" t="s">
        <v>39</v>
      </c>
      <c r="O330" s="62"/>
      <c r="P330" s="162">
        <f>O330*H330</f>
        <v>0</v>
      </c>
      <c r="Q330" s="162">
        <v>3.0200000000000001E-3</v>
      </c>
      <c r="R330" s="162">
        <f>Q330*H330</f>
        <v>4.1676000000000005E-2</v>
      </c>
      <c r="S330" s="162">
        <v>0</v>
      </c>
      <c r="T330" s="163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4" t="s">
        <v>133</v>
      </c>
      <c r="AT330" s="164" t="s">
        <v>129</v>
      </c>
      <c r="AU330" s="164" t="s">
        <v>134</v>
      </c>
      <c r="AY330" s="18" t="s">
        <v>126</v>
      </c>
      <c r="BE330" s="165">
        <f>IF(N330="základná",J330,0)</f>
        <v>0</v>
      </c>
      <c r="BF330" s="165">
        <f>IF(N330="znížená",J330,0)</f>
        <v>0</v>
      </c>
      <c r="BG330" s="165">
        <f>IF(N330="zákl. prenesená",J330,0)</f>
        <v>0</v>
      </c>
      <c r="BH330" s="165">
        <f>IF(N330="zníž. prenesená",J330,0)</f>
        <v>0</v>
      </c>
      <c r="BI330" s="165">
        <f>IF(N330="nulová",J330,0)</f>
        <v>0</v>
      </c>
      <c r="BJ330" s="18" t="s">
        <v>134</v>
      </c>
      <c r="BK330" s="165">
        <f>ROUND(I330*H330,2)</f>
        <v>0</v>
      </c>
      <c r="BL330" s="18" t="s">
        <v>133</v>
      </c>
      <c r="BM330" s="164" t="s">
        <v>581</v>
      </c>
    </row>
    <row r="331" spans="1:65" s="14" customFormat="1" ht="22.5">
      <c r="B331" s="174"/>
      <c r="D331" s="167" t="s">
        <v>140</v>
      </c>
      <c r="E331" s="175" t="s">
        <v>1</v>
      </c>
      <c r="F331" s="176" t="s">
        <v>582</v>
      </c>
      <c r="H331" s="177">
        <v>13.8</v>
      </c>
      <c r="I331" s="178"/>
      <c r="L331" s="174"/>
      <c r="M331" s="179"/>
      <c r="N331" s="180"/>
      <c r="O331" s="180"/>
      <c r="P331" s="180"/>
      <c r="Q331" s="180"/>
      <c r="R331" s="180"/>
      <c r="S331" s="180"/>
      <c r="T331" s="181"/>
      <c r="AT331" s="175" t="s">
        <v>140</v>
      </c>
      <c r="AU331" s="175" t="s">
        <v>134</v>
      </c>
      <c r="AV331" s="14" t="s">
        <v>134</v>
      </c>
      <c r="AW331" s="14" t="s">
        <v>30</v>
      </c>
      <c r="AX331" s="14" t="s">
        <v>81</v>
      </c>
      <c r="AY331" s="175" t="s">
        <v>126</v>
      </c>
    </row>
    <row r="332" spans="1:65" s="2" customFormat="1" ht="24.2" customHeight="1">
      <c r="A332" s="33"/>
      <c r="B332" s="151"/>
      <c r="C332" s="152" t="s">
        <v>583</v>
      </c>
      <c r="D332" s="152" t="s">
        <v>129</v>
      </c>
      <c r="E332" s="153" t="s">
        <v>584</v>
      </c>
      <c r="F332" s="154" t="s">
        <v>585</v>
      </c>
      <c r="G332" s="155" t="s">
        <v>276</v>
      </c>
      <c r="H332" s="156">
        <v>24</v>
      </c>
      <c r="I332" s="157"/>
      <c r="J332" s="158">
        <f>ROUND(I332*H332,2)</f>
        <v>0</v>
      </c>
      <c r="K332" s="159"/>
      <c r="L332" s="34"/>
      <c r="M332" s="160" t="s">
        <v>1</v>
      </c>
      <c r="N332" s="161" t="s">
        <v>39</v>
      </c>
      <c r="O332" s="62"/>
      <c r="P332" s="162">
        <f>O332*H332</f>
        <v>0</v>
      </c>
      <c r="Q332" s="162">
        <v>3.0000000000000001E-5</v>
      </c>
      <c r="R332" s="162">
        <f>Q332*H332</f>
        <v>7.2000000000000005E-4</v>
      </c>
      <c r="S332" s="162">
        <v>0</v>
      </c>
      <c r="T332" s="163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4" t="s">
        <v>213</v>
      </c>
      <c r="AT332" s="164" t="s">
        <v>129</v>
      </c>
      <c r="AU332" s="164" t="s">
        <v>134</v>
      </c>
      <c r="AY332" s="18" t="s">
        <v>126</v>
      </c>
      <c r="BE332" s="165">
        <f>IF(N332="základná",J332,0)</f>
        <v>0</v>
      </c>
      <c r="BF332" s="165">
        <f>IF(N332="znížená",J332,0)</f>
        <v>0</v>
      </c>
      <c r="BG332" s="165">
        <f>IF(N332="zákl. prenesená",J332,0)</f>
        <v>0</v>
      </c>
      <c r="BH332" s="165">
        <f>IF(N332="zníž. prenesená",J332,0)</f>
        <v>0</v>
      </c>
      <c r="BI332" s="165">
        <f>IF(N332="nulová",J332,0)</f>
        <v>0</v>
      </c>
      <c r="BJ332" s="18" t="s">
        <v>134</v>
      </c>
      <c r="BK332" s="165">
        <f>ROUND(I332*H332,2)</f>
        <v>0</v>
      </c>
      <c r="BL332" s="18" t="s">
        <v>213</v>
      </c>
      <c r="BM332" s="164" t="s">
        <v>586</v>
      </c>
    </row>
    <row r="333" spans="1:65" s="14" customFormat="1">
      <c r="B333" s="174"/>
      <c r="D333" s="167" t="s">
        <v>140</v>
      </c>
      <c r="E333" s="175" t="s">
        <v>1</v>
      </c>
      <c r="F333" s="176" t="s">
        <v>587</v>
      </c>
      <c r="H333" s="177">
        <v>24</v>
      </c>
      <c r="I333" s="178"/>
      <c r="L333" s="174"/>
      <c r="M333" s="179"/>
      <c r="N333" s="180"/>
      <c r="O333" s="180"/>
      <c r="P333" s="180"/>
      <c r="Q333" s="180"/>
      <c r="R333" s="180"/>
      <c r="S333" s="180"/>
      <c r="T333" s="181"/>
      <c r="AT333" s="175" t="s">
        <v>140</v>
      </c>
      <c r="AU333" s="175" t="s">
        <v>134</v>
      </c>
      <c r="AV333" s="14" t="s">
        <v>134</v>
      </c>
      <c r="AW333" s="14" t="s">
        <v>30</v>
      </c>
      <c r="AX333" s="14" t="s">
        <v>81</v>
      </c>
      <c r="AY333" s="175" t="s">
        <v>126</v>
      </c>
    </row>
    <row r="334" spans="1:65" s="2" customFormat="1" ht="16.5" customHeight="1">
      <c r="A334" s="33"/>
      <c r="B334" s="151"/>
      <c r="C334" s="152" t="s">
        <v>588</v>
      </c>
      <c r="D334" s="152" t="s">
        <v>129</v>
      </c>
      <c r="E334" s="153" t="s">
        <v>589</v>
      </c>
      <c r="F334" s="154" t="s">
        <v>590</v>
      </c>
      <c r="G334" s="155" t="s">
        <v>276</v>
      </c>
      <c r="H334" s="156">
        <v>34</v>
      </c>
      <c r="I334" s="157"/>
      <c r="J334" s="158">
        <f>ROUND(I334*H334,2)</f>
        <v>0</v>
      </c>
      <c r="K334" s="159"/>
      <c r="L334" s="34"/>
      <c r="M334" s="160" t="s">
        <v>1</v>
      </c>
      <c r="N334" s="161" t="s">
        <v>39</v>
      </c>
      <c r="O334" s="62"/>
      <c r="P334" s="162">
        <f>O334*H334</f>
        <v>0</v>
      </c>
      <c r="Q334" s="162">
        <v>1.72E-3</v>
      </c>
      <c r="R334" s="162">
        <f>Q334*H334</f>
        <v>5.8479999999999997E-2</v>
      </c>
      <c r="S334" s="162">
        <v>0</v>
      </c>
      <c r="T334" s="163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4" t="s">
        <v>213</v>
      </c>
      <c r="AT334" s="164" t="s">
        <v>129</v>
      </c>
      <c r="AU334" s="164" t="s">
        <v>134</v>
      </c>
      <c r="AY334" s="18" t="s">
        <v>126</v>
      </c>
      <c r="BE334" s="165">
        <f>IF(N334="základná",J334,0)</f>
        <v>0</v>
      </c>
      <c r="BF334" s="165">
        <f>IF(N334="znížená",J334,0)</f>
        <v>0</v>
      </c>
      <c r="BG334" s="165">
        <f>IF(N334="zákl. prenesená",J334,0)</f>
        <v>0</v>
      </c>
      <c r="BH334" s="165">
        <f>IF(N334="zníž. prenesená",J334,0)</f>
        <v>0</v>
      </c>
      <c r="BI334" s="165">
        <f>IF(N334="nulová",J334,0)</f>
        <v>0</v>
      </c>
      <c r="BJ334" s="18" t="s">
        <v>134</v>
      </c>
      <c r="BK334" s="165">
        <f>ROUND(I334*H334,2)</f>
        <v>0</v>
      </c>
      <c r="BL334" s="18" t="s">
        <v>213</v>
      </c>
      <c r="BM334" s="164" t="s">
        <v>591</v>
      </c>
    </row>
    <row r="335" spans="1:65" s="2" customFormat="1" ht="21.75" customHeight="1">
      <c r="A335" s="33"/>
      <c r="B335" s="151"/>
      <c r="C335" s="190" t="s">
        <v>592</v>
      </c>
      <c r="D335" s="190" t="s">
        <v>205</v>
      </c>
      <c r="E335" s="191" t="s">
        <v>593</v>
      </c>
      <c r="F335" s="192" t="s">
        <v>594</v>
      </c>
      <c r="G335" s="193" t="s">
        <v>276</v>
      </c>
      <c r="H335" s="194">
        <v>34</v>
      </c>
      <c r="I335" s="195"/>
      <c r="J335" s="196">
        <f>ROUND(I335*H335,2)</f>
        <v>0</v>
      </c>
      <c r="K335" s="197"/>
      <c r="L335" s="198"/>
      <c r="M335" s="199" t="s">
        <v>1</v>
      </c>
      <c r="N335" s="200" t="s">
        <v>39</v>
      </c>
      <c r="O335" s="62"/>
      <c r="P335" s="162">
        <f>O335*H335</f>
        <v>0</v>
      </c>
      <c r="Q335" s="162">
        <v>1.1999999999999999E-3</v>
      </c>
      <c r="R335" s="162">
        <f>Q335*H335</f>
        <v>4.0799999999999996E-2</v>
      </c>
      <c r="S335" s="162">
        <v>0</v>
      </c>
      <c r="T335" s="163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4" t="s">
        <v>284</v>
      </c>
      <c r="AT335" s="164" t="s">
        <v>205</v>
      </c>
      <c r="AU335" s="164" t="s">
        <v>134</v>
      </c>
      <c r="AY335" s="18" t="s">
        <v>126</v>
      </c>
      <c r="BE335" s="165">
        <f>IF(N335="základná",J335,0)</f>
        <v>0</v>
      </c>
      <c r="BF335" s="165">
        <f>IF(N335="znížená",J335,0)</f>
        <v>0</v>
      </c>
      <c r="BG335" s="165">
        <f>IF(N335="zákl. prenesená",J335,0)</f>
        <v>0</v>
      </c>
      <c r="BH335" s="165">
        <f>IF(N335="zníž. prenesená",J335,0)</f>
        <v>0</v>
      </c>
      <c r="BI335" s="165">
        <f>IF(N335="nulová",J335,0)</f>
        <v>0</v>
      </c>
      <c r="BJ335" s="18" t="s">
        <v>134</v>
      </c>
      <c r="BK335" s="165">
        <f>ROUND(I335*H335,2)</f>
        <v>0</v>
      </c>
      <c r="BL335" s="18" t="s">
        <v>213</v>
      </c>
      <c r="BM335" s="164" t="s">
        <v>595</v>
      </c>
    </row>
    <row r="336" spans="1:65" s="12" customFormat="1" ht="22.9" customHeight="1">
      <c r="B336" s="138"/>
      <c r="D336" s="139" t="s">
        <v>72</v>
      </c>
      <c r="E336" s="149" t="s">
        <v>596</v>
      </c>
      <c r="F336" s="149" t="s">
        <v>597</v>
      </c>
      <c r="I336" s="141"/>
      <c r="J336" s="150">
        <f>BK336</f>
        <v>0</v>
      </c>
      <c r="L336" s="138"/>
      <c r="M336" s="143"/>
      <c r="N336" s="144"/>
      <c r="O336" s="144"/>
      <c r="P336" s="145">
        <f>SUM(P337:P380)</f>
        <v>0</v>
      </c>
      <c r="Q336" s="144"/>
      <c r="R336" s="145">
        <f>SUM(R337:R380)</f>
        <v>879.46731239999997</v>
      </c>
      <c r="S336" s="144"/>
      <c r="T336" s="146">
        <f>SUM(T337:T380)</f>
        <v>0</v>
      </c>
      <c r="AR336" s="139" t="s">
        <v>81</v>
      </c>
      <c r="AT336" s="147" t="s">
        <v>72</v>
      </c>
      <c r="AU336" s="147" t="s">
        <v>81</v>
      </c>
      <c r="AY336" s="139" t="s">
        <v>126</v>
      </c>
      <c r="BK336" s="148">
        <f>SUM(BK337:BK380)</f>
        <v>0</v>
      </c>
    </row>
    <row r="337" spans="1:65" s="2" customFormat="1" ht="24.2" customHeight="1">
      <c r="A337" s="33"/>
      <c r="B337" s="151"/>
      <c r="C337" s="152" t="s">
        <v>598</v>
      </c>
      <c r="D337" s="152" t="s">
        <v>129</v>
      </c>
      <c r="E337" s="153" t="s">
        <v>599</v>
      </c>
      <c r="F337" s="154" t="s">
        <v>600</v>
      </c>
      <c r="G337" s="155" t="s">
        <v>138</v>
      </c>
      <c r="H337" s="156">
        <v>88.2</v>
      </c>
      <c r="I337" s="157"/>
      <c r="J337" s="158">
        <f>ROUND(I337*H337,2)</f>
        <v>0</v>
      </c>
      <c r="K337" s="159"/>
      <c r="L337" s="34"/>
      <c r="M337" s="160" t="s">
        <v>1</v>
      </c>
      <c r="N337" s="161" t="s">
        <v>39</v>
      </c>
      <c r="O337" s="62"/>
      <c r="P337" s="162">
        <f>O337*H337</f>
        <v>0</v>
      </c>
      <c r="Q337" s="162">
        <v>2.4500000000000002</v>
      </c>
      <c r="R337" s="162">
        <f>Q337*H337</f>
        <v>216.09000000000003</v>
      </c>
      <c r="S337" s="162">
        <v>0</v>
      </c>
      <c r="T337" s="163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4" t="s">
        <v>133</v>
      </c>
      <c r="AT337" s="164" t="s">
        <v>129</v>
      </c>
      <c r="AU337" s="164" t="s">
        <v>134</v>
      </c>
      <c r="AY337" s="18" t="s">
        <v>126</v>
      </c>
      <c r="BE337" s="165">
        <f>IF(N337="základná",J337,0)</f>
        <v>0</v>
      </c>
      <c r="BF337" s="165">
        <f>IF(N337="znížená",J337,0)</f>
        <v>0</v>
      </c>
      <c r="BG337" s="165">
        <f>IF(N337="zákl. prenesená",J337,0)</f>
        <v>0</v>
      </c>
      <c r="BH337" s="165">
        <f>IF(N337="zníž. prenesená",J337,0)</f>
        <v>0</v>
      </c>
      <c r="BI337" s="165">
        <f>IF(N337="nulová",J337,0)</f>
        <v>0</v>
      </c>
      <c r="BJ337" s="18" t="s">
        <v>134</v>
      </c>
      <c r="BK337" s="165">
        <f>ROUND(I337*H337,2)</f>
        <v>0</v>
      </c>
      <c r="BL337" s="18" t="s">
        <v>133</v>
      </c>
      <c r="BM337" s="164" t="s">
        <v>601</v>
      </c>
    </row>
    <row r="338" spans="1:65" s="14" customFormat="1" ht="22.5">
      <c r="B338" s="174"/>
      <c r="D338" s="167" t="s">
        <v>140</v>
      </c>
      <c r="E338" s="175" t="s">
        <v>1</v>
      </c>
      <c r="F338" s="176" t="s">
        <v>602</v>
      </c>
      <c r="H338" s="177">
        <v>88.2</v>
      </c>
      <c r="I338" s="178"/>
      <c r="L338" s="174"/>
      <c r="M338" s="179"/>
      <c r="N338" s="180"/>
      <c r="O338" s="180"/>
      <c r="P338" s="180"/>
      <c r="Q338" s="180"/>
      <c r="R338" s="180"/>
      <c r="S338" s="180"/>
      <c r="T338" s="181"/>
      <c r="AT338" s="175" t="s">
        <v>140</v>
      </c>
      <c r="AU338" s="175" t="s">
        <v>134</v>
      </c>
      <c r="AV338" s="14" t="s">
        <v>134</v>
      </c>
      <c r="AW338" s="14" t="s">
        <v>30</v>
      </c>
      <c r="AX338" s="14" t="s">
        <v>81</v>
      </c>
      <c r="AY338" s="175" t="s">
        <v>126</v>
      </c>
    </row>
    <row r="339" spans="1:65" s="2" customFormat="1" ht="24.2" customHeight="1">
      <c r="A339" s="33"/>
      <c r="B339" s="151"/>
      <c r="C339" s="152" t="s">
        <v>603</v>
      </c>
      <c r="D339" s="152" t="s">
        <v>129</v>
      </c>
      <c r="E339" s="153" t="s">
        <v>604</v>
      </c>
      <c r="F339" s="154" t="s">
        <v>605</v>
      </c>
      <c r="G339" s="155" t="s">
        <v>184</v>
      </c>
      <c r="H339" s="156">
        <v>530.4</v>
      </c>
      <c r="I339" s="157"/>
      <c r="J339" s="158">
        <f>ROUND(I339*H339,2)</f>
        <v>0</v>
      </c>
      <c r="K339" s="159"/>
      <c r="L339" s="34"/>
      <c r="M339" s="160" t="s">
        <v>1</v>
      </c>
      <c r="N339" s="161" t="s">
        <v>39</v>
      </c>
      <c r="O339" s="62"/>
      <c r="P339" s="162">
        <f>O339*H339</f>
        <v>0</v>
      </c>
      <c r="Q339" s="162">
        <v>0.37080000000000002</v>
      </c>
      <c r="R339" s="162">
        <f>Q339*H339</f>
        <v>196.67232000000001</v>
      </c>
      <c r="S339" s="162">
        <v>0</v>
      </c>
      <c r="T339" s="163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4" t="s">
        <v>133</v>
      </c>
      <c r="AT339" s="164" t="s">
        <v>129</v>
      </c>
      <c r="AU339" s="164" t="s">
        <v>134</v>
      </c>
      <c r="AY339" s="18" t="s">
        <v>126</v>
      </c>
      <c r="BE339" s="165">
        <f>IF(N339="základná",J339,0)</f>
        <v>0</v>
      </c>
      <c r="BF339" s="165">
        <f>IF(N339="znížená",J339,0)</f>
        <v>0</v>
      </c>
      <c r="BG339" s="165">
        <f>IF(N339="zákl. prenesená",J339,0)</f>
        <v>0</v>
      </c>
      <c r="BH339" s="165">
        <f>IF(N339="zníž. prenesená",J339,0)</f>
        <v>0</v>
      </c>
      <c r="BI339" s="165">
        <f>IF(N339="nulová",J339,0)</f>
        <v>0</v>
      </c>
      <c r="BJ339" s="18" t="s">
        <v>134</v>
      </c>
      <c r="BK339" s="165">
        <f>ROUND(I339*H339,2)</f>
        <v>0</v>
      </c>
      <c r="BL339" s="18" t="s">
        <v>133</v>
      </c>
      <c r="BM339" s="164" t="s">
        <v>606</v>
      </c>
    </row>
    <row r="340" spans="1:65" s="14" customFormat="1">
      <c r="B340" s="174"/>
      <c r="D340" s="167" t="s">
        <v>140</v>
      </c>
      <c r="E340" s="175" t="s">
        <v>1</v>
      </c>
      <c r="F340" s="176" t="s">
        <v>607</v>
      </c>
      <c r="H340" s="177">
        <v>530.4</v>
      </c>
      <c r="I340" s="178"/>
      <c r="L340" s="174"/>
      <c r="M340" s="179"/>
      <c r="N340" s="180"/>
      <c r="O340" s="180"/>
      <c r="P340" s="180"/>
      <c r="Q340" s="180"/>
      <c r="R340" s="180"/>
      <c r="S340" s="180"/>
      <c r="T340" s="181"/>
      <c r="AT340" s="175" t="s">
        <v>140</v>
      </c>
      <c r="AU340" s="175" t="s">
        <v>134</v>
      </c>
      <c r="AV340" s="14" t="s">
        <v>134</v>
      </c>
      <c r="AW340" s="14" t="s">
        <v>30</v>
      </c>
      <c r="AX340" s="14" t="s">
        <v>81</v>
      </c>
      <c r="AY340" s="175" t="s">
        <v>126</v>
      </c>
    </row>
    <row r="341" spans="1:65" s="2" customFormat="1" ht="33" customHeight="1">
      <c r="A341" s="33"/>
      <c r="B341" s="151"/>
      <c r="C341" s="152" t="s">
        <v>608</v>
      </c>
      <c r="D341" s="152" t="s">
        <v>129</v>
      </c>
      <c r="E341" s="153" t="s">
        <v>609</v>
      </c>
      <c r="F341" s="154" t="s">
        <v>610</v>
      </c>
      <c r="G341" s="155" t="s">
        <v>184</v>
      </c>
      <c r="H341" s="156">
        <v>436.8</v>
      </c>
      <c r="I341" s="157"/>
      <c r="J341" s="158">
        <f>ROUND(I341*H341,2)</f>
        <v>0</v>
      </c>
      <c r="K341" s="159"/>
      <c r="L341" s="34"/>
      <c r="M341" s="160" t="s">
        <v>1</v>
      </c>
      <c r="N341" s="161" t="s">
        <v>39</v>
      </c>
      <c r="O341" s="62"/>
      <c r="P341" s="162">
        <f>O341*H341</f>
        <v>0</v>
      </c>
      <c r="Q341" s="162">
        <v>0.21099999999999999</v>
      </c>
      <c r="R341" s="162">
        <f>Q341*H341</f>
        <v>92.1648</v>
      </c>
      <c r="S341" s="162">
        <v>0</v>
      </c>
      <c r="T341" s="163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4" t="s">
        <v>133</v>
      </c>
      <c r="AT341" s="164" t="s">
        <v>129</v>
      </c>
      <c r="AU341" s="164" t="s">
        <v>134</v>
      </c>
      <c r="AY341" s="18" t="s">
        <v>126</v>
      </c>
      <c r="BE341" s="165">
        <f>IF(N341="základná",J341,0)</f>
        <v>0</v>
      </c>
      <c r="BF341" s="165">
        <f>IF(N341="znížená",J341,0)</f>
        <v>0</v>
      </c>
      <c r="BG341" s="165">
        <f>IF(N341="zákl. prenesená",J341,0)</f>
        <v>0</v>
      </c>
      <c r="BH341" s="165">
        <f>IF(N341="zníž. prenesená",J341,0)</f>
        <v>0</v>
      </c>
      <c r="BI341" s="165">
        <f>IF(N341="nulová",J341,0)</f>
        <v>0</v>
      </c>
      <c r="BJ341" s="18" t="s">
        <v>134</v>
      </c>
      <c r="BK341" s="165">
        <f>ROUND(I341*H341,2)</f>
        <v>0</v>
      </c>
      <c r="BL341" s="18" t="s">
        <v>133</v>
      </c>
      <c r="BM341" s="164" t="s">
        <v>611</v>
      </c>
    </row>
    <row r="342" spans="1:65" s="2" customFormat="1" ht="37.9" customHeight="1">
      <c r="A342" s="33"/>
      <c r="B342" s="151"/>
      <c r="C342" s="152" t="s">
        <v>612</v>
      </c>
      <c r="D342" s="152" t="s">
        <v>129</v>
      </c>
      <c r="E342" s="153" t="s">
        <v>613</v>
      </c>
      <c r="F342" s="154" t="s">
        <v>614</v>
      </c>
      <c r="G342" s="155" t="s">
        <v>184</v>
      </c>
      <c r="H342" s="156">
        <v>436.8</v>
      </c>
      <c r="I342" s="157"/>
      <c r="J342" s="158">
        <f>ROUND(I342*H342,2)</f>
        <v>0</v>
      </c>
      <c r="K342" s="159"/>
      <c r="L342" s="34"/>
      <c r="M342" s="160" t="s">
        <v>1</v>
      </c>
      <c r="N342" s="161" t="s">
        <v>39</v>
      </c>
      <c r="O342" s="62"/>
      <c r="P342" s="162">
        <f>O342*H342</f>
        <v>0</v>
      </c>
      <c r="Q342" s="162">
        <v>0.47117999999999999</v>
      </c>
      <c r="R342" s="162">
        <f>Q342*H342</f>
        <v>205.81142399999999</v>
      </c>
      <c r="S342" s="162">
        <v>0</v>
      </c>
      <c r="T342" s="163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4" t="s">
        <v>133</v>
      </c>
      <c r="AT342" s="164" t="s">
        <v>129</v>
      </c>
      <c r="AU342" s="164" t="s">
        <v>134</v>
      </c>
      <c r="AY342" s="18" t="s">
        <v>126</v>
      </c>
      <c r="BE342" s="165">
        <f>IF(N342="základná",J342,0)</f>
        <v>0</v>
      </c>
      <c r="BF342" s="165">
        <f>IF(N342="znížená",J342,0)</f>
        <v>0</v>
      </c>
      <c r="BG342" s="165">
        <f>IF(N342="zákl. prenesená",J342,0)</f>
        <v>0</v>
      </c>
      <c r="BH342" s="165">
        <f>IF(N342="zníž. prenesená",J342,0)</f>
        <v>0</v>
      </c>
      <c r="BI342" s="165">
        <f>IF(N342="nulová",J342,0)</f>
        <v>0</v>
      </c>
      <c r="BJ342" s="18" t="s">
        <v>134</v>
      </c>
      <c r="BK342" s="165">
        <f>ROUND(I342*H342,2)</f>
        <v>0</v>
      </c>
      <c r="BL342" s="18" t="s">
        <v>133</v>
      </c>
      <c r="BM342" s="164" t="s">
        <v>615</v>
      </c>
    </row>
    <row r="343" spans="1:65" s="14" customFormat="1">
      <c r="B343" s="174"/>
      <c r="D343" s="167" t="s">
        <v>140</v>
      </c>
      <c r="E343" s="175" t="s">
        <v>1</v>
      </c>
      <c r="F343" s="176" t="s">
        <v>616</v>
      </c>
      <c r="H343" s="177">
        <v>436.8</v>
      </c>
      <c r="I343" s="178"/>
      <c r="L343" s="174"/>
      <c r="M343" s="179"/>
      <c r="N343" s="180"/>
      <c r="O343" s="180"/>
      <c r="P343" s="180"/>
      <c r="Q343" s="180"/>
      <c r="R343" s="180"/>
      <c r="S343" s="180"/>
      <c r="T343" s="181"/>
      <c r="AT343" s="175" t="s">
        <v>140</v>
      </c>
      <c r="AU343" s="175" t="s">
        <v>134</v>
      </c>
      <c r="AV343" s="14" t="s">
        <v>134</v>
      </c>
      <c r="AW343" s="14" t="s">
        <v>30</v>
      </c>
      <c r="AX343" s="14" t="s">
        <v>81</v>
      </c>
      <c r="AY343" s="175" t="s">
        <v>126</v>
      </c>
    </row>
    <row r="344" spans="1:65" s="2" customFormat="1" ht="24.2" customHeight="1">
      <c r="A344" s="33"/>
      <c r="B344" s="151"/>
      <c r="C344" s="152" t="s">
        <v>617</v>
      </c>
      <c r="D344" s="152" t="s">
        <v>129</v>
      </c>
      <c r="E344" s="153" t="s">
        <v>618</v>
      </c>
      <c r="F344" s="154" t="s">
        <v>619</v>
      </c>
      <c r="G344" s="155" t="s">
        <v>184</v>
      </c>
      <c r="H344" s="156">
        <v>10.58</v>
      </c>
      <c r="I344" s="157"/>
      <c r="J344" s="158">
        <f>ROUND(I344*H344,2)</f>
        <v>0</v>
      </c>
      <c r="K344" s="159"/>
      <c r="L344" s="34"/>
      <c r="M344" s="160" t="s">
        <v>1</v>
      </c>
      <c r="N344" s="161" t="s">
        <v>39</v>
      </c>
      <c r="O344" s="62"/>
      <c r="P344" s="162">
        <f>O344*H344</f>
        <v>0</v>
      </c>
      <c r="Q344" s="162">
        <v>0.14688000000000001</v>
      </c>
      <c r="R344" s="162">
        <f>Q344*H344</f>
        <v>1.5539904000000002</v>
      </c>
      <c r="S344" s="162">
        <v>0</v>
      </c>
      <c r="T344" s="163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4" t="s">
        <v>133</v>
      </c>
      <c r="AT344" s="164" t="s">
        <v>129</v>
      </c>
      <c r="AU344" s="164" t="s">
        <v>134</v>
      </c>
      <c r="AY344" s="18" t="s">
        <v>126</v>
      </c>
      <c r="BE344" s="165">
        <f>IF(N344="základná",J344,0)</f>
        <v>0</v>
      </c>
      <c r="BF344" s="165">
        <f>IF(N344="znížená",J344,0)</f>
        <v>0</v>
      </c>
      <c r="BG344" s="165">
        <f>IF(N344="zákl. prenesená",J344,0)</f>
        <v>0</v>
      </c>
      <c r="BH344" s="165">
        <f>IF(N344="zníž. prenesená",J344,0)</f>
        <v>0</v>
      </c>
      <c r="BI344" s="165">
        <f>IF(N344="nulová",J344,0)</f>
        <v>0</v>
      </c>
      <c r="BJ344" s="18" t="s">
        <v>134</v>
      </c>
      <c r="BK344" s="165">
        <f>ROUND(I344*H344,2)</f>
        <v>0</v>
      </c>
      <c r="BL344" s="18" t="s">
        <v>133</v>
      </c>
      <c r="BM344" s="164" t="s">
        <v>620</v>
      </c>
    </row>
    <row r="345" spans="1:65" s="14" customFormat="1" ht="22.5">
      <c r="B345" s="174"/>
      <c r="D345" s="167" t="s">
        <v>140</v>
      </c>
      <c r="E345" s="175" t="s">
        <v>1</v>
      </c>
      <c r="F345" s="176" t="s">
        <v>621</v>
      </c>
      <c r="H345" s="177">
        <v>10.58</v>
      </c>
      <c r="I345" s="178"/>
      <c r="L345" s="174"/>
      <c r="M345" s="179"/>
      <c r="N345" s="180"/>
      <c r="O345" s="180"/>
      <c r="P345" s="180"/>
      <c r="Q345" s="180"/>
      <c r="R345" s="180"/>
      <c r="S345" s="180"/>
      <c r="T345" s="181"/>
      <c r="AT345" s="175" t="s">
        <v>140</v>
      </c>
      <c r="AU345" s="175" t="s">
        <v>134</v>
      </c>
      <c r="AV345" s="14" t="s">
        <v>134</v>
      </c>
      <c r="AW345" s="14" t="s">
        <v>30</v>
      </c>
      <c r="AX345" s="14" t="s">
        <v>81</v>
      </c>
      <c r="AY345" s="175" t="s">
        <v>126</v>
      </c>
    </row>
    <row r="346" spans="1:65" s="2" customFormat="1" ht="33" customHeight="1">
      <c r="A346" s="33"/>
      <c r="B346" s="151"/>
      <c r="C346" s="152" t="s">
        <v>622</v>
      </c>
      <c r="D346" s="152" t="s">
        <v>129</v>
      </c>
      <c r="E346" s="153" t="s">
        <v>623</v>
      </c>
      <c r="F346" s="154" t="s">
        <v>624</v>
      </c>
      <c r="G346" s="155" t="s">
        <v>184</v>
      </c>
      <c r="H346" s="156">
        <v>436.8</v>
      </c>
      <c r="I346" s="157"/>
      <c r="J346" s="158">
        <f>ROUND(I346*H346,2)</f>
        <v>0</v>
      </c>
      <c r="K346" s="159"/>
      <c r="L346" s="34"/>
      <c r="M346" s="160" t="s">
        <v>1</v>
      </c>
      <c r="N346" s="161" t="s">
        <v>39</v>
      </c>
      <c r="O346" s="62"/>
      <c r="P346" s="162">
        <f>O346*H346</f>
        <v>0</v>
      </c>
      <c r="Q346" s="162">
        <v>5.8100000000000001E-3</v>
      </c>
      <c r="R346" s="162">
        <f>Q346*H346</f>
        <v>2.5378080000000001</v>
      </c>
      <c r="S346" s="162">
        <v>0</v>
      </c>
      <c r="T346" s="163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4" t="s">
        <v>133</v>
      </c>
      <c r="AT346" s="164" t="s">
        <v>129</v>
      </c>
      <c r="AU346" s="164" t="s">
        <v>134</v>
      </c>
      <c r="AY346" s="18" t="s">
        <v>126</v>
      </c>
      <c r="BE346" s="165">
        <f>IF(N346="základná",J346,0)</f>
        <v>0</v>
      </c>
      <c r="BF346" s="165">
        <f>IF(N346="znížená",J346,0)</f>
        <v>0</v>
      </c>
      <c r="BG346" s="165">
        <f>IF(N346="zákl. prenesená",J346,0)</f>
        <v>0</v>
      </c>
      <c r="BH346" s="165">
        <f>IF(N346="zníž. prenesená",J346,0)</f>
        <v>0</v>
      </c>
      <c r="BI346" s="165">
        <f>IF(N346="nulová",J346,0)</f>
        <v>0</v>
      </c>
      <c r="BJ346" s="18" t="s">
        <v>134</v>
      </c>
      <c r="BK346" s="165">
        <f>ROUND(I346*H346,2)</f>
        <v>0</v>
      </c>
      <c r="BL346" s="18" t="s">
        <v>133</v>
      </c>
      <c r="BM346" s="164" t="s">
        <v>625</v>
      </c>
    </row>
    <row r="347" spans="1:65" s="2" customFormat="1" ht="33" customHeight="1">
      <c r="A347" s="33"/>
      <c r="B347" s="151"/>
      <c r="C347" s="152" t="s">
        <v>626</v>
      </c>
      <c r="D347" s="152" t="s">
        <v>129</v>
      </c>
      <c r="E347" s="153" t="s">
        <v>627</v>
      </c>
      <c r="F347" s="154" t="s">
        <v>628</v>
      </c>
      <c r="G347" s="155" t="s">
        <v>184</v>
      </c>
      <c r="H347" s="156">
        <v>1008</v>
      </c>
      <c r="I347" s="157"/>
      <c r="J347" s="158">
        <f>ROUND(I347*H347,2)</f>
        <v>0</v>
      </c>
      <c r="K347" s="159"/>
      <c r="L347" s="34"/>
      <c r="M347" s="160" t="s">
        <v>1</v>
      </c>
      <c r="N347" s="161" t="s">
        <v>39</v>
      </c>
      <c r="O347" s="62"/>
      <c r="P347" s="162">
        <f>O347*H347</f>
        <v>0</v>
      </c>
      <c r="Q347" s="162">
        <v>5.1000000000000004E-4</v>
      </c>
      <c r="R347" s="162">
        <f>Q347*H347</f>
        <v>0.51408000000000009</v>
      </c>
      <c r="S347" s="162">
        <v>0</v>
      </c>
      <c r="T347" s="163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4" t="s">
        <v>133</v>
      </c>
      <c r="AT347" s="164" t="s">
        <v>129</v>
      </c>
      <c r="AU347" s="164" t="s">
        <v>134</v>
      </c>
      <c r="AY347" s="18" t="s">
        <v>126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8" t="s">
        <v>134</v>
      </c>
      <c r="BK347" s="165">
        <f>ROUND(I347*H347,2)</f>
        <v>0</v>
      </c>
      <c r="BL347" s="18" t="s">
        <v>133</v>
      </c>
      <c r="BM347" s="164" t="s">
        <v>629</v>
      </c>
    </row>
    <row r="348" spans="1:65" s="14" customFormat="1">
      <c r="B348" s="174"/>
      <c r="D348" s="167" t="s">
        <v>140</v>
      </c>
      <c r="E348" s="175" t="s">
        <v>1</v>
      </c>
      <c r="F348" s="176" t="s">
        <v>630</v>
      </c>
      <c r="H348" s="177">
        <v>1008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140</v>
      </c>
      <c r="AU348" s="175" t="s">
        <v>134</v>
      </c>
      <c r="AV348" s="14" t="s">
        <v>134</v>
      </c>
      <c r="AW348" s="14" t="s">
        <v>30</v>
      </c>
      <c r="AX348" s="14" t="s">
        <v>81</v>
      </c>
      <c r="AY348" s="175" t="s">
        <v>126</v>
      </c>
    </row>
    <row r="349" spans="1:65" s="2" customFormat="1" ht="33" customHeight="1">
      <c r="A349" s="33"/>
      <c r="B349" s="151"/>
      <c r="C349" s="152" t="s">
        <v>631</v>
      </c>
      <c r="D349" s="152" t="s">
        <v>129</v>
      </c>
      <c r="E349" s="153" t="s">
        <v>632</v>
      </c>
      <c r="F349" s="154" t="s">
        <v>633</v>
      </c>
      <c r="G349" s="155" t="s">
        <v>184</v>
      </c>
      <c r="H349" s="156">
        <v>504</v>
      </c>
      <c r="I349" s="157"/>
      <c r="J349" s="158">
        <f>ROUND(I349*H349,2)</f>
        <v>0</v>
      </c>
      <c r="K349" s="159"/>
      <c r="L349" s="34"/>
      <c r="M349" s="160" t="s">
        <v>1</v>
      </c>
      <c r="N349" s="161" t="s">
        <v>39</v>
      </c>
      <c r="O349" s="62"/>
      <c r="P349" s="162">
        <f>O349*H349</f>
        <v>0</v>
      </c>
      <c r="Q349" s="162">
        <v>9.6680000000000002E-2</v>
      </c>
      <c r="R349" s="162">
        <f>Q349*H349</f>
        <v>48.72672</v>
      </c>
      <c r="S349" s="162">
        <v>0</v>
      </c>
      <c r="T349" s="163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4" t="s">
        <v>133</v>
      </c>
      <c r="AT349" s="164" t="s">
        <v>129</v>
      </c>
      <c r="AU349" s="164" t="s">
        <v>134</v>
      </c>
      <c r="AY349" s="18" t="s">
        <v>126</v>
      </c>
      <c r="BE349" s="165">
        <f>IF(N349="základná",J349,0)</f>
        <v>0</v>
      </c>
      <c r="BF349" s="165">
        <f>IF(N349="znížená",J349,0)</f>
        <v>0</v>
      </c>
      <c r="BG349" s="165">
        <f>IF(N349="zákl. prenesená",J349,0)</f>
        <v>0</v>
      </c>
      <c r="BH349" s="165">
        <f>IF(N349="zníž. prenesená",J349,0)</f>
        <v>0</v>
      </c>
      <c r="BI349" s="165">
        <f>IF(N349="nulová",J349,0)</f>
        <v>0</v>
      </c>
      <c r="BJ349" s="18" t="s">
        <v>134</v>
      </c>
      <c r="BK349" s="165">
        <f>ROUND(I349*H349,2)</f>
        <v>0</v>
      </c>
      <c r="BL349" s="18" t="s">
        <v>133</v>
      </c>
      <c r="BM349" s="164" t="s">
        <v>634</v>
      </c>
    </row>
    <row r="350" spans="1:65" s="14" customFormat="1">
      <c r="B350" s="174"/>
      <c r="D350" s="167" t="s">
        <v>140</v>
      </c>
      <c r="E350" s="175" t="s">
        <v>1</v>
      </c>
      <c r="F350" s="176" t="s">
        <v>635</v>
      </c>
      <c r="H350" s="177">
        <v>504</v>
      </c>
      <c r="I350" s="178"/>
      <c r="L350" s="174"/>
      <c r="M350" s="179"/>
      <c r="N350" s="180"/>
      <c r="O350" s="180"/>
      <c r="P350" s="180"/>
      <c r="Q350" s="180"/>
      <c r="R350" s="180"/>
      <c r="S350" s="180"/>
      <c r="T350" s="181"/>
      <c r="AT350" s="175" t="s">
        <v>140</v>
      </c>
      <c r="AU350" s="175" t="s">
        <v>134</v>
      </c>
      <c r="AV350" s="14" t="s">
        <v>134</v>
      </c>
      <c r="AW350" s="14" t="s">
        <v>30</v>
      </c>
      <c r="AX350" s="14" t="s">
        <v>81</v>
      </c>
      <c r="AY350" s="175" t="s">
        <v>126</v>
      </c>
    </row>
    <row r="351" spans="1:65" s="2" customFormat="1" ht="37.9" customHeight="1">
      <c r="A351" s="33"/>
      <c r="B351" s="151"/>
      <c r="C351" s="152" t="s">
        <v>636</v>
      </c>
      <c r="D351" s="152" t="s">
        <v>129</v>
      </c>
      <c r="E351" s="153" t="s">
        <v>637</v>
      </c>
      <c r="F351" s="154" t="s">
        <v>638</v>
      </c>
      <c r="G351" s="155" t="s">
        <v>184</v>
      </c>
      <c r="H351" s="156">
        <v>470.4</v>
      </c>
      <c r="I351" s="157"/>
      <c r="J351" s="158">
        <f>ROUND(I351*H351,2)</f>
        <v>0</v>
      </c>
      <c r="K351" s="159"/>
      <c r="L351" s="34"/>
      <c r="M351" s="160" t="s">
        <v>1</v>
      </c>
      <c r="N351" s="161" t="s">
        <v>39</v>
      </c>
      <c r="O351" s="62"/>
      <c r="P351" s="162">
        <f>O351*H351</f>
        <v>0</v>
      </c>
      <c r="Q351" s="162">
        <v>0.15559000000000001</v>
      </c>
      <c r="R351" s="162">
        <f>Q351*H351</f>
        <v>73.189536000000004</v>
      </c>
      <c r="S351" s="162">
        <v>0</v>
      </c>
      <c r="T351" s="163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4" t="s">
        <v>133</v>
      </c>
      <c r="AT351" s="164" t="s">
        <v>129</v>
      </c>
      <c r="AU351" s="164" t="s">
        <v>134</v>
      </c>
      <c r="AY351" s="18" t="s">
        <v>126</v>
      </c>
      <c r="BE351" s="165">
        <f>IF(N351="základná",J351,0)</f>
        <v>0</v>
      </c>
      <c r="BF351" s="165">
        <f>IF(N351="znížená",J351,0)</f>
        <v>0</v>
      </c>
      <c r="BG351" s="165">
        <f>IF(N351="zákl. prenesená",J351,0)</f>
        <v>0</v>
      </c>
      <c r="BH351" s="165">
        <f>IF(N351="zníž. prenesená",J351,0)</f>
        <v>0</v>
      </c>
      <c r="BI351" s="165">
        <f>IF(N351="nulová",J351,0)</f>
        <v>0</v>
      </c>
      <c r="BJ351" s="18" t="s">
        <v>134</v>
      </c>
      <c r="BK351" s="165">
        <f>ROUND(I351*H351,2)</f>
        <v>0</v>
      </c>
      <c r="BL351" s="18" t="s">
        <v>133</v>
      </c>
      <c r="BM351" s="164" t="s">
        <v>639</v>
      </c>
    </row>
    <row r="352" spans="1:65" s="14" customFormat="1">
      <c r="B352" s="174"/>
      <c r="D352" s="167" t="s">
        <v>140</v>
      </c>
      <c r="E352" s="175" t="s">
        <v>1</v>
      </c>
      <c r="F352" s="176" t="s">
        <v>640</v>
      </c>
      <c r="H352" s="177">
        <v>470.4</v>
      </c>
      <c r="I352" s="178"/>
      <c r="L352" s="174"/>
      <c r="M352" s="179"/>
      <c r="N352" s="180"/>
      <c r="O352" s="180"/>
      <c r="P352" s="180"/>
      <c r="Q352" s="180"/>
      <c r="R352" s="180"/>
      <c r="S352" s="180"/>
      <c r="T352" s="181"/>
      <c r="AT352" s="175" t="s">
        <v>140</v>
      </c>
      <c r="AU352" s="175" t="s">
        <v>134</v>
      </c>
      <c r="AV352" s="14" t="s">
        <v>134</v>
      </c>
      <c r="AW352" s="14" t="s">
        <v>30</v>
      </c>
      <c r="AX352" s="14" t="s">
        <v>81</v>
      </c>
      <c r="AY352" s="175" t="s">
        <v>126</v>
      </c>
    </row>
    <row r="353" spans="1:65" s="2" customFormat="1" ht="24.2" customHeight="1">
      <c r="A353" s="33"/>
      <c r="B353" s="151"/>
      <c r="C353" s="152" t="s">
        <v>641</v>
      </c>
      <c r="D353" s="152" t="s">
        <v>129</v>
      </c>
      <c r="E353" s="153" t="s">
        <v>642</v>
      </c>
      <c r="F353" s="154" t="s">
        <v>643</v>
      </c>
      <c r="G353" s="155" t="s">
        <v>184</v>
      </c>
      <c r="H353" s="156">
        <v>18.88</v>
      </c>
      <c r="I353" s="157"/>
      <c r="J353" s="158">
        <f>ROUND(I353*H353,2)</f>
        <v>0</v>
      </c>
      <c r="K353" s="159"/>
      <c r="L353" s="34"/>
      <c r="M353" s="160" t="s">
        <v>1</v>
      </c>
      <c r="N353" s="161" t="s">
        <v>39</v>
      </c>
      <c r="O353" s="62"/>
      <c r="P353" s="162">
        <f>O353*H353</f>
        <v>0</v>
      </c>
      <c r="Q353" s="162">
        <v>0.112</v>
      </c>
      <c r="R353" s="162">
        <f>Q353*H353</f>
        <v>2.11456</v>
      </c>
      <c r="S353" s="162">
        <v>0</v>
      </c>
      <c r="T353" s="163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4" t="s">
        <v>133</v>
      </c>
      <c r="AT353" s="164" t="s">
        <v>129</v>
      </c>
      <c r="AU353" s="164" t="s">
        <v>134</v>
      </c>
      <c r="AY353" s="18" t="s">
        <v>126</v>
      </c>
      <c r="BE353" s="165">
        <f>IF(N353="základná",J353,0)</f>
        <v>0</v>
      </c>
      <c r="BF353" s="165">
        <f>IF(N353="znížená",J353,0)</f>
        <v>0</v>
      </c>
      <c r="BG353" s="165">
        <f>IF(N353="zákl. prenesená",J353,0)</f>
        <v>0</v>
      </c>
      <c r="BH353" s="165">
        <f>IF(N353="zníž. prenesená",J353,0)</f>
        <v>0</v>
      </c>
      <c r="BI353" s="165">
        <f>IF(N353="nulová",J353,0)</f>
        <v>0</v>
      </c>
      <c r="BJ353" s="18" t="s">
        <v>134</v>
      </c>
      <c r="BK353" s="165">
        <f>ROUND(I353*H353,2)</f>
        <v>0</v>
      </c>
      <c r="BL353" s="18" t="s">
        <v>133</v>
      </c>
      <c r="BM353" s="164" t="s">
        <v>644</v>
      </c>
    </row>
    <row r="354" spans="1:65" s="14" customFormat="1">
      <c r="B354" s="174"/>
      <c r="D354" s="167" t="s">
        <v>140</v>
      </c>
      <c r="E354" s="175" t="s">
        <v>1</v>
      </c>
      <c r="F354" s="176" t="s">
        <v>645</v>
      </c>
      <c r="H354" s="177">
        <v>6.2</v>
      </c>
      <c r="I354" s="178"/>
      <c r="L354" s="174"/>
      <c r="M354" s="179"/>
      <c r="N354" s="180"/>
      <c r="O354" s="180"/>
      <c r="P354" s="180"/>
      <c r="Q354" s="180"/>
      <c r="R354" s="180"/>
      <c r="S354" s="180"/>
      <c r="T354" s="181"/>
      <c r="AT354" s="175" t="s">
        <v>140</v>
      </c>
      <c r="AU354" s="175" t="s">
        <v>134</v>
      </c>
      <c r="AV354" s="14" t="s">
        <v>134</v>
      </c>
      <c r="AW354" s="14" t="s">
        <v>30</v>
      </c>
      <c r="AX354" s="14" t="s">
        <v>73</v>
      </c>
      <c r="AY354" s="175" t="s">
        <v>126</v>
      </c>
    </row>
    <row r="355" spans="1:65" s="14" customFormat="1">
      <c r="B355" s="174"/>
      <c r="D355" s="167" t="s">
        <v>140</v>
      </c>
      <c r="E355" s="175" t="s">
        <v>1</v>
      </c>
      <c r="F355" s="176" t="s">
        <v>646</v>
      </c>
      <c r="H355" s="177">
        <v>12.68</v>
      </c>
      <c r="I355" s="178"/>
      <c r="L355" s="174"/>
      <c r="M355" s="179"/>
      <c r="N355" s="180"/>
      <c r="O355" s="180"/>
      <c r="P355" s="180"/>
      <c r="Q355" s="180"/>
      <c r="R355" s="180"/>
      <c r="S355" s="180"/>
      <c r="T355" s="181"/>
      <c r="AT355" s="175" t="s">
        <v>140</v>
      </c>
      <c r="AU355" s="175" t="s">
        <v>134</v>
      </c>
      <c r="AV355" s="14" t="s">
        <v>134</v>
      </c>
      <c r="AW355" s="14" t="s">
        <v>30</v>
      </c>
      <c r="AX355" s="14" t="s">
        <v>73</v>
      </c>
      <c r="AY355" s="175" t="s">
        <v>126</v>
      </c>
    </row>
    <row r="356" spans="1:65" s="15" customFormat="1">
      <c r="B356" s="182"/>
      <c r="D356" s="167" t="s">
        <v>140</v>
      </c>
      <c r="E356" s="183" t="s">
        <v>1</v>
      </c>
      <c r="F356" s="184" t="s">
        <v>144</v>
      </c>
      <c r="H356" s="185">
        <v>18.88</v>
      </c>
      <c r="I356" s="186"/>
      <c r="L356" s="182"/>
      <c r="M356" s="187"/>
      <c r="N356" s="188"/>
      <c r="O356" s="188"/>
      <c r="P356" s="188"/>
      <c r="Q356" s="188"/>
      <c r="R356" s="188"/>
      <c r="S356" s="188"/>
      <c r="T356" s="189"/>
      <c r="AT356" s="183" t="s">
        <v>140</v>
      </c>
      <c r="AU356" s="183" t="s">
        <v>134</v>
      </c>
      <c r="AV356" s="15" t="s">
        <v>133</v>
      </c>
      <c r="AW356" s="15" t="s">
        <v>30</v>
      </c>
      <c r="AX356" s="15" t="s">
        <v>81</v>
      </c>
      <c r="AY356" s="183" t="s">
        <v>126</v>
      </c>
    </row>
    <row r="357" spans="1:65" s="2" customFormat="1" ht="24.2" customHeight="1">
      <c r="A357" s="33"/>
      <c r="B357" s="151"/>
      <c r="C357" s="190" t="s">
        <v>647</v>
      </c>
      <c r="D357" s="190" t="s">
        <v>205</v>
      </c>
      <c r="E357" s="191" t="s">
        <v>648</v>
      </c>
      <c r="F357" s="192" t="s">
        <v>649</v>
      </c>
      <c r="G357" s="193" t="s">
        <v>184</v>
      </c>
      <c r="H357" s="194">
        <v>19.257999999999999</v>
      </c>
      <c r="I357" s="195"/>
      <c r="J357" s="196">
        <f>ROUND(I357*H357,2)</f>
        <v>0</v>
      </c>
      <c r="K357" s="197"/>
      <c r="L357" s="198"/>
      <c r="M357" s="199" t="s">
        <v>1</v>
      </c>
      <c r="N357" s="200" t="s">
        <v>39</v>
      </c>
      <c r="O357" s="62"/>
      <c r="P357" s="162">
        <f>O357*H357</f>
        <v>0</v>
      </c>
      <c r="Q357" s="162">
        <v>0.13800000000000001</v>
      </c>
      <c r="R357" s="162">
        <f>Q357*H357</f>
        <v>2.6576040000000001</v>
      </c>
      <c r="S357" s="162">
        <v>0</v>
      </c>
      <c r="T357" s="163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4" t="s">
        <v>170</v>
      </c>
      <c r="AT357" s="164" t="s">
        <v>205</v>
      </c>
      <c r="AU357" s="164" t="s">
        <v>134</v>
      </c>
      <c r="AY357" s="18" t="s">
        <v>126</v>
      </c>
      <c r="BE357" s="165">
        <f>IF(N357="základná",J357,0)</f>
        <v>0</v>
      </c>
      <c r="BF357" s="165">
        <f>IF(N357="znížená",J357,0)</f>
        <v>0</v>
      </c>
      <c r="BG357" s="165">
        <f>IF(N357="zákl. prenesená",J357,0)</f>
        <v>0</v>
      </c>
      <c r="BH357" s="165">
        <f>IF(N357="zníž. prenesená",J357,0)</f>
        <v>0</v>
      </c>
      <c r="BI357" s="165">
        <f>IF(N357="nulová",J357,0)</f>
        <v>0</v>
      </c>
      <c r="BJ357" s="18" t="s">
        <v>134</v>
      </c>
      <c r="BK357" s="165">
        <f>ROUND(I357*H357,2)</f>
        <v>0</v>
      </c>
      <c r="BL357" s="18" t="s">
        <v>133</v>
      </c>
      <c r="BM357" s="164" t="s">
        <v>650</v>
      </c>
    </row>
    <row r="358" spans="1:65" s="14" customFormat="1">
      <c r="B358" s="174"/>
      <c r="D358" s="167" t="s">
        <v>140</v>
      </c>
      <c r="F358" s="176" t="s">
        <v>651</v>
      </c>
      <c r="H358" s="177">
        <v>19.257999999999999</v>
      </c>
      <c r="I358" s="178"/>
      <c r="L358" s="174"/>
      <c r="M358" s="179"/>
      <c r="N358" s="180"/>
      <c r="O358" s="180"/>
      <c r="P358" s="180"/>
      <c r="Q358" s="180"/>
      <c r="R358" s="180"/>
      <c r="S358" s="180"/>
      <c r="T358" s="181"/>
      <c r="AT358" s="175" t="s">
        <v>140</v>
      </c>
      <c r="AU358" s="175" t="s">
        <v>134</v>
      </c>
      <c r="AV358" s="14" t="s">
        <v>134</v>
      </c>
      <c r="AW358" s="14" t="s">
        <v>3</v>
      </c>
      <c r="AX358" s="14" t="s">
        <v>81</v>
      </c>
      <c r="AY358" s="175" t="s">
        <v>126</v>
      </c>
    </row>
    <row r="359" spans="1:65" s="2" customFormat="1" ht="16.5" customHeight="1">
      <c r="A359" s="33"/>
      <c r="B359" s="151"/>
      <c r="C359" s="152" t="s">
        <v>652</v>
      </c>
      <c r="D359" s="152" t="s">
        <v>129</v>
      </c>
      <c r="E359" s="153" t="s">
        <v>653</v>
      </c>
      <c r="F359" s="154" t="s">
        <v>654</v>
      </c>
      <c r="G359" s="155" t="s">
        <v>132</v>
      </c>
      <c r="H359" s="156">
        <v>2</v>
      </c>
      <c r="I359" s="157"/>
      <c r="J359" s="158">
        <f>ROUND(I359*H359,2)</f>
        <v>0</v>
      </c>
      <c r="K359" s="159"/>
      <c r="L359" s="34"/>
      <c r="M359" s="160" t="s">
        <v>1</v>
      </c>
      <c r="N359" s="161" t="s">
        <v>39</v>
      </c>
      <c r="O359" s="62"/>
      <c r="P359" s="162">
        <f>O359*H359</f>
        <v>0</v>
      </c>
      <c r="Q359" s="162">
        <v>0.41424</v>
      </c>
      <c r="R359" s="162">
        <f>Q359*H359</f>
        <v>0.82847999999999999</v>
      </c>
      <c r="S359" s="162">
        <v>0</v>
      </c>
      <c r="T359" s="163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64" t="s">
        <v>133</v>
      </c>
      <c r="AT359" s="164" t="s">
        <v>129</v>
      </c>
      <c r="AU359" s="164" t="s">
        <v>134</v>
      </c>
      <c r="AY359" s="18" t="s">
        <v>126</v>
      </c>
      <c r="BE359" s="165">
        <f>IF(N359="základná",J359,0)</f>
        <v>0</v>
      </c>
      <c r="BF359" s="165">
        <f>IF(N359="znížená",J359,0)</f>
        <v>0</v>
      </c>
      <c r="BG359" s="165">
        <f>IF(N359="zákl. prenesená",J359,0)</f>
        <v>0</v>
      </c>
      <c r="BH359" s="165">
        <f>IF(N359="zníž. prenesená",J359,0)</f>
        <v>0</v>
      </c>
      <c r="BI359" s="165">
        <f>IF(N359="nulová",J359,0)</f>
        <v>0</v>
      </c>
      <c r="BJ359" s="18" t="s">
        <v>134</v>
      </c>
      <c r="BK359" s="165">
        <f>ROUND(I359*H359,2)</f>
        <v>0</v>
      </c>
      <c r="BL359" s="18" t="s">
        <v>133</v>
      </c>
      <c r="BM359" s="164" t="s">
        <v>655</v>
      </c>
    </row>
    <row r="360" spans="1:65" s="2" customFormat="1" ht="33" customHeight="1">
      <c r="A360" s="33"/>
      <c r="B360" s="151"/>
      <c r="C360" s="152" t="s">
        <v>656</v>
      </c>
      <c r="D360" s="152" t="s">
        <v>129</v>
      </c>
      <c r="E360" s="153" t="s">
        <v>657</v>
      </c>
      <c r="F360" s="154" t="s">
        <v>658</v>
      </c>
      <c r="G360" s="155" t="s">
        <v>276</v>
      </c>
      <c r="H360" s="156">
        <v>80</v>
      </c>
      <c r="I360" s="157"/>
      <c r="J360" s="158">
        <f>ROUND(I360*H360,2)</f>
        <v>0</v>
      </c>
      <c r="K360" s="159"/>
      <c r="L360" s="34"/>
      <c r="M360" s="160" t="s">
        <v>1</v>
      </c>
      <c r="N360" s="161" t="s">
        <v>39</v>
      </c>
      <c r="O360" s="62"/>
      <c r="P360" s="162">
        <f>O360*H360</f>
        <v>0</v>
      </c>
      <c r="Q360" s="162">
        <v>0.13758999999999999</v>
      </c>
      <c r="R360" s="162">
        <f>Q360*H360</f>
        <v>11.007199999999999</v>
      </c>
      <c r="S360" s="162">
        <v>0</v>
      </c>
      <c r="T360" s="163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4" t="s">
        <v>133</v>
      </c>
      <c r="AT360" s="164" t="s">
        <v>129</v>
      </c>
      <c r="AU360" s="164" t="s">
        <v>134</v>
      </c>
      <c r="AY360" s="18" t="s">
        <v>126</v>
      </c>
      <c r="BE360" s="165">
        <f>IF(N360="základná",J360,0)</f>
        <v>0</v>
      </c>
      <c r="BF360" s="165">
        <f>IF(N360="znížená",J360,0)</f>
        <v>0</v>
      </c>
      <c r="BG360" s="165">
        <f>IF(N360="zákl. prenesená",J360,0)</f>
        <v>0</v>
      </c>
      <c r="BH360" s="165">
        <f>IF(N360="zníž. prenesená",J360,0)</f>
        <v>0</v>
      </c>
      <c r="BI360" s="165">
        <f>IF(N360="nulová",J360,0)</f>
        <v>0</v>
      </c>
      <c r="BJ360" s="18" t="s">
        <v>134</v>
      </c>
      <c r="BK360" s="165">
        <f>ROUND(I360*H360,2)</f>
        <v>0</v>
      </c>
      <c r="BL360" s="18" t="s">
        <v>133</v>
      </c>
      <c r="BM360" s="164" t="s">
        <v>659</v>
      </c>
    </row>
    <row r="361" spans="1:65" s="2" customFormat="1" ht="16.5" customHeight="1">
      <c r="A361" s="33"/>
      <c r="B361" s="151"/>
      <c r="C361" s="190" t="s">
        <v>660</v>
      </c>
      <c r="D361" s="190" t="s">
        <v>205</v>
      </c>
      <c r="E361" s="191" t="s">
        <v>661</v>
      </c>
      <c r="F361" s="192" t="s">
        <v>662</v>
      </c>
      <c r="G361" s="193" t="s">
        <v>276</v>
      </c>
      <c r="H361" s="194">
        <v>64</v>
      </c>
      <c r="I361" s="195"/>
      <c r="J361" s="196">
        <f>ROUND(I361*H361,2)</f>
        <v>0</v>
      </c>
      <c r="K361" s="197"/>
      <c r="L361" s="198"/>
      <c r="M361" s="199" t="s">
        <v>1</v>
      </c>
      <c r="N361" s="200" t="s">
        <v>39</v>
      </c>
      <c r="O361" s="62"/>
      <c r="P361" s="162">
        <f>O361*H361</f>
        <v>0</v>
      </c>
      <c r="Q361" s="162">
        <v>0.2</v>
      </c>
      <c r="R361" s="162">
        <f>Q361*H361</f>
        <v>12.8</v>
      </c>
      <c r="S361" s="162">
        <v>0</v>
      </c>
      <c r="T361" s="163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64" t="s">
        <v>170</v>
      </c>
      <c r="AT361" s="164" t="s">
        <v>205</v>
      </c>
      <c r="AU361" s="164" t="s">
        <v>134</v>
      </c>
      <c r="AY361" s="18" t="s">
        <v>126</v>
      </c>
      <c r="BE361" s="165">
        <f>IF(N361="základná",J361,0)</f>
        <v>0</v>
      </c>
      <c r="BF361" s="165">
        <f>IF(N361="znížená",J361,0)</f>
        <v>0</v>
      </c>
      <c r="BG361" s="165">
        <f>IF(N361="zákl. prenesená",J361,0)</f>
        <v>0</v>
      </c>
      <c r="BH361" s="165">
        <f>IF(N361="zníž. prenesená",J361,0)</f>
        <v>0</v>
      </c>
      <c r="BI361" s="165">
        <f>IF(N361="nulová",J361,0)</f>
        <v>0</v>
      </c>
      <c r="BJ361" s="18" t="s">
        <v>134</v>
      </c>
      <c r="BK361" s="165">
        <f>ROUND(I361*H361,2)</f>
        <v>0</v>
      </c>
      <c r="BL361" s="18" t="s">
        <v>133</v>
      </c>
      <c r="BM361" s="164" t="s">
        <v>663</v>
      </c>
    </row>
    <row r="362" spans="1:65" s="14" customFormat="1">
      <c r="B362" s="174"/>
      <c r="D362" s="167" t="s">
        <v>140</v>
      </c>
      <c r="E362" s="175" t="s">
        <v>1</v>
      </c>
      <c r="F362" s="176" t="s">
        <v>664</v>
      </c>
      <c r="H362" s="177">
        <v>64</v>
      </c>
      <c r="I362" s="178"/>
      <c r="L362" s="174"/>
      <c r="M362" s="179"/>
      <c r="N362" s="180"/>
      <c r="O362" s="180"/>
      <c r="P362" s="180"/>
      <c r="Q362" s="180"/>
      <c r="R362" s="180"/>
      <c r="S362" s="180"/>
      <c r="T362" s="181"/>
      <c r="AT362" s="175" t="s">
        <v>140</v>
      </c>
      <c r="AU362" s="175" t="s">
        <v>134</v>
      </c>
      <c r="AV362" s="14" t="s">
        <v>134</v>
      </c>
      <c r="AW362" s="14" t="s">
        <v>30</v>
      </c>
      <c r="AX362" s="14" t="s">
        <v>81</v>
      </c>
      <c r="AY362" s="175" t="s">
        <v>126</v>
      </c>
    </row>
    <row r="363" spans="1:65" s="2" customFormat="1" ht="24.2" customHeight="1">
      <c r="A363" s="33"/>
      <c r="B363" s="151"/>
      <c r="C363" s="152" t="s">
        <v>665</v>
      </c>
      <c r="D363" s="152" t="s">
        <v>129</v>
      </c>
      <c r="E363" s="153" t="s">
        <v>666</v>
      </c>
      <c r="F363" s="154" t="s">
        <v>667</v>
      </c>
      <c r="G363" s="155" t="s">
        <v>132</v>
      </c>
      <c r="H363" s="156">
        <v>9</v>
      </c>
      <c r="I363" s="157"/>
      <c r="J363" s="158">
        <f>ROUND(I363*H363,2)</f>
        <v>0</v>
      </c>
      <c r="K363" s="159"/>
      <c r="L363" s="34"/>
      <c r="M363" s="160" t="s">
        <v>1</v>
      </c>
      <c r="N363" s="161" t="s">
        <v>39</v>
      </c>
      <c r="O363" s="62"/>
      <c r="P363" s="162">
        <f>O363*H363</f>
        <v>0</v>
      </c>
      <c r="Q363" s="162">
        <v>0.22133</v>
      </c>
      <c r="R363" s="162">
        <f>Q363*H363</f>
        <v>1.99197</v>
      </c>
      <c r="S363" s="162">
        <v>0</v>
      </c>
      <c r="T363" s="163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64" t="s">
        <v>133</v>
      </c>
      <c r="AT363" s="164" t="s">
        <v>129</v>
      </c>
      <c r="AU363" s="164" t="s">
        <v>134</v>
      </c>
      <c r="AY363" s="18" t="s">
        <v>126</v>
      </c>
      <c r="BE363" s="165">
        <f>IF(N363="základná",J363,0)</f>
        <v>0</v>
      </c>
      <c r="BF363" s="165">
        <f>IF(N363="znížená",J363,0)</f>
        <v>0</v>
      </c>
      <c r="BG363" s="165">
        <f>IF(N363="zákl. prenesená",J363,0)</f>
        <v>0</v>
      </c>
      <c r="BH363" s="165">
        <f>IF(N363="zníž. prenesená",J363,0)</f>
        <v>0</v>
      </c>
      <c r="BI363" s="165">
        <f>IF(N363="nulová",J363,0)</f>
        <v>0</v>
      </c>
      <c r="BJ363" s="18" t="s">
        <v>134</v>
      </c>
      <c r="BK363" s="165">
        <f>ROUND(I363*H363,2)</f>
        <v>0</v>
      </c>
      <c r="BL363" s="18" t="s">
        <v>133</v>
      </c>
      <c r="BM363" s="164" t="s">
        <v>668</v>
      </c>
    </row>
    <row r="364" spans="1:65" s="2" customFormat="1" ht="24.2" customHeight="1">
      <c r="A364" s="33"/>
      <c r="B364" s="151"/>
      <c r="C364" s="152" t="s">
        <v>669</v>
      </c>
      <c r="D364" s="152" t="s">
        <v>129</v>
      </c>
      <c r="E364" s="153" t="s">
        <v>670</v>
      </c>
      <c r="F364" s="154" t="s">
        <v>671</v>
      </c>
      <c r="G364" s="155" t="s">
        <v>276</v>
      </c>
      <c r="H364" s="156">
        <v>95</v>
      </c>
      <c r="I364" s="157"/>
      <c r="J364" s="158">
        <f>ROUND(I364*H364,2)</f>
        <v>0</v>
      </c>
      <c r="K364" s="159"/>
      <c r="L364" s="34"/>
      <c r="M364" s="160" t="s">
        <v>1</v>
      </c>
      <c r="N364" s="161" t="s">
        <v>39</v>
      </c>
      <c r="O364" s="62"/>
      <c r="P364" s="162">
        <f>O364*H364</f>
        <v>0</v>
      </c>
      <c r="Q364" s="162">
        <v>0.11254</v>
      </c>
      <c r="R364" s="162">
        <f>Q364*H364</f>
        <v>10.6913</v>
      </c>
      <c r="S364" s="162">
        <v>0</v>
      </c>
      <c r="T364" s="163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64" t="s">
        <v>133</v>
      </c>
      <c r="AT364" s="164" t="s">
        <v>129</v>
      </c>
      <c r="AU364" s="164" t="s">
        <v>134</v>
      </c>
      <c r="AY364" s="18" t="s">
        <v>126</v>
      </c>
      <c r="BE364" s="165">
        <f>IF(N364="základná",J364,0)</f>
        <v>0</v>
      </c>
      <c r="BF364" s="165">
        <f>IF(N364="znížená",J364,0)</f>
        <v>0</v>
      </c>
      <c r="BG364" s="165">
        <f>IF(N364="zákl. prenesená",J364,0)</f>
        <v>0</v>
      </c>
      <c r="BH364" s="165">
        <f>IF(N364="zníž. prenesená",J364,0)</f>
        <v>0</v>
      </c>
      <c r="BI364" s="165">
        <f>IF(N364="nulová",J364,0)</f>
        <v>0</v>
      </c>
      <c r="BJ364" s="18" t="s">
        <v>134</v>
      </c>
      <c r="BK364" s="165">
        <f>ROUND(I364*H364,2)</f>
        <v>0</v>
      </c>
      <c r="BL364" s="18" t="s">
        <v>133</v>
      </c>
      <c r="BM364" s="164" t="s">
        <v>672</v>
      </c>
    </row>
    <row r="365" spans="1:65" s="13" customFormat="1">
      <c r="B365" s="166"/>
      <c r="D365" s="167" t="s">
        <v>140</v>
      </c>
      <c r="E365" s="168" t="s">
        <v>1</v>
      </c>
      <c r="F365" s="169" t="s">
        <v>673</v>
      </c>
      <c r="H365" s="168" t="s">
        <v>1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8" t="s">
        <v>140</v>
      </c>
      <c r="AU365" s="168" t="s">
        <v>134</v>
      </c>
      <c r="AV365" s="13" t="s">
        <v>81</v>
      </c>
      <c r="AW365" s="13" t="s">
        <v>30</v>
      </c>
      <c r="AX365" s="13" t="s">
        <v>73</v>
      </c>
      <c r="AY365" s="168" t="s">
        <v>126</v>
      </c>
    </row>
    <row r="366" spans="1:65" s="14" customFormat="1">
      <c r="B366" s="174"/>
      <c r="D366" s="167" t="s">
        <v>140</v>
      </c>
      <c r="E366" s="175" t="s">
        <v>1</v>
      </c>
      <c r="F366" s="176" t="s">
        <v>289</v>
      </c>
      <c r="H366" s="177">
        <v>20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140</v>
      </c>
      <c r="AU366" s="175" t="s">
        <v>134</v>
      </c>
      <c r="AV366" s="14" t="s">
        <v>134</v>
      </c>
      <c r="AW366" s="14" t="s">
        <v>30</v>
      </c>
      <c r="AX366" s="14" t="s">
        <v>73</v>
      </c>
      <c r="AY366" s="175" t="s">
        <v>126</v>
      </c>
    </row>
    <row r="367" spans="1:65" s="14" customFormat="1">
      <c r="B367" s="174"/>
      <c r="D367" s="167" t="s">
        <v>140</v>
      </c>
      <c r="E367" s="175" t="s">
        <v>1</v>
      </c>
      <c r="F367" s="176" t="s">
        <v>290</v>
      </c>
      <c r="H367" s="177">
        <v>75</v>
      </c>
      <c r="I367" s="178"/>
      <c r="L367" s="174"/>
      <c r="M367" s="179"/>
      <c r="N367" s="180"/>
      <c r="O367" s="180"/>
      <c r="P367" s="180"/>
      <c r="Q367" s="180"/>
      <c r="R367" s="180"/>
      <c r="S367" s="180"/>
      <c r="T367" s="181"/>
      <c r="AT367" s="175" t="s">
        <v>140</v>
      </c>
      <c r="AU367" s="175" t="s">
        <v>134</v>
      </c>
      <c r="AV367" s="14" t="s">
        <v>134</v>
      </c>
      <c r="AW367" s="14" t="s">
        <v>30</v>
      </c>
      <c r="AX367" s="14" t="s">
        <v>73</v>
      </c>
      <c r="AY367" s="175" t="s">
        <v>126</v>
      </c>
    </row>
    <row r="368" spans="1:65" s="15" customFormat="1">
      <c r="B368" s="182"/>
      <c r="D368" s="167" t="s">
        <v>140</v>
      </c>
      <c r="E368" s="183" t="s">
        <v>1</v>
      </c>
      <c r="F368" s="184" t="s">
        <v>144</v>
      </c>
      <c r="H368" s="185">
        <v>95</v>
      </c>
      <c r="I368" s="186"/>
      <c r="L368" s="182"/>
      <c r="M368" s="187"/>
      <c r="N368" s="188"/>
      <c r="O368" s="188"/>
      <c r="P368" s="188"/>
      <c r="Q368" s="188"/>
      <c r="R368" s="188"/>
      <c r="S368" s="188"/>
      <c r="T368" s="189"/>
      <c r="AT368" s="183" t="s">
        <v>140</v>
      </c>
      <c r="AU368" s="183" t="s">
        <v>134</v>
      </c>
      <c r="AV368" s="15" t="s">
        <v>133</v>
      </c>
      <c r="AW368" s="15" t="s">
        <v>30</v>
      </c>
      <c r="AX368" s="15" t="s">
        <v>81</v>
      </c>
      <c r="AY368" s="183" t="s">
        <v>126</v>
      </c>
    </row>
    <row r="369" spans="1:65" s="2" customFormat="1" ht="24.2" customHeight="1">
      <c r="A369" s="33"/>
      <c r="B369" s="151"/>
      <c r="C369" s="152" t="s">
        <v>674</v>
      </c>
      <c r="D369" s="152" t="s">
        <v>129</v>
      </c>
      <c r="E369" s="153" t="s">
        <v>675</v>
      </c>
      <c r="F369" s="154" t="s">
        <v>676</v>
      </c>
      <c r="G369" s="155" t="s">
        <v>184</v>
      </c>
      <c r="H369" s="156">
        <v>104.5</v>
      </c>
      <c r="I369" s="157"/>
      <c r="J369" s="158">
        <f>ROUND(I369*H369,2)</f>
        <v>0</v>
      </c>
      <c r="K369" s="159"/>
      <c r="L369" s="34"/>
      <c r="M369" s="160" t="s">
        <v>1</v>
      </c>
      <c r="N369" s="161" t="s">
        <v>39</v>
      </c>
      <c r="O369" s="62"/>
      <c r="P369" s="162">
        <f>O369*H369</f>
        <v>0</v>
      </c>
      <c r="Q369" s="162">
        <v>2.9999999999999997E-4</v>
      </c>
      <c r="R369" s="162">
        <f>Q369*H369</f>
        <v>3.1349999999999996E-2</v>
      </c>
      <c r="S369" s="162">
        <v>0</v>
      </c>
      <c r="T369" s="163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64" t="s">
        <v>213</v>
      </c>
      <c r="AT369" s="164" t="s">
        <v>129</v>
      </c>
      <c r="AU369" s="164" t="s">
        <v>134</v>
      </c>
      <c r="AY369" s="18" t="s">
        <v>126</v>
      </c>
      <c r="BE369" s="165">
        <f>IF(N369="základná",J369,0)</f>
        <v>0</v>
      </c>
      <c r="BF369" s="165">
        <f>IF(N369="znížená",J369,0)</f>
        <v>0</v>
      </c>
      <c r="BG369" s="165">
        <f>IF(N369="zákl. prenesená",J369,0)</f>
        <v>0</v>
      </c>
      <c r="BH369" s="165">
        <f>IF(N369="zníž. prenesená",J369,0)</f>
        <v>0</v>
      </c>
      <c r="BI369" s="165">
        <f>IF(N369="nulová",J369,0)</f>
        <v>0</v>
      </c>
      <c r="BJ369" s="18" t="s">
        <v>134</v>
      </c>
      <c r="BK369" s="165">
        <f>ROUND(I369*H369,2)</f>
        <v>0</v>
      </c>
      <c r="BL369" s="18" t="s">
        <v>213</v>
      </c>
      <c r="BM369" s="164" t="s">
        <v>677</v>
      </c>
    </row>
    <row r="370" spans="1:65" s="14" customFormat="1">
      <c r="B370" s="174"/>
      <c r="D370" s="167" t="s">
        <v>140</v>
      </c>
      <c r="F370" s="176" t="s">
        <v>678</v>
      </c>
      <c r="H370" s="177">
        <v>104.5</v>
      </c>
      <c r="I370" s="178"/>
      <c r="L370" s="174"/>
      <c r="M370" s="179"/>
      <c r="N370" s="180"/>
      <c r="O370" s="180"/>
      <c r="P370" s="180"/>
      <c r="Q370" s="180"/>
      <c r="R370" s="180"/>
      <c r="S370" s="180"/>
      <c r="T370" s="181"/>
      <c r="AT370" s="175" t="s">
        <v>140</v>
      </c>
      <c r="AU370" s="175" t="s">
        <v>134</v>
      </c>
      <c r="AV370" s="14" t="s">
        <v>134</v>
      </c>
      <c r="AW370" s="14" t="s">
        <v>3</v>
      </c>
      <c r="AX370" s="14" t="s">
        <v>81</v>
      </c>
      <c r="AY370" s="175" t="s">
        <v>126</v>
      </c>
    </row>
    <row r="371" spans="1:65" s="2" customFormat="1" ht="24.2" customHeight="1">
      <c r="A371" s="33"/>
      <c r="B371" s="151"/>
      <c r="C371" s="152" t="s">
        <v>679</v>
      </c>
      <c r="D371" s="152" t="s">
        <v>129</v>
      </c>
      <c r="E371" s="153" t="s">
        <v>680</v>
      </c>
      <c r="F371" s="154" t="s">
        <v>681</v>
      </c>
      <c r="G371" s="155" t="s">
        <v>184</v>
      </c>
      <c r="H371" s="156">
        <v>104.5</v>
      </c>
      <c r="I371" s="157"/>
      <c r="J371" s="158">
        <f>ROUND(I371*H371,2)</f>
        <v>0</v>
      </c>
      <c r="K371" s="159"/>
      <c r="L371" s="34"/>
      <c r="M371" s="160" t="s">
        <v>1</v>
      </c>
      <c r="N371" s="161" t="s">
        <v>39</v>
      </c>
      <c r="O371" s="62"/>
      <c r="P371" s="162">
        <f>O371*H371</f>
        <v>0</v>
      </c>
      <c r="Q371" s="162">
        <v>2.7999999999999998E-4</v>
      </c>
      <c r="R371" s="162">
        <f>Q371*H371</f>
        <v>2.9259999999999998E-2</v>
      </c>
      <c r="S371" s="162">
        <v>0</v>
      </c>
      <c r="T371" s="163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4" t="s">
        <v>213</v>
      </c>
      <c r="AT371" s="164" t="s">
        <v>129</v>
      </c>
      <c r="AU371" s="164" t="s">
        <v>134</v>
      </c>
      <c r="AY371" s="18" t="s">
        <v>126</v>
      </c>
      <c r="BE371" s="165">
        <f>IF(N371="základná",J371,0)</f>
        <v>0</v>
      </c>
      <c r="BF371" s="165">
        <f>IF(N371="znížená",J371,0)</f>
        <v>0</v>
      </c>
      <c r="BG371" s="165">
        <f>IF(N371="zákl. prenesená",J371,0)</f>
        <v>0</v>
      </c>
      <c r="BH371" s="165">
        <f>IF(N371="zníž. prenesená",J371,0)</f>
        <v>0</v>
      </c>
      <c r="BI371" s="165">
        <f>IF(N371="nulová",J371,0)</f>
        <v>0</v>
      </c>
      <c r="BJ371" s="18" t="s">
        <v>134</v>
      </c>
      <c r="BK371" s="165">
        <f>ROUND(I371*H371,2)</f>
        <v>0</v>
      </c>
      <c r="BL371" s="18" t="s">
        <v>213</v>
      </c>
      <c r="BM371" s="164" t="s">
        <v>682</v>
      </c>
    </row>
    <row r="372" spans="1:65" s="14" customFormat="1">
      <c r="B372" s="174"/>
      <c r="D372" s="167" t="s">
        <v>140</v>
      </c>
      <c r="F372" s="176" t="s">
        <v>678</v>
      </c>
      <c r="H372" s="177">
        <v>104.5</v>
      </c>
      <c r="I372" s="178"/>
      <c r="L372" s="174"/>
      <c r="M372" s="179"/>
      <c r="N372" s="180"/>
      <c r="O372" s="180"/>
      <c r="P372" s="180"/>
      <c r="Q372" s="180"/>
      <c r="R372" s="180"/>
      <c r="S372" s="180"/>
      <c r="T372" s="181"/>
      <c r="AT372" s="175" t="s">
        <v>140</v>
      </c>
      <c r="AU372" s="175" t="s">
        <v>134</v>
      </c>
      <c r="AV372" s="14" t="s">
        <v>134</v>
      </c>
      <c r="AW372" s="14" t="s">
        <v>3</v>
      </c>
      <c r="AX372" s="14" t="s">
        <v>81</v>
      </c>
      <c r="AY372" s="175" t="s">
        <v>126</v>
      </c>
    </row>
    <row r="373" spans="1:65" s="2" customFormat="1" ht="37.9" customHeight="1">
      <c r="A373" s="33"/>
      <c r="B373" s="151"/>
      <c r="C373" s="152" t="s">
        <v>683</v>
      </c>
      <c r="D373" s="152" t="s">
        <v>129</v>
      </c>
      <c r="E373" s="153" t="s">
        <v>684</v>
      </c>
      <c r="F373" s="154" t="s">
        <v>685</v>
      </c>
      <c r="G373" s="155" t="s">
        <v>276</v>
      </c>
      <c r="H373" s="156">
        <v>62</v>
      </c>
      <c r="I373" s="157"/>
      <c r="J373" s="158">
        <f>ROUND(I373*H373,2)</f>
        <v>0</v>
      </c>
      <c r="K373" s="159"/>
      <c r="L373" s="34"/>
      <c r="M373" s="160" t="s">
        <v>1</v>
      </c>
      <c r="N373" s="161" t="s">
        <v>39</v>
      </c>
      <c r="O373" s="62"/>
      <c r="P373" s="162">
        <f>O373*H373</f>
        <v>0</v>
      </c>
      <c r="Q373" s="162">
        <v>4.0000000000000003E-5</v>
      </c>
      <c r="R373" s="162">
        <f>Q373*H373</f>
        <v>2.48E-3</v>
      </c>
      <c r="S373" s="162">
        <v>0</v>
      </c>
      <c r="T373" s="163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4" t="s">
        <v>133</v>
      </c>
      <c r="AT373" s="164" t="s">
        <v>129</v>
      </c>
      <c r="AU373" s="164" t="s">
        <v>134</v>
      </c>
      <c r="AY373" s="18" t="s">
        <v>126</v>
      </c>
      <c r="BE373" s="165">
        <f>IF(N373="základná",J373,0)</f>
        <v>0</v>
      </c>
      <c r="BF373" s="165">
        <f>IF(N373="znížená",J373,0)</f>
        <v>0</v>
      </c>
      <c r="BG373" s="165">
        <f>IF(N373="zákl. prenesená",J373,0)</f>
        <v>0</v>
      </c>
      <c r="BH373" s="165">
        <f>IF(N373="zníž. prenesená",J373,0)</f>
        <v>0</v>
      </c>
      <c r="BI373" s="165">
        <f>IF(N373="nulová",J373,0)</f>
        <v>0</v>
      </c>
      <c r="BJ373" s="18" t="s">
        <v>134</v>
      </c>
      <c r="BK373" s="165">
        <f>ROUND(I373*H373,2)</f>
        <v>0</v>
      </c>
      <c r="BL373" s="18" t="s">
        <v>133</v>
      </c>
      <c r="BM373" s="164" t="s">
        <v>686</v>
      </c>
    </row>
    <row r="374" spans="1:65" s="2" customFormat="1" ht="24.2" customHeight="1">
      <c r="A374" s="33"/>
      <c r="B374" s="151"/>
      <c r="C374" s="152" t="s">
        <v>687</v>
      </c>
      <c r="D374" s="152" t="s">
        <v>129</v>
      </c>
      <c r="E374" s="153" t="s">
        <v>688</v>
      </c>
      <c r="F374" s="154" t="s">
        <v>689</v>
      </c>
      <c r="G374" s="155" t="s">
        <v>276</v>
      </c>
      <c r="H374" s="156">
        <v>7</v>
      </c>
      <c r="I374" s="157"/>
      <c r="J374" s="158">
        <f>ROUND(I374*H374,2)</f>
        <v>0</v>
      </c>
      <c r="K374" s="159"/>
      <c r="L374" s="34"/>
      <c r="M374" s="160" t="s">
        <v>1</v>
      </c>
      <c r="N374" s="161" t="s">
        <v>39</v>
      </c>
      <c r="O374" s="62"/>
      <c r="P374" s="162">
        <f>O374*H374</f>
        <v>0</v>
      </c>
      <c r="Q374" s="162">
        <v>2.5500000000000002E-3</v>
      </c>
      <c r="R374" s="162">
        <f>Q374*H374</f>
        <v>1.7850000000000001E-2</v>
      </c>
      <c r="S374" s="162">
        <v>0</v>
      </c>
      <c r="T374" s="163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4" t="s">
        <v>133</v>
      </c>
      <c r="AT374" s="164" t="s">
        <v>129</v>
      </c>
      <c r="AU374" s="164" t="s">
        <v>134</v>
      </c>
      <c r="AY374" s="18" t="s">
        <v>126</v>
      </c>
      <c r="BE374" s="165">
        <f>IF(N374="základná",J374,0)</f>
        <v>0</v>
      </c>
      <c r="BF374" s="165">
        <f>IF(N374="znížená",J374,0)</f>
        <v>0</v>
      </c>
      <c r="BG374" s="165">
        <f>IF(N374="zákl. prenesená",J374,0)</f>
        <v>0</v>
      </c>
      <c r="BH374" s="165">
        <f>IF(N374="zníž. prenesená",J374,0)</f>
        <v>0</v>
      </c>
      <c r="BI374" s="165">
        <f>IF(N374="nulová",J374,0)</f>
        <v>0</v>
      </c>
      <c r="BJ374" s="18" t="s">
        <v>134</v>
      </c>
      <c r="BK374" s="165">
        <f>ROUND(I374*H374,2)</f>
        <v>0</v>
      </c>
      <c r="BL374" s="18" t="s">
        <v>133</v>
      </c>
      <c r="BM374" s="164" t="s">
        <v>690</v>
      </c>
    </row>
    <row r="375" spans="1:65" s="2" customFormat="1" ht="37.9" customHeight="1">
      <c r="A375" s="33"/>
      <c r="B375" s="151"/>
      <c r="C375" s="152" t="s">
        <v>691</v>
      </c>
      <c r="D375" s="152" t="s">
        <v>129</v>
      </c>
      <c r="E375" s="153" t="s">
        <v>692</v>
      </c>
      <c r="F375" s="154" t="s">
        <v>693</v>
      </c>
      <c r="G375" s="155" t="s">
        <v>184</v>
      </c>
      <c r="H375" s="156">
        <v>38</v>
      </c>
      <c r="I375" s="157"/>
      <c r="J375" s="158">
        <f>ROUND(I375*H375,2)</f>
        <v>0</v>
      </c>
      <c r="K375" s="159"/>
      <c r="L375" s="34"/>
      <c r="M375" s="160" t="s">
        <v>1</v>
      </c>
      <c r="N375" s="161" t="s">
        <v>39</v>
      </c>
      <c r="O375" s="62"/>
      <c r="P375" s="162">
        <f>O375*H375</f>
        <v>0</v>
      </c>
      <c r="Q375" s="162">
        <v>8.9999999999999998E-4</v>
      </c>
      <c r="R375" s="162">
        <f>Q375*H375</f>
        <v>3.4200000000000001E-2</v>
      </c>
      <c r="S375" s="162">
        <v>0</v>
      </c>
      <c r="T375" s="163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64" t="s">
        <v>133</v>
      </c>
      <c r="AT375" s="164" t="s">
        <v>129</v>
      </c>
      <c r="AU375" s="164" t="s">
        <v>134</v>
      </c>
      <c r="AY375" s="18" t="s">
        <v>126</v>
      </c>
      <c r="BE375" s="165">
        <f>IF(N375="základná",J375,0)</f>
        <v>0</v>
      </c>
      <c r="BF375" s="165">
        <f>IF(N375="znížená",J375,0)</f>
        <v>0</v>
      </c>
      <c r="BG375" s="165">
        <f>IF(N375="zákl. prenesená",J375,0)</f>
        <v>0</v>
      </c>
      <c r="BH375" s="165">
        <f>IF(N375="zníž. prenesená",J375,0)</f>
        <v>0</v>
      </c>
      <c r="BI375" s="165">
        <f>IF(N375="nulová",J375,0)</f>
        <v>0</v>
      </c>
      <c r="BJ375" s="18" t="s">
        <v>134</v>
      </c>
      <c r="BK375" s="165">
        <f>ROUND(I375*H375,2)</f>
        <v>0</v>
      </c>
      <c r="BL375" s="18" t="s">
        <v>133</v>
      </c>
      <c r="BM375" s="164" t="s">
        <v>694</v>
      </c>
    </row>
    <row r="376" spans="1:65" s="14" customFormat="1">
      <c r="B376" s="174"/>
      <c r="D376" s="167" t="s">
        <v>140</v>
      </c>
      <c r="E376" s="175" t="s">
        <v>1</v>
      </c>
      <c r="F376" s="176" t="s">
        <v>695</v>
      </c>
      <c r="H376" s="177">
        <v>10</v>
      </c>
      <c r="I376" s="178"/>
      <c r="L376" s="174"/>
      <c r="M376" s="179"/>
      <c r="N376" s="180"/>
      <c r="O376" s="180"/>
      <c r="P376" s="180"/>
      <c r="Q376" s="180"/>
      <c r="R376" s="180"/>
      <c r="S376" s="180"/>
      <c r="T376" s="181"/>
      <c r="AT376" s="175" t="s">
        <v>140</v>
      </c>
      <c r="AU376" s="175" t="s">
        <v>134</v>
      </c>
      <c r="AV376" s="14" t="s">
        <v>134</v>
      </c>
      <c r="AW376" s="14" t="s">
        <v>30</v>
      </c>
      <c r="AX376" s="14" t="s">
        <v>73</v>
      </c>
      <c r="AY376" s="175" t="s">
        <v>126</v>
      </c>
    </row>
    <row r="377" spans="1:65" s="14" customFormat="1">
      <c r="B377" s="174"/>
      <c r="D377" s="167" t="s">
        <v>140</v>
      </c>
      <c r="E377" s="175" t="s">
        <v>1</v>
      </c>
      <c r="F377" s="176" t="s">
        <v>696</v>
      </c>
      <c r="H377" s="177">
        <v>28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140</v>
      </c>
      <c r="AU377" s="175" t="s">
        <v>134</v>
      </c>
      <c r="AV377" s="14" t="s">
        <v>134</v>
      </c>
      <c r="AW377" s="14" t="s">
        <v>30</v>
      </c>
      <c r="AX377" s="14" t="s">
        <v>73</v>
      </c>
      <c r="AY377" s="175" t="s">
        <v>126</v>
      </c>
    </row>
    <row r="378" spans="1:65" s="15" customFormat="1">
      <c r="B378" s="182"/>
      <c r="D378" s="167" t="s">
        <v>140</v>
      </c>
      <c r="E378" s="183" t="s">
        <v>1</v>
      </c>
      <c r="F378" s="184" t="s">
        <v>144</v>
      </c>
      <c r="H378" s="185">
        <v>38</v>
      </c>
      <c r="I378" s="186"/>
      <c r="L378" s="182"/>
      <c r="M378" s="187"/>
      <c r="N378" s="188"/>
      <c r="O378" s="188"/>
      <c r="P378" s="188"/>
      <c r="Q378" s="188"/>
      <c r="R378" s="188"/>
      <c r="S378" s="188"/>
      <c r="T378" s="189"/>
      <c r="AT378" s="183" t="s">
        <v>140</v>
      </c>
      <c r="AU378" s="183" t="s">
        <v>134</v>
      </c>
      <c r="AV378" s="15" t="s">
        <v>133</v>
      </c>
      <c r="AW378" s="15" t="s">
        <v>30</v>
      </c>
      <c r="AX378" s="15" t="s">
        <v>81</v>
      </c>
      <c r="AY378" s="183" t="s">
        <v>126</v>
      </c>
    </row>
    <row r="379" spans="1:65" s="2" customFormat="1" ht="24.2" customHeight="1">
      <c r="A379" s="33"/>
      <c r="B379" s="151"/>
      <c r="C379" s="152" t="s">
        <v>697</v>
      </c>
      <c r="D379" s="152" t="s">
        <v>129</v>
      </c>
      <c r="E379" s="153" t="s">
        <v>698</v>
      </c>
      <c r="F379" s="154" t="s">
        <v>699</v>
      </c>
      <c r="G379" s="155" t="s">
        <v>276</v>
      </c>
      <c r="H379" s="156">
        <v>92</v>
      </c>
      <c r="I379" s="157"/>
      <c r="J379" s="158">
        <f>ROUND(I379*H379,2)</f>
        <v>0</v>
      </c>
      <c r="K379" s="159"/>
      <c r="L379" s="34"/>
      <c r="M379" s="160" t="s">
        <v>1</v>
      </c>
      <c r="N379" s="161" t="s">
        <v>39</v>
      </c>
      <c r="O379" s="62"/>
      <c r="P379" s="162">
        <f>O379*H379</f>
        <v>0</v>
      </c>
      <c r="Q379" s="162">
        <v>0</v>
      </c>
      <c r="R379" s="162">
        <f>Q379*H379</f>
        <v>0</v>
      </c>
      <c r="S379" s="162">
        <v>0</v>
      </c>
      <c r="T379" s="163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133</v>
      </c>
      <c r="AT379" s="164" t="s">
        <v>129</v>
      </c>
      <c r="AU379" s="164" t="s">
        <v>134</v>
      </c>
      <c r="AY379" s="18" t="s">
        <v>126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8" t="s">
        <v>134</v>
      </c>
      <c r="BK379" s="165">
        <f>ROUND(I379*H379,2)</f>
        <v>0</v>
      </c>
      <c r="BL379" s="18" t="s">
        <v>133</v>
      </c>
      <c r="BM379" s="164" t="s">
        <v>700</v>
      </c>
    </row>
    <row r="380" spans="1:65" s="2" customFormat="1" ht="24.2" customHeight="1">
      <c r="A380" s="33"/>
      <c r="B380" s="151"/>
      <c r="C380" s="152" t="s">
        <v>701</v>
      </c>
      <c r="D380" s="152" t="s">
        <v>129</v>
      </c>
      <c r="E380" s="153" t="s">
        <v>702</v>
      </c>
      <c r="F380" s="154" t="s">
        <v>703</v>
      </c>
      <c r="G380" s="155" t="s">
        <v>184</v>
      </c>
      <c r="H380" s="156">
        <v>38</v>
      </c>
      <c r="I380" s="157"/>
      <c r="J380" s="158">
        <f>ROUND(I380*H380,2)</f>
        <v>0</v>
      </c>
      <c r="K380" s="159"/>
      <c r="L380" s="34"/>
      <c r="M380" s="160" t="s">
        <v>1</v>
      </c>
      <c r="N380" s="161" t="s">
        <v>39</v>
      </c>
      <c r="O380" s="62"/>
      <c r="P380" s="162">
        <f>O380*H380</f>
        <v>0</v>
      </c>
      <c r="Q380" s="162">
        <v>1.0000000000000001E-5</v>
      </c>
      <c r="R380" s="162">
        <f>Q380*H380</f>
        <v>3.8000000000000002E-4</v>
      </c>
      <c r="S380" s="162">
        <v>0</v>
      </c>
      <c r="T380" s="163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4" t="s">
        <v>133</v>
      </c>
      <c r="AT380" s="164" t="s">
        <v>129</v>
      </c>
      <c r="AU380" s="164" t="s">
        <v>134</v>
      </c>
      <c r="AY380" s="18" t="s">
        <v>126</v>
      </c>
      <c r="BE380" s="165">
        <f>IF(N380="základná",J380,0)</f>
        <v>0</v>
      </c>
      <c r="BF380" s="165">
        <f>IF(N380="znížená",J380,0)</f>
        <v>0</v>
      </c>
      <c r="BG380" s="165">
        <f>IF(N380="zákl. prenesená",J380,0)</f>
        <v>0</v>
      </c>
      <c r="BH380" s="165">
        <f>IF(N380="zníž. prenesená",J380,0)</f>
        <v>0</v>
      </c>
      <c r="BI380" s="165">
        <f>IF(N380="nulová",J380,0)</f>
        <v>0</v>
      </c>
      <c r="BJ380" s="18" t="s">
        <v>134</v>
      </c>
      <c r="BK380" s="165">
        <f>ROUND(I380*H380,2)</f>
        <v>0</v>
      </c>
      <c r="BL380" s="18" t="s">
        <v>133</v>
      </c>
      <c r="BM380" s="164" t="s">
        <v>704</v>
      </c>
    </row>
    <row r="381" spans="1:65" s="12" customFormat="1" ht="22.9" customHeight="1">
      <c r="B381" s="138"/>
      <c r="D381" s="139" t="s">
        <v>72</v>
      </c>
      <c r="E381" s="149" t="s">
        <v>705</v>
      </c>
      <c r="F381" s="149" t="s">
        <v>706</v>
      </c>
      <c r="I381" s="141"/>
      <c r="J381" s="150">
        <f>BK381</f>
        <v>0</v>
      </c>
      <c r="L381" s="138"/>
      <c r="M381" s="143"/>
      <c r="N381" s="144"/>
      <c r="O381" s="144"/>
      <c r="P381" s="145">
        <f>SUM(P382:P398)</f>
        <v>0</v>
      </c>
      <c r="Q381" s="144"/>
      <c r="R381" s="145">
        <f>SUM(R382:R398)</f>
        <v>2882.7518704000004</v>
      </c>
      <c r="S381" s="144"/>
      <c r="T381" s="146">
        <f>SUM(T382:T398)</f>
        <v>0</v>
      </c>
      <c r="AR381" s="139" t="s">
        <v>134</v>
      </c>
      <c r="AT381" s="147" t="s">
        <v>72</v>
      </c>
      <c r="AU381" s="147" t="s">
        <v>81</v>
      </c>
      <c r="AY381" s="139" t="s">
        <v>126</v>
      </c>
      <c r="BK381" s="148">
        <f>SUM(BK382:BK398)</f>
        <v>0</v>
      </c>
    </row>
    <row r="382" spans="1:65" s="2" customFormat="1" ht="24.2" customHeight="1">
      <c r="A382" s="33"/>
      <c r="B382" s="151"/>
      <c r="C382" s="152" t="s">
        <v>707</v>
      </c>
      <c r="D382" s="152" t="s">
        <v>129</v>
      </c>
      <c r="E382" s="153" t="s">
        <v>708</v>
      </c>
      <c r="F382" s="154" t="s">
        <v>709</v>
      </c>
      <c r="G382" s="155" t="s">
        <v>208</v>
      </c>
      <c r="H382" s="156">
        <v>4391.84</v>
      </c>
      <c r="I382" s="157"/>
      <c r="J382" s="158">
        <f>ROUND(I382*H382,2)</f>
        <v>0</v>
      </c>
      <c r="K382" s="159"/>
      <c r="L382" s="34"/>
      <c r="M382" s="160" t="s">
        <v>1</v>
      </c>
      <c r="N382" s="161" t="s">
        <v>39</v>
      </c>
      <c r="O382" s="62"/>
      <c r="P382" s="162">
        <f>O382*H382</f>
        <v>0</v>
      </c>
      <c r="Q382" s="162">
        <v>6.0000000000000002E-5</v>
      </c>
      <c r="R382" s="162">
        <f>Q382*H382</f>
        <v>0.26351040000000003</v>
      </c>
      <c r="S382" s="162">
        <v>0</v>
      </c>
      <c r="T382" s="163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213</v>
      </c>
      <c r="AT382" s="164" t="s">
        <v>129</v>
      </c>
      <c r="AU382" s="164" t="s">
        <v>134</v>
      </c>
      <c r="AY382" s="18" t="s">
        <v>126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8" t="s">
        <v>134</v>
      </c>
      <c r="BK382" s="165">
        <f>ROUND(I382*H382,2)</f>
        <v>0</v>
      </c>
      <c r="BL382" s="18" t="s">
        <v>213</v>
      </c>
      <c r="BM382" s="164" t="s">
        <v>710</v>
      </c>
    </row>
    <row r="383" spans="1:65" s="13" customFormat="1" ht="22.5">
      <c r="B383" s="166"/>
      <c r="D383" s="167" t="s">
        <v>140</v>
      </c>
      <c r="E383" s="168" t="s">
        <v>1</v>
      </c>
      <c r="F383" s="169" t="s">
        <v>711</v>
      </c>
      <c r="H383" s="168" t="s">
        <v>1</v>
      </c>
      <c r="I383" s="170"/>
      <c r="L383" s="166"/>
      <c r="M383" s="171"/>
      <c r="N383" s="172"/>
      <c r="O383" s="172"/>
      <c r="P383" s="172"/>
      <c r="Q383" s="172"/>
      <c r="R383" s="172"/>
      <c r="S383" s="172"/>
      <c r="T383" s="173"/>
      <c r="AT383" s="168" t="s">
        <v>140</v>
      </c>
      <c r="AU383" s="168" t="s">
        <v>134</v>
      </c>
      <c r="AV383" s="13" t="s">
        <v>81</v>
      </c>
      <c r="AW383" s="13" t="s">
        <v>30</v>
      </c>
      <c r="AX383" s="13" t="s">
        <v>73</v>
      </c>
      <c r="AY383" s="168" t="s">
        <v>126</v>
      </c>
    </row>
    <row r="384" spans="1:65" s="14" customFormat="1">
      <c r="B384" s="174"/>
      <c r="D384" s="167" t="s">
        <v>140</v>
      </c>
      <c r="E384" s="175" t="s">
        <v>1</v>
      </c>
      <c r="F384" s="176" t="s">
        <v>712</v>
      </c>
      <c r="H384" s="177">
        <v>1373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140</v>
      </c>
      <c r="AU384" s="175" t="s">
        <v>134</v>
      </c>
      <c r="AV384" s="14" t="s">
        <v>134</v>
      </c>
      <c r="AW384" s="14" t="s">
        <v>30</v>
      </c>
      <c r="AX384" s="14" t="s">
        <v>73</v>
      </c>
      <c r="AY384" s="175" t="s">
        <v>126</v>
      </c>
    </row>
    <row r="385" spans="1:65" s="14" customFormat="1">
      <c r="B385" s="174"/>
      <c r="D385" s="167" t="s">
        <v>140</v>
      </c>
      <c r="E385" s="175" t="s">
        <v>1</v>
      </c>
      <c r="F385" s="176" t="s">
        <v>713</v>
      </c>
      <c r="H385" s="177">
        <v>1369</v>
      </c>
      <c r="I385" s="178"/>
      <c r="L385" s="174"/>
      <c r="M385" s="179"/>
      <c r="N385" s="180"/>
      <c r="O385" s="180"/>
      <c r="P385" s="180"/>
      <c r="Q385" s="180"/>
      <c r="R385" s="180"/>
      <c r="S385" s="180"/>
      <c r="T385" s="181"/>
      <c r="AT385" s="175" t="s">
        <v>140</v>
      </c>
      <c r="AU385" s="175" t="s">
        <v>134</v>
      </c>
      <c r="AV385" s="14" t="s">
        <v>134</v>
      </c>
      <c r="AW385" s="14" t="s">
        <v>30</v>
      </c>
      <c r="AX385" s="14" t="s">
        <v>73</v>
      </c>
      <c r="AY385" s="175" t="s">
        <v>126</v>
      </c>
    </row>
    <row r="386" spans="1:65" s="14" customFormat="1">
      <c r="B386" s="174"/>
      <c r="D386" s="167" t="s">
        <v>140</v>
      </c>
      <c r="E386" s="175" t="s">
        <v>1</v>
      </c>
      <c r="F386" s="176" t="s">
        <v>714</v>
      </c>
      <c r="H386" s="177">
        <v>137.1</v>
      </c>
      <c r="I386" s="178"/>
      <c r="L386" s="174"/>
      <c r="M386" s="179"/>
      <c r="N386" s="180"/>
      <c r="O386" s="180"/>
      <c r="P386" s="180"/>
      <c r="Q386" s="180"/>
      <c r="R386" s="180"/>
      <c r="S386" s="180"/>
      <c r="T386" s="181"/>
      <c r="AT386" s="175" t="s">
        <v>140</v>
      </c>
      <c r="AU386" s="175" t="s">
        <v>134</v>
      </c>
      <c r="AV386" s="14" t="s">
        <v>134</v>
      </c>
      <c r="AW386" s="14" t="s">
        <v>30</v>
      </c>
      <c r="AX386" s="14" t="s">
        <v>73</v>
      </c>
      <c r="AY386" s="175" t="s">
        <v>126</v>
      </c>
    </row>
    <row r="387" spans="1:65" s="16" customFormat="1">
      <c r="B387" s="201"/>
      <c r="D387" s="167" t="s">
        <v>140</v>
      </c>
      <c r="E387" s="202" t="s">
        <v>1</v>
      </c>
      <c r="F387" s="203" t="s">
        <v>715</v>
      </c>
      <c r="H387" s="204">
        <v>2879.1</v>
      </c>
      <c r="I387" s="205"/>
      <c r="L387" s="201"/>
      <c r="M387" s="206"/>
      <c r="N387" s="207"/>
      <c r="O387" s="207"/>
      <c r="P387" s="207"/>
      <c r="Q387" s="207"/>
      <c r="R387" s="207"/>
      <c r="S387" s="207"/>
      <c r="T387" s="208"/>
      <c r="AT387" s="202" t="s">
        <v>140</v>
      </c>
      <c r="AU387" s="202" t="s">
        <v>134</v>
      </c>
      <c r="AV387" s="16" t="s">
        <v>145</v>
      </c>
      <c r="AW387" s="16" t="s">
        <v>30</v>
      </c>
      <c r="AX387" s="16" t="s">
        <v>73</v>
      </c>
      <c r="AY387" s="202" t="s">
        <v>126</v>
      </c>
    </row>
    <row r="388" spans="1:65" s="14" customFormat="1">
      <c r="B388" s="174"/>
      <c r="D388" s="167" t="s">
        <v>140</v>
      </c>
      <c r="E388" s="175" t="s">
        <v>1</v>
      </c>
      <c r="F388" s="176" t="s">
        <v>716</v>
      </c>
      <c r="H388" s="177">
        <v>645.84</v>
      </c>
      <c r="I388" s="178"/>
      <c r="L388" s="174"/>
      <c r="M388" s="179"/>
      <c r="N388" s="180"/>
      <c r="O388" s="180"/>
      <c r="P388" s="180"/>
      <c r="Q388" s="180"/>
      <c r="R388" s="180"/>
      <c r="S388" s="180"/>
      <c r="T388" s="181"/>
      <c r="AT388" s="175" t="s">
        <v>140</v>
      </c>
      <c r="AU388" s="175" t="s">
        <v>134</v>
      </c>
      <c r="AV388" s="14" t="s">
        <v>134</v>
      </c>
      <c r="AW388" s="14" t="s">
        <v>30</v>
      </c>
      <c r="AX388" s="14" t="s">
        <v>73</v>
      </c>
      <c r="AY388" s="175" t="s">
        <v>126</v>
      </c>
    </row>
    <row r="389" spans="1:65" s="14" customFormat="1">
      <c r="B389" s="174"/>
      <c r="D389" s="167" t="s">
        <v>140</v>
      </c>
      <c r="E389" s="175" t="s">
        <v>1</v>
      </c>
      <c r="F389" s="176" t="s">
        <v>717</v>
      </c>
      <c r="H389" s="177">
        <v>794.85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140</v>
      </c>
      <c r="AU389" s="175" t="s">
        <v>134</v>
      </c>
      <c r="AV389" s="14" t="s">
        <v>134</v>
      </c>
      <c r="AW389" s="14" t="s">
        <v>30</v>
      </c>
      <c r="AX389" s="14" t="s">
        <v>73</v>
      </c>
      <c r="AY389" s="175" t="s">
        <v>126</v>
      </c>
    </row>
    <row r="390" spans="1:65" s="14" customFormat="1">
      <c r="B390" s="174"/>
      <c r="D390" s="167" t="s">
        <v>140</v>
      </c>
      <c r="E390" s="175" t="s">
        <v>1</v>
      </c>
      <c r="F390" s="176" t="s">
        <v>718</v>
      </c>
      <c r="H390" s="177">
        <v>72.05</v>
      </c>
      <c r="I390" s="178"/>
      <c r="L390" s="174"/>
      <c r="M390" s="179"/>
      <c r="N390" s="180"/>
      <c r="O390" s="180"/>
      <c r="P390" s="180"/>
      <c r="Q390" s="180"/>
      <c r="R390" s="180"/>
      <c r="S390" s="180"/>
      <c r="T390" s="181"/>
      <c r="AT390" s="175" t="s">
        <v>140</v>
      </c>
      <c r="AU390" s="175" t="s">
        <v>134</v>
      </c>
      <c r="AV390" s="14" t="s">
        <v>134</v>
      </c>
      <c r="AW390" s="14" t="s">
        <v>30</v>
      </c>
      <c r="AX390" s="14" t="s">
        <v>73</v>
      </c>
      <c r="AY390" s="175" t="s">
        <v>126</v>
      </c>
    </row>
    <row r="391" spans="1:65" s="16" customFormat="1">
      <c r="B391" s="201"/>
      <c r="D391" s="167" t="s">
        <v>140</v>
      </c>
      <c r="E391" s="202" t="s">
        <v>1</v>
      </c>
      <c r="F391" s="203" t="s">
        <v>719</v>
      </c>
      <c r="H391" s="204">
        <v>1512.74</v>
      </c>
      <c r="I391" s="205"/>
      <c r="L391" s="201"/>
      <c r="M391" s="206"/>
      <c r="N391" s="207"/>
      <c r="O391" s="207"/>
      <c r="P391" s="207"/>
      <c r="Q391" s="207"/>
      <c r="R391" s="207"/>
      <c r="S391" s="207"/>
      <c r="T391" s="208"/>
      <c r="AT391" s="202" t="s">
        <v>140</v>
      </c>
      <c r="AU391" s="202" t="s">
        <v>134</v>
      </c>
      <c r="AV391" s="16" t="s">
        <v>145</v>
      </c>
      <c r="AW391" s="16" t="s">
        <v>30</v>
      </c>
      <c r="AX391" s="16" t="s">
        <v>73</v>
      </c>
      <c r="AY391" s="202" t="s">
        <v>126</v>
      </c>
    </row>
    <row r="392" spans="1:65" s="15" customFormat="1">
      <c r="B392" s="182"/>
      <c r="D392" s="167" t="s">
        <v>140</v>
      </c>
      <c r="E392" s="183" t="s">
        <v>1</v>
      </c>
      <c r="F392" s="184" t="s">
        <v>144</v>
      </c>
      <c r="H392" s="185">
        <v>4391.84</v>
      </c>
      <c r="I392" s="186"/>
      <c r="L392" s="182"/>
      <c r="M392" s="187"/>
      <c r="N392" s="188"/>
      <c r="O392" s="188"/>
      <c r="P392" s="188"/>
      <c r="Q392" s="188"/>
      <c r="R392" s="188"/>
      <c r="S392" s="188"/>
      <c r="T392" s="189"/>
      <c r="AT392" s="183" t="s">
        <v>140</v>
      </c>
      <c r="AU392" s="183" t="s">
        <v>134</v>
      </c>
      <c r="AV392" s="15" t="s">
        <v>133</v>
      </c>
      <c r="AW392" s="15" t="s">
        <v>30</v>
      </c>
      <c r="AX392" s="15" t="s">
        <v>81</v>
      </c>
      <c r="AY392" s="183" t="s">
        <v>126</v>
      </c>
    </row>
    <row r="393" spans="1:65" s="2" customFormat="1" ht="24.2" customHeight="1">
      <c r="A393" s="33"/>
      <c r="B393" s="151"/>
      <c r="C393" s="190" t="s">
        <v>720</v>
      </c>
      <c r="D393" s="190" t="s">
        <v>205</v>
      </c>
      <c r="E393" s="191" t="s">
        <v>721</v>
      </c>
      <c r="F393" s="192" t="s">
        <v>722</v>
      </c>
      <c r="G393" s="193" t="s">
        <v>208</v>
      </c>
      <c r="H393" s="194">
        <v>2879.1</v>
      </c>
      <c r="I393" s="195"/>
      <c r="J393" s="196">
        <f>ROUND(I393*H393,2)</f>
        <v>0</v>
      </c>
      <c r="K393" s="197"/>
      <c r="L393" s="198"/>
      <c r="M393" s="199" t="s">
        <v>1</v>
      </c>
      <c r="N393" s="200" t="s">
        <v>39</v>
      </c>
      <c r="O393" s="62"/>
      <c r="P393" s="162">
        <f>O393*H393</f>
        <v>0</v>
      </c>
      <c r="Q393" s="162">
        <v>1</v>
      </c>
      <c r="R393" s="162">
        <f>Q393*H393</f>
        <v>2879.1</v>
      </c>
      <c r="S393" s="162">
        <v>0</v>
      </c>
      <c r="T393" s="163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4" t="s">
        <v>284</v>
      </c>
      <c r="AT393" s="164" t="s">
        <v>205</v>
      </c>
      <c r="AU393" s="164" t="s">
        <v>134</v>
      </c>
      <c r="AY393" s="18" t="s">
        <v>126</v>
      </c>
      <c r="BE393" s="165">
        <f>IF(N393="základná",J393,0)</f>
        <v>0</v>
      </c>
      <c r="BF393" s="165">
        <f>IF(N393="znížená",J393,0)</f>
        <v>0</v>
      </c>
      <c r="BG393" s="165">
        <f>IF(N393="zákl. prenesená",J393,0)</f>
        <v>0</v>
      </c>
      <c r="BH393" s="165">
        <f>IF(N393="zníž. prenesená",J393,0)</f>
        <v>0</v>
      </c>
      <c r="BI393" s="165">
        <f>IF(N393="nulová",J393,0)</f>
        <v>0</v>
      </c>
      <c r="BJ393" s="18" t="s">
        <v>134</v>
      </c>
      <c r="BK393" s="165">
        <f>ROUND(I393*H393,2)</f>
        <v>0</v>
      </c>
      <c r="BL393" s="18" t="s">
        <v>213</v>
      </c>
      <c r="BM393" s="164" t="s">
        <v>723</v>
      </c>
    </row>
    <row r="394" spans="1:65" s="2" customFormat="1" ht="16.5" customHeight="1">
      <c r="A394" s="33"/>
      <c r="B394" s="151"/>
      <c r="C394" s="190" t="s">
        <v>724</v>
      </c>
      <c r="D394" s="190" t="s">
        <v>205</v>
      </c>
      <c r="E394" s="191" t="s">
        <v>725</v>
      </c>
      <c r="F394" s="192" t="s">
        <v>726</v>
      </c>
      <c r="G394" s="193" t="s">
        <v>184</v>
      </c>
      <c r="H394" s="194">
        <v>73.709999999999994</v>
      </c>
      <c r="I394" s="195"/>
      <c r="J394" s="196">
        <f>ROUND(I394*H394,2)</f>
        <v>0</v>
      </c>
      <c r="K394" s="197"/>
      <c r="L394" s="198"/>
      <c r="M394" s="199" t="s">
        <v>1</v>
      </c>
      <c r="N394" s="200" t="s">
        <v>39</v>
      </c>
      <c r="O394" s="62"/>
      <c r="P394" s="162">
        <f>O394*H394</f>
        <v>0</v>
      </c>
      <c r="Q394" s="162">
        <v>1.4500000000000001E-2</v>
      </c>
      <c r="R394" s="162">
        <f>Q394*H394</f>
        <v>1.0687949999999999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284</v>
      </c>
      <c r="AT394" s="164" t="s">
        <v>205</v>
      </c>
      <c r="AU394" s="164" t="s">
        <v>134</v>
      </c>
      <c r="AY394" s="18" t="s">
        <v>126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134</v>
      </c>
      <c r="BK394" s="165">
        <f>ROUND(I394*H394,2)</f>
        <v>0</v>
      </c>
      <c r="BL394" s="18" t="s">
        <v>213</v>
      </c>
      <c r="BM394" s="164" t="s">
        <v>727</v>
      </c>
    </row>
    <row r="395" spans="1:65" s="14" customFormat="1">
      <c r="B395" s="174"/>
      <c r="D395" s="167" t="s">
        <v>140</v>
      </c>
      <c r="F395" s="176" t="s">
        <v>728</v>
      </c>
      <c r="H395" s="177">
        <v>73.709999999999994</v>
      </c>
      <c r="I395" s="178"/>
      <c r="L395" s="174"/>
      <c r="M395" s="179"/>
      <c r="N395" s="180"/>
      <c r="O395" s="180"/>
      <c r="P395" s="180"/>
      <c r="Q395" s="180"/>
      <c r="R395" s="180"/>
      <c r="S395" s="180"/>
      <c r="T395" s="181"/>
      <c r="AT395" s="175" t="s">
        <v>140</v>
      </c>
      <c r="AU395" s="175" t="s">
        <v>134</v>
      </c>
      <c r="AV395" s="14" t="s">
        <v>134</v>
      </c>
      <c r="AW395" s="14" t="s">
        <v>3</v>
      </c>
      <c r="AX395" s="14" t="s">
        <v>81</v>
      </c>
      <c r="AY395" s="175" t="s">
        <v>126</v>
      </c>
    </row>
    <row r="396" spans="1:65" s="2" customFormat="1" ht="24.2" customHeight="1">
      <c r="A396" s="33"/>
      <c r="B396" s="151"/>
      <c r="C396" s="190" t="s">
        <v>729</v>
      </c>
      <c r="D396" s="190" t="s">
        <v>205</v>
      </c>
      <c r="E396" s="191" t="s">
        <v>730</v>
      </c>
      <c r="F396" s="192" t="s">
        <v>731</v>
      </c>
      <c r="G396" s="193" t="s">
        <v>184</v>
      </c>
      <c r="H396" s="194">
        <v>158.97</v>
      </c>
      <c r="I396" s="195"/>
      <c r="J396" s="196">
        <f>ROUND(I396*H396,2)</f>
        <v>0</v>
      </c>
      <c r="K396" s="197"/>
      <c r="L396" s="198"/>
      <c r="M396" s="199" t="s">
        <v>1</v>
      </c>
      <c r="N396" s="200" t="s">
        <v>39</v>
      </c>
      <c r="O396" s="62"/>
      <c r="P396" s="162">
        <f>O396*H396</f>
        <v>0</v>
      </c>
      <c r="Q396" s="162">
        <v>1.4500000000000001E-2</v>
      </c>
      <c r="R396" s="162">
        <f>Q396*H396</f>
        <v>2.3050649999999999</v>
      </c>
      <c r="S396" s="162">
        <v>0</v>
      </c>
      <c r="T396" s="163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4" t="s">
        <v>284</v>
      </c>
      <c r="AT396" s="164" t="s">
        <v>205</v>
      </c>
      <c r="AU396" s="164" t="s">
        <v>134</v>
      </c>
      <c r="AY396" s="18" t="s">
        <v>126</v>
      </c>
      <c r="BE396" s="165">
        <f>IF(N396="základná",J396,0)</f>
        <v>0</v>
      </c>
      <c r="BF396" s="165">
        <f>IF(N396="znížená",J396,0)</f>
        <v>0</v>
      </c>
      <c r="BG396" s="165">
        <f>IF(N396="zákl. prenesená",J396,0)</f>
        <v>0</v>
      </c>
      <c r="BH396" s="165">
        <f>IF(N396="zníž. prenesená",J396,0)</f>
        <v>0</v>
      </c>
      <c r="BI396" s="165">
        <f>IF(N396="nulová",J396,0)</f>
        <v>0</v>
      </c>
      <c r="BJ396" s="18" t="s">
        <v>134</v>
      </c>
      <c r="BK396" s="165">
        <f>ROUND(I396*H396,2)</f>
        <v>0</v>
      </c>
      <c r="BL396" s="18" t="s">
        <v>213</v>
      </c>
      <c r="BM396" s="164" t="s">
        <v>732</v>
      </c>
    </row>
    <row r="397" spans="1:65" s="14" customFormat="1">
      <c r="B397" s="174"/>
      <c r="D397" s="167" t="s">
        <v>140</v>
      </c>
      <c r="F397" s="176" t="s">
        <v>733</v>
      </c>
      <c r="H397" s="177">
        <v>158.97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140</v>
      </c>
      <c r="AU397" s="175" t="s">
        <v>134</v>
      </c>
      <c r="AV397" s="14" t="s">
        <v>134</v>
      </c>
      <c r="AW397" s="14" t="s">
        <v>3</v>
      </c>
      <c r="AX397" s="14" t="s">
        <v>81</v>
      </c>
      <c r="AY397" s="175" t="s">
        <v>126</v>
      </c>
    </row>
    <row r="398" spans="1:65" s="2" customFormat="1" ht="33" customHeight="1">
      <c r="A398" s="33"/>
      <c r="B398" s="151"/>
      <c r="C398" s="190" t="s">
        <v>734</v>
      </c>
      <c r="D398" s="190" t="s">
        <v>205</v>
      </c>
      <c r="E398" s="191" t="s">
        <v>735</v>
      </c>
      <c r="F398" s="192" t="s">
        <v>736</v>
      </c>
      <c r="G398" s="193" t="s">
        <v>247</v>
      </c>
      <c r="H398" s="194">
        <v>1</v>
      </c>
      <c r="I398" s="195"/>
      <c r="J398" s="196">
        <f>ROUND(I398*H398,2)</f>
        <v>0</v>
      </c>
      <c r="K398" s="197"/>
      <c r="L398" s="198"/>
      <c r="M398" s="199" t="s">
        <v>1</v>
      </c>
      <c r="N398" s="200" t="s">
        <v>39</v>
      </c>
      <c r="O398" s="62"/>
      <c r="P398" s="162">
        <f>O398*H398</f>
        <v>0</v>
      </c>
      <c r="Q398" s="162">
        <v>1.4500000000000001E-2</v>
      </c>
      <c r="R398" s="162">
        <f>Q398*H398</f>
        <v>1.4500000000000001E-2</v>
      </c>
      <c r="S398" s="162">
        <v>0</v>
      </c>
      <c r="T398" s="163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4" t="s">
        <v>284</v>
      </c>
      <c r="AT398" s="164" t="s">
        <v>205</v>
      </c>
      <c r="AU398" s="164" t="s">
        <v>134</v>
      </c>
      <c r="AY398" s="18" t="s">
        <v>126</v>
      </c>
      <c r="BE398" s="165">
        <f>IF(N398="základná",J398,0)</f>
        <v>0</v>
      </c>
      <c r="BF398" s="165">
        <f>IF(N398="znížená",J398,0)</f>
        <v>0</v>
      </c>
      <c r="BG398" s="165">
        <f>IF(N398="zákl. prenesená",J398,0)</f>
        <v>0</v>
      </c>
      <c r="BH398" s="165">
        <f>IF(N398="zníž. prenesená",J398,0)</f>
        <v>0</v>
      </c>
      <c r="BI398" s="165">
        <f>IF(N398="nulová",J398,0)</f>
        <v>0</v>
      </c>
      <c r="BJ398" s="18" t="s">
        <v>134</v>
      </c>
      <c r="BK398" s="165">
        <f>ROUND(I398*H398,2)</f>
        <v>0</v>
      </c>
      <c r="BL398" s="18" t="s">
        <v>213</v>
      </c>
      <c r="BM398" s="164" t="s">
        <v>737</v>
      </c>
    </row>
    <row r="399" spans="1:65" s="12" customFormat="1" ht="22.9" customHeight="1">
      <c r="B399" s="138"/>
      <c r="D399" s="139" t="s">
        <v>72</v>
      </c>
      <c r="E399" s="149" t="s">
        <v>738</v>
      </c>
      <c r="F399" s="149" t="s">
        <v>739</v>
      </c>
      <c r="I399" s="141"/>
      <c r="J399" s="150">
        <f>BK399</f>
        <v>0</v>
      </c>
      <c r="L399" s="138"/>
      <c r="M399" s="143"/>
      <c r="N399" s="144"/>
      <c r="O399" s="144"/>
      <c r="P399" s="145">
        <f>SUM(P400:P417)</f>
        <v>0</v>
      </c>
      <c r="Q399" s="144"/>
      <c r="R399" s="145">
        <f>SUM(R400:R417)</f>
        <v>6.1120019999999995</v>
      </c>
      <c r="S399" s="144"/>
      <c r="T399" s="146">
        <f>SUM(T400:T417)</f>
        <v>0</v>
      </c>
      <c r="AR399" s="139" t="s">
        <v>134</v>
      </c>
      <c r="AT399" s="147" t="s">
        <v>72</v>
      </c>
      <c r="AU399" s="147" t="s">
        <v>81</v>
      </c>
      <c r="AY399" s="139" t="s">
        <v>126</v>
      </c>
      <c r="BK399" s="148">
        <f>SUM(BK400:BK417)</f>
        <v>0</v>
      </c>
    </row>
    <row r="400" spans="1:65" s="2" customFormat="1" ht="24.2" customHeight="1">
      <c r="A400" s="33"/>
      <c r="B400" s="151"/>
      <c r="C400" s="152" t="s">
        <v>740</v>
      </c>
      <c r="D400" s="152" t="s">
        <v>129</v>
      </c>
      <c r="E400" s="153" t="s">
        <v>741</v>
      </c>
      <c r="F400" s="154" t="s">
        <v>742</v>
      </c>
      <c r="G400" s="155" t="s">
        <v>184</v>
      </c>
      <c r="H400" s="156">
        <v>70.2</v>
      </c>
      <c r="I400" s="157"/>
      <c r="J400" s="158">
        <f>ROUND(I400*H400,2)</f>
        <v>0</v>
      </c>
      <c r="K400" s="159"/>
      <c r="L400" s="34"/>
      <c r="M400" s="160" t="s">
        <v>1</v>
      </c>
      <c r="N400" s="161" t="s">
        <v>39</v>
      </c>
      <c r="O400" s="62"/>
      <c r="P400" s="162">
        <f>O400*H400</f>
        <v>0</v>
      </c>
      <c r="Q400" s="162">
        <v>1.4999999999999999E-4</v>
      </c>
      <c r="R400" s="162">
        <f>Q400*H400</f>
        <v>1.0529999999999999E-2</v>
      </c>
      <c r="S400" s="162">
        <v>0</v>
      </c>
      <c r="T400" s="163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4" t="s">
        <v>213</v>
      </c>
      <c r="AT400" s="164" t="s">
        <v>129</v>
      </c>
      <c r="AU400" s="164" t="s">
        <v>134</v>
      </c>
      <c r="AY400" s="18" t="s">
        <v>126</v>
      </c>
      <c r="BE400" s="165">
        <f>IF(N400="základná",J400,0)</f>
        <v>0</v>
      </c>
      <c r="BF400" s="165">
        <f>IF(N400="znížená",J400,0)</f>
        <v>0</v>
      </c>
      <c r="BG400" s="165">
        <f>IF(N400="zákl. prenesená",J400,0)</f>
        <v>0</v>
      </c>
      <c r="BH400" s="165">
        <f>IF(N400="zníž. prenesená",J400,0)</f>
        <v>0</v>
      </c>
      <c r="BI400" s="165">
        <f>IF(N400="nulová",J400,0)</f>
        <v>0</v>
      </c>
      <c r="BJ400" s="18" t="s">
        <v>134</v>
      </c>
      <c r="BK400" s="165">
        <f>ROUND(I400*H400,2)</f>
        <v>0</v>
      </c>
      <c r="BL400" s="18" t="s">
        <v>213</v>
      </c>
      <c r="BM400" s="164" t="s">
        <v>743</v>
      </c>
    </row>
    <row r="401" spans="1:65" s="2" customFormat="1" ht="16.5" customHeight="1">
      <c r="A401" s="33"/>
      <c r="B401" s="151"/>
      <c r="C401" s="190" t="s">
        <v>744</v>
      </c>
      <c r="D401" s="190" t="s">
        <v>205</v>
      </c>
      <c r="E401" s="191" t="s">
        <v>745</v>
      </c>
      <c r="F401" s="192" t="s">
        <v>746</v>
      </c>
      <c r="G401" s="193" t="s">
        <v>184</v>
      </c>
      <c r="H401" s="194">
        <v>80.73</v>
      </c>
      <c r="I401" s="195"/>
      <c r="J401" s="196">
        <f>ROUND(I401*H401,2)</f>
        <v>0</v>
      </c>
      <c r="K401" s="197"/>
      <c r="L401" s="198"/>
      <c r="M401" s="199" t="s">
        <v>1</v>
      </c>
      <c r="N401" s="200" t="s">
        <v>39</v>
      </c>
      <c r="O401" s="62"/>
      <c r="P401" s="162">
        <f>O401*H401</f>
        <v>0</v>
      </c>
      <c r="Q401" s="162">
        <v>7.4400000000000004E-3</v>
      </c>
      <c r="R401" s="162">
        <f>Q401*H401</f>
        <v>0.60063120000000003</v>
      </c>
      <c r="S401" s="162">
        <v>0</v>
      </c>
      <c r="T401" s="163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4" t="s">
        <v>284</v>
      </c>
      <c r="AT401" s="164" t="s">
        <v>205</v>
      </c>
      <c r="AU401" s="164" t="s">
        <v>134</v>
      </c>
      <c r="AY401" s="18" t="s">
        <v>126</v>
      </c>
      <c r="BE401" s="165">
        <f>IF(N401="základná",J401,0)</f>
        <v>0</v>
      </c>
      <c r="BF401" s="165">
        <f>IF(N401="znížená",J401,0)</f>
        <v>0</v>
      </c>
      <c r="BG401" s="165">
        <f>IF(N401="zákl. prenesená",J401,0)</f>
        <v>0</v>
      </c>
      <c r="BH401" s="165">
        <f>IF(N401="zníž. prenesená",J401,0)</f>
        <v>0</v>
      </c>
      <c r="BI401" s="165">
        <f>IF(N401="nulová",J401,0)</f>
        <v>0</v>
      </c>
      <c r="BJ401" s="18" t="s">
        <v>134</v>
      </c>
      <c r="BK401" s="165">
        <f>ROUND(I401*H401,2)</f>
        <v>0</v>
      </c>
      <c r="BL401" s="18" t="s">
        <v>213</v>
      </c>
      <c r="BM401" s="164" t="s">
        <v>747</v>
      </c>
    </row>
    <row r="402" spans="1:65" s="14" customFormat="1">
      <c r="B402" s="174"/>
      <c r="D402" s="167" t="s">
        <v>140</v>
      </c>
      <c r="F402" s="176" t="s">
        <v>748</v>
      </c>
      <c r="H402" s="177">
        <v>80.73</v>
      </c>
      <c r="I402" s="178"/>
      <c r="L402" s="174"/>
      <c r="M402" s="179"/>
      <c r="N402" s="180"/>
      <c r="O402" s="180"/>
      <c r="P402" s="180"/>
      <c r="Q402" s="180"/>
      <c r="R402" s="180"/>
      <c r="S402" s="180"/>
      <c r="T402" s="181"/>
      <c r="AT402" s="175" t="s">
        <v>140</v>
      </c>
      <c r="AU402" s="175" t="s">
        <v>134</v>
      </c>
      <c r="AV402" s="14" t="s">
        <v>134</v>
      </c>
      <c r="AW402" s="14" t="s">
        <v>3</v>
      </c>
      <c r="AX402" s="14" t="s">
        <v>81</v>
      </c>
      <c r="AY402" s="175" t="s">
        <v>126</v>
      </c>
    </row>
    <row r="403" spans="1:65" s="2" customFormat="1" ht="24.2" customHeight="1">
      <c r="A403" s="33"/>
      <c r="B403" s="151"/>
      <c r="C403" s="190" t="s">
        <v>749</v>
      </c>
      <c r="D403" s="190" t="s">
        <v>205</v>
      </c>
      <c r="E403" s="191" t="s">
        <v>750</v>
      </c>
      <c r="F403" s="192" t="s">
        <v>751</v>
      </c>
      <c r="G403" s="193" t="s">
        <v>132</v>
      </c>
      <c r="H403" s="194">
        <v>280.8</v>
      </c>
      <c r="I403" s="195"/>
      <c r="J403" s="196">
        <f>ROUND(I403*H403,2)</f>
        <v>0</v>
      </c>
      <c r="K403" s="197"/>
      <c r="L403" s="198"/>
      <c r="M403" s="199" t="s">
        <v>1</v>
      </c>
      <c r="N403" s="200" t="s">
        <v>39</v>
      </c>
      <c r="O403" s="62"/>
      <c r="P403" s="162">
        <f>O403*H403</f>
        <v>0</v>
      </c>
      <c r="Q403" s="162">
        <v>1E-3</v>
      </c>
      <c r="R403" s="162">
        <f>Q403*H403</f>
        <v>0.28079999999999999</v>
      </c>
      <c r="S403" s="162">
        <v>0</v>
      </c>
      <c r="T403" s="163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64" t="s">
        <v>284</v>
      </c>
      <c r="AT403" s="164" t="s">
        <v>205</v>
      </c>
      <c r="AU403" s="164" t="s">
        <v>134</v>
      </c>
      <c r="AY403" s="18" t="s">
        <v>126</v>
      </c>
      <c r="BE403" s="165">
        <f>IF(N403="základná",J403,0)</f>
        <v>0</v>
      </c>
      <c r="BF403" s="165">
        <f>IF(N403="znížená",J403,0)</f>
        <v>0</v>
      </c>
      <c r="BG403" s="165">
        <f>IF(N403="zákl. prenesená",J403,0)</f>
        <v>0</v>
      </c>
      <c r="BH403" s="165">
        <f>IF(N403="zníž. prenesená",J403,0)</f>
        <v>0</v>
      </c>
      <c r="BI403" s="165">
        <f>IF(N403="nulová",J403,0)</f>
        <v>0</v>
      </c>
      <c r="BJ403" s="18" t="s">
        <v>134</v>
      </c>
      <c r="BK403" s="165">
        <f>ROUND(I403*H403,2)</f>
        <v>0</v>
      </c>
      <c r="BL403" s="18" t="s">
        <v>213</v>
      </c>
      <c r="BM403" s="164" t="s">
        <v>752</v>
      </c>
    </row>
    <row r="404" spans="1:65" s="14" customFormat="1">
      <c r="B404" s="174"/>
      <c r="D404" s="167" t="s">
        <v>140</v>
      </c>
      <c r="F404" s="176" t="s">
        <v>753</v>
      </c>
      <c r="H404" s="177">
        <v>280.8</v>
      </c>
      <c r="I404" s="178"/>
      <c r="L404" s="174"/>
      <c r="M404" s="179"/>
      <c r="N404" s="180"/>
      <c r="O404" s="180"/>
      <c r="P404" s="180"/>
      <c r="Q404" s="180"/>
      <c r="R404" s="180"/>
      <c r="S404" s="180"/>
      <c r="T404" s="181"/>
      <c r="AT404" s="175" t="s">
        <v>140</v>
      </c>
      <c r="AU404" s="175" t="s">
        <v>134</v>
      </c>
      <c r="AV404" s="14" t="s">
        <v>134</v>
      </c>
      <c r="AW404" s="14" t="s">
        <v>3</v>
      </c>
      <c r="AX404" s="14" t="s">
        <v>81</v>
      </c>
      <c r="AY404" s="175" t="s">
        <v>126</v>
      </c>
    </row>
    <row r="405" spans="1:65" s="2" customFormat="1" ht="24.2" customHeight="1">
      <c r="A405" s="33"/>
      <c r="B405" s="151"/>
      <c r="C405" s="152" t="s">
        <v>754</v>
      </c>
      <c r="D405" s="152" t="s">
        <v>129</v>
      </c>
      <c r="E405" s="153" t="s">
        <v>755</v>
      </c>
      <c r="F405" s="154" t="s">
        <v>756</v>
      </c>
      <c r="G405" s="155" t="s">
        <v>184</v>
      </c>
      <c r="H405" s="156">
        <v>70.2</v>
      </c>
      <c r="I405" s="157"/>
      <c r="J405" s="158">
        <f>ROUND(I405*H405,2)</f>
        <v>0</v>
      </c>
      <c r="K405" s="159"/>
      <c r="L405" s="34"/>
      <c r="M405" s="160" t="s">
        <v>1</v>
      </c>
      <c r="N405" s="161" t="s">
        <v>39</v>
      </c>
      <c r="O405" s="62"/>
      <c r="P405" s="162">
        <f>O405*H405</f>
        <v>0</v>
      </c>
      <c r="Q405" s="162">
        <v>2.2000000000000001E-4</v>
      </c>
      <c r="R405" s="162">
        <f>Q405*H405</f>
        <v>1.5444000000000001E-2</v>
      </c>
      <c r="S405" s="162">
        <v>0</v>
      </c>
      <c r="T405" s="163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64" t="s">
        <v>213</v>
      </c>
      <c r="AT405" s="164" t="s">
        <v>129</v>
      </c>
      <c r="AU405" s="164" t="s">
        <v>134</v>
      </c>
      <c r="AY405" s="18" t="s">
        <v>126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8" t="s">
        <v>134</v>
      </c>
      <c r="BK405" s="165">
        <f>ROUND(I405*H405,2)</f>
        <v>0</v>
      </c>
      <c r="BL405" s="18" t="s">
        <v>213</v>
      </c>
      <c r="BM405" s="164" t="s">
        <v>757</v>
      </c>
    </row>
    <row r="406" spans="1:65" s="2" customFormat="1" ht="24.2" customHeight="1">
      <c r="A406" s="33"/>
      <c r="B406" s="151"/>
      <c r="C406" s="190" t="s">
        <v>758</v>
      </c>
      <c r="D406" s="190" t="s">
        <v>205</v>
      </c>
      <c r="E406" s="191" t="s">
        <v>759</v>
      </c>
      <c r="F406" s="192" t="s">
        <v>760</v>
      </c>
      <c r="G406" s="193" t="s">
        <v>184</v>
      </c>
      <c r="H406" s="194">
        <v>84.24</v>
      </c>
      <c r="I406" s="195"/>
      <c r="J406" s="196">
        <f>ROUND(I406*H406,2)</f>
        <v>0</v>
      </c>
      <c r="K406" s="197"/>
      <c r="L406" s="198"/>
      <c r="M406" s="199" t="s">
        <v>1</v>
      </c>
      <c r="N406" s="200" t="s">
        <v>39</v>
      </c>
      <c r="O406" s="62"/>
      <c r="P406" s="162">
        <f>O406*H406</f>
        <v>0</v>
      </c>
      <c r="Q406" s="162">
        <v>1.4999999999999999E-4</v>
      </c>
      <c r="R406" s="162">
        <f>Q406*H406</f>
        <v>1.2635999999999998E-2</v>
      </c>
      <c r="S406" s="162">
        <v>0</v>
      </c>
      <c r="T406" s="163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4" t="s">
        <v>284</v>
      </c>
      <c r="AT406" s="164" t="s">
        <v>205</v>
      </c>
      <c r="AU406" s="164" t="s">
        <v>134</v>
      </c>
      <c r="AY406" s="18" t="s">
        <v>126</v>
      </c>
      <c r="BE406" s="165">
        <f>IF(N406="základná",J406,0)</f>
        <v>0</v>
      </c>
      <c r="BF406" s="165">
        <f>IF(N406="znížená",J406,0)</f>
        <v>0</v>
      </c>
      <c r="BG406" s="165">
        <f>IF(N406="zákl. prenesená",J406,0)</f>
        <v>0</v>
      </c>
      <c r="BH406" s="165">
        <f>IF(N406="zníž. prenesená",J406,0)</f>
        <v>0</v>
      </c>
      <c r="BI406" s="165">
        <f>IF(N406="nulová",J406,0)</f>
        <v>0</v>
      </c>
      <c r="BJ406" s="18" t="s">
        <v>134</v>
      </c>
      <c r="BK406" s="165">
        <f>ROUND(I406*H406,2)</f>
        <v>0</v>
      </c>
      <c r="BL406" s="18" t="s">
        <v>213</v>
      </c>
      <c r="BM406" s="164" t="s">
        <v>761</v>
      </c>
    </row>
    <row r="407" spans="1:65" s="14" customFormat="1">
      <c r="B407" s="174"/>
      <c r="D407" s="167" t="s">
        <v>140</v>
      </c>
      <c r="F407" s="176" t="s">
        <v>762</v>
      </c>
      <c r="H407" s="177">
        <v>84.24</v>
      </c>
      <c r="I407" s="178"/>
      <c r="L407" s="174"/>
      <c r="M407" s="179"/>
      <c r="N407" s="180"/>
      <c r="O407" s="180"/>
      <c r="P407" s="180"/>
      <c r="Q407" s="180"/>
      <c r="R407" s="180"/>
      <c r="S407" s="180"/>
      <c r="T407" s="181"/>
      <c r="AT407" s="175" t="s">
        <v>140</v>
      </c>
      <c r="AU407" s="175" t="s">
        <v>134</v>
      </c>
      <c r="AV407" s="14" t="s">
        <v>134</v>
      </c>
      <c r="AW407" s="14" t="s">
        <v>3</v>
      </c>
      <c r="AX407" s="14" t="s">
        <v>81</v>
      </c>
      <c r="AY407" s="175" t="s">
        <v>126</v>
      </c>
    </row>
    <row r="408" spans="1:65" s="2" customFormat="1" ht="16.5" customHeight="1">
      <c r="A408" s="33"/>
      <c r="B408" s="151"/>
      <c r="C408" s="152" t="s">
        <v>763</v>
      </c>
      <c r="D408" s="152" t="s">
        <v>129</v>
      </c>
      <c r="E408" s="153" t="s">
        <v>764</v>
      </c>
      <c r="F408" s="154" t="s">
        <v>765</v>
      </c>
      <c r="G408" s="155" t="s">
        <v>184</v>
      </c>
      <c r="H408" s="156">
        <v>70.2</v>
      </c>
      <c r="I408" s="157"/>
      <c r="J408" s="158">
        <f>ROUND(I408*H408,2)</f>
        <v>0</v>
      </c>
      <c r="K408" s="159"/>
      <c r="L408" s="34"/>
      <c r="M408" s="160" t="s">
        <v>1</v>
      </c>
      <c r="N408" s="161" t="s">
        <v>39</v>
      </c>
      <c r="O408" s="62"/>
      <c r="P408" s="162">
        <f>O408*H408</f>
        <v>0</v>
      </c>
      <c r="Q408" s="162">
        <v>0</v>
      </c>
      <c r="R408" s="162">
        <f>Q408*H408</f>
        <v>0</v>
      </c>
      <c r="S408" s="162">
        <v>0</v>
      </c>
      <c r="T408" s="163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4" t="s">
        <v>213</v>
      </c>
      <c r="AT408" s="164" t="s">
        <v>129</v>
      </c>
      <c r="AU408" s="164" t="s">
        <v>134</v>
      </c>
      <c r="AY408" s="18" t="s">
        <v>126</v>
      </c>
      <c r="BE408" s="165">
        <f>IF(N408="základná",J408,0)</f>
        <v>0</v>
      </c>
      <c r="BF408" s="165">
        <f>IF(N408="znížená",J408,0)</f>
        <v>0</v>
      </c>
      <c r="BG408" s="165">
        <f>IF(N408="zákl. prenesená",J408,0)</f>
        <v>0</v>
      </c>
      <c r="BH408" s="165">
        <f>IF(N408="zníž. prenesená",J408,0)</f>
        <v>0</v>
      </c>
      <c r="BI408" s="165">
        <f>IF(N408="nulová",J408,0)</f>
        <v>0</v>
      </c>
      <c r="BJ408" s="18" t="s">
        <v>134</v>
      </c>
      <c r="BK408" s="165">
        <f>ROUND(I408*H408,2)</f>
        <v>0</v>
      </c>
      <c r="BL408" s="18" t="s">
        <v>213</v>
      </c>
      <c r="BM408" s="164" t="s">
        <v>766</v>
      </c>
    </row>
    <row r="409" spans="1:65" s="2" customFormat="1" ht="24.2" customHeight="1">
      <c r="A409" s="33"/>
      <c r="B409" s="151"/>
      <c r="C409" s="190" t="s">
        <v>767</v>
      </c>
      <c r="D409" s="190" t="s">
        <v>205</v>
      </c>
      <c r="E409" s="191" t="s">
        <v>768</v>
      </c>
      <c r="F409" s="192" t="s">
        <v>769</v>
      </c>
      <c r="G409" s="193" t="s">
        <v>184</v>
      </c>
      <c r="H409" s="194">
        <v>80.73</v>
      </c>
      <c r="I409" s="195"/>
      <c r="J409" s="196">
        <f>ROUND(I409*H409,2)</f>
        <v>0</v>
      </c>
      <c r="K409" s="197"/>
      <c r="L409" s="198"/>
      <c r="M409" s="199" t="s">
        <v>1</v>
      </c>
      <c r="N409" s="200" t="s">
        <v>39</v>
      </c>
      <c r="O409" s="62"/>
      <c r="P409" s="162">
        <f>O409*H409</f>
        <v>0</v>
      </c>
      <c r="Q409" s="162">
        <v>9.6000000000000002E-4</v>
      </c>
      <c r="R409" s="162">
        <f>Q409*H409</f>
        <v>7.7500800000000009E-2</v>
      </c>
      <c r="S409" s="162">
        <v>0</v>
      </c>
      <c r="T409" s="163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4" t="s">
        <v>284</v>
      </c>
      <c r="AT409" s="164" t="s">
        <v>205</v>
      </c>
      <c r="AU409" s="164" t="s">
        <v>134</v>
      </c>
      <c r="AY409" s="18" t="s">
        <v>126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8" t="s">
        <v>134</v>
      </c>
      <c r="BK409" s="165">
        <f>ROUND(I409*H409,2)</f>
        <v>0</v>
      </c>
      <c r="BL409" s="18" t="s">
        <v>213</v>
      </c>
      <c r="BM409" s="164" t="s">
        <v>770</v>
      </c>
    </row>
    <row r="410" spans="1:65" s="14" customFormat="1">
      <c r="B410" s="174"/>
      <c r="D410" s="167" t="s">
        <v>140</v>
      </c>
      <c r="F410" s="176" t="s">
        <v>748</v>
      </c>
      <c r="H410" s="177">
        <v>80.73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140</v>
      </c>
      <c r="AU410" s="175" t="s">
        <v>134</v>
      </c>
      <c r="AV410" s="14" t="s">
        <v>134</v>
      </c>
      <c r="AW410" s="14" t="s">
        <v>3</v>
      </c>
      <c r="AX410" s="14" t="s">
        <v>81</v>
      </c>
      <c r="AY410" s="175" t="s">
        <v>126</v>
      </c>
    </row>
    <row r="411" spans="1:65" s="2" customFormat="1" ht="24.2" customHeight="1">
      <c r="A411" s="33"/>
      <c r="B411" s="151"/>
      <c r="C411" s="152" t="s">
        <v>771</v>
      </c>
      <c r="D411" s="152" t="s">
        <v>129</v>
      </c>
      <c r="E411" s="153" t="s">
        <v>772</v>
      </c>
      <c r="F411" s="154" t="s">
        <v>773</v>
      </c>
      <c r="G411" s="155" t="s">
        <v>276</v>
      </c>
      <c r="H411" s="156">
        <v>51.6</v>
      </c>
      <c r="I411" s="157"/>
      <c r="J411" s="158">
        <f t="shared" ref="J411:J417" si="10">ROUND(I411*H411,2)</f>
        <v>0</v>
      </c>
      <c r="K411" s="159"/>
      <c r="L411" s="34"/>
      <c r="M411" s="160" t="s">
        <v>1</v>
      </c>
      <c r="N411" s="161" t="s">
        <v>39</v>
      </c>
      <c r="O411" s="62"/>
      <c r="P411" s="162">
        <f t="shared" ref="P411:P417" si="11">O411*H411</f>
        <v>0</v>
      </c>
      <c r="Q411" s="162">
        <v>0</v>
      </c>
      <c r="R411" s="162">
        <f t="shared" ref="R411:R417" si="12">Q411*H411</f>
        <v>0</v>
      </c>
      <c r="S411" s="162">
        <v>0</v>
      </c>
      <c r="T411" s="163">
        <f t="shared" ref="T411:T417" si="13"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64" t="s">
        <v>133</v>
      </c>
      <c r="AT411" s="164" t="s">
        <v>129</v>
      </c>
      <c r="AU411" s="164" t="s">
        <v>134</v>
      </c>
      <c r="AY411" s="18" t="s">
        <v>126</v>
      </c>
      <c r="BE411" s="165">
        <f t="shared" ref="BE411:BE417" si="14">IF(N411="základná",J411,0)</f>
        <v>0</v>
      </c>
      <c r="BF411" s="165">
        <f t="shared" ref="BF411:BF417" si="15">IF(N411="znížená",J411,0)</f>
        <v>0</v>
      </c>
      <c r="BG411" s="165">
        <f t="shared" ref="BG411:BG417" si="16">IF(N411="zákl. prenesená",J411,0)</f>
        <v>0</v>
      </c>
      <c r="BH411" s="165">
        <f t="shared" ref="BH411:BH417" si="17">IF(N411="zníž. prenesená",J411,0)</f>
        <v>0</v>
      </c>
      <c r="BI411" s="165">
        <f t="shared" ref="BI411:BI417" si="18">IF(N411="nulová",J411,0)</f>
        <v>0</v>
      </c>
      <c r="BJ411" s="18" t="s">
        <v>134</v>
      </c>
      <c r="BK411" s="165">
        <f t="shared" ref="BK411:BK417" si="19">ROUND(I411*H411,2)</f>
        <v>0</v>
      </c>
      <c r="BL411" s="18" t="s">
        <v>133</v>
      </c>
      <c r="BM411" s="164" t="s">
        <v>774</v>
      </c>
    </row>
    <row r="412" spans="1:65" s="2" customFormat="1" ht="33" customHeight="1">
      <c r="A412" s="33"/>
      <c r="B412" s="151"/>
      <c r="C412" s="190" t="s">
        <v>775</v>
      </c>
      <c r="D412" s="190" t="s">
        <v>205</v>
      </c>
      <c r="E412" s="191" t="s">
        <v>776</v>
      </c>
      <c r="F412" s="192" t="s">
        <v>777</v>
      </c>
      <c r="G412" s="193" t="s">
        <v>132</v>
      </c>
      <c r="H412" s="194">
        <v>55</v>
      </c>
      <c r="I412" s="195"/>
      <c r="J412" s="196">
        <f t="shared" si="10"/>
        <v>0</v>
      </c>
      <c r="K412" s="197"/>
      <c r="L412" s="198"/>
      <c r="M412" s="199" t="s">
        <v>1</v>
      </c>
      <c r="N412" s="200" t="s">
        <v>39</v>
      </c>
      <c r="O412" s="62"/>
      <c r="P412" s="162">
        <f t="shared" si="11"/>
        <v>0</v>
      </c>
      <c r="Q412" s="162">
        <v>2.3E-2</v>
      </c>
      <c r="R412" s="162">
        <f t="shared" si="12"/>
        <v>1.2649999999999999</v>
      </c>
      <c r="S412" s="162">
        <v>0</v>
      </c>
      <c r="T412" s="163">
        <f t="shared" si="13"/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4" t="s">
        <v>170</v>
      </c>
      <c r="AT412" s="164" t="s">
        <v>205</v>
      </c>
      <c r="AU412" s="164" t="s">
        <v>134</v>
      </c>
      <c r="AY412" s="18" t="s">
        <v>126</v>
      </c>
      <c r="BE412" s="165">
        <f t="shared" si="14"/>
        <v>0</v>
      </c>
      <c r="BF412" s="165">
        <f t="shared" si="15"/>
        <v>0</v>
      </c>
      <c r="BG412" s="165">
        <f t="shared" si="16"/>
        <v>0</v>
      </c>
      <c r="BH412" s="165">
        <f t="shared" si="17"/>
        <v>0</v>
      </c>
      <c r="BI412" s="165">
        <f t="shared" si="18"/>
        <v>0</v>
      </c>
      <c r="BJ412" s="18" t="s">
        <v>134</v>
      </c>
      <c r="BK412" s="165">
        <f t="shared" si="19"/>
        <v>0</v>
      </c>
      <c r="BL412" s="18" t="s">
        <v>133</v>
      </c>
      <c r="BM412" s="164" t="s">
        <v>778</v>
      </c>
    </row>
    <row r="413" spans="1:65" s="2" customFormat="1" ht="24.2" customHeight="1">
      <c r="A413" s="33"/>
      <c r="B413" s="151"/>
      <c r="C413" s="152" t="s">
        <v>779</v>
      </c>
      <c r="D413" s="152" t="s">
        <v>129</v>
      </c>
      <c r="E413" s="153" t="s">
        <v>780</v>
      </c>
      <c r="F413" s="154" t="s">
        <v>781</v>
      </c>
      <c r="G413" s="155" t="s">
        <v>184</v>
      </c>
      <c r="H413" s="156">
        <v>70.2</v>
      </c>
      <c r="I413" s="157"/>
      <c r="J413" s="158">
        <f t="shared" si="10"/>
        <v>0</v>
      </c>
      <c r="K413" s="159"/>
      <c r="L413" s="34"/>
      <c r="M413" s="160" t="s">
        <v>1</v>
      </c>
      <c r="N413" s="161" t="s">
        <v>39</v>
      </c>
      <c r="O413" s="62"/>
      <c r="P413" s="162">
        <f t="shared" si="11"/>
        <v>0</v>
      </c>
      <c r="Q413" s="162">
        <v>0</v>
      </c>
      <c r="R413" s="162">
        <f t="shared" si="12"/>
        <v>0</v>
      </c>
      <c r="S413" s="162">
        <v>0</v>
      </c>
      <c r="T413" s="163">
        <f t="shared" si="13"/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64" t="s">
        <v>133</v>
      </c>
      <c r="AT413" s="164" t="s">
        <v>129</v>
      </c>
      <c r="AU413" s="164" t="s">
        <v>134</v>
      </c>
      <c r="AY413" s="18" t="s">
        <v>126</v>
      </c>
      <c r="BE413" s="165">
        <f t="shared" si="14"/>
        <v>0</v>
      </c>
      <c r="BF413" s="165">
        <f t="shared" si="15"/>
        <v>0</v>
      </c>
      <c r="BG413" s="165">
        <f t="shared" si="16"/>
        <v>0</v>
      </c>
      <c r="BH413" s="165">
        <f t="shared" si="17"/>
        <v>0</v>
      </c>
      <c r="BI413" s="165">
        <f t="shared" si="18"/>
        <v>0</v>
      </c>
      <c r="BJ413" s="18" t="s">
        <v>134</v>
      </c>
      <c r="BK413" s="165">
        <f t="shared" si="19"/>
        <v>0</v>
      </c>
      <c r="BL413" s="18" t="s">
        <v>133</v>
      </c>
      <c r="BM413" s="164" t="s">
        <v>782</v>
      </c>
    </row>
    <row r="414" spans="1:65" s="2" customFormat="1" ht="16.5" customHeight="1">
      <c r="A414" s="33"/>
      <c r="B414" s="151"/>
      <c r="C414" s="190" t="s">
        <v>783</v>
      </c>
      <c r="D414" s="190" t="s">
        <v>205</v>
      </c>
      <c r="E414" s="191" t="s">
        <v>784</v>
      </c>
      <c r="F414" s="192" t="s">
        <v>785</v>
      </c>
      <c r="G414" s="193" t="s">
        <v>138</v>
      </c>
      <c r="H414" s="194">
        <v>3.51</v>
      </c>
      <c r="I414" s="195"/>
      <c r="J414" s="196">
        <f t="shared" si="10"/>
        <v>0</v>
      </c>
      <c r="K414" s="197"/>
      <c r="L414" s="198"/>
      <c r="M414" s="199" t="s">
        <v>1</v>
      </c>
      <c r="N414" s="200" t="s">
        <v>39</v>
      </c>
      <c r="O414" s="62"/>
      <c r="P414" s="162">
        <f t="shared" si="11"/>
        <v>0</v>
      </c>
      <c r="Q414" s="162">
        <v>1</v>
      </c>
      <c r="R414" s="162">
        <f t="shared" si="12"/>
        <v>3.51</v>
      </c>
      <c r="S414" s="162">
        <v>0</v>
      </c>
      <c r="T414" s="163">
        <f t="shared" si="13"/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4" t="s">
        <v>170</v>
      </c>
      <c r="AT414" s="164" t="s">
        <v>205</v>
      </c>
      <c r="AU414" s="164" t="s">
        <v>134</v>
      </c>
      <c r="AY414" s="18" t="s">
        <v>126</v>
      </c>
      <c r="BE414" s="165">
        <f t="shared" si="14"/>
        <v>0</v>
      </c>
      <c r="BF414" s="165">
        <f t="shared" si="15"/>
        <v>0</v>
      </c>
      <c r="BG414" s="165">
        <f t="shared" si="16"/>
        <v>0</v>
      </c>
      <c r="BH414" s="165">
        <f t="shared" si="17"/>
        <v>0</v>
      </c>
      <c r="BI414" s="165">
        <f t="shared" si="18"/>
        <v>0</v>
      </c>
      <c r="BJ414" s="18" t="s">
        <v>134</v>
      </c>
      <c r="BK414" s="165">
        <f t="shared" si="19"/>
        <v>0</v>
      </c>
      <c r="BL414" s="18" t="s">
        <v>133</v>
      </c>
      <c r="BM414" s="164" t="s">
        <v>786</v>
      </c>
    </row>
    <row r="415" spans="1:65" s="2" customFormat="1" ht="21.75" customHeight="1">
      <c r="A415" s="33"/>
      <c r="B415" s="151"/>
      <c r="C415" s="152" t="s">
        <v>787</v>
      </c>
      <c r="D415" s="152" t="s">
        <v>129</v>
      </c>
      <c r="E415" s="153" t="s">
        <v>788</v>
      </c>
      <c r="F415" s="154" t="s">
        <v>789</v>
      </c>
      <c r="G415" s="155" t="s">
        <v>184</v>
      </c>
      <c r="H415" s="156">
        <v>70.2</v>
      </c>
      <c r="I415" s="157"/>
      <c r="J415" s="158">
        <f t="shared" si="10"/>
        <v>0</v>
      </c>
      <c r="K415" s="159"/>
      <c r="L415" s="34"/>
      <c r="M415" s="160" t="s">
        <v>1</v>
      </c>
      <c r="N415" s="161" t="s">
        <v>39</v>
      </c>
      <c r="O415" s="62"/>
      <c r="P415" s="162">
        <f t="shared" si="11"/>
        <v>0</v>
      </c>
      <c r="Q415" s="162">
        <v>0</v>
      </c>
      <c r="R415" s="162">
        <f t="shared" si="12"/>
        <v>0</v>
      </c>
      <c r="S415" s="162">
        <v>0</v>
      </c>
      <c r="T415" s="163">
        <f t="shared" si="13"/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4" t="s">
        <v>133</v>
      </c>
      <c r="AT415" s="164" t="s">
        <v>129</v>
      </c>
      <c r="AU415" s="164" t="s">
        <v>134</v>
      </c>
      <c r="AY415" s="18" t="s">
        <v>126</v>
      </c>
      <c r="BE415" s="165">
        <f t="shared" si="14"/>
        <v>0</v>
      </c>
      <c r="BF415" s="165">
        <f t="shared" si="15"/>
        <v>0</v>
      </c>
      <c r="BG415" s="165">
        <f t="shared" si="16"/>
        <v>0</v>
      </c>
      <c r="BH415" s="165">
        <f t="shared" si="17"/>
        <v>0</v>
      </c>
      <c r="BI415" s="165">
        <f t="shared" si="18"/>
        <v>0</v>
      </c>
      <c r="BJ415" s="18" t="s">
        <v>134</v>
      </c>
      <c r="BK415" s="165">
        <f t="shared" si="19"/>
        <v>0</v>
      </c>
      <c r="BL415" s="18" t="s">
        <v>133</v>
      </c>
      <c r="BM415" s="164" t="s">
        <v>790</v>
      </c>
    </row>
    <row r="416" spans="1:65" s="2" customFormat="1" ht="16.5" customHeight="1">
      <c r="A416" s="33"/>
      <c r="B416" s="151"/>
      <c r="C416" s="190" t="s">
        <v>791</v>
      </c>
      <c r="D416" s="190" t="s">
        <v>205</v>
      </c>
      <c r="E416" s="191" t="s">
        <v>792</v>
      </c>
      <c r="F416" s="192" t="s">
        <v>793</v>
      </c>
      <c r="G416" s="193" t="s">
        <v>184</v>
      </c>
      <c r="H416" s="194">
        <v>70.2</v>
      </c>
      <c r="I416" s="195"/>
      <c r="J416" s="196">
        <f t="shared" si="10"/>
        <v>0</v>
      </c>
      <c r="K416" s="197"/>
      <c r="L416" s="198"/>
      <c r="M416" s="199" t="s">
        <v>1</v>
      </c>
      <c r="N416" s="200" t="s">
        <v>39</v>
      </c>
      <c r="O416" s="62"/>
      <c r="P416" s="162">
        <f t="shared" si="11"/>
        <v>0</v>
      </c>
      <c r="Q416" s="162">
        <v>3.5000000000000001E-3</v>
      </c>
      <c r="R416" s="162">
        <f t="shared" si="12"/>
        <v>0.2457</v>
      </c>
      <c r="S416" s="162">
        <v>0</v>
      </c>
      <c r="T416" s="163">
        <f t="shared" si="13"/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4" t="s">
        <v>170</v>
      </c>
      <c r="AT416" s="164" t="s">
        <v>205</v>
      </c>
      <c r="AU416" s="164" t="s">
        <v>134</v>
      </c>
      <c r="AY416" s="18" t="s">
        <v>126</v>
      </c>
      <c r="BE416" s="165">
        <f t="shared" si="14"/>
        <v>0</v>
      </c>
      <c r="BF416" s="165">
        <f t="shared" si="15"/>
        <v>0</v>
      </c>
      <c r="BG416" s="165">
        <f t="shared" si="16"/>
        <v>0</v>
      </c>
      <c r="BH416" s="165">
        <f t="shared" si="17"/>
        <v>0</v>
      </c>
      <c r="BI416" s="165">
        <f t="shared" si="18"/>
        <v>0</v>
      </c>
      <c r="BJ416" s="18" t="s">
        <v>134</v>
      </c>
      <c r="BK416" s="165">
        <f t="shared" si="19"/>
        <v>0</v>
      </c>
      <c r="BL416" s="18" t="s">
        <v>133</v>
      </c>
      <c r="BM416" s="164" t="s">
        <v>794</v>
      </c>
    </row>
    <row r="417" spans="1:65" s="2" customFormat="1" ht="33" customHeight="1">
      <c r="A417" s="33"/>
      <c r="B417" s="151"/>
      <c r="C417" s="152" t="s">
        <v>795</v>
      </c>
      <c r="D417" s="152" t="s">
        <v>129</v>
      </c>
      <c r="E417" s="153" t="s">
        <v>796</v>
      </c>
      <c r="F417" s="154" t="s">
        <v>797</v>
      </c>
      <c r="G417" s="155" t="s">
        <v>276</v>
      </c>
      <c r="H417" s="156">
        <v>32</v>
      </c>
      <c r="I417" s="157"/>
      <c r="J417" s="158">
        <f t="shared" si="10"/>
        <v>0</v>
      </c>
      <c r="K417" s="159"/>
      <c r="L417" s="34"/>
      <c r="M417" s="160" t="s">
        <v>1</v>
      </c>
      <c r="N417" s="161" t="s">
        <v>39</v>
      </c>
      <c r="O417" s="62"/>
      <c r="P417" s="162">
        <f t="shared" si="11"/>
        <v>0</v>
      </c>
      <c r="Q417" s="162">
        <v>2.9299999999999999E-3</v>
      </c>
      <c r="R417" s="162">
        <f t="shared" si="12"/>
        <v>9.3759999999999996E-2</v>
      </c>
      <c r="S417" s="162">
        <v>0</v>
      </c>
      <c r="T417" s="163">
        <f t="shared" si="13"/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64" t="s">
        <v>213</v>
      </c>
      <c r="AT417" s="164" t="s">
        <v>129</v>
      </c>
      <c r="AU417" s="164" t="s">
        <v>134</v>
      </c>
      <c r="AY417" s="18" t="s">
        <v>126</v>
      </c>
      <c r="BE417" s="165">
        <f t="shared" si="14"/>
        <v>0</v>
      </c>
      <c r="BF417" s="165">
        <f t="shared" si="15"/>
        <v>0</v>
      </c>
      <c r="BG417" s="165">
        <f t="shared" si="16"/>
        <v>0</v>
      </c>
      <c r="BH417" s="165">
        <f t="shared" si="17"/>
        <v>0</v>
      </c>
      <c r="BI417" s="165">
        <f t="shared" si="18"/>
        <v>0</v>
      </c>
      <c r="BJ417" s="18" t="s">
        <v>134</v>
      </c>
      <c r="BK417" s="165">
        <f t="shared" si="19"/>
        <v>0</v>
      </c>
      <c r="BL417" s="18" t="s">
        <v>213</v>
      </c>
      <c r="BM417" s="164" t="s">
        <v>798</v>
      </c>
    </row>
    <row r="418" spans="1:65" s="12" customFormat="1" ht="25.9" customHeight="1">
      <c r="B418" s="138"/>
      <c r="D418" s="139" t="s">
        <v>72</v>
      </c>
      <c r="E418" s="140" t="s">
        <v>799</v>
      </c>
      <c r="F418" s="140" t="s">
        <v>800</v>
      </c>
      <c r="I418" s="141"/>
      <c r="J418" s="142">
        <f>BK418</f>
        <v>0</v>
      </c>
      <c r="L418" s="138"/>
      <c r="M418" s="143"/>
      <c r="N418" s="144"/>
      <c r="O418" s="144"/>
      <c r="P418" s="145">
        <f>P419+P423+P426+P430</f>
        <v>0</v>
      </c>
      <c r="Q418" s="144"/>
      <c r="R418" s="145">
        <f>R419+R423+R426+R430</f>
        <v>0</v>
      </c>
      <c r="S418" s="144"/>
      <c r="T418" s="146">
        <f>T419+T423+T426+T430</f>
        <v>0</v>
      </c>
      <c r="AR418" s="139" t="s">
        <v>133</v>
      </c>
      <c r="AT418" s="147" t="s">
        <v>72</v>
      </c>
      <c r="AU418" s="147" t="s">
        <v>73</v>
      </c>
      <c r="AY418" s="139" t="s">
        <v>126</v>
      </c>
      <c r="BK418" s="148">
        <f>BK419+BK423+BK426+BK430</f>
        <v>0</v>
      </c>
    </row>
    <row r="419" spans="1:65" s="12" customFormat="1" ht="22.9" customHeight="1">
      <c r="B419" s="138"/>
      <c r="D419" s="139" t="s">
        <v>72</v>
      </c>
      <c r="E419" s="149" t="s">
        <v>801</v>
      </c>
      <c r="F419" s="149" t="s">
        <v>802</v>
      </c>
      <c r="I419" s="141"/>
      <c r="J419" s="150">
        <f>BK419</f>
        <v>0</v>
      </c>
      <c r="L419" s="138"/>
      <c r="M419" s="143"/>
      <c r="N419" s="144"/>
      <c r="O419" s="144"/>
      <c r="P419" s="145">
        <f>SUM(P420:P422)</f>
        <v>0</v>
      </c>
      <c r="Q419" s="144"/>
      <c r="R419" s="145">
        <f>SUM(R420:R422)</f>
        <v>0</v>
      </c>
      <c r="S419" s="144"/>
      <c r="T419" s="146">
        <f>SUM(T420:T422)</f>
        <v>0</v>
      </c>
      <c r="AR419" s="139" t="s">
        <v>133</v>
      </c>
      <c r="AT419" s="147" t="s">
        <v>72</v>
      </c>
      <c r="AU419" s="147" t="s">
        <v>81</v>
      </c>
      <c r="AY419" s="139" t="s">
        <v>126</v>
      </c>
      <c r="BK419" s="148">
        <f>SUM(BK420:BK422)</f>
        <v>0</v>
      </c>
    </row>
    <row r="420" spans="1:65" s="2" customFormat="1" ht="44.25" customHeight="1">
      <c r="A420" s="33"/>
      <c r="B420" s="151"/>
      <c r="C420" s="152" t="s">
        <v>803</v>
      </c>
      <c r="D420" s="152" t="s">
        <v>129</v>
      </c>
      <c r="E420" s="153" t="s">
        <v>804</v>
      </c>
      <c r="F420" s="154" t="s">
        <v>805</v>
      </c>
      <c r="G420" s="155" t="s">
        <v>247</v>
      </c>
      <c r="H420" s="156">
        <v>1</v>
      </c>
      <c r="I420" s="157"/>
      <c r="J420" s="158">
        <f>ROUND(I420*H420,2)</f>
        <v>0</v>
      </c>
      <c r="K420" s="159"/>
      <c r="L420" s="34"/>
      <c r="M420" s="160" t="s">
        <v>1</v>
      </c>
      <c r="N420" s="161" t="s">
        <v>39</v>
      </c>
      <c r="O420" s="62"/>
      <c r="P420" s="162">
        <f>O420*H420</f>
        <v>0</v>
      </c>
      <c r="Q420" s="162">
        <v>0</v>
      </c>
      <c r="R420" s="162">
        <f>Q420*H420</f>
        <v>0</v>
      </c>
      <c r="S420" s="162">
        <v>0</v>
      </c>
      <c r="T420" s="163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4" t="s">
        <v>806</v>
      </c>
      <c r="AT420" s="164" t="s">
        <v>129</v>
      </c>
      <c r="AU420" s="164" t="s">
        <v>134</v>
      </c>
      <c r="AY420" s="18" t="s">
        <v>126</v>
      </c>
      <c r="BE420" s="165">
        <f>IF(N420="základná",J420,0)</f>
        <v>0</v>
      </c>
      <c r="BF420" s="165">
        <f>IF(N420="znížená",J420,0)</f>
        <v>0</v>
      </c>
      <c r="BG420" s="165">
        <f>IF(N420="zákl. prenesená",J420,0)</f>
        <v>0</v>
      </c>
      <c r="BH420" s="165">
        <f>IF(N420="zníž. prenesená",J420,0)</f>
        <v>0</v>
      </c>
      <c r="BI420" s="165">
        <f>IF(N420="nulová",J420,0)</f>
        <v>0</v>
      </c>
      <c r="BJ420" s="18" t="s">
        <v>134</v>
      </c>
      <c r="BK420" s="165">
        <f>ROUND(I420*H420,2)</f>
        <v>0</v>
      </c>
      <c r="BL420" s="18" t="s">
        <v>806</v>
      </c>
      <c r="BM420" s="164" t="s">
        <v>807</v>
      </c>
    </row>
    <row r="421" spans="1:65" s="2" customFormat="1" ht="24.2" customHeight="1">
      <c r="A421" s="33"/>
      <c r="B421" s="151"/>
      <c r="C421" s="152" t="s">
        <v>808</v>
      </c>
      <c r="D421" s="152" t="s">
        <v>129</v>
      </c>
      <c r="E421" s="153" t="s">
        <v>809</v>
      </c>
      <c r="F421" s="154" t="s">
        <v>810</v>
      </c>
      <c r="G421" s="155" t="s">
        <v>247</v>
      </c>
      <c r="H421" s="156">
        <v>1</v>
      </c>
      <c r="I421" s="157"/>
      <c r="J421" s="158">
        <f>ROUND(I421*H421,2)</f>
        <v>0</v>
      </c>
      <c r="K421" s="159"/>
      <c r="L421" s="34"/>
      <c r="M421" s="160" t="s">
        <v>1</v>
      </c>
      <c r="N421" s="161" t="s">
        <v>39</v>
      </c>
      <c r="O421" s="62"/>
      <c r="P421" s="162">
        <f>O421*H421</f>
        <v>0</v>
      </c>
      <c r="Q421" s="162">
        <v>0</v>
      </c>
      <c r="R421" s="162">
        <f>Q421*H421</f>
        <v>0</v>
      </c>
      <c r="S421" s="162">
        <v>0</v>
      </c>
      <c r="T421" s="163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4" t="s">
        <v>806</v>
      </c>
      <c r="AT421" s="164" t="s">
        <v>129</v>
      </c>
      <c r="AU421" s="164" t="s">
        <v>134</v>
      </c>
      <c r="AY421" s="18" t="s">
        <v>126</v>
      </c>
      <c r="BE421" s="165">
        <f>IF(N421="základná",J421,0)</f>
        <v>0</v>
      </c>
      <c r="BF421" s="165">
        <f>IF(N421="znížená",J421,0)</f>
        <v>0</v>
      </c>
      <c r="BG421" s="165">
        <f>IF(N421="zákl. prenesená",J421,0)</f>
        <v>0</v>
      </c>
      <c r="BH421" s="165">
        <f>IF(N421="zníž. prenesená",J421,0)</f>
        <v>0</v>
      </c>
      <c r="BI421" s="165">
        <f>IF(N421="nulová",J421,0)</f>
        <v>0</v>
      </c>
      <c r="BJ421" s="18" t="s">
        <v>134</v>
      </c>
      <c r="BK421" s="165">
        <f>ROUND(I421*H421,2)</f>
        <v>0</v>
      </c>
      <c r="BL421" s="18" t="s">
        <v>806</v>
      </c>
      <c r="BM421" s="164" t="s">
        <v>811</v>
      </c>
    </row>
    <row r="422" spans="1:65" s="2" customFormat="1" ht="24.2" customHeight="1">
      <c r="A422" s="33"/>
      <c r="B422" s="151"/>
      <c r="C422" s="152" t="s">
        <v>812</v>
      </c>
      <c r="D422" s="152" t="s">
        <v>129</v>
      </c>
      <c r="E422" s="153" t="s">
        <v>813</v>
      </c>
      <c r="F422" s="154" t="s">
        <v>814</v>
      </c>
      <c r="G422" s="155" t="s">
        <v>247</v>
      </c>
      <c r="H422" s="156">
        <v>1</v>
      </c>
      <c r="I422" s="157"/>
      <c r="J422" s="158">
        <f>ROUND(I422*H422,2)</f>
        <v>0</v>
      </c>
      <c r="K422" s="159"/>
      <c r="L422" s="34"/>
      <c r="M422" s="160" t="s">
        <v>1</v>
      </c>
      <c r="N422" s="161" t="s">
        <v>39</v>
      </c>
      <c r="O422" s="62"/>
      <c r="P422" s="162">
        <f>O422*H422</f>
        <v>0</v>
      </c>
      <c r="Q422" s="162">
        <v>0</v>
      </c>
      <c r="R422" s="162">
        <f>Q422*H422</f>
        <v>0</v>
      </c>
      <c r="S422" s="162">
        <v>0</v>
      </c>
      <c r="T422" s="163">
        <f>S422*H422</f>
        <v>0</v>
      </c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R422" s="164" t="s">
        <v>806</v>
      </c>
      <c r="AT422" s="164" t="s">
        <v>129</v>
      </c>
      <c r="AU422" s="164" t="s">
        <v>134</v>
      </c>
      <c r="AY422" s="18" t="s">
        <v>126</v>
      </c>
      <c r="BE422" s="165">
        <f>IF(N422="základná",J422,0)</f>
        <v>0</v>
      </c>
      <c r="BF422" s="165">
        <f>IF(N422="znížená",J422,0)</f>
        <v>0</v>
      </c>
      <c r="BG422" s="165">
        <f>IF(N422="zákl. prenesená",J422,0)</f>
        <v>0</v>
      </c>
      <c r="BH422" s="165">
        <f>IF(N422="zníž. prenesená",J422,0)</f>
        <v>0</v>
      </c>
      <c r="BI422" s="165">
        <f>IF(N422="nulová",J422,0)</f>
        <v>0</v>
      </c>
      <c r="BJ422" s="18" t="s">
        <v>134</v>
      </c>
      <c r="BK422" s="165">
        <f>ROUND(I422*H422,2)</f>
        <v>0</v>
      </c>
      <c r="BL422" s="18" t="s">
        <v>806</v>
      </c>
      <c r="BM422" s="164" t="s">
        <v>815</v>
      </c>
    </row>
    <row r="423" spans="1:65" s="12" customFormat="1" ht="22.9" customHeight="1">
      <c r="B423" s="138"/>
      <c r="D423" s="139" t="s">
        <v>72</v>
      </c>
      <c r="E423" s="149" t="s">
        <v>816</v>
      </c>
      <c r="F423" s="149" t="s">
        <v>817</v>
      </c>
      <c r="I423" s="141"/>
      <c r="J423" s="150">
        <f>BK423</f>
        <v>0</v>
      </c>
      <c r="L423" s="138"/>
      <c r="M423" s="143"/>
      <c r="N423" s="144"/>
      <c r="O423" s="144"/>
      <c r="P423" s="145">
        <f>SUM(P424:P425)</f>
        <v>0</v>
      </c>
      <c r="Q423" s="144"/>
      <c r="R423" s="145">
        <f>SUM(R424:R425)</f>
        <v>0</v>
      </c>
      <c r="S423" s="144"/>
      <c r="T423" s="146">
        <f>SUM(T424:T425)</f>
        <v>0</v>
      </c>
      <c r="AR423" s="139" t="s">
        <v>133</v>
      </c>
      <c r="AT423" s="147" t="s">
        <v>72</v>
      </c>
      <c r="AU423" s="147" t="s">
        <v>81</v>
      </c>
      <c r="AY423" s="139" t="s">
        <v>126</v>
      </c>
      <c r="BK423" s="148">
        <f>SUM(BK424:BK425)</f>
        <v>0</v>
      </c>
    </row>
    <row r="424" spans="1:65" s="2" customFormat="1" ht="24.2" customHeight="1">
      <c r="A424" s="33"/>
      <c r="B424" s="151"/>
      <c r="C424" s="152" t="s">
        <v>818</v>
      </c>
      <c r="D424" s="152" t="s">
        <v>129</v>
      </c>
      <c r="E424" s="153" t="s">
        <v>819</v>
      </c>
      <c r="F424" s="154" t="s">
        <v>820</v>
      </c>
      <c r="G424" s="155" t="s">
        <v>247</v>
      </c>
      <c r="H424" s="156">
        <v>1</v>
      </c>
      <c r="I424" s="157"/>
      <c r="J424" s="158">
        <f>ROUND(I424*H424,2)</f>
        <v>0</v>
      </c>
      <c r="K424" s="159"/>
      <c r="L424" s="34"/>
      <c r="M424" s="160" t="s">
        <v>1</v>
      </c>
      <c r="N424" s="161" t="s">
        <v>39</v>
      </c>
      <c r="O424" s="62"/>
      <c r="P424" s="162">
        <f>O424*H424</f>
        <v>0</v>
      </c>
      <c r="Q424" s="162">
        <v>0</v>
      </c>
      <c r="R424" s="162">
        <f>Q424*H424</f>
        <v>0</v>
      </c>
      <c r="S424" s="162">
        <v>0</v>
      </c>
      <c r="T424" s="163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4" t="s">
        <v>806</v>
      </c>
      <c r="AT424" s="164" t="s">
        <v>129</v>
      </c>
      <c r="AU424" s="164" t="s">
        <v>134</v>
      </c>
      <c r="AY424" s="18" t="s">
        <v>126</v>
      </c>
      <c r="BE424" s="165">
        <f>IF(N424="základná",J424,0)</f>
        <v>0</v>
      </c>
      <c r="BF424" s="165">
        <f>IF(N424="znížená",J424,0)</f>
        <v>0</v>
      </c>
      <c r="BG424" s="165">
        <f>IF(N424="zákl. prenesená",J424,0)</f>
        <v>0</v>
      </c>
      <c r="BH424" s="165">
        <f>IF(N424="zníž. prenesená",J424,0)</f>
        <v>0</v>
      </c>
      <c r="BI424" s="165">
        <f>IF(N424="nulová",J424,0)</f>
        <v>0</v>
      </c>
      <c r="BJ424" s="18" t="s">
        <v>134</v>
      </c>
      <c r="BK424" s="165">
        <f>ROUND(I424*H424,2)</f>
        <v>0</v>
      </c>
      <c r="BL424" s="18" t="s">
        <v>806</v>
      </c>
      <c r="BM424" s="164" t="s">
        <v>821</v>
      </c>
    </row>
    <row r="425" spans="1:65" s="2" customFormat="1" ht="24.2" customHeight="1">
      <c r="A425" s="33"/>
      <c r="B425" s="151"/>
      <c r="C425" s="152" t="s">
        <v>822</v>
      </c>
      <c r="D425" s="152" t="s">
        <v>129</v>
      </c>
      <c r="E425" s="153" t="s">
        <v>823</v>
      </c>
      <c r="F425" s="154" t="s">
        <v>824</v>
      </c>
      <c r="G425" s="155" t="s">
        <v>247</v>
      </c>
      <c r="H425" s="156">
        <v>1</v>
      </c>
      <c r="I425" s="157"/>
      <c r="J425" s="158">
        <f>ROUND(I425*H425,2)</f>
        <v>0</v>
      </c>
      <c r="K425" s="159"/>
      <c r="L425" s="34"/>
      <c r="M425" s="160" t="s">
        <v>1</v>
      </c>
      <c r="N425" s="161" t="s">
        <v>39</v>
      </c>
      <c r="O425" s="62"/>
      <c r="P425" s="162">
        <f>O425*H425</f>
        <v>0</v>
      </c>
      <c r="Q425" s="162">
        <v>0</v>
      </c>
      <c r="R425" s="162">
        <f>Q425*H425</f>
        <v>0</v>
      </c>
      <c r="S425" s="162">
        <v>0</v>
      </c>
      <c r="T425" s="163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4" t="s">
        <v>806</v>
      </c>
      <c r="AT425" s="164" t="s">
        <v>129</v>
      </c>
      <c r="AU425" s="164" t="s">
        <v>134</v>
      </c>
      <c r="AY425" s="18" t="s">
        <v>126</v>
      </c>
      <c r="BE425" s="165">
        <f>IF(N425="základná",J425,0)</f>
        <v>0</v>
      </c>
      <c r="BF425" s="165">
        <f>IF(N425="znížená",J425,0)</f>
        <v>0</v>
      </c>
      <c r="BG425" s="165">
        <f>IF(N425="zákl. prenesená",J425,0)</f>
        <v>0</v>
      </c>
      <c r="BH425" s="165">
        <f>IF(N425="zníž. prenesená",J425,0)</f>
        <v>0</v>
      </c>
      <c r="BI425" s="165">
        <f>IF(N425="nulová",J425,0)</f>
        <v>0</v>
      </c>
      <c r="BJ425" s="18" t="s">
        <v>134</v>
      </c>
      <c r="BK425" s="165">
        <f>ROUND(I425*H425,2)</f>
        <v>0</v>
      </c>
      <c r="BL425" s="18" t="s">
        <v>806</v>
      </c>
      <c r="BM425" s="164" t="s">
        <v>825</v>
      </c>
    </row>
    <row r="426" spans="1:65" s="12" customFormat="1" ht="22.9" customHeight="1">
      <c r="B426" s="138"/>
      <c r="D426" s="139" t="s">
        <v>72</v>
      </c>
      <c r="E426" s="149" t="s">
        <v>826</v>
      </c>
      <c r="F426" s="149" t="s">
        <v>827</v>
      </c>
      <c r="I426" s="141"/>
      <c r="J426" s="150">
        <f>BK426</f>
        <v>0</v>
      </c>
      <c r="L426" s="138"/>
      <c r="M426" s="143"/>
      <c r="N426" s="144"/>
      <c r="O426" s="144"/>
      <c r="P426" s="145">
        <f>SUM(P427:P429)</f>
        <v>0</v>
      </c>
      <c r="Q426" s="144"/>
      <c r="R426" s="145">
        <f>SUM(R427:R429)</f>
        <v>0</v>
      </c>
      <c r="S426" s="144"/>
      <c r="T426" s="146">
        <f>SUM(T427:T429)</f>
        <v>0</v>
      </c>
      <c r="AR426" s="139" t="s">
        <v>133</v>
      </c>
      <c r="AT426" s="147" t="s">
        <v>72</v>
      </c>
      <c r="AU426" s="147" t="s">
        <v>81</v>
      </c>
      <c r="AY426" s="139" t="s">
        <v>126</v>
      </c>
      <c r="BK426" s="148">
        <f>SUM(BK427:BK429)</f>
        <v>0</v>
      </c>
    </row>
    <row r="427" spans="1:65" s="2" customFormat="1" ht="44.25" customHeight="1">
      <c r="A427" s="33"/>
      <c r="B427" s="151"/>
      <c r="C427" s="152" t="s">
        <v>828</v>
      </c>
      <c r="D427" s="152" t="s">
        <v>129</v>
      </c>
      <c r="E427" s="153" t="s">
        <v>829</v>
      </c>
      <c r="F427" s="154" t="s">
        <v>830</v>
      </c>
      <c r="G427" s="155" t="s">
        <v>247</v>
      </c>
      <c r="H427" s="156">
        <v>1</v>
      </c>
      <c r="I427" s="157"/>
      <c r="J427" s="158">
        <f>ROUND(I427*H427,2)</f>
        <v>0</v>
      </c>
      <c r="K427" s="159"/>
      <c r="L427" s="34"/>
      <c r="M427" s="160" t="s">
        <v>1</v>
      </c>
      <c r="N427" s="161" t="s">
        <v>39</v>
      </c>
      <c r="O427" s="62"/>
      <c r="P427" s="162">
        <f>O427*H427</f>
        <v>0</v>
      </c>
      <c r="Q427" s="162">
        <v>0</v>
      </c>
      <c r="R427" s="162">
        <f>Q427*H427</f>
        <v>0</v>
      </c>
      <c r="S427" s="162">
        <v>0</v>
      </c>
      <c r="T427" s="163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64" t="s">
        <v>806</v>
      </c>
      <c r="AT427" s="164" t="s">
        <v>129</v>
      </c>
      <c r="AU427" s="164" t="s">
        <v>134</v>
      </c>
      <c r="AY427" s="18" t="s">
        <v>126</v>
      </c>
      <c r="BE427" s="165">
        <f>IF(N427="základná",J427,0)</f>
        <v>0</v>
      </c>
      <c r="BF427" s="165">
        <f>IF(N427="znížená",J427,0)</f>
        <v>0</v>
      </c>
      <c r="BG427" s="165">
        <f>IF(N427="zákl. prenesená",J427,0)</f>
        <v>0</v>
      </c>
      <c r="BH427" s="165">
        <f>IF(N427="zníž. prenesená",J427,0)</f>
        <v>0</v>
      </c>
      <c r="BI427" s="165">
        <f>IF(N427="nulová",J427,0)</f>
        <v>0</v>
      </c>
      <c r="BJ427" s="18" t="s">
        <v>134</v>
      </c>
      <c r="BK427" s="165">
        <f>ROUND(I427*H427,2)</f>
        <v>0</v>
      </c>
      <c r="BL427" s="18" t="s">
        <v>806</v>
      </c>
      <c r="BM427" s="164" t="s">
        <v>831</v>
      </c>
    </row>
    <row r="428" spans="1:65" s="2" customFormat="1" ht="16.5" customHeight="1">
      <c r="A428" s="33"/>
      <c r="B428" s="151"/>
      <c r="C428" s="152" t="s">
        <v>832</v>
      </c>
      <c r="D428" s="152" t="s">
        <v>129</v>
      </c>
      <c r="E428" s="153" t="s">
        <v>833</v>
      </c>
      <c r="F428" s="154" t="s">
        <v>834</v>
      </c>
      <c r="G428" s="155" t="s">
        <v>835</v>
      </c>
      <c r="H428" s="156">
        <v>6</v>
      </c>
      <c r="I428" s="157"/>
      <c r="J428" s="158">
        <f>ROUND(I428*H428,2)</f>
        <v>0</v>
      </c>
      <c r="K428" s="159"/>
      <c r="L428" s="34"/>
      <c r="M428" s="160" t="s">
        <v>1</v>
      </c>
      <c r="N428" s="161" t="s">
        <v>39</v>
      </c>
      <c r="O428" s="62"/>
      <c r="P428" s="162">
        <f>O428*H428</f>
        <v>0</v>
      </c>
      <c r="Q428" s="162">
        <v>0</v>
      </c>
      <c r="R428" s="162">
        <f>Q428*H428</f>
        <v>0</v>
      </c>
      <c r="S428" s="162">
        <v>0</v>
      </c>
      <c r="T428" s="163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4" t="s">
        <v>806</v>
      </c>
      <c r="AT428" s="164" t="s">
        <v>129</v>
      </c>
      <c r="AU428" s="164" t="s">
        <v>134</v>
      </c>
      <c r="AY428" s="18" t="s">
        <v>126</v>
      </c>
      <c r="BE428" s="165">
        <f>IF(N428="základná",J428,0)</f>
        <v>0</v>
      </c>
      <c r="BF428" s="165">
        <f>IF(N428="znížená",J428,0)</f>
        <v>0</v>
      </c>
      <c r="BG428" s="165">
        <f>IF(N428="zákl. prenesená",J428,0)</f>
        <v>0</v>
      </c>
      <c r="BH428" s="165">
        <f>IF(N428="zníž. prenesená",J428,0)</f>
        <v>0</v>
      </c>
      <c r="BI428" s="165">
        <f>IF(N428="nulová",J428,0)</f>
        <v>0</v>
      </c>
      <c r="BJ428" s="18" t="s">
        <v>134</v>
      </c>
      <c r="BK428" s="165">
        <f>ROUND(I428*H428,2)</f>
        <v>0</v>
      </c>
      <c r="BL428" s="18" t="s">
        <v>806</v>
      </c>
      <c r="BM428" s="164" t="s">
        <v>836</v>
      </c>
    </row>
    <row r="429" spans="1:65" s="2" customFormat="1" ht="33" customHeight="1">
      <c r="A429" s="33"/>
      <c r="B429" s="151"/>
      <c r="C429" s="152" t="s">
        <v>837</v>
      </c>
      <c r="D429" s="152" t="s">
        <v>129</v>
      </c>
      <c r="E429" s="153" t="s">
        <v>838</v>
      </c>
      <c r="F429" s="154" t="s">
        <v>839</v>
      </c>
      <c r="G429" s="155" t="s">
        <v>247</v>
      </c>
      <c r="H429" s="156">
        <v>1</v>
      </c>
      <c r="I429" s="157"/>
      <c r="J429" s="158">
        <f>ROUND(I429*H429,2)</f>
        <v>0</v>
      </c>
      <c r="K429" s="159"/>
      <c r="L429" s="34"/>
      <c r="M429" s="160" t="s">
        <v>1</v>
      </c>
      <c r="N429" s="161" t="s">
        <v>39</v>
      </c>
      <c r="O429" s="62"/>
      <c r="P429" s="162">
        <f>O429*H429</f>
        <v>0</v>
      </c>
      <c r="Q429" s="162">
        <v>0</v>
      </c>
      <c r="R429" s="162">
        <f>Q429*H429</f>
        <v>0</v>
      </c>
      <c r="S429" s="162">
        <v>0</v>
      </c>
      <c r="T429" s="16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4" t="s">
        <v>806</v>
      </c>
      <c r="AT429" s="164" t="s">
        <v>129</v>
      </c>
      <c r="AU429" s="164" t="s">
        <v>134</v>
      </c>
      <c r="AY429" s="18" t="s">
        <v>126</v>
      </c>
      <c r="BE429" s="165">
        <f>IF(N429="základná",J429,0)</f>
        <v>0</v>
      </c>
      <c r="BF429" s="165">
        <f>IF(N429="znížená",J429,0)</f>
        <v>0</v>
      </c>
      <c r="BG429" s="165">
        <f>IF(N429="zákl. prenesená",J429,0)</f>
        <v>0</v>
      </c>
      <c r="BH429" s="165">
        <f>IF(N429="zníž. prenesená",J429,0)</f>
        <v>0</v>
      </c>
      <c r="BI429" s="165">
        <f>IF(N429="nulová",J429,0)</f>
        <v>0</v>
      </c>
      <c r="BJ429" s="18" t="s">
        <v>134</v>
      </c>
      <c r="BK429" s="165">
        <f>ROUND(I429*H429,2)</f>
        <v>0</v>
      </c>
      <c r="BL429" s="18" t="s">
        <v>806</v>
      </c>
      <c r="BM429" s="164" t="s">
        <v>840</v>
      </c>
    </row>
    <row r="430" spans="1:65" s="12" customFormat="1" ht="22.9" customHeight="1">
      <c r="B430" s="138"/>
      <c r="D430" s="139" t="s">
        <v>72</v>
      </c>
      <c r="E430" s="149" t="s">
        <v>841</v>
      </c>
      <c r="F430" s="149" t="s">
        <v>842</v>
      </c>
      <c r="I430" s="141"/>
      <c r="J430" s="150">
        <f>BK430</f>
        <v>0</v>
      </c>
      <c r="L430" s="138"/>
      <c r="M430" s="143"/>
      <c r="N430" s="144"/>
      <c r="O430" s="144"/>
      <c r="P430" s="145">
        <f>P431</f>
        <v>0</v>
      </c>
      <c r="Q430" s="144"/>
      <c r="R430" s="145">
        <f>R431</f>
        <v>0</v>
      </c>
      <c r="S430" s="144"/>
      <c r="T430" s="146">
        <f>T431</f>
        <v>0</v>
      </c>
      <c r="AR430" s="139" t="s">
        <v>133</v>
      </c>
      <c r="AT430" s="147" t="s">
        <v>72</v>
      </c>
      <c r="AU430" s="147" t="s">
        <v>81</v>
      </c>
      <c r="AY430" s="139" t="s">
        <v>126</v>
      </c>
      <c r="BK430" s="148">
        <f>BK431</f>
        <v>0</v>
      </c>
    </row>
    <row r="431" spans="1:65" s="2" customFormat="1" ht="33" customHeight="1">
      <c r="A431" s="33"/>
      <c r="B431" s="151"/>
      <c r="C431" s="152" t="s">
        <v>843</v>
      </c>
      <c r="D431" s="152" t="s">
        <v>129</v>
      </c>
      <c r="E431" s="153" t="s">
        <v>844</v>
      </c>
      <c r="F431" s="154" t="s">
        <v>845</v>
      </c>
      <c r="G431" s="155" t="s">
        <v>247</v>
      </c>
      <c r="H431" s="156">
        <v>1</v>
      </c>
      <c r="I431" s="157"/>
      <c r="J431" s="158">
        <f>ROUND(I431*H431,2)</f>
        <v>0</v>
      </c>
      <c r="K431" s="159"/>
      <c r="L431" s="34"/>
      <c r="M431" s="209" t="s">
        <v>1</v>
      </c>
      <c r="N431" s="210" t="s">
        <v>39</v>
      </c>
      <c r="O431" s="211"/>
      <c r="P431" s="212">
        <f>O431*H431</f>
        <v>0</v>
      </c>
      <c r="Q431" s="212">
        <v>0</v>
      </c>
      <c r="R431" s="212">
        <f>Q431*H431</f>
        <v>0</v>
      </c>
      <c r="S431" s="212">
        <v>0</v>
      </c>
      <c r="T431" s="21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4" t="s">
        <v>806</v>
      </c>
      <c r="AT431" s="164" t="s">
        <v>129</v>
      </c>
      <c r="AU431" s="164" t="s">
        <v>134</v>
      </c>
      <c r="AY431" s="18" t="s">
        <v>126</v>
      </c>
      <c r="BE431" s="165">
        <f>IF(N431="základná",J431,0)</f>
        <v>0</v>
      </c>
      <c r="BF431" s="165">
        <f>IF(N431="znížená",J431,0)</f>
        <v>0</v>
      </c>
      <c r="BG431" s="165">
        <f>IF(N431="zákl. prenesená",J431,0)</f>
        <v>0</v>
      </c>
      <c r="BH431" s="165">
        <f>IF(N431="zníž. prenesená",J431,0)</f>
        <v>0</v>
      </c>
      <c r="BI431" s="165">
        <f>IF(N431="nulová",J431,0)</f>
        <v>0</v>
      </c>
      <c r="BJ431" s="18" t="s">
        <v>134</v>
      </c>
      <c r="BK431" s="165">
        <f>ROUND(I431*H431,2)</f>
        <v>0</v>
      </c>
      <c r="BL431" s="18" t="s">
        <v>806</v>
      </c>
      <c r="BM431" s="164" t="s">
        <v>846</v>
      </c>
    </row>
    <row r="432" spans="1:65" s="2" customFormat="1" ht="6.95" customHeight="1">
      <c r="A432" s="33"/>
      <c r="B432" s="51"/>
      <c r="C432" s="52"/>
      <c r="D432" s="52"/>
      <c r="E432" s="52"/>
      <c r="F432" s="52"/>
      <c r="G432" s="52"/>
      <c r="H432" s="52"/>
      <c r="I432" s="52"/>
      <c r="J432" s="52"/>
      <c r="K432" s="52"/>
      <c r="L432" s="34"/>
      <c r="M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</row>
  </sheetData>
  <autoFilter ref="C130:K431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>
      <selection activeCell="E24" sqref="E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89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59" t="str">
        <f>'Rekapitulácia stavby'!K6</f>
        <v>Podchod Trieda arm. gen. L. Svobodu - Adlerova, Košice - rekonštrukcia</v>
      </c>
      <c r="F7" s="260"/>
      <c r="G7" s="260"/>
      <c r="H7" s="260"/>
      <c r="L7" s="21"/>
    </row>
    <row r="8" spans="1:46" s="2" customFormat="1" ht="12" customHeight="1">
      <c r="A8" s="33"/>
      <c r="B8" s="34"/>
      <c r="C8" s="33"/>
      <c r="D8" s="28" t="s">
        <v>90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5" t="s">
        <v>847</v>
      </c>
      <c r="F9" s="258"/>
      <c r="G9" s="258"/>
      <c r="H9" s="25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29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1" t="str">
        <f>'Rekapitulácia stavby'!E14</f>
        <v>Vyplň údaj</v>
      </c>
      <c r="F18" s="225"/>
      <c r="G18" s="225"/>
      <c r="H18" s="225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29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8"/>
      <c r="B27" s="99"/>
      <c r="C27" s="98"/>
      <c r="D27" s="98"/>
      <c r="E27" s="230" t="s">
        <v>1</v>
      </c>
      <c r="F27" s="230"/>
      <c r="G27" s="230"/>
      <c r="H27" s="230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33</v>
      </c>
      <c r="E30" s="33"/>
      <c r="F30" s="33"/>
      <c r="G30" s="33"/>
      <c r="H30" s="33"/>
      <c r="I30" s="33"/>
      <c r="J30" s="75">
        <f>ROUND(J120,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37</v>
      </c>
      <c r="E33" s="39" t="s">
        <v>38</v>
      </c>
      <c r="F33" s="103">
        <f>ROUND((SUM(BE120:BE200)),  2)</f>
        <v>0</v>
      </c>
      <c r="G33" s="104"/>
      <c r="H33" s="104"/>
      <c r="I33" s="105">
        <v>0.2</v>
      </c>
      <c r="J33" s="103">
        <f>ROUND(((SUM(BE120:BE200))*I33),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39</v>
      </c>
      <c r="F34" s="103">
        <f>ROUND((SUM(BF120:BF200)),  2)</f>
        <v>0</v>
      </c>
      <c r="G34" s="104"/>
      <c r="H34" s="104"/>
      <c r="I34" s="105">
        <v>0.2</v>
      </c>
      <c r="J34" s="103">
        <f>ROUND(((SUM(BF120:BF200))*I34),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6">
        <f>ROUND((SUM(BG120:BG200)),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6">
        <f>ROUND((SUM(BH120:BH200)),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42</v>
      </c>
      <c r="F37" s="103">
        <f>ROUND((SUM(BI120:BI200)),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43</v>
      </c>
      <c r="E39" s="64"/>
      <c r="F39" s="64"/>
      <c r="G39" s="110" t="s">
        <v>44</v>
      </c>
      <c r="H39" s="111" t="s">
        <v>45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48</v>
      </c>
      <c r="E61" s="36"/>
      <c r="F61" s="114" t="s">
        <v>49</v>
      </c>
      <c r="G61" s="49" t="s">
        <v>48</v>
      </c>
      <c r="H61" s="36"/>
      <c r="I61" s="36"/>
      <c r="J61" s="115" t="s">
        <v>49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50</v>
      </c>
      <c r="E65" s="50"/>
      <c r="F65" s="50"/>
      <c r="G65" s="47" t="s">
        <v>51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48</v>
      </c>
      <c r="E76" s="36"/>
      <c r="F76" s="114" t="s">
        <v>49</v>
      </c>
      <c r="G76" s="49" t="s">
        <v>48</v>
      </c>
      <c r="H76" s="36"/>
      <c r="I76" s="36"/>
      <c r="J76" s="115" t="s">
        <v>49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9" t="str">
        <f>E7</f>
        <v>Podchod Trieda arm. gen. L. Svobodu - Adlerova, Košice - rekonštrukcia</v>
      </c>
      <c r="F85" s="260"/>
      <c r="G85" s="260"/>
      <c r="H85" s="260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90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5" t="str">
        <f>E9</f>
        <v>601-00 - Osvetlenie podchodu</v>
      </c>
      <c r="F87" s="258"/>
      <c r="G87" s="258"/>
      <c r="H87" s="25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Košice</v>
      </c>
      <c r="G89" s="33"/>
      <c r="H89" s="33"/>
      <c r="I89" s="28" t="s">
        <v>21</v>
      </c>
      <c r="J89" s="59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Mesto Košice</v>
      </c>
      <c r="G91" s="33"/>
      <c r="H91" s="33"/>
      <c r="I91" s="28" t="s">
        <v>28</v>
      </c>
      <c r="J91" s="31" t="str">
        <f>E21</f>
        <v>TUNROAD Engineering, s.r.o.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7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 t="str">
        <f>E24</f>
        <v>TUNROAD Engineering, s.r.o.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93</v>
      </c>
      <c r="D94" s="108"/>
      <c r="E94" s="108"/>
      <c r="F94" s="108"/>
      <c r="G94" s="108"/>
      <c r="H94" s="108"/>
      <c r="I94" s="108"/>
      <c r="J94" s="117" t="s">
        <v>94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95</v>
      </c>
      <c r="D96" s="33"/>
      <c r="E96" s="33"/>
      <c r="F96" s="33"/>
      <c r="G96" s="33"/>
      <c r="H96" s="33"/>
      <c r="I96" s="33"/>
      <c r="J96" s="75">
        <f>J120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96</v>
      </c>
    </row>
    <row r="97" spans="1:31" s="9" customFormat="1" ht="24.95" customHeight="1">
      <c r="B97" s="119"/>
      <c r="D97" s="120" t="s">
        <v>848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1:31" s="10" customFormat="1" ht="19.899999999999999" customHeight="1">
      <c r="B98" s="123"/>
      <c r="D98" s="124" t="s">
        <v>849</v>
      </c>
      <c r="E98" s="125"/>
      <c r="F98" s="125"/>
      <c r="G98" s="125"/>
      <c r="H98" s="125"/>
      <c r="I98" s="125"/>
      <c r="J98" s="126">
        <f>J122</f>
        <v>0</v>
      </c>
      <c r="L98" s="123"/>
    </row>
    <row r="99" spans="1:31" s="10" customFormat="1" ht="19.899999999999999" customHeight="1">
      <c r="B99" s="123"/>
      <c r="D99" s="124" t="s">
        <v>850</v>
      </c>
      <c r="E99" s="125"/>
      <c r="F99" s="125"/>
      <c r="G99" s="125"/>
      <c r="H99" s="125"/>
      <c r="I99" s="125"/>
      <c r="J99" s="126">
        <f>J174</f>
        <v>0</v>
      </c>
      <c r="L99" s="123"/>
    </row>
    <row r="100" spans="1:31" s="9" customFormat="1" ht="24.95" customHeight="1">
      <c r="B100" s="119"/>
      <c r="D100" s="120" t="s">
        <v>851</v>
      </c>
      <c r="E100" s="121"/>
      <c r="F100" s="121"/>
      <c r="G100" s="121"/>
      <c r="H100" s="121"/>
      <c r="I100" s="121"/>
      <c r="J100" s="122">
        <f>J196</f>
        <v>0</v>
      </c>
      <c r="L100" s="119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112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6.25" customHeight="1">
      <c r="A110" s="33"/>
      <c r="B110" s="34"/>
      <c r="C110" s="33"/>
      <c r="D110" s="33"/>
      <c r="E110" s="259" t="str">
        <f>E7</f>
        <v>Podchod Trieda arm. gen. L. Svobodu - Adlerova, Košice - rekonštrukcia</v>
      </c>
      <c r="F110" s="260"/>
      <c r="G110" s="260"/>
      <c r="H110" s="260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90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5" t="str">
        <f>E9</f>
        <v>601-00 - Osvetlenie podchodu</v>
      </c>
      <c r="F112" s="258"/>
      <c r="G112" s="258"/>
      <c r="H112" s="258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F12</f>
        <v>Košice</v>
      </c>
      <c r="G114" s="33"/>
      <c r="H114" s="33"/>
      <c r="I114" s="28" t="s">
        <v>21</v>
      </c>
      <c r="J114" s="59" t="str">
        <f>IF(J12="","",J12)</f>
        <v>Vyplň údaj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25.7" customHeight="1">
      <c r="A116" s="33"/>
      <c r="B116" s="34"/>
      <c r="C116" s="28" t="s">
        <v>22</v>
      </c>
      <c r="D116" s="33"/>
      <c r="E116" s="33"/>
      <c r="F116" s="26" t="str">
        <f>E15</f>
        <v>Mesto Košice</v>
      </c>
      <c r="G116" s="33"/>
      <c r="H116" s="33"/>
      <c r="I116" s="28" t="s">
        <v>28</v>
      </c>
      <c r="J116" s="31" t="str">
        <f>E21</f>
        <v>TUNROAD Engineering, s.r.o.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5.7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28" t="s">
        <v>31</v>
      </c>
      <c r="J117" s="31" t="str">
        <f>E24</f>
        <v>TUNROAD Engineering, s.r.o.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27"/>
      <c r="B119" s="128"/>
      <c r="C119" s="129" t="s">
        <v>113</v>
      </c>
      <c r="D119" s="130" t="s">
        <v>58</v>
      </c>
      <c r="E119" s="130" t="s">
        <v>54</v>
      </c>
      <c r="F119" s="130" t="s">
        <v>55</v>
      </c>
      <c r="G119" s="130" t="s">
        <v>114</v>
      </c>
      <c r="H119" s="130" t="s">
        <v>115</v>
      </c>
      <c r="I119" s="130" t="s">
        <v>116</v>
      </c>
      <c r="J119" s="131" t="s">
        <v>94</v>
      </c>
      <c r="K119" s="132" t="s">
        <v>117</v>
      </c>
      <c r="L119" s="133"/>
      <c r="M119" s="66" t="s">
        <v>1</v>
      </c>
      <c r="N119" s="67" t="s">
        <v>37</v>
      </c>
      <c r="O119" s="67" t="s">
        <v>118</v>
      </c>
      <c r="P119" s="67" t="s">
        <v>119</v>
      </c>
      <c r="Q119" s="67" t="s">
        <v>120</v>
      </c>
      <c r="R119" s="67" t="s">
        <v>121</v>
      </c>
      <c r="S119" s="67" t="s">
        <v>122</v>
      </c>
      <c r="T119" s="68" t="s">
        <v>123</v>
      </c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</row>
    <row r="120" spans="1:65" s="2" customFormat="1" ht="22.9" customHeight="1">
      <c r="A120" s="33"/>
      <c r="B120" s="34"/>
      <c r="C120" s="73" t="s">
        <v>95</v>
      </c>
      <c r="D120" s="33"/>
      <c r="E120" s="33"/>
      <c r="F120" s="33"/>
      <c r="G120" s="33"/>
      <c r="H120" s="33"/>
      <c r="I120" s="33"/>
      <c r="J120" s="134">
        <f>BK120</f>
        <v>0</v>
      </c>
      <c r="K120" s="33"/>
      <c r="L120" s="34"/>
      <c r="M120" s="69"/>
      <c r="N120" s="60"/>
      <c r="O120" s="70"/>
      <c r="P120" s="135">
        <f>P121+P196</f>
        <v>0</v>
      </c>
      <c r="Q120" s="70"/>
      <c r="R120" s="135">
        <f>R121+R196</f>
        <v>0</v>
      </c>
      <c r="S120" s="70"/>
      <c r="T120" s="136">
        <f>T121+T196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72</v>
      </c>
      <c r="AU120" s="18" t="s">
        <v>96</v>
      </c>
      <c r="BK120" s="137">
        <f>BK121+BK196</f>
        <v>0</v>
      </c>
    </row>
    <row r="121" spans="1:65" s="12" customFormat="1" ht="25.9" customHeight="1">
      <c r="B121" s="138"/>
      <c r="D121" s="139" t="s">
        <v>72</v>
      </c>
      <c r="E121" s="140" t="s">
        <v>205</v>
      </c>
      <c r="F121" s="140" t="s">
        <v>852</v>
      </c>
      <c r="I121" s="141"/>
      <c r="J121" s="142">
        <f>BK121</f>
        <v>0</v>
      </c>
      <c r="L121" s="138"/>
      <c r="M121" s="143"/>
      <c r="N121" s="144"/>
      <c r="O121" s="144"/>
      <c r="P121" s="145">
        <f>P122+P174</f>
        <v>0</v>
      </c>
      <c r="Q121" s="144"/>
      <c r="R121" s="145">
        <f>R122+R174</f>
        <v>0</v>
      </c>
      <c r="S121" s="144"/>
      <c r="T121" s="146">
        <f>T122+T174</f>
        <v>0</v>
      </c>
      <c r="AR121" s="139" t="s">
        <v>145</v>
      </c>
      <c r="AT121" s="147" t="s">
        <v>72</v>
      </c>
      <c r="AU121" s="147" t="s">
        <v>73</v>
      </c>
      <c r="AY121" s="139" t="s">
        <v>126</v>
      </c>
      <c r="BK121" s="148">
        <f>BK122+BK174</f>
        <v>0</v>
      </c>
    </row>
    <row r="122" spans="1:65" s="12" customFormat="1" ht="22.9" customHeight="1">
      <c r="B122" s="138"/>
      <c r="D122" s="139" t="s">
        <v>72</v>
      </c>
      <c r="E122" s="149" t="s">
        <v>853</v>
      </c>
      <c r="F122" s="149" t="s">
        <v>854</v>
      </c>
      <c r="I122" s="141"/>
      <c r="J122" s="150">
        <f>BK122</f>
        <v>0</v>
      </c>
      <c r="L122" s="138"/>
      <c r="M122" s="143"/>
      <c r="N122" s="144"/>
      <c r="O122" s="144"/>
      <c r="P122" s="145">
        <f>SUM(P123:P173)</f>
        <v>0</v>
      </c>
      <c r="Q122" s="144"/>
      <c r="R122" s="145">
        <f>SUM(R123:R173)</f>
        <v>0</v>
      </c>
      <c r="S122" s="144"/>
      <c r="T122" s="146">
        <f>SUM(T123:T173)</f>
        <v>0</v>
      </c>
      <c r="AR122" s="139" t="s">
        <v>145</v>
      </c>
      <c r="AT122" s="147" t="s">
        <v>72</v>
      </c>
      <c r="AU122" s="147" t="s">
        <v>81</v>
      </c>
      <c r="AY122" s="139" t="s">
        <v>126</v>
      </c>
      <c r="BK122" s="148">
        <f>SUM(BK123:BK173)</f>
        <v>0</v>
      </c>
    </row>
    <row r="123" spans="1:65" s="2" customFormat="1" ht="16.5" customHeight="1">
      <c r="A123" s="33"/>
      <c r="B123" s="151"/>
      <c r="C123" s="152" t="s">
        <v>81</v>
      </c>
      <c r="D123" s="152" t="s">
        <v>129</v>
      </c>
      <c r="E123" s="153" t="s">
        <v>855</v>
      </c>
      <c r="F123" s="154" t="s">
        <v>856</v>
      </c>
      <c r="G123" s="155" t="s">
        <v>276</v>
      </c>
      <c r="H123" s="156">
        <v>80</v>
      </c>
      <c r="I123" s="157"/>
      <c r="J123" s="158">
        <f t="shared" ref="J123:J154" si="0">ROUND(I123*H123,2)</f>
        <v>0</v>
      </c>
      <c r="K123" s="159"/>
      <c r="L123" s="34"/>
      <c r="M123" s="160" t="s">
        <v>1</v>
      </c>
      <c r="N123" s="161" t="s">
        <v>39</v>
      </c>
      <c r="O123" s="62"/>
      <c r="P123" s="162">
        <f t="shared" ref="P123:P154" si="1">O123*H123</f>
        <v>0</v>
      </c>
      <c r="Q123" s="162">
        <v>0</v>
      </c>
      <c r="R123" s="162">
        <f t="shared" ref="R123:R154" si="2">Q123*H123</f>
        <v>0</v>
      </c>
      <c r="S123" s="162">
        <v>0</v>
      </c>
      <c r="T123" s="163">
        <f t="shared" ref="T123:T154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446</v>
      </c>
      <c r="AT123" s="164" t="s">
        <v>129</v>
      </c>
      <c r="AU123" s="164" t="s">
        <v>134</v>
      </c>
      <c r="AY123" s="18" t="s">
        <v>126</v>
      </c>
      <c r="BE123" s="165">
        <f t="shared" ref="BE123:BE154" si="4">IF(N123="základná",J123,0)</f>
        <v>0</v>
      </c>
      <c r="BF123" s="165">
        <f t="shared" ref="BF123:BF154" si="5">IF(N123="znížená",J123,0)</f>
        <v>0</v>
      </c>
      <c r="BG123" s="165">
        <f t="shared" ref="BG123:BG154" si="6">IF(N123="zákl. prenesená",J123,0)</f>
        <v>0</v>
      </c>
      <c r="BH123" s="165">
        <f t="shared" ref="BH123:BH154" si="7">IF(N123="zníž. prenesená",J123,0)</f>
        <v>0</v>
      </c>
      <c r="BI123" s="165">
        <f t="shared" ref="BI123:BI154" si="8">IF(N123="nulová",J123,0)</f>
        <v>0</v>
      </c>
      <c r="BJ123" s="18" t="s">
        <v>134</v>
      </c>
      <c r="BK123" s="165">
        <f t="shared" ref="BK123:BK154" si="9">ROUND(I123*H123,2)</f>
        <v>0</v>
      </c>
      <c r="BL123" s="18" t="s">
        <v>446</v>
      </c>
      <c r="BM123" s="164" t="s">
        <v>857</v>
      </c>
    </row>
    <row r="124" spans="1:65" s="2" customFormat="1" ht="16.5" customHeight="1">
      <c r="A124" s="33"/>
      <c r="B124" s="151"/>
      <c r="C124" s="190" t="s">
        <v>134</v>
      </c>
      <c r="D124" s="190" t="s">
        <v>205</v>
      </c>
      <c r="E124" s="191" t="s">
        <v>858</v>
      </c>
      <c r="F124" s="192" t="s">
        <v>859</v>
      </c>
      <c r="G124" s="193" t="s">
        <v>276</v>
      </c>
      <c r="H124" s="194">
        <v>80</v>
      </c>
      <c r="I124" s="195"/>
      <c r="J124" s="196">
        <f t="shared" si="0"/>
        <v>0</v>
      </c>
      <c r="K124" s="197"/>
      <c r="L124" s="198"/>
      <c r="M124" s="199" t="s">
        <v>1</v>
      </c>
      <c r="N124" s="200" t="s">
        <v>39</v>
      </c>
      <c r="O124" s="62"/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4" t="s">
        <v>860</v>
      </c>
      <c r="AT124" s="164" t="s">
        <v>205</v>
      </c>
      <c r="AU124" s="164" t="s">
        <v>134</v>
      </c>
      <c r="AY124" s="18" t="s">
        <v>126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134</v>
      </c>
      <c r="BK124" s="165">
        <f t="shared" si="9"/>
        <v>0</v>
      </c>
      <c r="BL124" s="18" t="s">
        <v>446</v>
      </c>
      <c r="BM124" s="164" t="s">
        <v>861</v>
      </c>
    </row>
    <row r="125" spans="1:65" s="2" customFormat="1" ht="16.5" customHeight="1">
      <c r="A125" s="33"/>
      <c r="B125" s="151"/>
      <c r="C125" s="190" t="s">
        <v>145</v>
      </c>
      <c r="D125" s="190" t="s">
        <v>205</v>
      </c>
      <c r="E125" s="191" t="s">
        <v>862</v>
      </c>
      <c r="F125" s="192" t="s">
        <v>863</v>
      </c>
      <c r="G125" s="193" t="s">
        <v>276</v>
      </c>
      <c r="H125" s="194">
        <v>160</v>
      </c>
      <c r="I125" s="195"/>
      <c r="J125" s="196">
        <f t="shared" si="0"/>
        <v>0</v>
      </c>
      <c r="K125" s="197"/>
      <c r="L125" s="198"/>
      <c r="M125" s="199" t="s">
        <v>1</v>
      </c>
      <c r="N125" s="200" t="s">
        <v>39</v>
      </c>
      <c r="O125" s="62"/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860</v>
      </c>
      <c r="AT125" s="164" t="s">
        <v>205</v>
      </c>
      <c r="AU125" s="164" t="s">
        <v>134</v>
      </c>
      <c r="AY125" s="18" t="s">
        <v>126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134</v>
      </c>
      <c r="BK125" s="165">
        <f t="shared" si="9"/>
        <v>0</v>
      </c>
      <c r="BL125" s="18" t="s">
        <v>446</v>
      </c>
      <c r="BM125" s="164" t="s">
        <v>864</v>
      </c>
    </row>
    <row r="126" spans="1:65" s="2" customFormat="1" ht="24.2" customHeight="1">
      <c r="A126" s="33"/>
      <c r="B126" s="151"/>
      <c r="C126" s="152" t="s">
        <v>133</v>
      </c>
      <c r="D126" s="152" t="s">
        <v>129</v>
      </c>
      <c r="E126" s="153" t="s">
        <v>865</v>
      </c>
      <c r="F126" s="154" t="s">
        <v>866</v>
      </c>
      <c r="G126" s="155" t="s">
        <v>276</v>
      </c>
      <c r="H126" s="156">
        <v>50</v>
      </c>
      <c r="I126" s="157"/>
      <c r="J126" s="158">
        <f t="shared" si="0"/>
        <v>0</v>
      </c>
      <c r="K126" s="159"/>
      <c r="L126" s="34"/>
      <c r="M126" s="160" t="s">
        <v>1</v>
      </c>
      <c r="N126" s="161" t="s">
        <v>39</v>
      </c>
      <c r="O126" s="62"/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446</v>
      </c>
      <c r="AT126" s="164" t="s">
        <v>129</v>
      </c>
      <c r="AU126" s="164" t="s">
        <v>134</v>
      </c>
      <c r="AY126" s="18" t="s">
        <v>126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134</v>
      </c>
      <c r="BK126" s="165">
        <f t="shared" si="9"/>
        <v>0</v>
      </c>
      <c r="BL126" s="18" t="s">
        <v>446</v>
      </c>
      <c r="BM126" s="164" t="s">
        <v>867</v>
      </c>
    </row>
    <row r="127" spans="1:65" s="2" customFormat="1" ht="24.2" customHeight="1">
      <c r="A127" s="33"/>
      <c r="B127" s="151"/>
      <c r="C127" s="190" t="s">
        <v>154</v>
      </c>
      <c r="D127" s="190" t="s">
        <v>205</v>
      </c>
      <c r="E127" s="191" t="s">
        <v>868</v>
      </c>
      <c r="F127" s="192" t="s">
        <v>869</v>
      </c>
      <c r="G127" s="193" t="s">
        <v>276</v>
      </c>
      <c r="H127" s="194">
        <v>50</v>
      </c>
      <c r="I127" s="195"/>
      <c r="J127" s="196">
        <f t="shared" si="0"/>
        <v>0</v>
      </c>
      <c r="K127" s="197"/>
      <c r="L127" s="198"/>
      <c r="M127" s="199" t="s">
        <v>1</v>
      </c>
      <c r="N127" s="200" t="s">
        <v>39</v>
      </c>
      <c r="O127" s="62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860</v>
      </c>
      <c r="AT127" s="164" t="s">
        <v>205</v>
      </c>
      <c r="AU127" s="164" t="s">
        <v>134</v>
      </c>
      <c r="AY127" s="18" t="s">
        <v>126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134</v>
      </c>
      <c r="BK127" s="165">
        <f t="shared" si="9"/>
        <v>0</v>
      </c>
      <c r="BL127" s="18" t="s">
        <v>446</v>
      </c>
      <c r="BM127" s="164" t="s">
        <v>870</v>
      </c>
    </row>
    <row r="128" spans="1:65" s="2" customFormat="1" ht="16.5" customHeight="1">
      <c r="A128" s="33"/>
      <c r="B128" s="151"/>
      <c r="C128" s="152" t="s">
        <v>160</v>
      </c>
      <c r="D128" s="152" t="s">
        <v>129</v>
      </c>
      <c r="E128" s="153" t="s">
        <v>871</v>
      </c>
      <c r="F128" s="154" t="s">
        <v>872</v>
      </c>
      <c r="G128" s="155" t="s">
        <v>276</v>
      </c>
      <c r="H128" s="156">
        <v>1</v>
      </c>
      <c r="I128" s="157"/>
      <c r="J128" s="158">
        <f t="shared" si="0"/>
        <v>0</v>
      </c>
      <c r="K128" s="159"/>
      <c r="L128" s="34"/>
      <c r="M128" s="160" t="s">
        <v>1</v>
      </c>
      <c r="N128" s="161" t="s">
        <v>39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446</v>
      </c>
      <c r="AT128" s="164" t="s">
        <v>129</v>
      </c>
      <c r="AU128" s="164" t="s">
        <v>134</v>
      </c>
      <c r="AY128" s="18" t="s">
        <v>126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134</v>
      </c>
      <c r="BK128" s="165">
        <f t="shared" si="9"/>
        <v>0</v>
      </c>
      <c r="BL128" s="18" t="s">
        <v>446</v>
      </c>
      <c r="BM128" s="164" t="s">
        <v>873</v>
      </c>
    </row>
    <row r="129" spans="1:65" s="2" customFormat="1" ht="16.5" customHeight="1">
      <c r="A129" s="33"/>
      <c r="B129" s="151"/>
      <c r="C129" s="190" t="s">
        <v>165</v>
      </c>
      <c r="D129" s="190" t="s">
        <v>205</v>
      </c>
      <c r="E129" s="191" t="s">
        <v>874</v>
      </c>
      <c r="F129" s="192" t="s">
        <v>875</v>
      </c>
      <c r="G129" s="193" t="s">
        <v>276</v>
      </c>
      <c r="H129" s="194">
        <v>1</v>
      </c>
      <c r="I129" s="195"/>
      <c r="J129" s="196">
        <f t="shared" si="0"/>
        <v>0</v>
      </c>
      <c r="K129" s="197"/>
      <c r="L129" s="198"/>
      <c r="M129" s="199" t="s">
        <v>1</v>
      </c>
      <c r="N129" s="200" t="s">
        <v>39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860</v>
      </c>
      <c r="AT129" s="164" t="s">
        <v>205</v>
      </c>
      <c r="AU129" s="164" t="s">
        <v>134</v>
      </c>
      <c r="AY129" s="18" t="s">
        <v>126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134</v>
      </c>
      <c r="BK129" s="165">
        <f t="shared" si="9"/>
        <v>0</v>
      </c>
      <c r="BL129" s="18" t="s">
        <v>446</v>
      </c>
      <c r="BM129" s="164" t="s">
        <v>876</v>
      </c>
    </row>
    <row r="130" spans="1:65" s="2" customFormat="1" ht="21.75" customHeight="1">
      <c r="A130" s="33"/>
      <c r="B130" s="151"/>
      <c r="C130" s="152" t="s">
        <v>170</v>
      </c>
      <c r="D130" s="152" t="s">
        <v>129</v>
      </c>
      <c r="E130" s="153" t="s">
        <v>877</v>
      </c>
      <c r="F130" s="154" t="s">
        <v>878</v>
      </c>
      <c r="G130" s="155" t="s">
        <v>132</v>
      </c>
      <c r="H130" s="156">
        <v>8</v>
      </c>
      <c r="I130" s="157"/>
      <c r="J130" s="158">
        <f t="shared" si="0"/>
        <v>0</v>
      </c>
      <c r="K130" s="159"/>
      <c r="L130" s="34"/>
      <c r="M130" s="160" t="s">
        <v>1</v>
      </c>
      <c r="N130" s="161" t="s">
        <v>39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446</v>
      </c>
      <c r="AT130" s="164" t="s">
        <v>129</v>
      </c>
      <c r="AU130" s="164" t="s">
        <v>134</v>
      </c>
      <c r="AY130" s="18" t="s">
        <v>126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134</v>
      </c>
      <c r="BK130" s="165">
        <f t="shared" si="9"/>
        <v>0</v>
      </c>
      <c r="BL130" s="18" t="s">
        <v>446</v>
      </c>
      <c r="BM130" s="164" t="s">
        <v>879</v>
      </c>
    </row>
    <row r="131" spans="1:65" s="2" customFormat="1" ht="24.2" customHeight="1">
      <c r="A131" s="33"/>
      <c r="B131" s="151"/>
      <c r="C131" s="152" t="s">
        <v>174</v>
      </c>
      <c r="D131" s="152" t="s">
        <v>129</v>
      </c>
      <c r="E131" s="153" t="s">
        <v>880</v>
      </c>
      <c r="F131" s="154" t="s">
        <v>881</v>
      </c>
      <c r="G131" s="155" t="s">
        <v>132</v>
      </c>
      <c r="H131" s="156">
        <v>2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39</v>
      </c>
      <c r="O131" s="62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446</v>
      </c>
      <c r="AT131" s="164" t="s">
        <v>129</v>
      </c>
      <c r="AU131" s="164" t="s">
        <v>134</v>
      </c>
      <c r="AY131" s="18" t="s">
        <v>126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134</v>
      </c>
      <c r="BK131" s="165">
        <f t="shared" si="9"/>
        <v>0</v>
      </c>
      <c r="BL131" s="18" t="s">
        <v>446</v>
      </c>
      <c r="BM131" s="164" t="s">
        <v>882</v>
      </c>
    </row>
    <row r="132" spans="1:65" s="2" customFormat="1" ht="21.75" customHeight="1">
      <c r="A132" s="33"/>
      <c r="B132" s="151"/>
      <c r="C132" s="190" t="s">
        <v>181</v>
      </c>
      <c r="D132" s="190" t="s">
        <v>205</v>
      </c>
      <c r="E132" s="191" t="s">
        <v>883</v>
      </c>
      <c r="F132" s="192" t="s">
        <v>884</v>
      </c>
      <c r="G132" s="193" t="s">
        <v>132</v>
      </c>
      <c r="H132" s="194">
        <v>2</v>
      </c>
      <c r="I132" s="195"/>
      <c r="J132" s="196">
        <f t="shared" si="0"/>
        <v>0</v>
      </c>
      <c r="K132" s="197"/>
      <c r="L132" s="198"/>
      <c r="M132" s="199" t="s">
        <v>1</v>
      </c>
      <c r="N132" s="200" t="s">
        <v>39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860</v>
      </c>
      <c r="AT132" s="164" t="s">
        <v>205</v>
      </c>
      <c r="AU132" s="164" t="s">
        <v>134</v>
      </c>
      <c r="AY132" s="18" t="s">
        <v>126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134</v>
      </c>
      <c r="BK132" s="165">
        <f t="shared" si="9"/>
        <v>0</v>
      </c>
      <c r="BL132" s="18" t="s">
        <v>446</v>
      </c>
      <c r="BM132" s="164" t="s">
        <v>885</v>
      </c>
    </row>
    <row r="133" spans="1:65" s="2" customFormat="1" ht="16.5" customHeight="1">
      <c r="A133" s="33"/>
      <c r="B133" s="151"/>
      <c r="C133" s="152" t="s">
        <v>186</v>
      </c>
      <c r="D133" s="152" t="s">
        <v>129</v>
      </c>
      <c r="E133" s="153" t="s">
        <v>886</v>
      </c>
      <c r="F133" s="154" t="s">
        <v>887</v>
      </c>
      <c r="G133" s="155" t="s">
        <v>132</v>
      </c>
      <c r="H133" s="156">
        <v>4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39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446</v>
      </c>
      <c r="AT133" s="164" t="s">
        <v>129</v>
      </c>
      <c r="AU133" s="164" t="s">
        <v>134</v>
      </c>
      <c r="AY133" s="18" t="s">
        <v>126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134</v>
      </c>
      <c r="BK133" s="165">
        <f t="shared" si="9"/>
        <v>0</v>
      </c>
      <c r="BL133" s="18" t="s">
        <v>446</v>
      </c>
      <c r="BM133" s="164" t="s">
        <v>888</v>
      </c>
    </row>
    <row r="134" spans="1:65" s="2" customFormat="1" ht="16.5" customHeight="1">
      <c r="A134" s="33"/>
      <c r="B134" s="151"/>
      <c r="C134" s="190" t="s">
        <v>191</v>
      </c>
      <c r="D134" s="190" t="s">
        <v>205</v>
      </c>
      <c r="E134" s="191" t="s">
        <v>889</v>
      </c>
      <c r="F134" s="192" t="s">
        <v>890</v>
      </c>
      <c r="G134" s="193" t="s">
        <v>132</v>
      </c>
      <c r="H134" s="194">
        <v>4</v>
      </c>
      <c r="I134" s="195"/>
      <c r="J134" s="196">
        <f t="shared" si="0"/>
        <v>0</v>
      </c>
      <c r="K134" s="197"/>
      <c r="L134" s="198"/>
      <c r="M134" s="199" t="s">
        <v>1</v>
      </c>
      <c r="N134" s="200" t="s">
        <v>39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860</v>
      </c>
      <c r="AT134" s="164" t="s">
        <v>205</v>
      </c>
      <c r="AU134" s="164" t="s">
        <v>134</v>
      </c>
      <c r="AY134" s="18" t="s">
        <v>126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134</v>
      </c>
      <c r="BK134" s="165">
        <f t="shared" si="9"/>
        <v>0</v>
      </c>
      <c r="BL134" s="18" t="s">
        <v>446</v>
      </c>
      <c r="BM134" s="164" t="s">
        <v>891</v>
      </c>
    </row>
    <row r="135" spans="1:65" s="2" customFormat="1" ht="16.5" customHeight="1">
      <c r="A135" s="33"/>
      <c r="B135" s="151"/>
      <c r="C135" s="152" t="s">
        <v>196</v>
      </c>
      <c r="D135" s="152" t="s">
        <v>129</v>
      </c>
      <c r="E135" s="153" t="s">
        <v>892</v>
      </c>
      <c r="F135" s="154" t="s">
        <v>893</v>
      </c>
      <c r="G135" s="155" t="s">
        <v>132</v>
      </c>
      <c r="H135" s="156">
        <v>3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39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446</v>
      </c>
      <c r="AT135" s="164" t="s">
        <v>129</v>
      </c>
      <c r="AU135" s="164" t="s">
        <v>134</v>
      </c>
      <c r="AY135" s="18" t="s">
        <v>126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134</v>
      </c>
      <c r="BK135" s="165">
        <f t="shared" si="9"/>
        <v>0</v>
      </c>
      <c r="BL135" s="18" t="s">
        <v>446</v>
      </c>
      <c r="BM135" s="164" t="s">
        <v>894</v>
      </c>
    </row>
    <row r="136" spans="1:65" s="2" customFormat="1" ht="16.5" customHeight="1">
      <c r="A136" s="33"/>
      <c r="B136" s="151"/>
      <c r="C136" s="190" t="s">
        <v>200</v>
      </c>
      <c r="D136" s="190" t="s">
        <v>205</v>
      </c>
      <c r="E136" s="191" t="s">
        <v>895</v>
      </c>
      <c r="F136" s="192" t="s">
        <v>896</v>
      </c>
      <c r="G136" s="193" t="s">
        <v>132</v>
      </c>
      <c r="H136" s="194">
        <v>3</v>
      </c>
      <c r="I136" s="195"/>
      <c r="J136" s="196">
        <f t="shared" si="0"/>
        <v>0</v>
      </c>
      <c r="K136" s="197"/>
      <c r="L136" s="198"/>
      <c r="M136" s="199" t="s">
        <v>1</v>
      </c>
      <c r="N136" s="200" t="s">
        <v>39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860</v>
      </c>
      <c r="AT136" s="164" t="s">
        <v>205</v>
      </c>
      <c r="AU136" s="164" t="s">
        <v>134</v>
      </c>
      <c r="AY136" s="18" t="s">
        <v>126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134</v>
      </c>
      <c r="BK136" s="165">
        <f t="shared" si="9"/>
        <v>0</v>
      </c>
      <c r="BL136" s="18" t="s">
        <v>446</v>
      </c>
      <c r="BM136" s="164" t="s">
        <v>897</v>
      </c>
    </row>
    <row r="137" spans="1:65" s="2" customFormat="1" ht="16.5" customHeight="1">
      <c r="A137" s="33"/>
      <c r="B137" s="151"/>
      <c r="C137" s="152" t="s">
        <v>204</v>
      </c>
      <c r="D137" s="152" t="s">
        <v>129</v>
      </c>
      <c r="E137" s="153" t="s">
        <v>898</v>
      </c>
      <c r="F137" s="154" t="s">
        <v>899</v>
      </c>
      <c r="G137" s="155" t="s">
        <v>132</v>
      </c>
      <c r="H137" s="156">
        <v>1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39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446</v>
      </c>
      <c r="AT137" s="164" t="s">
        <v>129</v>
      </c>
      <c r="AU137" s="164" t="s">
        <v>134</v>
      </c>
      <c r="AY137" s="18" t="s">
        <v>126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134</v>
      </c>
      <c r="BK137" s="165">
        <f t="shared" si="9"/>
        <v>0</v>
      </c>
      <c r="BL137" s="18" t="s">
        <v>446</v>
      </c>
      <c r="BM137" s="164" t="s">
        <v>900</v>
      </c>
    </row>
    <row r="138" spans="1:65" s="2" customFormat="1" ht="16.5" customHeight="1">
      <c r="A138" s="33"/>
      <c r="B138" s="151"/>
      <c r="C138" s="190" t="s">
        <v>213</v>
      </c>
      <c r="D138" s="190" t="s">
        <v>205</v>
      </c>
      <c r="E138" s="191" t="s">
        <v>901</v>
      </c>
      <c r="F138" s="192" t="s">
        <v>902</v>
      </c>
      <c r="G138" s="193" t="s">
        <v>132</v>
      </c>
      <c r="H138" s="194">
        <v>1</v>
      </c>
      <c r="I138" s="195"/>
      <c r="J138" s="196">
        <f t="shared" si="0"/>
        <v>0</v>
      </c>
      <c r="K138" s="197"/>
      <c r="L138" s="198"/>
      <c r="M138" s="199" t="s">
        <v>1</v>
      </c>
      <c r="N138" s="200" t="s">
        <v>39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860</v>
      </c>
      <c r="AT138" s="164" t="s">
        <v>205</v>
      </c>
      <c r="AU138" s="164" t="s">
        <v>134</v>
      </c>
      <c r="AY138" s="18" t="s">
        <v>126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134</v>
      </c>
      <c r="BK138" s="165">
        <f t="shared" si="9"/>
        <v>0</v>
      </c>
      <c r="BL138" s="18" t="s">
        <v>446</v>
      </c>
      <c r="BM138" s="164" t="s">
        <v>903</v>
      </c>
    </row>
    <row r="139" spans="1:65" s="2" customFormat="1" ht="16.5" customHeight="1">
      <c r="A139" s="33"/>
      <c r="B139" s="151"/>
      <c r="C139" s="152" t="s">
        <v>218</v>
      </c>
      <c r="D139" s="152" t="s">
        <v>129</v>
      </c>
      <c r="E139" s="153" t="s">
        <v>904</v>
      </c>
      <c r="F139" s="154" t="s">
        <v>905</v>
      </c>
      <c r="G139" s="155" t="s">
        <v>132</v>
      </c>
      <c r="H139" s="156">
        <v>1</v>
      </c>
      <c r="I139" s="157"/>
      <c r="J139" s="158">
        <f t="shared" si="0"/>
        <v>0</v>
      </c>
      <c r="K139" s="159"/>
      <c r="L139" s="34"/>
      <c r="M139" s="160" t="s">
        <v>1</v>
      </c>
      <c r="N139" s="161" t="s">
        <v>39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446</v>
      </c>
      <c r="AT139" s="164" t="s">
        <v>129</v>
      </c>
      <c r="AU139" s="164" t="s">
        <v>134</v>
      </c>
      <c r="AY139" s="18" t="s">
        <v>126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134</v>
      </c>
      <c r="BK139" s="165">
        <f t="shared" si="9"/>
        <v>0</v>
      </c>
      <c r="BL139" s="18" t="s">
        <v>446</v>
      </c>
      <c r="BM139" s="164" t="s">
        <v>906</v>
      </c>
    </row>
    <row r="140" spans="1:65" s="2" customFormat="1" ht="16.5" customHeight="1">
      <c r="A140" s="33"/>
      <c r="B140" s="151"/>
      <c r="C140" s="190" t="s">
        <v>223</v>
      </c>
      <c r="D140" s="190" t="s">
        <v>205</v>
      </c>
      <c r="E140" s="191" t="s">
        <v>907</v>
      </c>
      <c r="F140" s="192" t="s">
        <v>908</v>
      </c>
      <c r="G140" s="193" t="s">
        <v>132</v>
      </c>
      <c r="H140" s="194">
        <v>1</v>
      </c>
      <c r="I140" s="195"/>
      <c r="J140" s="196">
        <f t="shared" si="0"/>
        <v>0</v>
      </c>
      <c r="K140" s="197"/>
      <c r="L140" s="198"/>
      <c r="M140" s="199" t="s">
        <v>1</v>
      </c>
      <c r="N140" s="200" t="s">
        <v>39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860</v>
      </c>
      <c r="AT140" s="164" t="s">
        <v>205</v>
      </c>
      <c r="AU140" s="164" t="s">
        <v>134</v>
      </c>
      <c r="AY140" s="18" t="s">
        <v>126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134</v>
      </c>
      <c r="BK140" s="165">
        <f t="shared" si="9"/>
        <v>0</v>
      </c>
      <c r="BL140" s="18" t="s">
        <v>446</v>
      </c>
      <c r="BM140" s="164" t="s">
        <v>909</v>
      </c>
    </row>
    <row r="141" spans="1:65" s="2" customFormat="1" ht="16.5" customHeight="1">
      <c r="A141" s="33"/>
      <c r="B141" s="151"/>
      <c r="C141" s="152" t="s">
        <v>225</v>
      </c>
      <c r="D141" s="152" t="s">
        <v>129</v>
      </c>
      <c r="E141" s="153" t="s">
        <v>910</v>
      </c>
      <c r="F141" s="154" t="s">
        <v>911</v>
      </c>
      <c r="G141" s="155" t="s">
        <v>132</v>
      </c>
      <c r="H141" s="156">
        <v>5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39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446</v>
      </c>
      <c r="AT141" s="164" t="s">
        <v>129</v>
      </c>
      <c r="AU141" s="164" t="s">
        <v>134</v>
      </c>
      <c r="AY141" s="18" t="s">
        <v>126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134</v>
      </c>
      <c r="BK141" s="165">
        <f t="shared" si="9"/>
        <v>0</v>
      </c>
      <c r="BL141" s="18" t="s">
        <v>446</v>
      </c>
      <c r="BM141" s="164" t="s">
        <v>912</v>
      </c>
    </row>
    <row r="142" spans="1:65" s="2" customFormat="1" ht="24.2" customHeight="1">
      <c r="A142" s="33"/>
      <c r="B142" s="151"/>
      <c r="C142" s="190" t="s">
        <v>7</v>
      </c>
      <c r="D142" s="190" t="s">
        <v>205</v>
      </c>
      <c r="E142" s="191" t="s">
        <v>913</v>
      </c>
      <c r="F142" s="192" t="s">
        <v>914</v>
      </c>
      <c r="G142" s="193" t="s">
        <v>132</v>
      </c>
      <c r="H142" s="194">
        <v>5</v>
      </c>
      <c r="I142" s="195"/>
      <c r="J142" s="196">
        <f t="shared" si="0"/>
        <v>0</v>
      </c>
      <c r="K142" s="197"/>
      <c r="L142" s="198"/>
      <c r="M142" s="199" t="s">
        <v>1</v>
      </c>
      <c r="N142" s="200" t="s">
        <v>39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860</v>
      </c>
      <c r="AT142" s="164" t="s">
        <v>205</v>
      </c>
      <c r="AU142" s="164" t="s">
        <v>134</v>
      </c>
      <c r="AY142" s="18" t="s">
        <v>126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134</v>
      </c>
      <c r="BK142" s="165">
        <f t="shared" si="9"/>
        <v>0</v>
      </c>
      <c r="BL142" s="18" t="s">
        <v>446</v>
      </c>
      <c r="BM142" s="164" t="s">
        <v>915</v>
      </c>
    </row>
    <row r="143" spans="1:65" s="2" customFormat="1" ht="24.2" customHeight="1">
      <c r="A143" s="33"/>
      <c r="B143" s="151"/>
      <c r="C143" s="152" t="s">
        <v>232</v>
      </c>
      <c r="D143" s="152" t="s">
        <v>129</v>
      </c>
      <c r="E143" s="153" t="s">
        <v>916</v>
      </c>
      <c r="F143" s="154" t="s">
        <v>917</v>
      </c>
      <c r="G143" s="155" t="s">
        <v>276</v>
      </c>
      <c r="H143" s="156">
        <v>30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39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446</v>
      </c>
      <c r="AT143" s="164" t="s">
        <v>129</v>
      </c>
      <c r="AU143" s="164" t="s">
        <v>134</v>
      </c>
      <c r="AY143" s="18" t="s">
        <v>126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134</v>
      </c>
      <c r="BK143" s="165">
        <f t="shared" si="9"/>
        <v>0</v>
      </c>
      <c r="BL143" s="18" t="s">
        <v>446</v>
      </c>
      <c r="BM143" s="164" t="s">
        <v>918</v>
      </c>
    </row>
    <row r="144" spans="1:65" s="2" customFormat="1" ht="24.2" customHeight="1">
      <c r="A144" s="33"/>
      <c r="B144" s="151"/>
      <c r="C144" s="190" t="s">
        <v>234</v>
      </c>
      <c r="D144" s="190" t="s">
        <v>205</v>
      </c>
      <c r="E144" s="191" t="s">
        <v>919</v>
      </c>
      <c r="F144" s="192" t="s">
        <v>920</v>
      </c>
      <c r="G144" s="193" t="s">
        <v>208</v>
      </c>
      <c r="H144" s="194">
        <v>30</v>
      </c>
      <c r="I144" s="195"/>
      <c r="J144" s="196">
        <f t="shared" si="0"/>
        <v>0</v>
      </c>
      <c r="K144" s="197"/>
      <c r="L144" s="198"/>
      <c r="M144" s="199" t="s">
        <v>1</v>
      </c>
      <c r="N144" s="200" t="s">
        <v>39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860</v>
      </c>
      <c r="AT144" s="164" t="s">
        <v>205</v>
      </c>
      <c r="AU144" s="164" t="s">
        <v>134</v>
      </c>
      <c r="AY144" s="18" t="s">
        <v>126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134</v>
      </c>
      <c r="BK144" s="165">
        <f t="shared" si="9"/>
        <v>0</v>
      </c>
      <c r="BL144" s="18" t="s">
        <v>446</v>
      </c>
      <c r="BM144" s="164" t="s">
        <v>921</v>
      </c>
    </row>
    <row r="145" spans="1:65" s="2" customFormat="1" ht="16.5" customHeight="1">
      <c r="A145" s="33"/>
      <c r="B145" s="151"/>
      <c r="C145" s="152" t="s">
        <v>236</v>
      </c>
      <c r="D145" s="152" t="s">
        <v>129</v>
      </c>
      <c r="E145" s="153" t="s">
        <v>922</v>
      </c>
      <c r="F145" s="154" t="s">
        <v>923</v>
      </c>
      <c r="G145" s="155" t="s">
        <v>132</v>
      </c>
      <c r="H145" s="156">
        <v>2</v>
      </c>
      <c r="I145" s="157"/>
      <c r="J145" s="158">
        <f t="shared" si="0"/>
        <v>0</v>
      </c>
      <c r="K145" s="159"/>
      <c r="L145" s="34"/>
      <c r="M145" s="160" t="s">
        <v>1</v>
      </c>
      <c r="N145" s="161" t="s">
        <v>39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446</v>
      </c>
      <c r="AT145" s="164" t="s">
        <v>129</v>
      </c>
      <c r="AU145" s="164" t="s">
        <v>134</v>
      </c>
      <c r="AY145" s="18" t="s">
        <v>126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134</v>
      </c>
      <c r="BK145" s="165">
        <f t="shared" si="9"/>
        <v>0</v>
      </c>
      <c r="BL145" s="18" t="s">
        <v>446</v>
      </c>
      <c r="BM145" s="164" t="s">
        <v>924</v>
      </c>
    </row>
    <row r="146" spans="1:65" s="2" customFormat="1" ht="24.2" customHeight="1">
      <c r="A146" s="33"/>
      <c r="B146" s="151"/>
      <c r="C146" s="190" t="s">
        <v>239</v>
      </c>
      <c r="D146" s="190" t="s">
        <v>205</v>
      </c>
      <c r="E146" s="191" t="s">
        <v>925</v>
      </c>
      <c r="F146" s="192" t="s">
        <v>926</v>
      </c>
      <c r="G146" s="193" t="s">
        <v>132</v>
      </c>
      <c r="H146" s="194">
        <v>2</v>
      </c>
      <c r="I146" s="195"/>
      <c r="J146" s="196">
        <f t="shared" si="0"/>
        <v>0</v>
      </c>
      <c r="K146" s="197"/>
      <c r="L146" s="198"/>
      <c r="M146" s="199" t="s">
        <v>1</v>
      </c>
      <c r="N146" s="200" t="s">
        <v>39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860</v>
      </c>
      <c r="AT146" s="164" t="s">
        <v>205</v>
      </c>
      <c r="AU146" s="164" t="s">
        <v>134</v>
      </c>
      <c r="AY146" s="18" t="s">
        <v>126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134</v>
      </c>
      <c r="BK146" s="165">
        <f t="shared" si="9"/>
        <v>0</v>
      </c>
      <c r="BL146" s="18" t="s">
        <v>446</v>
      </c>
      <c r="BM146" s="164" t="s">
        <v>927</v>
      </c>
    </row>
    <row r="147" spans="1:65" s="2" customFormat="1" ht="21.75" customHeight="1">
      <c r="A147" s="33"/>
      <c r="B147" s="151"/>
      <c r="C147" s="152" t="s">
        <v>244</v>
      </c>
      <c r="D147" s="152" t="s">
        <v>129</v>
      </c>
      <c r="E147" s="153" t="s">
        <v>928</v>
      </c>
      <c r="F147" s="154" t="s">
        <v>929</v>
      </c>
      <c r="G147" s="155" t="s">
        <v>276</v>
      </c>
      <c r="H147" s="156">
        <v>32</v>
      </c>
      <c r="I147" s="157"/>
      <c r="J147" s="158">
        <f t="shared" si="0"/>
        <v>0</v>
      </c>
      <c r="K147" s="159"/>
      <c r="L147" s="34"/>
      <c r="M147" s="160" t="s">
        <v>1</v>
      </c>
      <c r="N147" s="161" t="s">
        <v>39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446</v>
      </c>
      <c r="AT147" s="164" t="s">
        <v>129</v>
      </c>
      <c r="AU147" s="164" t="s">
        <v>134</v>
      </c>
      <c r="AY147" s="18" t="s">
        <v>126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134</v>
      </c>
      <c r="BK147" s="165">
        <f t="shared" si="9"/>
        <v>0</v>
      </c>
      <c r="BL147" s="18" t="s">
        <v>446</v>
      </c>
      <c r="BM147" s="164" t="s">
        <v>930</v>
      </c>
    </row>
    <row r="148" spans="1:65" s="2" customFormat="1" ht="16.5" customHeight="1">
      <c r="A148" s="33"/>
      <c r="B148" s="151"/>
      <c r="C148" s="190" t="s">
        <v>251</v>
      </c>
      <c r="D148" s="190" t="s">
        <v>205</v>
      </c>
      <c r="E148" s="191" t="s">
        <v>931</v>
      </c>
      <c r="F148" s="192" t="s">
        <v>932</v>
      </c>
      <c r="G148" s="193" t="s">
        <v>276</v>
      </c>
      <c r="H148" s="194">
        <v>32</v>
      </c>
      <c r="I148" s="195"/>
      <c r="J148" s="196">
        <f t="shared" si="0"/>
        <v>0</v>
      </c>
      <c r="K148" s="197"/>
      <c r="L148" s="198"/>
      <c r="M148" s="199" t="s">
        <v>1</v>
      </c>
      <c r="N148" s="200" t="s">
        <v>39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860</v>
      </c>
      <c r="AT148" s="164" t="s">
        <v>205</v>
      </c>
      <c r="AU148" s="164" t="s">
        <v>134</v>
      </c>
      <c r="AY148" s="18" t="s">
        <v>126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134</v>
      </c>
      <c r="BK148" s="165">
        <f t="shared" si="9"/>
        <v>0</v>
      </c>
      <c r="BL148" s="18" t="s">
        <v>446</v>
      </c>
      <c r="BM148" s="164" t="s">
        <v>933</v>
      </c>
    </row>
    <row r="149" spans="1:65" s="2" customFormat="1" ht="21.75" customHeight="1">
      <c r="A149" s="33"/>
      <c r="B149" s="151"/>
      <c r="C149" s="152" t="s">
        <v>256</v>
      </c>
      <c r="D149" s="152" t="s">
        <v>129</v>
      </c>
      <c r="E149" s="153" t="s">
        <v>934</v>
      </c>
      <c r="F149" s="154" t="s">
        <v>935</v>
      </c>
      <c r="G149" s="155" t="s">
        <v>276</v>
      </c>
      <c r="H149" s="156">
        <v>51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39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446</v>
      </c>
      <c r="AT149" s="164" t="s">
        <v>129</v>
      </c>
      <c r="AU149" s="164" t="s">
        <v>134</v>
      </c>
      <c r="AY149" s="18" t="s">
        <v>126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134</v>
      </c>
      <c r="BK149" s="165">
        <f t="shared" si="9"/>
        <v>0</v>
      </c>
      <c r="BL149" s="18" t="s">
        <v>446</v>
      </c>
      <c r="BM149" s="164" t="s">
        <v>936</v>
      </c>
    </row>
    <row r="150" spans="1:65" s="2" customFormat="1" ht="16.5" customHeight="1">
      <c r="A150" s="33"/>
      <c r="B150" s="151"/>
      <c r="C150" s="190" t="s">
        <v>262</v>
      </c>
      <c r="D150" s="190" t="s">
        <v>205</v>
      </c>
      <c r="E150" s="191" t="s">
        <v>937</v>
      </c>
      <c r="F150" s="192" t="s">
        <v>938</v>
      </c>
      <c r="G150" s="193" t="s">
        <v>276</v>
      </c>
      <c r="H150" s="194">
        <v>51</v>
      </c>
      <c r="I150" s="195"/>
      <c r="J150" s="196">
        <f t="shared" si="0"/>
        <v>0</v>
      </c>
      <c r="K150" s="197"/>
      <c r="L150" s="198"/>
      <c r="M150" s="199" t="s">
        <v>1</v>
      </c>
      <c r="N150" s="200" t="s">
        <v>39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860</v>
      </c>
      <c r="AT150" s="164" t="s">
        <v>205</v>
      </c>
      <c r="AU150" s="164" t="s">
        <v>134</v>
      </c>
      <c r="AY150" s="18" t="s">
        <v>126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134</v>
      </c>
      <c r="BK150" s="165">
        <f t="shared" si="9"/>
        <v>0</v>
      </c>
      <c r="BL150" s="18" t="s">
        <v>446</v>
      </c>
      <c r="BM150" s="164" t="s">
        <v>939</v>
      </c>
    </row>
    <row r="151" spans="1:65" s="2" customFormat="1" ht="21.75" customHeight="1">
      <c r="A151" s="33"/>
      <c r="B151" s="151"/>
      <c r="C151" s="152" t="s">
        <v>268</v>
      </c>
      <c r="D151" s="152" t="s">
        <v>129</v>
      </c>
      <c r="E151" s="153" t="s">
        <v>940</v>
      </c>
      <c r="F151" s="154" t="s">
        <v>941</v>
      </c>
      <c r="G151" s="155" t="s">
        <v>276</v>
      </c>
      <c r="H151" s="156">
        <v>58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39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446</v>
      </c>
      <c r="AT151" s="164" t="s">
        <v>129</v>
      </c>
      <c r="AU151" s="164" t="s">
        <v>134</v>
      </c>
      <c r="AY151" s="18" t="s">
        <v>126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134</v>
      </c>
      <c r="BK151" s="165">
        <f t="shared" si="9"/>
        <v>0</v>
      </c>
      <c r="BL151" s="18" t="s">
        <v>446</v>
      </c>
      <c r="BM151" s="164" t="s">
        <v>942</v>
      </c>
    </row>
    <row r="152" spans="1:65" s="2" customFormat="1" ht="21.75" customHeight="1">
      <c r="A152" s="33"/>
      <c r="B152" s="151"/>
      <c r="C152" s="190" t="s">
        <v>273</v>
      </c>
      <c r="D152" s="190" t="s">
        <v>205</v>
      </c>
      <c r="E152" s="191" t="s">
        <v>943</v>
      </c>
      <c r="F152" s="192" t="s">
        <v>944</v>
      </c>
      <c r="G152" s="193" t="s">
        <v>276</v>
      </c>
      <c r="H152" s="194">
        <v>58</v>
      </c>
      <c r="I152" s="195"/>
      <c r="J152" s="196">
        <f t="shared" si="0"/>
        <v>0</v>
      </c>
      <c r="K152" s="197"/>
      <c r="L152" s="198"/>
      <c r="M152" s="199" t="s">
        <v>1</v>
      </c>
      <c r="N152" s="200" t="s">
        <v>39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860</v>
      </c>
      <c r="AT152" s="164" t="s">
        <v>205</v>
      </c>
      <c r="AU152" s="164" t="s">
        <v>134</v>
      </c>
      <c r="AY152" s="18" t="s">
        <v>126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134</v>
      </c>
      <c r="BK152" s="165">
        <f t="shared" si="9"/>
        <v>0</v>
      </c>
      <c r="BL152" s="18" t="s">
        <v>446</v>
      </c>
      <c r="BM152" s="164" t="s">
        <v>945</v>
      </c>
    </row>
    <row r="153" spans="1:65" s="2" customFormat="1" ht="16.5" customHeight="1">
      <c r="A153" s="33"/>
      <c r="B153" s="151"/>
      <c r="C153" s="152" t="s">
        <v>279</v>
      </c>
      <c r="D153" s="152" t="s">
        <v>129</v>
      </c>
      <c r="E153" s="153" t="s">
        <v>946</v>
      </c>
      <c r="F153" s="154" t="s">
        <v>947</v>
      </c>
      <c r="G153" s="155" t="s">
        <v>276</v>
      </c>
      <c r="H153" s="156">
        <v>134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39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446</v>
      </c>
      <c r="AT153" s="164" t="s">
        <v>129</v>
      </c>
      <c r="AU153" s="164" t="s">
        <v>134</v>
      </c>
      <c r="AY153" s="18" t="s">
        <v>126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134</v>
      </c>
      <c r="BK153" s="165">
        <f t="shared" si="9"/>
        <v>0</v>
      </c>
      <c r="BL153" s="18" t="s">
        <v>446</v>
      </c>
      <c r="BM153" s="164" t="s">
        <v>948</v>
      </c>
    </row>
    <row r="154" spans="1:65" s="2" customFormat="1" ht="16.5" customHeight="1">
      <c r="A154" s="33"/>
      <c r="B154" s="151"/>
      <c r="C154" s="152" t="s">
        <v>284</v>
      </c>
      <c r="D154" s="152" t="s">
        <v>129</v>
      </c>
      <c r="E154" s="153" t="s">
        <v>949</v>
      </c>
      <c r="F154" s="154" t="s">
        <v>950</v>
      </c>
      <c r="G154" s="155" t="s">
        <v>247</v>
      </c>
      <c r="H154" s="156">
        <v>1</v>
      </c>
      <c r="I154" s="157"/>
      <c r="J154" s="158">
        <f t="shared" si="0"/>
        <v>0</v>
      </c>
      <c r="K154" s="159"/>
      <c r="L154" s="34"/>
      <c r="M154" s="160" t="s">
        <v>1</v>
      </c>
      <c r="N154" s="161" t="s">
        <v>39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446</v>
      </c>
      <c r="AT154" s="164" t="s">
        <v>129</v>
      </c>
      <c r="AU154" s="164" t="s">
        <v>134</v>
      </c>
      <c r="AY154" s="18" t="s">
        <v>126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134</v>
      </c>
      <c r="BK154" s="165">
        <f t="shared" si="9"/>
        <v>0</v>
      </c>
      <c r="BL154" s="18" t="s">
        <v>446</v>
      </c>
      <c r="BM154" s="164" t="s">
        <v>951</v>
      </c>
    </row>
    <row r="155" spans="1:65" s="13" customFormat="1" ht="22.5">
      <c r="B155" s="166"/>
      <c r="D155" s="167" t="s">
        <v>140</v>
      </c>
      <c r="E155" s="168" t="s">
        <v>1</v>
      </c>
      <c r="F155" s="169" t="s">
        <v>952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140</v>
      </c>
      <c r="AU155" s="168" t="s">
        <v>134</v>
      </c>
      <c r="AV155" s="13" t="s">
        <v>81</v>
      </c>
      <c r="AW155" s="13" t="s">
        <v>30</v>
      </c>
      <c r="AX155" s="13" t="s">
        <v>73</v>
      </c>
      <c r="AY155" s="168" t="s">
        <v>126</v>
      </c>
    </row>
    <row r="156" spans="1:65" s="13" customFormat="1">
      <c r="B156" s="166"/>
      <c r="D156" s="167" t="s">
        <v>140</v>
      </c>
      <c r="E156" s="168" t="s">
        <v>1</v>
      </c>
      <c r="F156" s="169" t="s">
        <v>953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140</v>
      </c>
      <c r="AU156" s="168" t="s">
        <v>134</v>
      </c>
      <c r="AV156" s="13" t="s">
        <v>81</v>
      </c>
      <c r="AW156" s="13" t="s">
        <v>30</v>
      </c>
      <c r="AX156" s="13" t="s">
        <v>73</v>
      </c>
      <c r="AY156" s="168" t="s">
        <v>126</v>
      </c>
    </row>
    <row r="157" spans="1:65" s="14" customFormat="1">
      <c r="B157" s="174"/>
      <c r="D157" s="167" t="s">
        <v>140</v>
      </c>
      <c r="E157" s="175" t="s">
        <v>1</v>
      </c>
      <c r="F157" s="176" t="s">
        <v>954</v>
      </c>
      <c r="H157" s="177">
        <v>1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140</v>
      </c>
      <c r="AU157" s="175" t="s">
        <v>134</v>
      </c>
      <c r="AV157" s="14" t="s">
        <v>134</v>
      </c>
      <c r="AW157" s="14" t="s">
        <v>30</v>
      </c>
      <c r="AX157" s="14" t="s">
        <v>81</v>
      </c>
      <c r="AY157" s="175" t="s">
        <v>126</v>
      </c>
    </row>
    <row r="158" spans="1:65" s="2" customFormat="1" ht="16.5" customHeight="1">
      <c r="A158" s="33"/>
      <c r="B158" s="151"/>
      <c r="C158" s="152" t="s">
        <v>291</v>
      </c>
      <c r="D158" s="152" t="s">
        <v>129</v>
      </c>
      <c r="E158" s="153" t="s">
        <v>955</v>
      </c>
      <c r="F158" s="154" t="s">
        <v>956</v>
      </c>
      <c r="G158" s="155" t="s">
        <v>247</v>
      </c>
      <c r="H158" s="156">
        <v>1</v>
      </c>
      <c r="I158" s="157"/>
      <c r="J158" s="158">
        <f>ROUND(I158*H158,2)</f>
        <v>0</v>
      </c>
      <c r="K158" s="159"/>
      <c r="L158" s="34"/>
      <c r="M158" s="160" t="s">
        <v>1</v>
      </c>
      <c r="N158" s="161" t="s">
        <v>39</v>
      </c>
      <c r="O158" s="62"/>
      <c r="P158" s="162">
        <f>O158*H158</f>
        <v>0</v>
      </c>
      <c r="Q158" s="162">
        <v>0</v>
      </c>
      <c r="R158" s="162">
        <f>Q158*H158</f>
        <v>0</v>
      </c>
      <c r="S158" s="162">
        <v>0</v>
      </c>
      <c r="T158" s="163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446</v>
      </c>
      <c r="AT158" s="164" t="s">
        <v>129</v>
      </c>
      <c r="AU158" s="164" t="s">
        <v>134</v>
      </c>
      <c r="AY158" s="18" t="s">
        <v>126</v>
      </c>
      <c r="BE158" s="165">
        <f>IF(N158="základná",J158,0)</f>
        <v>0</v>
      </c>
      <c r="BF158" s="165">
        <f>IF(N158="znížená",J158,0)</f>
        <v>0</v>
      </c>
      <c r="BG158" s="165">
        <f>IF(N158="zákl. prenesená",J158,0)</f>
        <v>0</v>
      </c>
      <c r="BH158" s="165">
        <f>IF(N158="zníž. prenesená",J158,0)</f>
        <v>0</v>
      </c>
      <c r="BI158" s="165">
        <f>IF(N158="nulová",J158,0)</f>
        <v>0</v>
      </c>
      <c r="BJ158" s="18" t="s">
        <v>134</v>
      </c>
      <c r="BK158" s="165">
        <f>ROUND(I158*H158,2)</f>
        <v>0</v>
      </c>
      <c r="BL158" s="18" t="s">
        <v>446</v>
      </c>
      <c r="BM158" s="164" t="s">
        <v>957</v>
      </c>
    </row>
    <row r="159" spans="1:65" s="13" customFormat="1" ht="22.5">
      <c r="B159" s="166"/>
      <c r="D159" s="167" t="s">
        <v>140</v>
      </c>
      <c r="E159" s="168" t="s">
        <v>1</v>
      </c>
      <c r="F159" s="169" t="s">
        <v>958</v>
      </c>
      <c r="H159" s="168" t="s">
        <v>1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68" t="s">
        <v>140</v>
      </c>
      <c r="AU159" s="168" t="s">
        <v>134</v>
      </c>
      <c r="AV159" s="13" t="s">
        <v>81</v>
      </c>
      <c r="AW159" s="13" t="s">
        <v>30</v>
      </c>
      <c r="AX159" s="13" t="s">
        <v>73</v>
      </c>
      <c r="AY159" s="168" t="s">
        <v>126</v>
      </c>
    </row>
    <row r="160" spans="1:65" s="13" customFormat="1">
      <c r="B160" s="166"/>
      <c r="D160" s="167" t="s">
        <v>140</v>
      </c>
      <c r="E160" s="168" t="s">
        <v>1</v>
      </c>
      <c r="F160" s="169" t="s">
        <v>953</v>
      </c>
      <c r="H160" s="168" t="s">
        <v>1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68" t="s">
        <v>140</v>
      </c>
      <c r="AU160" s="168" t="s">
        <v>134</v>
      </c>
      <c r="AV160" s="13" t="s">
        <v>81</v>
      </c>
      <c r="AW160" s="13" t="s">
        <v>30</v>
      </c>
      <c r="AX160" s="13" t="s">
        <v>73</v>
      </c>
      <c r="AY160" s="168" t="s">
        <v>126</v>
      </c>
    </row>
    <row r="161" spans="1:65" s="14" customFormat="1">
      <c r="B161" s="174"/>
      <c r="D161" s="167" t="s">
        <v>140</v>
      </c>
      <c r="E161" s="175" t="s">
        <v>1</v>
      </c>
      <c r="F161" s="176" t="s">
        <v>954</v>
      </c>
      <c r="H161" s="177">
        <v>1</v>
      </c>
      <c r="I161" s="178"/>
      <c r="L161" s="174"/>
      <c r="M161" s="179"/>
      <c r="N161" s="180"/>
      <c r="O161" s="180"/>
      <c r="P161" s="180"/>
      <c r="Q161" s="180"/>
      <c r="R161" s="180"/>
      <c r="S161" s="180"/>
      <c r="T161" s="181"/>
      <c r="AT161" s="175" t="s">
        <v>140</v>
      </c>
      <c r="AU161" s="175" t="s">
        <v>134</v>
      </c>
      <c r="AV161" s="14" t="s">
        <v>134</v>
      </c>
      <c r="AW161" s="14" t="s">
        <v>30</v>
      </c>
      <c r="AX161" s="14" t="s">
        <v>81</v>
      </c>
      <c r="AY161" s="175" t="s">
        <v>126</v>
      </c>
    </row>
    <row r="162" spans="1:65" s="2" customFormat="1" ht="16.5" customHeight="1">
      <c r="A162" s="33"/>
      <c r="B162" s="151"/>
      <c r="C162" s="152" t="s">
        <v>297</v>
      </c>
      <c r="D162" s="152" t="s">
        <v>129</v>
      </c>
      <c r="E162" s="153" t="s">
        <v>959</v>
      </c>
      <c r="F162" s="154" t="s">
        <v>960</v>
      </c>
      <c r="G162" s="155" t="s">
        <v>247</v>
      </c>
      <c r="H162" s="156">
        <v>1</v>
      </c>
      <c r="I162" s="157"/>
      <c r="J162" s="158">
        <f>ROUND(I162*H162,2)</f>
        <v>0</v>
      </c>
      <c r="K162" s="159"/>
      <c r="L162" s="34"/>
      <c r="M162" s="160" t="s">
        <v>1</v>
      </c>
      <c r="N162" s="161" t="s">
        <v>39</v>
      </c>
      <c r="O162" s="62"/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446</v>
      </c>
      <c r="AT162" s="164" t="s">
        <v>129</v>
      </c>
      <c r="AU162" s="164" t="s">
        <v>134</v>
      </c>
      <c r="AY162" s="18" t="s">
        <v>126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8" t="s">
        <v>134</v>
      </c>
      <c r="BK162" s="165">
        <f>ROUND(I162*H162,2)</f>
        <v>0</v>
      </c>
      <c r="BL162" s="18" t="s">
        <v>446</v>
      </c>
      <c r="BM162" s="164" t="s">
        <v>961</v>
      </c>
    </row>
    <row r="163" spans="1:65" s="13" customFormat="1" ht="22.5">
      <c r="B163" s="166"/>
      <c r="D163" s="167" t="s">
        <v>140</v>
      </c>
      <c r="E163" s="168" t="s">
        <v>1</v>
      </c>
      <c r="F163" s="169" t="s">
        <v>962</v>
      </c>
      <c r="H163" s="168" t="s">
        <v>1</v>
      </c>
      <c r="I163" s="170"/>
      <c r="L163" s="166"/>
      <c r="M163" s="171"/>
      <c r="N163" s="172"/>
      <c r="O163" s="172"/>
      <c r="P163" s="172"/>
      <c r="Q163" s="172"/>
      <c r="R163" s="172"/>
      <c r="S163" s="172"/>
      <c r="T163" s="173"/>
      <c r="AT163" s="168" t="s">
        <v>140</v>
      </c>
      <c r="AU163" s="168" t="s">
        <v>134</v>
      </c>
      <c r="AV163" s="13" t="s">
        <v>81</v>
      </c>
      <c r="AW163" s="13" t="s">
        <v>30</v>
      </c>
      <c r="AX163" s="13" t="s">
        <v>73</v>
      </c>
      <c r="AY163" s="168" t="s">
        <v>126</v>
      </c>
    </row>
    <row r="164" spans="1:65" s="13" customFormat="1">
      <c r="B164" s="166"/>
      <c r="D164" s="167" t="s">
        <v>140</v>
      </c>
      <c r="E164" s="168" t="s">
        <v>1</v>
      </c>
      <c r="F164" s="169" t="s">
        <v>953</v>
      </c>
      <c r="H164" s="168" t="s">
        <v>1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8" t="s">
        <v>140</v>
      </c>
      <c r="AU164" s="168" t="s">
        <v>134</v>
      </c>
      <c r="AV164" s="13" t="s">
        <v>81</v>
      </c>
      <c r="AW164" s="13" t="s">
        <v>30</v>
      </c>
      <c r="AX164" s="13" t="s">
        <v>73</v>
      </c>
      <c r="AY164" s="168" t="s">
        <v>126</v>
      </c>
    </row>
    <row r="165" spans="1:65" s="14" customFormat="1">
      <c r="B165" s="174"/>
      <c r="D165" s="167" t="s">
        <v>140</v>
      </c>
      <c r="E165" s="175" t="s">
        <v>1</v>
      </c>
      <c r="F165" s="176" t="s">
        <v>954</v>
      </c>
      <c r="H165" s="177">
        <v>1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140</v>
      </c>
      <c r="AU165" s="175" t="s">
        <v>134</v>
      </c>
      <c r="AV165" s="14" t="s">
        <v>134</v>
      </c>
      <c r="AW165" s="14" t="s">
        <v>30</v>
      </c>
      <c r="AX165" s="14" t="s">
        <v>81</v>
      </c>
      <c r="AY165" s="175" t="s">
        <v>126</v>
      </c>
    </row>
    <row r="166" spans="1:65" s="2" customFormat="1" ht="16.5" customHeight="1">
      <c r="A166" s="33"/>
      <c r="B166" s="151"/>
      <c r="C166" s="152" t="s">
        <v>302</v>
      </c>
      <c r="D166" s="152" t="s">
        <v>129</v>
      </c>
      <c r="E166" s="153" t="s">
        <v>963</v>
      </c>
      <c r="F166" s="154" t="s">
        <v>964</v>
      </c>
      <c r="G166" s="155" t="s">
        <v>247</v>
      </c>
      <c r="H166" s="156">
        <v>1</v>
      </c>
      <c r="I166" s="157"/>
      <c r="J166" s="158">
        <f>ROUND(I166*H166,2)</f>
        <v>0</v>
      </c>
      <c r="K166" s="159"/>
      <c r="L166" s="34"/>
      <c r="M166" s="160" t="s">
        <v>1</v>
      </c>
      <c r="N166" s="161" t="s">
        <v>39</v>
      </c>
      <c r="O166" s="62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446</v>
      </c>
      <c r="AT166" s="164" t="s">
        <v>129</v>
      </c>
      <c r="AU166" s="164" t="s">
        <v>134</v>
      </c>
      <c r="AY166" s="18" t="s">
        <v>126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8" t="s">
        <v>134</v>
      </c>
      <c r="BK166" s="165">
        <f>ROUND(I166*H166,2)</f>
        <v>0</v>
      </c>
      <c r="BL166" s="18" t="s">
        <v>446</v>
      </c>
      <c r="BM166" s="164" t="s">
        <v>965</v>
      </c>
    </row>
    <row r="167" spans="1:65" s="13" customFormat="1" ht="22.5">
      <c r="B167" s="166"/>
      <c r="D167" s="167" t="s">
        <v>140</v>
      </c>
      <c r="E167" s="168" t="s">
        <v>1</v>
      </c>
      <c r="F167" s="169" t="s">
        <v>966</v>
      </c>
      <c r="H167" s="168" t="s">
        <v>1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8" t="s">
        <v>140</v>
      </c>
      <c r="AU167" s="168" t="s">
        <v>134</v>
      </c>
      <c r="AV167" s="13" t="s">
        <v>81</v>
      </c>
      <c r="AW167" s="13" t="s">
        <v>30</v>
      </c>
      <c r="AX167" s="13" t="s">
        <v>73</v>
      </c>
      <c r="AY167" s="168" t="s">
        <v>126</v>
      </c>
    </row>
    <row r="168" spans="1:65" s="13" customFormat="1">
      <c r="B168" s="166"/>
      <c r="D168" s="167" t="s">
        <v>140</v>
      </c>
      <c r="E168" s="168" t="s">
        <v>1</v>
      </c>
      <c r="F168" s="169" t="s">
        <v>953</v>
      </c>
      <c r="H168" s="168" t="s">
        <v>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8" t="s">
        <v>140</v>
      </c>
      <c r="AU168" s="168" t="s">
        <v>134</v>
      </c>
      <c r="AV168" s="13" t="s">
        <v>81</v>
      </c>
      <c r="AW168" s="13" t="s">
        <v>30</v>
      </c>
      <c r="AX168" s="13" t="s">
        <v>73</v>
      </c>
      <c r="AY168" s="168" t="s">
        <v>126</v>
      </c>
    </row>
    <row r="169" spans="1:65" s="14" customFormat="1">
      <c r="B169" s="174"/>
      <c r="D169" s="167" t="s">
        <v>140</v>
      </c>
      <c r="E169" s="175" t="s">
        <v>1</v>
      </c>
      <c r="F169" s="176" t="s">
        <v>954</v>
      </c>
      <c r="H169" s="177">
        <v>1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140</v>
      </c>
      <c r="AU169" s="175" t="s">
        <v>134</v>
      </c>
      <c r="AV169" s="14" t="s">
        <v>134</v>
      </c>
      <c r="AW169" s="14" t="s">
        <v>30</v>
      </c>
      <c r="AX169" s="14" t="s">
        <v>81</v>
      </c>
      <c r="AY169" s="175" t="s">
        <v>126</v>
      </c>
    </row>
    <row r="170" spans="1:65" s="2" customFormat="1" ht="16.5" customHeight="1">
      <c r="A170" s="33"/>
      <c r="B170" s="151"/>
      <c r="C170" s="152" t="s">
        <v>307</v>
      </c>
      <c r="D170" s="152" t="s">
        <v>129</v>
      </c>
      <c r="E170" s="153" t="s">
        <v>967</v>
      </c>
      <c r="F170" s="154" t="s">
        <v>968</v>
      </c>
      <c r="G170" s="155" t="s">
        <v>247</v>
      </c>
      <c r="H170" s="156">
        <v>1</v>
      </c>
      <c r="I170" s="157"/>
      <c r="J170" s="158">
        <f>ROUND(I170*H170,2)</f>
        <v>0</v>
      </c>
      <c r="K170" s="159"/>
      <c r="L170" s="34"/>
      <c r="M170" s="160" t="s">
        <v>1</v>
      </c>
      <c r="N170" s="161" t="s">
        <v>39</v>
      </c>
      <c r="O170" s="62"/>
      <c r="P170" s="162">
        <f>O170*H170</f>
        <v>0</v>
      </c>
      <c r="Q170" s="162">
        <v>0</v>
      </c>
      <c r="R170" s="162">
        <f>Q170*H170</f>
        <v>0</v>
      </c>
      <c r="S170" s="162">
        <v>0</v>
      </c>
      <c r="T170" s="163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446</v>
      </c>
      <c r="AT170" s="164" t="s">
        <v>129</v>
      </c>
      <c r="AU170" s="164" t="s">
        <v>134</v>
      </c>
      <c r="AY170" s="18" t="s">
        <v>126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8" t="s">
        <v>134</v>
      </c>
      <c r="BK170" s="165">
        <f>ROUND(I170*H170,2)</f>
        <v>0</v>
      </c>
      <c r="BL170" s="18" t="s">
        <v>446</v>
      </c>
      <c r="BM170" s="164" t="s">
        <v>969</v>
      </c>
    </row>
    <row r="171" spans="1:65" s="13" customFormat="1" ht="22.5">
      <c r="B171" s="166"/>
      <c r="D171" s="167" t="s">
        <v>140</v>
      </c>
      <c r="E171" s="168" t="s">
        <v>1</v>
      </c>
      <c r="F171" s="169" t="s">
        <v>952</v>
      </c>
      <c r="H171" s="168" t="s">
        <v>1</v>
      </c>
      <c r="I171" s="170"/>
      <c r="L171" s="166"/>
      <c r="M171" s="171"/>
      <c r="N171" s="172"/>
      <c r="O171" s="172"/>
      <c r="P171" s="172"/>
      <c r="Q171" s="172"/>
      <c r="R171" s="172"/>
      <c r="S171" s="172"/>
      <c r="T171" s="173"/>
      <c r="AT171" s="168" t="s">
        <v>140</v>
      </c>
      <c r="AU171" s="168" t="s">
        <v>134</v>
      </c>
      <c r="AV171" s="13" t="s">
        <v>81</v>
      </c>
      <c r="AW171" s="13" t="s">
        <v>30</v>
      </c>
      <c r="AX171" s="13" t="s">
        <v>73</v>
      </c>
      <c r="AY171" s="168" t="s">
        <v>126</v>
      </c>
    </row>
    <row r="172" spans="1:65" s="13" customFormat="1">
      <c r="B172" s="166"/>
      <c r="D172" s="167" t="s">
        <v>140</v>
      </c>
      <c r="E172" s="168" t="s">
        <v>1</v>
      </c>
      <c r="F172" s="169" t="s">
        <v>953</v>
      </c>
      <c r="H172" s="168" t="s">
        <v>1</v>
      </c>
      <c r="I172" s="170"/>
      <c r="L172" s="166"/>
      <c r="M172" s="171"/>
      <c r="N172" s="172"/>
      <c r="O172" s="172"/>
      <c r="P172" s="172"/>
      <c r="Q172" s="172"/>
      <c r="R172" s="172"/>
      <c r="S172" s="172"/>
      <c r="T172" s="173"/>
      <c r="AT172" s="168" t="s">
        <v>140</v>
      </c>
      <c r="AU172" s="168" t="s">
        <v>134</v>
      </c>
      <c r="AV172" s="13" t="s">
        <v>81</v>
      </c>
      <c r="AW172" s="13" t="s">
        <v>30</v>
      </c>
      <c r="AX172" s="13" t="s">
        <v>73</v>
      </c>
      <c r="AY172" s="168" t="s">
        <v>126</v>
      </c>
    </row>
    <row r="173" spans="1:65" s="14" customFormat="1">
      <c r="B173" s="174"/>
      <c r="D173" s="167" t="s">
        <v>140</v>
      </c>
      <c r="E173" s="175" t="s">
        <v>1</v>
      </c>
      <c r="F173" s="176" t="s">
        <v>954</v>
      </c>
      <c r="H173" s="177">
        <v>1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140</v>
      </c>
      <c r="AU173" s="175" t="s">
        <v>134</v>
      </c>
      <c r="AV173" s="14" t="s">
        <v>134</v>
      </c>
      <c r="AW173" s="14" t="s">
        <v>30</v>
      </c>
      <c r="AX173" s="14" t="s">
        <v>81</v>
      </c>
      <c r="AY173" s="175" t="s">
        <v>126</v>
      </c>
    </row>
    <row r="174" spans="1:65" s="12" customFormat="1" ht="22.9" customHeight="1">
      <c r="B174" s="138"/>
      <c r="D174" s="139" t="s">
        <v>72</v>
      </c>
      <c r="E174" s="149" t="s">
        <v>970</v>
      </c>
      <c r="F174" s="149" t="s">
        <v>971</v>
      </c>
      <c r="I174" s="141"/>
      <c r="J174" s="150">
        <f>BK174</f>
        <v>0</v>
      </c>
      <c r="L174" s="138"/>
      <c r="M174" s="143"/>
      <c r="N174" s="144"/>
      <c r="O174" s="144"/>
      <c r="P174" s="145">
        <f>SUM(P175:P195)</f>
        <v>0</v>
      </c>
      <c r="Q174" s="144"/>
      <c r="R174" s="145">
        <f>SUM(R175:R195)</f>
        <v>0</v>
      </c>
      <c r="S174" s="144"/>
      <c r="T174" s="146">
        <f>SUM(T175:T195)</f>
        <v>0</v>
      </c>
      <c r="AR174" s="139" t="s">
        <v>145</v>
      </c>
      <c r="AT174" s="147" t="s">
        <v>72</v>
      </c>
      <c r="AU174" s="147" t="s">
        <v>81</v>
      </c>
      <c r="AY174" s="139" t="s">
        <v>126</v>
      </c>
      <c r="BK174" s="148">
        <f>SUM(BK175:BK195)</f>
        <v>0</v>
      </c>
    </row>
    <row r="175" spans="1:65" s="2" customFormat="1" ht="16.5" customHeight="1">
      <c r="A175" s="33"/>
      <c r="B175" s="151"/>
      <c r="C175" s="152" t="s">
        <v>314</v>
      </c>
      <c r="D175" s="152" t="s">
        <v>129</v>
      </c>
      <c r="E175" s="153" t="s">
        <v>972</v>
      </c>
      <c r="F175" s="154" t="s">
        <v>973</v>
      </c>
      <c r="G175" s="155" t="s">
        <v>276</v>
      </c>
      <c r="H175" s="156">
        <v>30</v>
      </c>
      <c r="I175" s="157"/>
      <c r="J175" s="158">
        <f t="shared" ref="J175:J192" si="10">ROUND(I175*H175,2)</f>
        <v>0</v>
      </c>
      <c r="K175" s="159"/>
      <c r="L175" s="34"/>
      <c r="M175" s="160" t="s">
        <v>1</v>
      </c>
      <c r="N175" s="161" t="s">
        <v>39</v>
      </c>
      <c r="O175" s="62"/>
      <c r="P175" s="162">
        <f t="shared" ref="P175:P192" si="11">O175*H175</f>
        <v>0</v>
      </c>
      <c r="Q175" s="162">
        <v>0</v>
      </c>
      <c r="R175" s="162">
        <f t="shared" ref="R175:R192" si="12">Q175*H175</f>
        <v>0</v>
      </c>
      <c r="S175" s="162">
        <v>0</v>
      </c>
      <c r="T175" s="163">
        <f t="shared" ref="T175:T192" si="13"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446</v>
      </c>
      <c r="AT175" s="164" t="s">
        <v>129</v>
      </c>
      <c r="AU175" s="164" t="s">
        <v>134</v>
      </c>
      <c r="AY175" s="18" t="s">
        <v>126</v>
      </c>
      <c r="BE175" s="165">
        <f t="shared" ref="BE175:BE192" si="14">IF(N175="základná",J175,0)</f>
        <v>0</v>
      </c>
      <c r="BF175" s="165">
        <f t="shared" ref="BF175:BF192" si="15">IF(N175="znížená",J175,0)</f>
        <v>0</v>
      </c>
      <c r="BG175" s="165">
        <f t="shared" ref="BG175:BG192" si="16">IF(N175="zákl. prenesená",J175,0)</f>
        <v>0</v>
      </c>
      <c r="BH175" s="165">
        <f t="shared" ref="BH175:BH192" si="17">IF(N175="zníž. prenesená",J175,0)</f>
        <v>0</v>
      </c>
      <c r="BI175" s="165">
        <f t="shared" ref="BI175:BI192" si="18">IF(N175="nulová",J175,0)</f>
        <v>0</v>
      </c>
      <c r="BJ175" s="18" t="s">
        <v>134</v>
      </c>
      <c r="BK175" s="165">
        <f t="shared" ref="BK175:BK192" si="19">ROUND(I175*H175,2)</f>
        <v>0</v>
      </c>
      <c r="BL175" s="18" t="s">
        <v>446</v>
      </c>
      <c r="BM175" s="164" t="s">
        <v>974</v>
      </c>
    </row>
    <row r="176" spans="1:65" s="2" customFormat="1" ht="16.5" customHeight="1">
      <c r="A176" s="33"/>
      <c r="B176" s="151"/>
      <c r="C176" s="152" t="s">
        <v>319</v>
      </c>
      <c r="D176" s="152" t="s">
        <v>129</v>
      </c>
      <c r="E176" s="153" t="s">
        <v>975</v>
      </c>
      <c r="F176" s="154" t="s">
        <v>976</v>
      </c>
      <c r="G176" s="155" t="s">
        <v>138</v>
      </c>
      <c r="H176" s="156">
        <v>1.5</v>
      </c>
      <c r="I176" s="157"/>
      <c r="J176" s="158">
        <f t="shared" si="10"/>
        <v>0</v>
      </c>
      <c r="K176" s="159"/>
      <c r="L176" s="34"/>
      <c r="M176" s="160" t="s">
        <v>1</v>
      </c>
      <c r="N176" s="161" t="s">
        <v>39</v>
      </c>
      <c r="O176" s="62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446</v>
      </c>
      <c r="AT176" s="164" t="s">
        <v>129</v>
      </c>
      <c r="AU176" s="164" t="s">
        <v>134</v>
      </c>
      <c r="AY176" s="18" t="s">
        <v>126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134</v>
      </c>
      <c r="BK176" s="165">
        <f t="shared" si="19"/>
        <v>0</v>
      </c>
      <c r="BL176" s="18" t="s">
        <v>446</v>
      </c>
      <c r="BM176" s="164" t="s">
        <v>977</v>
      </c>
    </row>
    <row r="177" spans="1:65" s="2" customFormat="1" ht="16.5" customHeight="1">
      <c r="A177" s="33"/>
      <c r="B177" s="151"/>
      <c r="C177" s="152" t="s">
        <v>323</v>
      </c>
      <c r="D177" s="152" t="s">
        <v>129</v>
      </c>
      <c r="E177" s="153" t="s">
        <v>978</v>
      </c>
      <c r="F177" s="154" t="s">
        <v>979</v>
      </c>
      <c r="G177" s="155" t="s">
        <v>138</v>
      </c>
      <c r="H177" s="156">
        <v>1.5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39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446</v>
      </c>
      <c r="AT177" s="164" t="s">
        <v>129</v>
      </c>
      <c r="AU177" s="164" t="s">
        <v>134</v>
      </c>
      <c r="AY177" s="18" t="s">
        <v>126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134</v>
      </c>
      <c r="BK177" s="165">
        <f t="shared" si="19"/>
        <v>0</v>
      </c>
      <c r="BL177" s="18" t="s">
        <v>446</v>
      </c>
      <c r="BM177" s="164" t="s">
        <v>980</v>
      </c>
    </row>
    <row r="178" spans="1:65" s="2" customFormat="1" ht="24.2" customHeight="1">
      <c r="A178" s="33"/>
      <c r="B178" s="151"/>
      <c r="C178" s="152" t="s">
        <v>327</v>
      </c>
      <c r="D178" s="152" t="s">
        <v>129</v>
      </c>
      <c r="E178" s="153" t="s">
        <v>981</v>
      </c>
      <c r="F178" s="154" t="s">
        <v>982</v>
      </c>
      <c r="G178" s="155" t="s">
        <v>276</v>
      </c>
      <c r="H178" s="156">
        <v>35</v>
      </c>
      <c r="I178" s="157"/>
      <c r="J178" s="158">
        <f t="shared" si="10"/>
        <v>0</v>
      </c>
      <c r="K178" s="159"/>
      <c r="L178" s="34"/>
      <c r="M178" s="160" t="s">
        <v>1</v>
      </c>
      <c r="N178" s="161" t="s">
        <v>39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446</v>
      </c>
      <c r="AT178" s="164" t="s">
        <v>129</v>
      </c>
      <c r="AU178" s="164" t="s">
        <v>134</v>
      </c>
      <c r="AY178" s="18" t="s">
        <v>126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134</v>
      </c>
      <c r="BK178" s="165">
        <f t="shared" si="19"/>
        <v>0</v>
      </c>
      <c r="BL178" s="18" t="s">
        <v>446</v>
      </c>
      <c r="BM178" s="164" t="s">
        <v>983</v>
      </c>
    </row>
    <row r="179" spans="1:65" s="2" customFormat="1" ht="24.2" customHeight="1">
      <c r="A179" s="33"/>
      <c r="B179" s="151"/>
      <c r="C179" s="152" t="s">
        <v>984</v>
      </c>
      <c r="D179" s="152" t="s">
        <v>129</v>
      </c>
      <c r="E179" s="153" t="s">
        <v>985</v>
      </c>
      <c r="F179" s="154" t="s">
        <v>986</v>
      </c>
      <c r="G179" s="155" t="s">
        <v>276</v>
      </c>
      <c r="H179" s="156">
        <v>15</v>
      </c>
      <c r="I179" s="157"/>
      <c r="J179" s="158">
        <f t="shared" si="10"/>
        <v>0</v>
      </c>
      <c r="K179" s="159"/>
      <c r="L179" s="34"/>
      <c r="M179" s="160" t="s">
        <v>1</v>
      </c>
      <c r="N179" s="161" t="s">
        <v>39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446</v>
      </c>
      <c r="AT179" s="164" t="s">
        <v>129</v>
      </c>
      <c r="AU179" s="164" t="s">
        <v>134</v>
      </c>
      <c r="AY179" s="18" t="s">
        <v>126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134</v>
      </c>
      <c r="BK179" s="165">
        <f t="shared" si="19"/>
        <v>0</v>
      </c>
      <c r="BL179" s="18" t="s">
        <v>446</v>
      </c>
      <c r="BM179" s="164" t="s">
        <v>987</v>
      </c>
    </row>
    <row r="180" spans="1:65" s="2" customFormat="1" ht="24.2" customHeight="1">
      <c r="A180" s="33"/>
      <c r="B180" s="151"/>
      <c r="C180" s="152" t="s">
        <v>333</v>
      </c>
      <c r="D180" s="152" t="s">
        <v>129</v>
      </c>
      <c r="E180" s="153" t="s">
        <v>988</v>
      </c>
      <c r="F180" s="154" t="s">
        <v>989</v>
      </c>
      <c r="G180" s="155" t="s">
        <v>138</v>
      </c>
      <c r="H180" s="156">
        <v>14</v>
      </c>
      <c r="I180" s="157"/>
      <c r="J180" s="158">
        <f t="shared" si="10"/>
        <v>0</v>
      </c>
      <c r="K180" s="159"/>
      <c r="L180" s="34"/>
      <c r="M180" s="160" t="s">
        <v>1</v>
      </c>
      <c r="N180" s="161" t="s">
        <v>39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446</v>
      </c>
      <c r="AT180" s="164" t="s">
        <v>129</v>
      </c>
      <c r="AU180" s="164" t="s">
        <v>134</v>
      </c>
      <c r="AY180" s="18" t="s">
        <v>126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134</v>
      </c>
      <c r="BK180" s="165">
        <f t="shared" si="19"/>
        <v>0</v>
      </c>
      <c r="BL180" s="18" t="s">
        <v>446</v>
      </c>
      <c r="BM180" s="164" t="s">
        <v>990</v>
      </c>
    </row>
    <row r="181" spans="1:65" s="2" customFormat="1" ht="33" customHeight="1">
      <c r="A181" s="33"/>
      <c r="B181" s="151"/>
      <c r="C181" s="152" t="s">
        <v>338</v>
      </c>
      <c r="D181" s="152" t="s">
        <v>129</v>
      </c>
      <c r="E181" s="153" t="s">
        <v>991</v>
      </c>
      <c r="F181" s="154" t="s">
        <v>992</v>
      </c>
      <c r="G181" s="155" t="s">
        <v>276</v>
      </c>
      <c r="H181" s="156">
        <v>50</v>
      </c>
      <c r="I181" s="157"/>
      <c r="J181" s="158">
        <f t="shared" si="10"/>
        <v>0</v>
      </c>
      <c r="K181" s="159"/>
      <c r="L181" s="34"/>
      <c r="M181" s="160" t="s">
        <v>1</v>
      </c>
      <c r="N181" s="161" t="s">
        <v>39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446</v>
      </c>
      <c r="AT181" s="164" t="s">
        <v>129</v>
      </c>
      <c r="AU181" s="164" t="s">
        <v>134</v>
      </c>
      <c r="AY181" s="18" t="s">
        <v>126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134</v>
      </c>
      <c r="BK181" s="165">
        <f t="shared" si="19"/>
        <v>0</v>
      </c>
      <c r="BL181" s="18" t="s">
        <v>446</v>
      </c>
      <c r="BM181" s="164" t="s">
        <v>993</v>
      </c>
    </row>
    <row r="182" spans="1:65" s="2" customFormat="1" ht="16.5" customHeight="1">
      <c r="A182" s="33"/>
      <c r="B182" s="151"/>
      <c r="C182" s="190" t="s">
        <v>343</v>
      </c>
      <c r="D182" s="190" t="s">
        <v>205</v>
      </c>
      <c r="E182" s="191" t="s">
        <v>994</v>
      </c>
      <c r="F182" s="192" t="s">
        <v>995</v>
      </c>
      <c r="G182" s="193" t="s">
        <v>177</v>
      </c>
      <c r="H182" s="194">
        <v>6.3</v>
      </c>
      <c r="I182" s="195"/>
      <c r="J182" s="196">
        <f t="shared" si="10"/>
        <v>0</v>
      </c>
      <c r="K182" s="197"/>
      <c r="L182" s="198"/>
      <c r="M182" s="199" t="s">
        <v>1</v>
      </c>
      <c r="N182" s="200" t="s">
        <v>39</v>
      </c>
      <c r="O182" s="62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860</v>
      </c>
      <c r="AT182" s="164" t="s">
        <v>205</v>
      </c>
      <c r="AU182" s="164" t="s">
        <v>134</v>
      </c>
      <c r="AY182" s="18" t="s">
        <v>126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134</v>
      </c>
      <c r="BK182" s="165">
        <f t="shared" si="19"/>
        <v>0</v>
      </c>
      <c r="BL182" s="18" t="s">
        <v>446</v>
      </c>
      <c r="BM182" s="164" t="s">
        <v>996</v>
      </c>
    </row>
    <row r="183" spans="1:65" s="2" customFormat="1" ht="24.2" customHeight="1">
      <c r="A183" s="33"/>
      <c r="B183" s="151"/>
      <c r="C183" s="152" t="s">
        <v>348</v>
      </c>
      <c r="D183" s="152" t="s">
        <v>129</v>
      </c>
      <c r="E183" s="153" t="s">
        <v>997</v>
      </c>
      <c r="F183" s="154" t="s">
        <v>998</v>
      </c>
      <c r="G183" s="155" t="s">
        <v>276</v>
      </c>
      <c r="H183" s="156">
        <v>50</v>
      </c>
      <c r="I183" s="157"/>
      <c r="J183" s="158">
        <f t="shared" si="10"/>
        <v>0</v>
      </c>
      <c r="K183" s="159"/>
      <c r="L183" s="34"/>
      <c r="M183" s="160" t="s">
        <v>1</v>
      </c>
      <c r="N183" s="161" t="s">
        <v>39</v>
      </c>
      <c r="O183" s="62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446</v>
      </c>
      <c r="AT183" s="164" t="s">
        <v>129</v>
      </c>
      <c r="AU183" s="164" t="s">
        <v>134</v>
      </c>
      <c r="AY183" s="18" t="s">
        <v>126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134</v>
      </c>
      <c r="BK183" s="165">
        <f t="shared" si="19"/>
        <v>0</v>
      </c>
      <c r="BL183" s="18" t="s">
        <v>446</v>
      </c>
      <c r="BM183" s="164" t="s">
        <v>999</v>
      </c>
    </row>
    <row r="184" spans="1:65" s="2" customFormat="1" ht="16.5" customHeight="1">
      <c r="A184" s="33"/>
      <c r="B184" s="151"/>
      <c r="C184" s="190" t="s">
        <v>353</v>
      </c>
      <c r="D184" s="190" t="s">
        <v>205</v>
      </c>
      <c r="E184" s="191" t="s">
        <v>1000</v>
      </c>
      <c r="F184" s="192" t="s">
        <v>1001</v>
      </c>
      <c r="G184" s="193" t="s">
        <v>276</v>
      </c>
      <c r="H184" s="194">
        <v>50</v>
      </c>
      <c r="I184" s="195"/>
      <c r="J184" s="196">
        <f t="shared" si="10"/>
        <v>0</v>
      </c>
      <c r="K184" s="197"/>
      <c r="L184" s="198"/>
      <c r="M184" s="199" t="s">
        <v>1</v>
      </c>
      <c r="N184" s="200" t="s">
        <v>39</v>
      </c>
      <c r="O184" s="62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860</v>
      </c>
      <c r="AT184" s="164" t="s">
        <v>205</v>
      </c>
      <c r="AU184" s="164" t="s">
        <v>134</v>
      </c>
      <c r="AY184" s="18" t="s">
        <v>126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134</v>
      </c>
      <c r="BK184" s="165">
        <f t="shared" si="19"/>
        <v>0</v>
      </c>
      <c r="BL184" s="18" t="s">
        <v>446</v>
      </c>
      <c r="BM184" s="164" t="s">
        <v>1002</v>
      </c>
    </row>
    <row r="185" spans="1:65" s="2" customFormat="1" ht="33" customHeight="1">
      <c r="A185" s="33"/>
      <c r="B185" s="151"/>
      <c r="C185" s="152" t="s">
        <v>358</v>
      </c>
      <c r="D185" s="152" t="s">
        <v>129</v>
      </c>
      <c r="E185" s="153" t="s">
        <v>1003</v>
      </c>
      <c r="F185" s="154" t="s">
        <v>1004</v>
      </c>
      <c r="G185" s="155" t="s">
        <v>276</v>
      </c>
      <c r="H185" s="156">
        <v>35</v>
      </c>
      <c r="I185" s="157"/>
      <c r="J185" s="158">
        <f t="shared" si="10"/>
        <v>0</v>
      </c>
      <c r="K185" s="159"/>
      <c r="L185" s="34"/>
      <c r="M185" s="160" t="s">
        <v>1</v>
      </c>
      <c r="N185" s="161" t="s">
        <v>39</v>
      </c>
      <c r="O185" s="62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446</v>
      </c>
      <c r="AT185" s="164" t="s">
        <v>129</v>
      </c>
      <c r="AU185" s="164" t="s">
        <v>134</v>
      </c>
      <c r="AY185" s="18" t="s">
        <v>126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134</v>
      </c>
      <c r="BK185" s="165">
        <f t="shared" si="19"/>
        <v>0</v>
      </c>
      <c r="BL185" s="18" t="s">
        <v>446</v>
      </c>
      <c r="BM185" s="164" t="s">
        <v>1005</v>
      </c>
    </row>
    <row r="186" spans="1:65" s="2" customFormat="1" ht="33" customHeight="1">
      <c r="A186" s="33"/>
      <c r="B186" s="151"/>
      <c r="C186" s="152" t="s">
        <v>363</v>
      </c>
      <c r="D186" s="152" t="s">
        <v>129</v>
      </c>
      <c r="E186" s="153" t="s">
        <v>1006</v>
      </c>
      <c r="F186" s="154" t="s">
        <v>1007</v>
      </c>
      <c r="G186" s="155" t="s">
        <v>276</v>
      </c>
      <c r="H186" s="156">
        <v>15</v>
      </c>
      <c r="I186" s="157"/>
      <c r="J186" s="158">
        <f t="shared" si="10"/>
        <v>0</v>
      </c>
      <c r="K186" s="159"/>
      <c r="L186" s="34"/>
      <c r="M186" s="160" t="s">
        <v>1</v>
      </c>
      <c r="N186" s="161" t="s">
        <v>39</v>
      </c>
      <c r="O186" s="62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446</v>
      </c>
      <c r="AT186" s="164" t="s">
        <v>129</v>
      </c>
      <c r="AU186" s="164" t="s">
        <v>134</v>
      </c>
      <c r="AY186" s="18" t="s">
        <v>126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134</v>
      </c>
      <c r="BK186" s="165">
        <f t="shared" si="19"/>
        <v>0</v>
      </c>
      <c r="BL186" s="18" t="s">
        <v>446</v>
      </c>
      <c r="BM186" s="164" t="s">
        <v>1008</v>
      </c>
    </row>
    <row r="187" spans="1:65" s="2" customFormat="1" ht="16.5" customHeight="1">
      <c r="A187" s="33"/>
      <c r="B187" s="151"/>
      <c r="C187" s="152" t="s">
        <v>368</v>
      </c>
      <c r="D187" s="152" t="s">
        <v>129</v>
      </c>
      <c r="E187" s="153" t="s">
        <v>1009</v>
      </c>
      <c r="F187" s="154" t="s">
        <v>1010</v>
      </c>
      <c r="G187" s="155" t="s">
        <v>138</v>
      </c>
      <c r="H187" s="156">
        <v>3.5</v>
      </c>
      <c r="I187" s="157"/>
      <c r="J187" s="158">
        <f t="shared" si="10"/>
        <v>0</v>
      </c>
      <c r="K187" s="159"/>
      <c r="L187" s="34"/>
      <c r="M187" s="160" t="s">
        <v>1</v>
      </c>
      <c r="N187" s="161" t="s">
        <v>39</v>
      </c>
      <c r="O187" s="62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446</v>
      </c>
      <c r="AT187" s="164" t="s">
        <v>129</v>
      </c>
      <c r="AU187" s="164" t="s">
        <v>134</v>
      </c>
      <c r="AY187" s="18" t="s">
        <v>126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134</v>
      </c>
      <c r="BK187" s="165">
        <f t="shared" si="19"/>
        <v>0</v>
      </c>
      <c r="BL187" s="18" t="s">
        <v>446</v>
      </c>
      <c r="BM187" s="164" t="s">
        <v>1011</v>
      </c>
    </row>
    <row r="188" spans="1:65" s="2" customFormat="1" ht="16.5" customHeight="1">
      <c r="A188" s="33"/>
      <c r="B188" s="151"/>
      <c r="C188" s="152" t="s">
        <v>373</v>
      </c>
      <c r="D188" s="152" t="s">
        <v>129</v>
      </c>
      <c r="E188" s="153" t="s">
        <v>1012</v>
      </c>
      <c r="F188" s="154" t="s">
        <v>1013</v>
      </c>
      <c r="G188" s="155" t="s">
        <v>138</v>
      </c>
      <c r="H188" s="156">
        <v>35</v>
      </c>
      <c r="I188" s="157"/>
      <c r="J188" s="158">
        <f t="shared" si="10"/>
        <v>0</v>
      </c>
      <c r="K188" s="159"/>
      <c r="L188" s="34"/>
      <c r="M188" s="160" t="s">
        <v>1</v>
      </c>
      <c r="N188" s="161" t="s">
        <v>39</v>
      </c>
      <c r="O188" s="62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446</v>
      </c>
      <c r="AT188" s="164" t="s">
        <v>129</v>
      </c>
      <c r="AU188" s="164" t="s">
        <v>134</v>
      </c>
      <c r="AY188" s="18" t="s">
        <v>126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134</v>
      </c>
      <c r="BK188" s="165">
        <f t="shared" si="19"/>
        <v>0</v>
      </c>
      <c r="BL188" s="18" t="s">
        <v>446</v>
      </c>
      <c r="BM188" s="164" t="s">
        <v>1014</v>
      </c>
    </row>
    <row r="189" spans="1:65" s="2" customFormat="1" ht="16.5" customHeight="1">
      <c r="A189" s="33"/>
      <c r="B189" s="151"/>
      <c r="C189" s="152" t="s">
        <v>378</v>
      </c>
      <c r="D189" s="152" t="s">
        <v>129</v>
      </c>
      <c r="E189" s="153" t="s">
        <v>1015</v>
      </c>
      <c r="F189" s="154" t="s">
        <v>1016</v>
      </c>
      <c r="G189" s="155" t="s">
        <v>177</v>
      </c>
      <c r="H189" s="156">
        <v>3.45</v>
      </c>
      <c r="I189" s="157"/>
      <c r="J189" s="158">
        <f t="shared" si="10"/>
        <v>0</v>
      </c>
      <c r="K189" s="159"/>
      <c r="L189" s="34"/>
      <c r="M189" s="160" t="s">
        <v>1</v>
      </c>
      <c r="N189" s="161" t="s">
        <v>39</v>
      </c>
      <c r="O189" s="62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446</v>
      </c>
      <c r="AT189" s="164" t="s">
        <v>129</v>
      </c>
      <c r="AU189" s="164" t="s">
        <v>134</v>
      </c>
      <c r="AY189" s="18" t="s">
        <v>126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134</v>
      </c>
      <c r="BK189" s="165">
        <f t="shared" si="19"/>
        <v>0</v>
      </c>
      <c r="BL189" s="18" t="s">
        <v>446</v>
      </c>
      <c r="BM189" s="164" t="s">
        <v>1017</v>
      </c>
    </row>
    <row r="190" spans="1:65" s="2" customFormat="1" ht="16.5" customHeight="1">
      <c r="A190" s="33"/>
      <c r="B190" s="151"/>
      <c r="C190" s="152" t="s">
        <v>383</v>
      </c>
      <c r="D190" s="152" t="s">
        <v>129</v>
      </c>
      <c r="E190" s="153" t="s">
        <v>1018</v>
      </c>
      <c r="F190" s="154" t="s">
        <v>1019</v>
      </c>
      <c r="G190" s="155" t="s">
        <v>177</v>
      </c>
      <c r="H190" s="156">
        <v>3.45</v>
      </c>
      <c r="I190" s="157"/>
      <c r="J190" s="158">
        <f t="shared" si="10"/>
        <v>0</v>
      </c>
      <c r="K190" s="159"/>
      <c r="L190" s="34"/>
      <c r="M190" s="160" t="s">
        <v>1</v>
      </c>
      <c r="N190" s="161" t="s">
        <v>39</v>
      </c>
      <c r="O190" s="62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446</v>
      </c>
      <c r="AT190" s="164" t="s">
        <v>129</v>
      </c>
      <c r="AU190" s="164" t="s">
        <v>134</v>
      </c>
      <c r="AY190" s="18" t="s">
        <v>126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134</v>
      </c>
      <c r="BK190" s="165">
        <f t="shared" si="19"/>
        <v>0</v>
      </c>
      <c r="BL190" s="18" t="s">
        <v>446</v>
      </c>
      <c r="BM190" s="164" t="s">
        <v>1020</v>
      </c>
    </row>
    <row r="191" spans="1:65" s="2" customFormat="1" ht="16.5" customHeight="1">
      <c r="A191" s="33"/>
      <c r="B191" s="151"/>
      <c r="C191" s="152" t="s">
        <v>388</v>
      </c>
      <c r="D191" s="152" t="s">
        <v>129</v>
      </c>
      <c r="E191" s="153" t="s">
        <v>1021</v>
      </c>
      <c r="F191" s="154" t="s">
        <v>1022</v>
      </c>
      <c r="G191" s="155" t="s">
        <v>184</v>
      </c>
      <c r="H191" s="156">
        <v>25</v>
      </c>
      <c r="I191" s="157"/>
      <c r="J191" s="158">
        <f t="shared" si="10"/>
        <v>0</v>
      </c>
      <c r="K191" s="159"/>
      <c r="L191" s="34"/>
      <c r="M191" s="160" t="s">
        <v>1</v>
      </c>
      <c r="N191" s="161" t="s">
        <v>39</v>
      </c>
      <c r="O191" s="62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446</v>
      </c>
      <c r="AT191" s="164" t="s">
        <v>129</v>
      </c>
      <c r="AU191" s="164" t="s">
        <v>134</v>
      </c>
      <c r="AY191" s="18" t="s">
        <v>126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134</v>
      </c>
      <c r="BK191" s="165">
        <f t="shared" si="19"/>
        <v>0</v>
      </c>
      <c r="BL191" s="18" t="s">
        <v>446</v>
      </c>
      <c r="BM191" s="164" t="s">
        <v>1023</v>
      </c>
    </row>
    <row r="192" spans="1:65" s="2" customFormat="1" ht="16.5" customHeight="1">
      <c r="A192" s="33"/>
      <c r="B192" s="151"/>
      <c r="C192" s="152" t="s">
        <v>396</v>
      </c>
      <c r="D192" s="152" t="s">
        <v>129</v>
      </c>
      <c r="E192" s="153" t="s">
        <v>1024</v>
      </c>
      <c r="F192" s="154" t="s">
        <v>968</v>
      </c>
      <c r="G192" s="155" t="s">
        <v>247</v>
      </c>
      <c r="H192" s="156">
        <v>1</v>
      </c>
      <c r="I192" s="157"/>
      <c r="J192" s="158">
        <f t="shared" si="10"/>
        <v>0</v>
      </c>
      <c r="K192" s="159"/>
      <c r="L192" s="34"/>
      <c r="M192" s="160" t="s">
        <v>1</v>
      </c>
      <c r="N192" s="161" t="s">
        <v>39</v>
      </c>
      <c r="O192" s="62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446</v>
      </c>
      <c r="AT192" s="164" t="s">
        <v>129</v>
      </c>
      <c r="AU192" s="164" t="s">
        <v>134</v>
      </c>
      <c r="AY192" s="18" t="s">
        <v>126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134</v>
      </c>
      <c r="BK192" s="165">
        <f t="shared" si="19"/>
        <v>0</v>
      </c>
      <c r="BL192" s="18" t="s">
        <v>446</v>
      </c>
      <c r="BM192" s="164" t="s">
        <v>1025</v>
      </c>
    </row>
    <row r="193" spans="1:65" s="13" customFormat="1" ht="22.5">
      <c r="B193" s="166"/>
      <c r="D193" s="167" t="s">
        <v>140</v>
      </c>
      <c r="E193" s="168" t="s">
        <v>1</v>
      </c>
      <c r="F193" s="169" t="s">
        <v>1026</v>
      </c>
      <c r="H193" s="168" t="s">
        <v>1</v>
      </c>
      <c r="I193" s="170"/>
      <c r="L193" s="166"/>
      <c r="M193" s="171"/>
      <c r="N193" s="172"/>
      <c r="O193" s="172"/>
      <c r="P193" s="172"/>
      <c r="Q193" s="172"/>
      <c r="R193" s="172"/>
      <c r="S193" s="172"/>
      <c r="T193" s="173"/>
      <c r="AT193" s="168" t="s">
        <v>140</v>
      </c>
      <c r="AU193" s="168" t="s">
        <v>134</v>
      </c>
      <c r="AV193" s="13" t="s">
        <v>81</v>
      </c>
      <c r="AW193" s="13" t="s">
        <v>30</v>
      </c>
      <c r="AX193" s="13" t="s">
        <v>73</v>
      </c>
      <c r="AY193" s="168" t="s">
        <v>126</v>
      </c>
    </row>
    <row r="194" spans="1:65" s="13" customFormat="1">
      <c r="B194" s="166"/>
      <c r="D194" s="167" t="s">
        <v>140</v>
      </c>
      <c r="E194" s="168" t="s">
        <v>1</v>
      </c>
      <c r="F194" s="169" t="s">
        <v>1027</v>
      </c>
      <c r="H194" s="168" t="s">
        <v>1</v>
      </c>
      <c r="I194" s="170"/>
      <c r="L194" s="166"/>
      <c r="M194" s="171"/>
      <c r="N194" s="172"/>
      <c r="O194" s="172"/>
      <c r="P194" s="172"/>
      <c r="Q194" s="172"/>
      <c r="R194" s="172"/>
      <c r="S194" s="172"/>
      <c r="T194" s="173"/>
      <c r="AT194" s="168" t="s">
        <v>140</v>
      </c>
      <c r="AU194" s="168" t="s">
        <v>134</v>
      </c>
      <c r="AV194" s="13" t="s">
        <v>81</v>
      </c>
      <c r="AW194" s="13" t="s">
        <v>30</v>
      </c>
      <c r="AX194" s="13" t="s">
        <v>73</v>
      </c>
      <c r="AY194" s="168" t="s">
        <v>126</v>
      </c>
    </row>
    <row r="195" spans="1:65" s="14" customFormat="1">
      <c r="B195" s="174"/>
      <c r="D195" s="167" t="s">
        <v>140</v>
      </c>
      <c r="E195" s="175" t="s">
        <v>1</v>
      </c>
      <c r="F195" s="176" t="s">
        <v>954</v>
      </c>
      <c r="H195" s="177">
        <v>1</v>
      </c>
      <c r="I195" s="178"/>
      <c r="L195" s="174"/>
      <c r="M195" s="179"/>
      <c r="N195" s="180"/>
      <c r="O195" s="180"/>
      <c r="P195" s="180"/>
      <c r="Q195" s="180"/>
      <c r="R195" s="180"/>
      <c r="S195" s="180"/>
      <c r="T195" s="181"/>
      <c r="AT195" s="175" t="s">
        <v>140</v>
      </c>
      <c r="AU195" s="175" t="s">
        <v>134</v>
      </c>
      <c r="AV195" s="14" t="s">
        <v>134</v>
      </c>
      <c r="AW195" s="14" t="s">
        <v>30</v>
      </c>
      <c r="AX195" s="14" t="s">
        <v>81</v>
      </c>
      <c r="AY195" s="175" t="s">
        <v>126</v>
      </c>
    </row>
    <row r="196" spans="1:65" s="12" customFormat="1" ht="25.9" customHeight="1">
      <c r="B196" s="138"/>
      <c r="D196" s="139" t="s">
        <v>72</v>
      </c>
      <c r="E196" s="140" t="s">
        <v>1028</v>
      </c>
      <c r="F196" s="140" t="s">
        <v>1029</v>
      </c>
      <c r="I196" s="141"/>
      <c r="J196" s="142">
        <f>BK196</f>
        <v>0</v>
      </c>
      <c r="L196" s="138"/>
      <c r="M196" s="143"/>
      <c r="N196" s="144"/>
      <c r="O196" s="144"/>
      <c r="P196" s="145">
        <f>SUM(P197:P200)</f>
        <v>0</v>
      </c>
      <c r="Q196" s="144"/>
      <c r="R196" s="145">
        <f>SUM(R197:R200)</f>
        <v>0</v>
      </c>
      <c r="S196" s="144"/>
      <c r="T196" s="146">
        <f>SUM(T197:T200)</f>
        <v>0</v>
      </c>
      <c r="AR196" s="139" t="s">
        <v>133</v>
      </c>
      <c r="AT196" s="147" t="s">
        <v>72</v>
      </c>
      <c r="AU196" s="147" t="s">
        <v>73</v>
      </c>
      <c r="AY196" s="139" t="s">
        <v>126</v>
      </c>
      <c r="BK196" s="148">
        <f>SUM(BK197:BK200)</f>
        <v>0</v>
      </c>
    </row>
    <row r="197" spans="1:65" s="2" customFormat="1" ht="49.15" customHeight="1">
      <c r="A197" s="33"/>
      <c r="B197" s="151"/>
      <c r="C197" s="152" t="s">
        <v>401</v>
      </c>
      <c r="D197" s="152" t="s">
        <v>129</v>
      </c>
      <c r="E197" s="153" t="s">
        <v>1030</v>
      </c>
      <c r="F197" s="154" t="s">
        <v>1031</v>
      </c>
      <c r="G197" s="155" t="s">
        <v>1032</v>
      </c>
      <c r="H197" s="156">
        <v>34</v>
      </c>
      <c r="I197" s="157"/>
      <c r="J197" s="158">
        <f>ROUND(I197*H197,2)</f>
        <v>0</v>
      </c>
      <c r="K197" s="159"/>
      <c r="L197" s="34"/>
      <c r="M197" s="160" t="s">
        <v>1</v>
      </c>
      <c r="N197" s="161" t="s">
        <v>39</v>
      </c>
      <c r="O197" s="62"/>
      <c r="P197" s="162">
        <f>O197*H197</f>
        <v>0</v>
      </c>
      <c r="Q197" s="162">
        <v>0</v>
      </c>
      <c r="R197" s="162">
        <f>Q197*H197</f>
        <v>0</v>
      </c>
      <c r="S197" s="162">
        <v>0</v>
      </c>
      <c r="T197" s="163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806</v>
      </c>
      <c r="AT197" s="164" t="s">
        <v>129</v>
      </c>
      <c r="AU197" s="164" t="s">
        <v>81</v>
      </c>
      <c r="AY197" s="18" t="s">
        <v>126</v>
      </c>
      <c r="BE197" s="165">
        <f>IF(N197="základná",J197,0)</f>
        <v>0</v>
      </c>
      <c r="BF197" s="165">
        <f>IF(N197="znížená",J197,0)</f>
        <v>0</v>
      </c>
      <c r="BG197" s="165">
        <f>IF(N197="zákl. prenesená",J197,0)</f>
        <v>0</v>
      </c>
      <c r="BH197" s="165">
        <f>IF(N197="zníž. prenesená",J197,0)</f>
        <v>0</v>
      </c>
      <c r="BI197" s="165">
        <f>IF(N197="nulová",J197,0)</f>
        <v>0</v>
      </c>
      <c r="BJ197" s="18" t="s">
        <v>134</v>
      </c>
      <c r="BK197" s="165">
        <f>ROUND(I197*H197,2)</f>
        <v>0</v>
      </c>
      <c r="BL197" s="18" t="s">
        <v>806</v>
      </c>
      <c r="BM197" s="164" t="s">
        <v>1033</v>
      </c>
    </row>
    <row r="198" spans="1:65" s="2" customFormat="1" ht="33" customHeight="1">
      <c r="A198" s="33"/>
      <c r="B198" s="151"/>
      <c r="C198" s="152" t="s">
        <v>405</v>
      </c>
      <c r="D198" s="152" t="s">
        <v>129</v>
      </c>
      <c r="E198" s="153" t="s">
        <v>1034</v>
      </c>
      <c r="F198" s="154" t="s">
        <v>1035</v>
      </c>
      <c r="G198" s="155" t="s">
        <v>1032</v>
      </c>
      <c r="H198" s="156">
        <v>8</v>
      </c>
      <c r="I198" s="157"/>
      <c r="J198" s="158">
        <f>ROUND(I198*H198,2)</f>
        <v>0</v>
      </c>
      <c r="K198" s="159"/>
      <c r="L198" s="34"/>
      <c r="M198" s="160" t="s">
        <v>1</v>
      </c>
      <c r="N198" s="161" t="s">
        <v>39</v>
      </c>
      <c r="O198" s="62"/>
      <c r="P198" s="162">
        <f>O198*H198</f>
        <v>0</v>
      </c>
      <c r="Q198" s="162">
        <v>0</v>
      </c>
      <c r="R198" s="162">
        <f>Q198*H198</f>
        <v>0</v>
      </c>
      <c r="S198" s="162">
        <v>0</v>
      </c>
      <c r="T198" s="163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806</v>
      </c>
      <c r="AT198" s="164" t="s">
        <v>129</v>
      </c>
      <c r="AU198" s="164" t="s">
        <v>81</v>
      </c>
      <c r="AY198" s="18" t="s">
        <v>126</v>
      </c>
      <c r="BE198" s="165">
        <f>IF(N198="základná",J198,0)</f>
        <v>0</v>
      </c>
      <c r="BF198" s="165">
        <f>IF(N198="znížená",J198,0)</f>
        <v>0</v>
      </c>
      <c r="BG198" s="165">
        <f>IF(N198="zákl. prenesená",J198,0)</f>
        <v>0</v>
      </c>
      <c r="BH198" s="165">
        <f>IF(N198="zníž. prenesená",J198,0)</f>
        <v>0</v>
      </c>
      <c r="BI198" s="165">
        <f>IF(N198="nulová",J198,0)</f>
        <v>0</v>
      </c>
      <c r="BJ198" s="18" t="s">
        <v>134</v>
      </c>
      <c r="BK198" s="165">
        <f>ROUND(I198*H198,2)</f>
        <v>0</v>
      </c>
      <c r="BL198" s="18" t="s">
        <v>806</v>
      </c>
      <c r="BM198" s="164" t="s">
        <v>1036</v>
      </c>
    </row>
    <row r="199" spans="1:65" s="2" customFormat="1" ht="16.5" customHeight="1">
      <c r="A199" s="33"/>
      <c r="B199" s="151"/>
      <c r="C199" s="152" t="s">
        <v>409</v>
      </c>
      <c r="D199" s="152" t="s">
        <v>129</v>
      </c>
      <c r="E199" s="153" t="s">
        <v>1037</v>
      </c>
      <c r="F199" s="154" t="s">
        <v>1038</v>
      </c>
      <c r="G199" s="155" t="s">
        <v>1032</v>
      </c>
      <c r="H199" s="156">
        <v>8</v>
      </c>
      <c r="I199" s="157"/>
      <c r="J199" s="158">
        <f>ROUND(I199*H199,2)</f>
        <v>0</v>
      </c>
      <c r="K199" s="159"/>
      <c r="L199" s="34"/>
      <c r="M199" s="160" t="s">
        <v>1</v>
      </c>
      <c r="N199" s="161" t="s">
        <v>39</v>
      </c>
      <c r="O199" s="62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806</v>
      </c>
      <c r="AT199" s="164" t="s">
        <v>129</v>
      </c>
      <c r="AU199" s="164" t="s">
        <v>81</v>
      </c>
      <c r="AY199" s="18" t="s">
        <v>126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8" t="s">
        <v>134</v>
      </c>
      <c r="BK199" s="165">
        <f>ROUND(I199*H199,2)</f>
        <v>0</v>
      </c>
      <c r="BL199" s="18" t="s">
        <v>806</v>
      </c>
      <c r="BM199" s="164" t="s">
        <v>1039</v>
      </c>
    </row>
    <row r="200" spans="1:65" s="2" customFormat="1" ht="24.2" customHeight="1">
      <c r="A200" s="33"/>
      <c r="B200" s="151"/>
      <c r="C200" s="152" t="s">
        <v>415</v>
      </c>
      <c r="D200" s="152" t="s">
        <v>129</v>
      </c>
      <c r="E200" s="153" t="s">
        <v>1040</v>
      </c>
      <c r="F200" s="154" t="s">
        <v>1041</v>
      </c>
      <c r="G200" s="155" t="s">
        <v>1032</v>
      </c>
      <c r="H200" s="156">
        <v>8</v>
      </c>
      <c r="I200" s="157"/>
      <c r="J200" s="158">
        <f>ROUND(I200*H200,2)</f>
        <v>0</v>
      </c>
      <c r="K200" s="159"/>
      <c r="L200" s="34"/>
      <c r="M200" s="209" t="s">
        <v>1</v>
      </c>
      <c r="N200" s="210" t="s">
        <v>39</v>
      </c>
      <c r="O200" s="211"/>
      <c r="P200" s="212">
        <f>O200*H200</f>
        <v>0</v>
      </c>
      <c r="Q200" s="212">
        <v>0</v>
      </c>
      <c r="R200" s="212">
        <f>Q200*H200</f>
        <v>0</v>
      </c>
      <c r="S200" s="212">
        <v>0</v>
      </c>
      <c r="T200" s="21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806</v>
      </c>
      <c r="AT200" s="164" t="s">
        <v>129</v>
      </c>
      <c r="AU200" s="164" t="s">
        <v>81</v>
      </c>
      <c r="AY200" s="18" t="s">
        <v>126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134</v>
      </c>
      <c r="BK200" s="165">
        <f>ROUND(I200*H200,2)</f>
        <v>0</v>
      </c>
      <c r="BL200" s="18" t="s">
        <v>806</v>
      </c>
      <c r="BM200" s="164" t="s">
        <v>1042</v>
      </c>
    </row>
    <row r="201" spans="1:65" s="2" customFormat="1" ht="6.95" customHeight="1">
      <c r="A201" s="33"/>
      <c r="B201" s="51"/>
      <c r="C201" s="52"/>
      <c r="D201" s="52"/>
      <c r="E201" s="52"/>
      <c r="F201" s="52"/>
      <c r="G201" s="52"/>
      <c r="H201" s="52"/>
      <c r="I201" s="52"/>
      <c r="J201" s="52"/>
      <c r="K201" s="52"/>
      <c r="L201" s="34"/>
      <c r="M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</sheetData>
  <autoFilter ref="C119:K200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2"/>
  <sheetViews>
    <sheetView showGridLines="0" topLeftCell="A4" workbookViewId="0">
      <selection activeCell="F30" sqref="F3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4" t="s">
        <v>5</v>
      </c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8" t="s">
        <v>88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73</v>
      </c>
    </row>
    <row r="4" spans="1:46" s="1" customFormat="1" ht="24.95" customHeight="1">
      <c r="B4" s="21"/>
      <c r="D4" s="22" t="s">
        <v>89</v>
      </c>
      <c r="L4" s="21"/>
      <c r="M4" s="97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15</v>
      </c>
      <c r="L6" s="21"/>
    </row>
    <row r="7" spans="1:46" s="1" customFormat="1" ht="26.25" customHeight="1">
      <c r="B7" s="21"/>
      <c r="E7" s="259" t="str">
        <f>'Rekapitulácia stavby'!K6</f>
        <v>Podchod Trieda arm. gen. L. Svobodu - Adlerova, Košice - rekonštrukcia</v>
      </c>
      <c r="F7" s="260"/>
      <c r="G7" s="260"/>
      <c r="H7" s="260"/>
      <c r="L7" s="21"/>
    </row>
    <row r="8" spans="1:46" s="2" customFormat="1" ht="12" customHeight="1">
      <c r="A8" s="33"/>
      <c r="B8" s="34"/>
      <c r="C8" s="33"/>
      <c r="D8" s="28" t="s">
        <v>90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45" t="s">
        <v>1043</v>
      </c>
      <c r="F9" s="258"/>
      <c r="G9" s="258"/>
      <c r="H9" s="258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16</v>
      </c>
      <c r="E11" s="33"/>
      <c r="F11" s="26" t="s">
        <v>1</v>
      </c>
      <c r="G11" s="33"/>
      <c r="H11" s="33"/>
      <c r="I11" s="28" t="s">
        <v>17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29" t="str">
        <f>'Rekapitulácia stavby'!AN8</f>
        <v>Vyplň údaj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22</v>
      </c>
      <c r="E14" s="33"/>
      <c r="F14" s="33"/>
      <c r="G14" s="33"/>
      <c r="H14" s="33"/>
      <c r="I14" s="28" t="s">
        <v>23</v>
      </c>
      <c r="J14" s="26" t="s">
        <v>1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">
        <v>24</v>
      </c>
      <c r="F15" s="33"/>
      <c r="G15" s="33"/>
      <c r="H15" s="33"/>
      <c r="I15" s="28" t="s">
        <v>25</v>
      </c>
      <c r="J15" s="26" t="s">
        <v>1</v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26</v>
      </c>
      <c r="E17" s="33"/>
      <c r="F17" s="33"/>
      <c r="G17" s="33"/>
      <c r="H17" s="33"/>
      <c r="I17" s="28" t="s">
        <v>23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61" t="str">
        <f>'Rekapitulácia stavby'!E14</f>
        <v>Vyplň údaj</v>
      </c>
      <c r="F18" s="225"/>
      <c r="G18" s="225"/>
      <c r="H18" s="225"/>
      <c r="I18" s="28" t="s">
        <v>25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28</v>
      </c>
      <c r="E20" s="33"/>
      <c r="F20" s="33"/>
      <c r="G20" s="33"/>
      <c r="H20" s="33"/>
      <c r="I20" s="28" t="s">
        <v>23</v>
      </c>
      <c r="J20" s="26" t="s">
        <v>1</v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">
        <v>29</v>
      </c>
      <c r="F21" s="33"/>
      <c r="G21" s="33"/>
      <c r="H21" s="33"/>
      <c r="I21" s="28" t="s">
        <v>25</v>
      </c>
      <c r="J21" s="26" t="s">
        <v>1</v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28" t="s">
        <v>23</v>
      </c>
      <c r="J23" s="26" t="s">
        <v>1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29</v>
      </c>
      <c r="F24" s="33"/>
      <c r="G24" s="33"/>
      <c r="H24" s="33"/>
      <c r="I24" s="28" t="s">
        <v>25</v>
      </c>
      <c r="J24" s="26" t="s">
        <v>1</v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98"/>
      <c r="B27" s="99"/>
      <c r="C27" s="98"/>
      <c r="D27" s="98"/>
      <c r="E27" s="230" t="s">
        <v>1</v>
      </c>
      <c r="F27" s="230"/>
      <c r="G27" s="230"/>
      <c r="H27" s="230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1" t="s">
        <v>33</v>
      </c>
      <c r="E30" s="33"/>
      <c r="F30" s="33"/>
      <c r="G30" s="33"/>
      <c r="H30" s="33"/>
      <c r="I30" s="33"/>
      <c r="J30" s="75">
        <f>ROUND(J120,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37" t="s">
        <v>34</v>
      </c>
      <c r="J32" s="37" t="s">
        <v>36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02" t="s">
        <v>37</v>
      </c>
      <c r="E33" s="39" t="s">
        <v>38</v>
      </c>
      <c r="F33" s="103">
        <f>ROUND((SUM(BE120:BE201)),  2)</f>
        <v>0</v>
      </c>
      <c r="G33" s="104"/>
      <c r="H33" s="104"/>
      <c r="I33" s="105">
        <v>0.2</v>
      </c>
      <c r="J33" s="103">
        <f>ROUND(((SUM(BE120:BE201))*I33),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9" t="s">
        <v>39</v>
      </c>
      <c r="F34" s="103">
        <f>ROUND((SUM(BF120:BF201)),  2)</f>
        <v>0</v>
      </c>
      <c r="G34" s="104"/>
      <c r="H34" s="104"/>
      <c r="I34" s="105">
        <v>0.2</v>
      </c>
      <c r="J34" s="103">
        <f>ROUND(((SUM(BF120:BF201))*I34),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06">
        <f>ROUND((SUM(BG120:BG201)),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06">
        <f>ROUND((SUM(BH120:BH201)),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39" t="s">
        <v>42</v>
      </c>
      <c r="F37" s="103">
        <f>ROUND((SUM(BI120:BI201)),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8"/>
      <c r="D39" s="109" t="s">
        <v>43</v>
      </c>
      <c r="E39" s="64"/>
      <c r="F39" s="64"/>
      <c r="G39" s="110" t="s">
        <v>44</v>
      </c>
      <c r="H39" s="111" t="s">
        <v>45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L41" s="21"/>
    </row>
    <row r="42" spans="1:31" s="1" customFormat="1" ht="14.45" customHeight="1">
      <c r="B42" s="21"/>
      <c r="L42" s="21"/>
    </row>
    <row r="43" spans="1:31" s="1" customFormat="1" ht="14.45" customHeight="1">
      <c r="B43" s="21"/>
      <c r="L43" s="21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2" customFormat="1" ht="14.45" customHeight="1">
      <c r="B50" s="46"/>
      <c r="D50" s="47" t="s">
        <v>46</v>
      </c>
      <c r="E50" s="48"/>
      <c r="F50" s="48"/>
      <c r="G50" s="47" t="s">
        <v>47</v>
      </c>
      <c r="H50" s="48"/>
      <c r="I50" s="48"/>
      <c r="J50" s="48"/>
      <c r="K50" s="48"/>
      <c r="L50" s="46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2.75">
      <c r="A61" s="33"/>
      <c r="B61" s="34"/>
      <c r="C61" s="33"/>
      <c r="D61" s="49" t="s">
        <v>48</v>
      </c>
      <c r="E61" s="36"/>
      <c r="F61" s="114" t="s">
        <v>49</v>
      </c>
      <c r="G61" s="49" t="s">
        <v>48</v>
      </c>
      <c r="H61" s="36"/>
      <c r="I61" s="36"/>
      <c r="J61" s="115" t="s">
        <v>49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2.75">
      <c r="A65" s="33"/>
      <c r="B65" s="34"/>
      <c r="C65" s="33"/>
      <c r="D65" s="47" t="s">
        <v>50</v>
      </c>
      <c r="E65" s="50"/>
      <c r="F65" s="50"/>
      <c r="G65" s="47" t="s">
        <v>51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2.75">
      <c r="A76" s="33"/>
      <c r="B76" s="34"/>
      <c r="C76" s="33"/>
      <c r="D76" s="49" t="s">
        <v>48</v>
      </c>
      <c r="E76" s="36"/>
      <c r="F76" s="114" t="s">
        <v>49</v>
      </c>
      <c r="G76" s="49" t="s">
        <v>48</v>
      </c>
      <c r="H76" s="36"/>
      <c r="I76" s="36"/>
      <c r="J76" s="115" t="s">
        <v>49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92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59" t="str">
        <f>E7</f>
        <v>Podchod Trieda arm. gen. L. Svobodu - Adlerova, Košice - rekonštrukcia</v>
      </c>
      <c r="F85" s="260"/>
      <c r="G85" s="260"/>
      <c r="H85" s="260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90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45" t="str">
        <f>E9</f>
        <v>602-00 - Kamerový systém</v>
      </c>
      <c r="F87" s="258"/>
      <c r="G87" s="258"/>
      <c r="H87" s="258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19</v>
      </c>
      <c r="D89" s="33"/>
      <c r="E89" s="33"/>
      <c r="F89" s="26" t="str">
        <f>F12</f>
        <v>Košice</v>
      </c>
      <c r="G89" s="33"/>
      <c r="H89" s="33"/>
      <c r="I89" s="28" t="s">
        <v>21</v>
      </c>
      <c r="J89" s="59" t="str">
        <f>IF(J12="","",J12)</f>
        <v>Vyplň údaj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>
      <c r="A91" s="33"/>
      <c r="B91" s="34"/>
      <c r="C91" s="28" t="s">
        <v>22</v>
      </c>
      <c r="D91" s="33"/>
      <c r="E91" s="33"/>
      <c r="F91" s="26" t="str">
        <f>E15</f>
        <v>Mesto Košice</v>
      </c>
      <c r="G91" s="33"/>
      <c r="H91" s="33"/>
      <c r="I91" s="28" t="s">
        <v>28</v>
      </c>
      <c r="J91" s="31" t="str">
        <f>E21</f>
        <v>TUNROAD Engineering, s.r.o.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5.7" customHeight="1">
      <c r="A92" s="33"/>
      <c r="B92" s="34"/>
      <c r="C92" s="28" t="s">
        <v>26</v>
      </c>
      <c r="D92" s="33"/>
      <c r="E92" s="33"/>
      <c r="F92" s="26" t="str">
        <f>IF(E18="","",E18)</f>
        <v>Vyplň údaj</v>
      </c>
      <c r="G92" s="33"/>
      <c r="H92" s="33"/>
      <c r="I92" s="28" t="s">
        <v>31</v>
      </c>
      <c r="J92" s="31"/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6" t="s">
        <v>93</v>
      </c>
      <c r="D94" s="108"/>
      <c r="E94" s="108"/>
      <c r="F94" s="108"/>
      <c r="G94" s="108"/>
      <c r="H94" s="108"/>
      <c r="I94" s="108"/>
      <c r="J94" s="117" t="s">
        <v>94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18" t="s">
        <v>95</v>
      </c>
      <c r="D96" s="33"/>
      <c r="E96" s="33"/>
      <c r="F96" s="33"/>
      <c r="G96" s="33"/>
      <c r="H96" s="33"/>
      <c r="I96" s="33"/>
      <c r="J96" s="75">
        <f>J120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96</v>
      </c>
    </row>
    <row r="97" spans="1:31" s="9" customFormat="1" ht="24.95" customHeight="1">
      <c r="B97" s="119"/>
      <c r="D97" s="120" t="s">
        <v>848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1:31" s="10" customFormat="1" ht="19.899999999999999" customHeight="1">
      <c r="B98" s="123"/>
      <c r="D98" s="124" t="s">
        <v>849</v>
      </c>
      <c r="E98" s="125"/>
      <c r="F98" s="125"/>
      <c r="G98" s="125"/>
      <c r="H98" s="125"/>
      <c r="I98" s="125"/>
      <c r="J98" s="126">
        <f>J122</f>
        <v>0</v>
      </c>
      <c r="L98" s="123"/>
    </row>
    <row r="99" spans="1:31" s="10" customFormat="1" ht="19.899999999999999" customHeight="1">
      <c r="B99" s="123"/>
      <c r="D99" s="124" t="s">
        <v>850</v>
      </c>
      <c r="E99" s="125"/>
      <c r="F99" s="125"/>
      <c r="G99" s="125"/>
      <c r="H99" s="125"/>
      <c r="I99" s="125"/>
      <c r="J99" s="126">
        <f>J183</f>
        <v>0</v>
      </c>
      <c r="L99" s="123"/>
    </row>
    <row r="100" spans="1:31" s="9" customFormat="1" ht="24.95" customHeight="1">
      <c r="B100" s="119"/>
      <c r="D100" s="120" t="s">
        <v>851</v>
      </c>
      <c r="E100" s="121"/>
      <c r="F100" s="121"/>
      <c r="G100" s="121"/>
      <c r="H100" s="121"/>
      <c r="I100" s="121"/>
      <c r="J100" s="122">
        <f>J198</f>
        <v>0</v>
      </c>
      <c r="L100" s="119"/>
    </row>
    <row r="101" spans="1:31" s="2" customFormat="1" ht="21.75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112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6.25" customHeight="1">
      <c r="A110" s="33"/>
      <c r="B110" s="34"/>
      <c r="C110" s="33"/>
      <c r="D110" s="33"/>
      <c r="E110" s="259" t="str">
        <f>E7</f>
        <v>Podchod Trieda arm. gen. L. Svobodu - Adlerova, Košice - rekonštrukcia</v>
      </c>
      <c r="F110" s="260"/>
      <c r="G110" s="260"/>
      <c r="H110" s="260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90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45" t="str">
        <f>E9</f>
        <v>602-00 - Kamerový systém</v>
      </c>
      <c r="F112" s="258"/>
      <c r="G112" s="258"/>
      <c r="H112" s="258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19</v>
      </c>
      <c r="D114" s="33"/>
      <c r="E114" s="33"/>
      <c r="F114" s="26" t="str">
        <f>F12</f>
        <v>Košice</v>
      </c>
      <c r="G114" s="33"/>
      <c r="H114" s="33"/>
      <c r="I114" s="28" t="s">
        <v>21</v>
      </c>
      <c r="J114" s="59" t="str">
        <f>IF(J12="","",J12)</f>
        <v>Vyplň údaj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25.7" customHeight="1">
      <c r="A116" s="33"/>
      <c r="B116" s="34"/>
      <c r="C116" s="28" t="s">
        <v>22</v>
      </c>
      <c r="D116" s="33"/>
      <c r="E116" s="33"/>
      <c r="F116" s="26" t="str">
        <f>E15</f>
        <v>Mesto Košice</v>
      </c>
      <c r="G116" s="33"/>
      <c r="H116" s="33"/>
      <c r="I116" s="28" t="s">
        <v>28</v>
      </c>
      <c r="J116" s="31" t="str">
        <f>E21</f>
        <v>TUNROAD Engineering, s.r.o.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25.7" customHeight="1">
      <c r="A117" s="33"/>
      <c r="B117" s="34"/>
      <c r="C117" s="28" t="s">
        <v>26</v>
      </c>
      <c r="D117" s="33"/>
      <c r="E117" s="33"/>
      <c r="F117" s="26" t="str">
        <f>IF(E18="","",E18)</f>
        <v>Vyplň údaj</v>
      </c>
      <c r="G117" s="33"/>
      <c r="H117" s="33"/>
      <c r="I117" s="28" t="s">
        <v>31</v>
      </c>
      <c r="J117" s="31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>
      <c r="A119" s="127"/>
      <c r="B119" s="128"/>
      <c r="C119" s="129" t="s">
        <v>113</v>
      </c>
      <c r="D119" s="130" t="s">
        <v>58</v>
      </c>
      <c r="E119" s="130" t="s">
        <v>54</v>
      </c>
      <c r="F119" s="130" t="s">
        <v>55</v>
      </c>
      <c r="G119" s="130" t="s">
        <v>114</v>
      </c>
      <c r="H119" s="130" t="s">
        <v>115</v>
      </c>
      <c r="I119" s="130" t="s">
        <v>116</v>
      </c>
      <c r="J119" s="131" t="s">
        <v>94</v>
      </c>
      <c r="K119" s="132" t="s">
        <v>117</v>
      </c>
      <c r="L119" s="133"/>
      <c r="M119" s="66" t="s">
        <v>1</v>
      </c>
      <c r="N119" s="67" t="s">
        <v>37</v>
      </c>
      <c r="O119" s="67" t="s">
        <v>118</v>
      </c>
      <c r="P119" s="67" t="s">
        <v>119</v>
      </c>
      <c r="Q119" s="67" t="s">
        <v>120</v>
      </c>
      <c r="R119" s="67" t="s">
        <v>121</v>
      </c>
      <c r="S119" s="67" t="s">
        <v>122</v>
      </c>
      <c r="T119" s="68" t="s">
        <v>123</v>
      </c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</row>
    <row r="120" spans="1:65" s="2" customFormat="1" ht="22.9" customHeight="1">
      <c r="A120" s="33"/>
      <c r="B120" s="34"/>
      <c r="C120" s="73" t="s">
        <v>95</v>
      </c>
      <c r="D120" s="33"/>
      <c r="E120" s="33"/>
      <c r="F120" s="33"/>
      <c r="G120" s="33"/>
      <c r="H120" s="33"/>
      <c r="I120" s="33"/>
      <c r="J120" s="134">
        <f>BK120</f>
        <v>0</v>
      </c>
      <c r="K120" s="33"/>
      <c r="L120" s="34"/>
      <c r="M120" s="69"/>
      <c r="N120" s="60"/>
      <c r="O120" s="70"/>
      <c r="P120" s="135">
        <f>P121+P198</f>
        <v>0</v>
      </c>
      <c r="Q120" s="70"/>
      <c r="R120" s="135">
        <f>R121+R198</f>
        <v>0</v>
      </c>
      <c r="S120" s="70"/>
      <c r="T120" s="136">
        <f>T121+T198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72</v>
      </c>
      <c r="AU120" s="18" t="s">
        <v>96</v>
      </c>
      <c r="BK120" s="137">
        <f>BK121+BK198</f>
        <v>0</v>
      </c>
    </row>
    <row r="121" spans="1:65" s="12" customFormat="1" ht="25.9" customHeight="1">
      <c r="B121" s="138"/>
      <c r="D121" s="139" t="s">
        <v>72</v>
      </c>
      <c r="E121" s="140" t="s">
        <v>205</v>
      </c>
      <c r="F121" s="140" t="s">
        <v>852</v>
      </c>
      <c r="I121" s="141"/>
      <c r="J121" s="142">
        <f>BK121</f>
        <v>0</v>
      </c>
      <c r="L121" s="138"/>
      <c r="M121" s="143"/>
      <c r="N121" s="144"/>
      <c r="O121" s="144"/>
      <c r="P121" s="145">
        <f>P122+P183</f>
        <v>0</v>
      </c>
      <c r="Q121" s="144"/>
      <c r="R121" s="145">
        <f>R122+R183</f>
        <v>0</v>
      </c>
      <c r="S121" s="144"/>
      <c r="T121" s="146">
        <f>T122+T183</f>
        <v>0</v>
      </c>
      <c r="AR121" s="139" t="s">
        <v>145</v>
      </c>
      <c r="AT121" s="147" t="s">
        <v>72</v>
      </c>
      <c r="AU121" s="147" t="s">
        <v>73</v>
      </c>
      <c r="AY121" s="139" t="s">
        <v>126</v>
      </c>
      <c r="BK121" s="148">
        <f>BK122+BK183</f>
        <v>0</v>
      </c>
    </row>
    <row r="122" spans="1:65" s="12" customFormat="1" ht="22.9" customHeight="1">
      <c r="B122" s="138"/>
      <c r="D122" s="139" t="s">
        <v>72</v>
      </c>
      <c r="E122" s="149" t="s">
        <v>853</v>
      </c>
      <c r="F122" s="149" t="s">
        <v>854</v>
      </c>
      <c r="I122" s="141"/>
      <c r="J122" s="150">
        <f>BK122</f>
        <v>0</v>
      </c>
      <c r="L122" s="138"/>
      <c r="M122" s="143"/>
      <c r="N122" s="144"/>
      <c r="O122" s="144"/>
      <c r="P122" s="145">
        <f>SUM(P123:P182)</f>
        <v>0</v>
      </c>
      <c r="Q122" s="144"/>
      <c r="R122" s="145">
        <f>SUM(R123:R182)</f>
        <v>0</v>
      </c>
      <c r="S122" s="144"/>
      <c r="T122" s="146">
        <f>SUM(T123:T182)</f>
        <v>0</v>
      </c>
      <c r="AR122" s="139" t="s">
        <v>145</v>
      </c>
      <c r="AT122" s="147" t="s">
        <v>72</v>
      </c>
      <c r="AU122" s="147" t="s">
        <v>81</v>
      </c>
      <c r="AY122" s="139" t="s">
        <v>126</v>
      </c>
      <c r="BK122" s="148">
        <f>SUM(BK123:BK182)</f>
        <v>0</v>
      </c>
    </row>
    <row r="123" spans="1:65" s="2" customFormat="1" ht="16.5" customHeight="1">
      <c r="A123" s="33"/>
      <c r="B123" s="151"/>
      <c r="C123" s="152" t="s">
        <v>81</v>
      </c>
      <c r="D123" s="152" t="s">
        <v>129</v>
      </c>
      <c r="E123" s="153" t="s">
        <v>855</v>
      </c>
      <c r="F123" s="154" t="s">
        <v>856</v>
      </c>
      <c r="G123" s="155" t="s">
        <v>276</v>
      </c>
      <c r="H123" s="156">
        <v>35</v>
      </c>
      <c r="I123" s="157"/>
      <c r="J123" s="158">
        <f t="shared" ref="J123:J143" si="0">ROUND(I123*H123,2)</f>
        <v>0</v>
      </c>
      <c r="K123" s="159"/>
      <c r="L123" s="34"/>
      <c r="M123" s="160" t="s">
        <v>1</v>
      </c>
      <c r="N123" s="161" t="s">
        <v>39</v>
      </c>
      <c r="O123" s="62"/>
      <c r="P123" s="162">
        <f t="shared" ref="P123:P143" si="1">O123*H123</f>
        <v>0</v>
      </c>
      <c r="Q123" s="162">
        <v>0</v>
      </c>
      <c r="R123" s="162">
        <f t="shared" ref="R123:R143" si="2">Q123*H123</f>
        <v>0</v>
      </c>
      <c r="S123" s="162">
        <v>0</v>
      </c>
      <c r="T123" s="163">
        <f t="shared" ref="T123:T143" si="3"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446</v>
      </c>
      <c r="AT123" s="164" t="s">
        <v>129</v>
      </c>
      <c r="AU123" s="164" t="s">
        <v>134</v>
      </c>
      <c r="AY123" s="18" t="s">
        <v>126</v>
      </c>
      <c r="BE123" s="165">
        <f t="shared" ref="BE123:BE143" si="4">IF(N123="základná",J123,0)</f>
        <v>0</v>
      </c>
      <c r="BF123" s="165">
        <f t="shared" ref="BF123:BF143" si="5">IF(N123="znížená",J123,0)</f>
        <v>0</v>
      </c>
      <c r="BG123" s="165">
        <f t="shared" ref="BG123:BG143" si="6">IF(N123="zákl. prenesená",J123,0)</f>
        <v>0</v>
      </c>
      <c r="BH123" s="165">
        <f t="shared" ref="BH123:BH143" si="7">IF(N123="zníž. prenesená",J123,0)</f>
        <v>0</v>
      </c>
      <c r="BI123" s="165">
        <f t="shared" ref="BI123:BI143" si="8">IF(N123="nulová",J123,0)</f>
        <v>0</v>
      </c>
      <c r="BJ123" s="18" t="s">
        <v>134</v>
      </c>
      <c r="BK123" s="165">
        <f t="shared" ref="BK123:BK143" si="9">ROUND(I123*H123,2)</f>
        <v>0</v>
      </c>
      <c r="BL123" s="18" t="s">
        <v>446</v>
      </c>
      <c r="BM123" s="164" t="s">
        <v>1044</v>
      </c>
    </row>
    <row r="124" spans="1:65" s="2" customFormat="1" ht="16.5" customHeight="1">
      <c r="A124" s="33"/>
      <c r="B124" s="151"/>
      <c r="C124" s="190" t="s">
        <v>134</v>
      </c>
      <c r="D124" s="190" t="s">
        <v>205</v>
      </c>
      <c r="E124" s="191" t="s">
        <v>858</v>
      </c>
      <c r="F124" s="192" t="s">
        <v>859</v>
      </c>
      <c r="G124" s="193" t="s">
        <v>276</v>
      </c>
      <c r="H124" s="194">
        <v>35</v>
      </c>
      <c r="I124" s="195"/>
      <c r="J124" s="196">
        <f t="shared" si="0"/>
        <v>0</v>
      </c>
      <c r="K124" s="197"/>
      <c r="L124" s="198"/>
      <c r="M124" s="199" t="s">
        <v>1</v>
      </c>
      <c r="N124" s="200" t="s">
        <v>39</v>
      </c>
      <c r="O124" s="62"/>
      <c r="P124" s="162">
        <f t="shared" si="1"/>
        <v>0</v>
      </c>
      <c r="Q124" s="162">
        <v>0</v>
      </c>
      <c r="R124" s="162">
        <f t="shared" si="2"/>
        <v>0</v>
      </c>
      <c r="S124" s="162">
        <v>0</v>
      </c>
      <c r="T124" s="163">
        <f t="shared" si="3"/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4" t="s">
        <v>860</v>
      </c>
      <c r="AT124" s="164" t="s">
        <v>205</v>
      </c>
      <c r="AU124" s="164" t="s">
        <v>134</v>
      </c>
      <c r="AY124" s="18" t="s">
        <v>126</v>
      </c>
      <c r="BE124" s="165">
        <f t="shared" si="4"/>
        <v>0</v>
      </c>
      <c r="BF124" s="165">
        <f t="shared" si="5"/>
        <v>0</v>
      </c>
      <c r="BG124" s="165">
        <f t="shared" si="6"/>
        <v>0</v>
      </c>
      <c r="BH124" s="165">
        <f t="shared" si="7"/>
        <v>0</v>
      </c>
      <c r="BI124" s="165">
        <f t="shared" si="8"/>
        <v>0</v>
      </c>
      <c r="BJ124" s="18" t="s">
        <v>134</v>
      </c>
      <c r="BK124" s="165">
        <f t="shared" si="9"/>
        <v>0</v>
      </c>
      <c r="BL124" s="18" t="s">
        <v>446</v>
      </c>
      <c r="BM124" s="164" t="s">
        <v>1045</v>
      </c>
    </row>
    <row r="125" spans="1:65" s="2" customFormat="1" ht="16.5" customHeight="1">
      <c r="A125" s="33"/>
      <c r="B125" s="151"/>
      <c r="C125" s="190" t="s">
        <v>145</v>
      </c>
      <c r="D125" s="190" t="s">
        <v>205</v>
      </c>
      <c r="E125" s="191" t="s">
        <v>862</v>
      </c>
      <c r="F125" s="192" t="s">
        <v>863</v>
      </c>
      <c r="G125" s="193" t="s">
        <v>276</v>
      </c>
      <c r="H125" s="194">
        <v>70</v>
      </c>
      <c r="I125" s="195"/>
      <c r="J125" s="196">
        <f t="shared" si="0"/>
        <v>0</v>
      </c>
      <c r="K125" s="197"/>
      <c r="L125" s="198"/>
      <c r="M125" s="199" t="s">
        <v>1</v>
      </c>
      <c r="N125" s="200" t="s">
        <v>39</v>
      </c>
      <c r="O125" s="62"/>
      <c r="P125" s="162">
        <f t="shared" si="1"/>
        <v>0</v>
      </c>
      <c r="Q125" s="162">
        <v>0</v>
      </c>
      <c r="R125" s="162">
        <f t="shared" si="2"/>
        <v>0</v>
      </c>
      <c r="S125" s="162">
        <v>0</v>
      </c>
      <c r="T125" s="163">
        <f t="shared" si="3"/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4" t="s">
        <v>860</v>
      </c>
      <c r="AT125" s="164" t="s">
        <v>205</v>
      </c>
      <c r="AU125" s="164" t="s">
        <v>134</v>
      </c>
      <c r="AY125" s="18" t="s">
        <v>126</v>
      </c>
      <c r="BE125" s="165">
        <f t="shared" si="4"/>
        <v>0</v>
      </c>
      <c r="BF125" s="165">
        <f t="shared" si="5"/>
        <v>0</v>
      </c>
      <c r="BG125" s="165">
        <f t="shared" si="6"/>
        <v>0</v>
      </c>
      <c r="BH125" s="165">
        <f t="shared" si="7"/>
        <v>0</v>
      </c>
      <c r="BI125" s="165">
        <f t="shared" si="8"/>
        <v>0</v>
      </c>
      <c r="BJ125" s="18" t="s">
        <v>134</v>
      </c>
      <c r="BK125" s="165">
        <f t="shared" si="9"/>
        <v>0</v>
      </c>
      <c r="BL125" s="18" t="s">
        <v>446</v>
      </c>
      <c r="BM125" s="164" t="s">
        <v>1046</v>
      </c>
    </row>
    <row r="126" spans="1:65" s="2" customFormat="1" ht="24.2" customHeight="1">
      <c r="A126" s="33"/>
      <c r="B126" s="151"/>
      <c r="C126" s="152" t="s">
        <v>133</v>
      </c>
      <c r="D126" s="152" t="s">
        <v>129</v>
      </c>
      <c r="E126" s="153" t="s">
        <v>865</v>
      </c>
      <c r="F126" s="154" t="s">
        <v>866</v>
      </c>
      <c r="G126" s="155" t="s">
        <v>276</v>
      </c>
      <c r="H126" s="156">
        <v>40</v>
      </c>
      <c r="I126" s="157"/>
      <c r="J126" s="158">
        <f t="shared" si="0"/>
        <v>0</v>
      </c>
      <c r="K126" s="159"/>
      <c r="L126" s="34"/>
      <c r="M126" s="160" t="s">
        <v>1</v>
      </c>
      <c r="N126" s="161" t="s">
        <v>39</v>
      </c>
      <c r="O126" s="62"/>
      <c r="P126" s="162">
        <f t="shared" si="1"/>
        <v>0</v>
      </c>
      <c r="Q126" s="162">
        <v>0</v>
      </c>
      <c r="R126" s="162">
        <f t="shared" si="2"/>
        <v>0</v>
      </c>
      <c r="S126" s="162">
        <v>0</v>
      </c>
      <c r="T126" s="163">
        <f t="shared" si="3"/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446</v>
      </c>
      <c r="AT126" s="164" t="s">
        <v>129</v>
      </c>
      <c r="AU126" s="164" t="s">
        <v>134</v>
      </c>
      <c r="AY126" s="18" t="s">
        <v>126</v>
      </c>
      <c r="BE126" s="165">
        <f t="shared" si="4"/>
        <v>0</v>
      </c>
      <c r="BF126" s="165">
        <f t="shared" si="5"/>
        <v>0</v>
      </c>
      <c r="BG126" s="165">
        <f t="shared" si="6"/>
        <v>0</v>
      </c>
      <c r="BH126" s="165">
        <f t="shared" si="7"/>
        <v>0</v>
      </c>
      <c r="BI126" s="165">
        <f t="shared" si="8"/>
        <v>0</v>
      </c>
      <c r="BJ126" s="18" t="s">
        <v>134</v>
      </c>
      <c r="BK126" s="165">
        <f t="shared" si="9"/>
        <v>0</v>
      </c>
      <c r="BL126" s="18" t="s">
        <v>446</v>
      </c>
      <c r="BM126" s="164" t="s">
        <v>1047</v>
      </c>
    </row>
    <row r="127" spans="1:65" s="2" customFormat="1" ht="24.2" customHeight="1">
      <c r="A127" s="33"/>
      <c r="B127" s="151"/>
      <c r="C127" s="190" t="s">
        <v>154</v>
      </c>
      <c r="D127" s="190" t="s">
        <v>205</v>
      </c>
      <c r="E127" s="191" t="s">
        <v>868</v>
      </c>
      <c r="F127" s="192" t="s">
        <v>869</v>
      </c>
      <c r="G127" s="193" t="s">
        <v>276</v>
      </c>
      <c r="H127" s="194">
        <v>40</v>
      </c>
      <c r="I127" s="195"/>
      <c r="J127" s="196">
        <f t="shared" si="0"/>
        <v>0</v>
      </c>
      <c r="K127" s="197"/>
      <c r="L127" s="198"/>
      <c r="M127" s="199" t="s">
        <v>1</v>
      </c>
      <c r="N127" s="200" t="s">
        <v>39</v>
      </c>
      <c r="O127" s="62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860</v>
      </c>
      <c r="AT127" s="164" t="s">
        <v>205</v>
      </c>
      <c r="AU127" s="164" t="s">
        <v>134</v>
      </c>
      <c r="AY127" s="18" t="s">
        <v>126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8" t="s">
        <v>134</v>
      </c>
      <c r="BK127" s="165">
        <f t="shared" si="9"/>
        <v>0</v>
      </c>
      <c r="BL127" s="18" t="s">
        <v>446</v>
      </c>
      <c r="BM127" s="164" t="s">
        <v>1048</v>
      </c>
    </row>
    <row r="128" spans="1:65" s="2" customFormat="1" ht="16.5" customHeight="1">
      <c r="A128" s="33"/>
      <c r="B128" s="151"/>
      <c r="C128" s="152" t="s">
        <v>160</v>
      </c>
      <c r="D128" s="152" t="s">
        <v>129</v>
      </c>
      <c r="E128" s="153" t="s">
        <v>871</v>
      </c>
      <c r="F128" s="154" t="s">
        <v>1049</v>
      </c>
      <c r="G128" s="155" t="s">
        <v>132</v>
      </c>
      <c r="H128" s="156">
        <v>1</v>
      </c>
      <c r="I128" s="157"/>
      <c r="J128" s="158">
        <f t="shared" si="0"/>
        <v>0</v>
      </c>
      <c r="K128" s="159"/>
      <c r="L128" s="34"/>
      <c r="M128" s="160" t="s">
        <v>1</v>
      </c>
      <c r="N128" s="161" t="s">
        <v>39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446</v>
      </c>
      <c r="AT128" s="164" t="s">
        <v>129</v>
      </c>
      <c r="AU128" s="164" t="s">
        <v>134</v>
      </c>
      <c r="AY128" s="18" t="s">
        <v>126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134</v>
      </c>
      <c r="BK128" s="165">
        <f t="shared" si="9"/>
        <v>0</v>
      </c>
      <c r="BL128" s="18" t="s">
        <v>446</v>
      </c>
      <c r="BM128" s="164" t="s">
        <v>1050</v>
      </c>
    </row>
    <row r="129" spans="1:65" s="2" customFormat="1" ht="24.2" customHeight="1">
      <c r="A129" s="33"/>
      <c r="B129" s="151"/>
      <c r="C129" s="190" t="s">
        <v>165</v>
      </c>
      <c r="D129" s="190" t="s">
        <v>205</v>
      </c>
      <c r="E129" s="191" t="s">
        <v>874</v>
      </c>
      <c r="F129" s="192" t="s">
        <v>1051</v>
      </c>
      <c r="G129" s="193" t="s">
        <v>132</v>
      </c>
      <c r="H129" s="194">
        <v>1</v>
      </c>
      <c r="I129" s="195"/>
      <c r="J129" s="196">
        <f t="shared" si="0"/>
        <v>0</v>
      </c>
      <c r="K129" s="197"/>
      <c r="L129" s="198"/>
      <c r="M129" s="199" t="s">
        <v>1</v>
      </c>
      <c r="N129" s="200" t="s">
        <v>39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860</v>
      </c>
      <c r="AT129" s="164" t="s">
        <v>205</v>
      </c>
      <c r="AU129" s="164" t="s">
        <v>134</v>
      </c>
      <c r="AY129" s="18" t="s">
        <v>126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134</v>
      </c>
      <c r="BK129" s="165">
        <f t="shared" si="9"/>
        <v>0</v>
      </c>
      <c r="BL129" s="18" t="s">
        <v>446</v>
      </c>
      <c r="BM129" s="164" t="s">
        <v>1052</v>
      </c>
    </row>
    <row r="130" spans="1:65" s="2" customFormat="1" ht="16.5" customHeight="1">
      <c r="A130" s="33"/>
      <c r="B130" s="151"/>
      <c r="C130" s="190" t="s">
        <v>170</v>
      </c>
      <c r="D130" s="190" t="s">
        <v>205</v>
      </c>
      <c r="E130" s="191" t="s">
        <v>1053</v>
      </c>
      <c r="F130" s="192" t="s">
        <v>1054</v>
      </c>
      <c r="G130" s="193" t="s">
        <v>132</v>
      </c>
      <c r="H130" s="194">
        <v>1</v>
      </c>
      <c r="I130" s="195"/>
      <c r="J130" s="196">
        <f t="shared" si="0"/>
        <v>0</v>
      </c>
      <c r="K130" s="197"/>
      <c r="L130" s="198"/>
      <c r="M130" s="199" t="s">
        <v>1</v>
      </c>
      <c r="N130" s="200" t="s">
        <v>39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860</v>
      </c>
      <c r="AT130" s="164" t="s">
        <v>205</v>
      </c>
      <c r="AU130" s="164" t="s">
        <v>134</v>
      </c>
      <c r="AY130" s="18" t="s">
        <v>126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134</v>
      </c>
      <c r="BK130" s="165">
        <f t="shared" si="9"/>
        <v>0</v>
      </c>
      <c r="BL130" s="18" t="s">
        <v>446</v>
      </c>
      <c r="BM130" s="164" t="s">
        <v>1055</v>
      </c>
    </row>
    <row r="131" spans="1:65" s="2" customFormat="1" ht="16.5" customHeight="1">
      <c r="A131" s="33"/>
      <c r="B131" s="151"/>
      <c r="C131" s="190" t="s">
        <v>174</v>
      </c>
      <c r="D131" s="190" t="s">
        <v>205</v>
      </c>
      <c r="E131" s="191" t="s">
        <v>1056</v>
      </c>
      <c r="F131" s="192" t="s">
        <v>1057</v>
      </c>
      <c r="G131" s="193" t="s">
        <v>1058</v>
      </c>
      <c r="H131" s="194">
        <v>4</v>
      </c>
      <c r="I131" s="195"/>
      <c r="J131" s="196">
        <f t="shared" si="0"/>
        <v>0</v>
      </c>
      <c r="K131" s="197"/>
      <c r="L131" s="198"/>
      <c r="M131" s="199" t="s">
        <v>1</v>
      </c>
      <c r="N131" s="200" t="s">
        <v>39</v>
      </c>
      <c r="O131" s="62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860</v>
      </c>
      <c r="AT131" s="164" t="s">
        <v>205</v>
      </c>
      <c r="AU131" s="164" t="s">
        <v>134</v>
      </c>
      <c r="AY131" s="18" t="s">
        <v>126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134</v>
      </c>
      <c r="BK131" s="165">
        <f t="shared" si="9"/>
        <v>0</v>
      </c>
      <c r="BL131" s="18" t="s">
        <v>446</v>
      </c>
      <c r="BM131" s="164" t="s">
        <v>1059</v>
      </c>
    </row>
    <row r="132" spans="1:65" s="2" customFormat="1" ht="16.5" customHeight="1">
      <c r="A132" s="33"/>
      <c r="B132" s="151"/>
      <c r="C132" s="190" t="s">
        <v>181</v>
      </c>
      <c r="D132" s="190" t="s">
        <v>205</v>
      </c>
      <c r="E132" s="191" t="s">
        <v>1060</v>
      </c>
      <c r="F132" s="192" t="s">
        <v>1061</v>
      </c>
      <c r="G132" s="193" t="s">
        <v>132</v>
      </c>
      <c r="H132" s="194">
        <v>4</v>
      </c>
      <c r="I132" s="195"/>
      <c r="J132" s="196">
        <f t="shared" si="0"/>
        <v>0</v>
      </c>
      <c r="K132" s="197"/>
      <c r="L132" s="198"/>
      <c r="M132" s="199" t="s">
        <v>1</v>
      </c>
      <c r="N132" s="200" t="s">
        <v>39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860</v>
      </c>
      <c r="AT132" s="164" t="s">
        <v>205</v>
      </c>
      <c r="AU132" s="164" t="s">
        <v>134</v>
      </c>
      <c r="AY132" s="18" t="s">
        <v>126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134</v>
      </c>
      <c r="BK132" s="165">
        <f t="shared" si="9"/>
        <v>0</v>
      </c>
      <c r="BL132" s="18" t="s">
        <v>446</v>
      </c>
      <c r="BM132" s="164" t="s">
        <v>1062</v>
      </c>
    </row>
    <row r="133" spans="1:65" s="2" customFormat="1" ht="16.5" customHeight="1">
      <c r="A133" s="33"/>
      <c r="B133" s="151"/>
      <c r="C133" s="190" t="s">
        <v>186</v>
      </c>
      <c r="D133" s="190" t="s">
        <v>205</v>
      </c>
      <c r="E133" s="191" t="s">
        <v>1063</v>
      </c>
      <c r="F133" s="192" t="s">
        <v>1064</v>
      </c>
      <c r="G133" s="193" t="s">
        <v>132</v>
      </c>
      <c r="H133" s="194">
        <v>2</v>
      </c>
      <c r="I133" s="195"/>
      <c r="J133" s="196">
        <f t="shared" si="0"/>
        <v>0</v>
      </c>
      <c r="K133" s="197"/>
      <c r="L133" s="198"/>
      <c r="M133" s="199" t="s">
        <v>1</v>
      </c>
      <c r="N133" s="200" t="s">
        <v>39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860</v>
      </c>
      <c r="AT133" s="164" t="s">
        <v>205</v>
      </c>
      <c r="AU133" s="164" t="s">
        <v>134</v>
      </c>
      <c r="AY133" s="18" t="s">
        <v>126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134</v>
      </c>
      <c r="BK133" s="165">
        <f t="shared" si="9"/>
        <v>0</v>
      </c>
      <c r="BL133" s="18" t="s">
        <v>446</v>
      </c>
      <c r="BM133" s="164" t="s">
        <v>1065</v>
      </c>
    </row>
    <row r="134" spans="1:65" s="2" customFormat="1" ht="16.5" customHeight="1">
      <c r="A134" s="33"/>
      <c r="B134" s="151"/>
      <c r="C134" s="190" t="s">
        <v>191</v>
      </c>
      <c r="D134" s="190" t="s">
        <v>205</v>
      </c>
      <c r="E134" s="191" t="s">
        <v>1066</v>
      </c>
      <c r="F134" s="192" t="s">
        <v>1067</v>
      </c>
      <c r="G134" s="193" t="s">
        <v>276</v>
      </c>
      <c r="H134" s="194">
        <v>70</v>
      </c>
      <c r="I134" s="195"/>
      <c r="J134" s="196">
        <f t="shared" si="0"/>
        <v>0</v>
      </c>
      <c r="K134" s="197"/>
      <c r="L134" s="198"/>
      <c r="M134" s="199" t="s">
        <v>1</v>
      </c>
      <c r="N134" s="200" t="s">
        <v>39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860</v>
      </c>
      <c r="AT134" s="164" t="s">
        <v>205</v>
      </c>
      <c r="AU134" s="164" t="s">
        <v>134</v>
      </c>
      <c r="AY134" s="18" t="s">
        <v>126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134</v>
      </c>
      <c r="BK134" s="165">
        <f t="shared" si="9"/>
        <v>0</v>
      </c>
      <c r="BL134" s="18" t="s">
        <v>446</v>
      </c>
      <c r="BM134" s="164" t="s">
        <v>1068</v>
      </c>
    </row>
    <row r="135" spans="1:65" s="2" customFormat="1" ht="24.2" customHeight="1">
      <c r="A135" s="33"/>
      <c r="B135" s="151"/>
      <c r="C135" s="190" t="s">
        <v>196</v>
      </c>
      <c r="D135" s="190" t="s">
        <v>205</v>
      </c>
      <c r="E135" s="191" t="s">
        <v>1069</v>
      </c>
      <c r="F135" s="192" t="s">
        <v>1070</v>
      </c>
      <c r="G135" s="193" t="s">
        <v>132</v>
      </c>
      <c r="H135" s="194">
        <v>1</v>
      </c>
      <c r="I135" s="195"/>
      <c r="J135" s="196">
        <f t="shared" si="0"/>
        <v>0</v>
      </c>
      <c r="K135" s="197"/>
      <c r="L135" s="198"/>
      <c r="M135" s="199" t="s">
        <v>1</v>
      </c>
      <c r="N135" s="200" t="s">
        <v>39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860</v>
      </c>
      <c r="AT135" s="164" t="s">
        <v>205</v>
      </c>
      <c r="AU135" s="164" t="s">
        <v>134</v>
      </c>
      <c r="AY135" s="18" t="s">
        <v>126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134</v>
      </c>
      <c r="BK135" s="165">
        <f t="shared" si="9"/>
        <v>0</v>
      </c>
      <c r="BL135" s="18" t="s">
        <v>446</v>
      </c>
      <c r="BM135" s="164" t="s">
        <v>1071</v>
      </c>
    </row>
    <row r="136" spans="1:65" s="2" customFormat="1" ht="24.2" customHeight="1">
      <c r="A136" s="33"/>
      <c r="B136" s="151"/>
      <c r="C136" s="190" t="s">
        <v>200</v>
      </c>
      <c r="D136" s="190" t="s">
        <v>205</v>
      </c>
      <c r="E136" s="191" t="s">
        <v>1072</v>
      </c>
      <c r="F136" s="192" t="s">
        <v>1073</v>
      </c>
      <c r="G136" s="193" t="s">
        <v>132</v>
      </c>
      <c r="H136" s="194">
        <v>3</v>
      </c>
      <c r="I136" s="195"/>
      <c r="J136" s="196">
        <f t="shared" si="0"/>
        <v>0</v>
      </c>
      <c r="K136" s="197"/>
      <c r="L136" s="198"/>
      <c r="M136" s="199" t="s">
        <v>1</v>
      </c>
      <c r="N136" s="200" t="s">
        <v>39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860</v>
      </c>
      <c r="AT136" s="164" t="s">
        <v>205</v>
      </c>
      <c r="AU136" s="164" t="s">
        <v>134</v>
      </c>
      <c r="AY136" s="18" t="s">
        <v>126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134</v>
      </c>
      <c r="BK136" s="165">
        <f t="shared" si="9"/>
        <v>0</v>
      </c>
      <c r="BL136" s="18" t="s">
        <v>446</v>
      </c>
      <c r="BM136" s="164" t="s">
        <v>1074</v>
      </c>
    </row>
    <row r="137" spans="1:65" s="2" customFormat="1" ht="16.5" customHeight="1">
      <c r="A137" s="33"/>
      <c r="B137" s="151"/>
      <c r="C137" s="190" t="s">
        <v>204</v>
      </c>
      <c r="D137" s="190" t="s">
        <v>205</v>
      </c>
      <c r="E137" s="191" t="s">
        <v>1075</v>
      </c>
      <c r="F137" s="192" t="s">
        <v>1076</v>
      </c>
      <c r="G137" s="193" t="s">
        <v>132</v>
      </c>
      <c r="H137" s="194">
        <v>2</v>
      </c>
      <c r="I137" s="195"/>
      <c r="J137" s="196">
        <f t="shared" si="0"/>
        <v>0</v>
      </c>
      <c r="K137" s="197"/>
      <c r="L137" s="198"/>
      <c r="M137" s="199" t="s">
        <v>1</v>
      </c>
      <c r="N137" s="200" t="s">
        <v>39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860</v>
      </c>
      <c r="AT137" s="164" t="s">
        <v>205</v>
      </c>
      <c r="AU137" s="164" t="s">
        <v>134</v>
      </c>
      <c r="AY137" s="18" t="s">
        <v>126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134</v>
      </c>
      <c r="BK137" s="165">
        <f t="shared" si="9"/>
        <v>0</v>
      </c>
      <c r="BL137" s="18" t="s">
        <v>446</v>
      </c>
      <c r="BM137" s="164" t="s">
        <v>1077</v>
      </c>
    </row>
    <row r="138" spans="1:65" s="2" customFormat="1" ht="16.5" customHeight="1">
      <c r="A138" s="33"/>
      <c r="B138" s="151"/>
      <c r="C138" s="152" t="s">
        <v>213</v>
      </c>
      <c r="D138" s="152" t="s">
        <v>129</v>
      </c>
      <c r="E138" s="153" t="s">
        <v>1078</v>
      </c>
      <c r="F138" s="154" t="s">
        <v>1079</v>
      </c>
      <c r="G138" s="155" t="s">
        <v>132</v>
      </c>
      <c r="H138" s="156">
        <v>1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39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446</v>
      </c>
      <c r="AT138" s="164" t="s">
        <v>129</v>
      </c>
      <c r="AU138" s="164" t="s">
        <v>134</v>
      </c>
      <c r="AY138" s="18" t="s">
        <v>126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134</v>
      </c>
      <c r="BK138" s="165">
        <f t="shared" si="9"/>
        <v>0</v>
      </c>
      <c r="BL138" s="18" t="s">
        <v>446</v>
      </c>
      <c r="BM138" s="164" t="s">
        <v>1080</v>
      </c>
    </row>
    <row r="139" spans="1:65" s="2" customFormat="1" ht="16.5" customHeight="1">
      <c r="A139" s="33"/>
      <c r="B139" s="151"/>
      <c r="C139" s="190" t="s">
        <v>218</v>
      </c>
      <c r="D139" s="190" t="s">
        <v>205</v>
      </c>
      <c r="E139" s="191" t="s">
        <v>1081</v>
      </c>
      <c r="F139" s="192" t="s">
        <v>1082</v>
      </c>
      <c r="G139" s="193" t="s">
        <v>276</v>
      </c>
      <c r="H139" s="194">
        <v>50</v>
      </c>
      <c r="I139" s="195"/>
      <c r="J139" s="196">
        <f t="shared" si="0"/>
        <v>0</v>
      </c>
      <c r="K139" s="197"/>
      <c r="L139" s="198"/>
      <c r="M139" s="199" t="s">
        <v>1</v>
      </c>
      <c r="N139" s="200" t="s">
        <v>39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860</v>
      </c>
      <c r="AT139" s="164" t="s">
        <v>205</v>
      </c>
      <c r="AU139" s="164" t="s">
        <v>134</v>
      </c>
      <c r="AY139" s="18" t="s">
        <v>126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134</v>
      </c>
      <c r="BK139" s="165">
        <f t="shared" si="9"/>
        <v>0</v>
      </c>
      <c r="BL139" s="18" t="s">
        <v>446</v>
      </c>
      <c r="BM139" s="164" t="s">
        <v>1083</v>
      </c>
    </row>
    <row r="140" spans="1:65" s="2" customFormat="1" ht="16.5" customHeight="1">
      <c r="A140" s="33"/>
      <c r="B140" s="151"/>
      <c r="C140" s="152" t="s">
        <v>223</v>
      </c>
      <c r="D140" s="152" t="s">
        <v>129</v>
      </c>
      <c r="E140" s="153" t="s">
        <v>1084</v>
      </c>
      <c r="F140" s="154" t="s">
        <v>1085</v>
      </c>
      <c r="G140" s="155" t="s">
        <v>276</v>
      </c>
      <c r="H140" s="156">
        <v>50</v>
      </c>
      <c r="I140" s="157"/>
      <c r="J140" s="158">
        <f t="shared" si="0"/>
        <v>0</v>
      </c>
      <c r="K140" s="159"/>
      <c r="L140" s="34"/>
      <c r="M140" s="160" t="s">
        <v>1</v>
      </c>
      <c r="N140" s="161" t="s">
        <v>39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446</v>
      </c>
      <c r="AT140" s="164" t="s">
        <v>129</v>
      </c>
      <c r="AU140" s="164" t="s">
        <v>134</v>
      </c>
      <c r="AY140" s="18" t="s">
        <v>126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134</v>
      </c>
      <c r="BK140" s="165">
        <f t="shared" si="9"/>
        <v>0</v>
      </c>
      <c r="BL140" s="18" t="s">
        <v>446</v>
      </c>
      <c r="BM140" s="164" t="s">
        <v>1086</v>
      </c>
    </row>
    <row r="141" spans="1:65" s="2" customFormat="1" ht="21.75" customHeight="1">
      <c r="A141" s="33"/>
      <c r="B141" s="151"/>
      <c r="C141" s="152" t="s">
        <v>225</v>
      </c>
      <c r="D141" s="152" t="s">
        <v>129</v>
      </c>
      <c r="E141" s="153" t="s">
        <v>877</v>
      </c>
      <c r="F141" s="154" t="s">
        <v>878</v>
      </c>
      <c r="G141" s="155" t="s">
        <v>132</v>
      </c>
      <c r="H141" s="156">
        <v>3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39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446</v>
      </c>
      <c r="AT141" s="164" t="s">
        <v>129</v>
      </c>
      <c r="AU141" s="164" t="s">
        <v>134</v>
      </c>
      <c r="AY141" s="18" t="s">
        <v>126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134</v>
      </c>
      <c r="BK141" s="165">
        <f t="shared" si="9"/>
        <v>0</v>
      </c>
      <c r="BL141" s="18" t="s">
        <v>446</v>
      </c>
      <c r="BM141" s="164" t="s">
        <v>1087</v>
      </c>
    </row>
    <row r="142" spans="1:65" s="2" customFormat="1" ht="24.2" customHeight="1">
      <c r="A142" s="33"/>
      <c r="B142" s="151"/>
      <c r="C142" s="152" t="s">
        <v>7</v>
      </c>
      <c r="D142" s="152" t="s">
        <v>129</v>
      </c>
      <c r="E142" s="153" t="s">
        <v>880</v>
      </c>
      <c r="F142" s="154" t="s">
        <v>881</v>
      </c>
      <c r="G142" s="155" t="s">
        <v>132</v>
      </c>
      <c r="H142" s="156">
        <v>1</v>
      </c>
      <c r="I142" s="157"/>
      <c r="J142" s="158">
        <f t="shared" si="0"/>
        <v>0</v>
      </c>
      <c r="K142" s="159"/>
      <c r="L142" s="34"/>
      <c r="M142" s="160" t="s">
        <v>1</v>
      </c>
      <c r="N142" s="161" t="s">
        <v>39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446</v>
      </c>
      <c r="AT142" s="164" t="s">
        <v>129</v>
      </c>
      <c r="AU142" s="164" t="s">
        <v>134</v>
      </c>
      <c r="AY142" s="18" t="s">
        <v>126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134</v>
      </c>
      <c r="BK142" s="165">
        <f t="shared" si="9"/>
        <v>0</v>
      </c>
      <c r="BL142" s="18" t="s">
        <v>446</v>
      </c>
      <c r="BM142" s="164" t="s">
        <v>1088</v>
      </c>
    </row>
    <row r="143" spans="1:65" s="2" customFormat="1" ht="16.5" customHeight="1">
      <c r="A143" s="33"/>
      <c r="B143" s="151"/>
      <c r="C143" s="190" t="s">
        <v>232</v>
      </c>
      <c r="D143" s="190" t="s">
        <v>205</v>
      </c>
      <c r="E143" s="191" t="s">
        <v>1089</v>
      </c>
      <c r="F143" s="192" t="s">
        <v>1090</v>
      </c>
      <c r="G143" s="193" t="s">
        <v>132</v>
      </c>
      <c r="H143" s="194">
        <v>3</v>
      </c>
      <c r="I143" s="195"/>
      <c r="J143" s="196">
        <f t="shared" si="0"/>
        <v>0</v>
      </c>
      <c r="K143" s="197"/>
      <c r="L143" s="198"/>
      <c r="M143" s="199" t="s">
        <v>1</v>
      </c>
      <c r="N143" s="200" t="s">
        <v>39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860</v>
      </c>
      <c r="AT143" s="164" t="s">
        <v>205</v>
      </c>
      <c r="AU143" s="164" t="s">
        <v>134</v>
      </c>
      <c r="AY143" s="18" t="s">
        <v>126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134</v>
      </c>
      <c r="BK143" s="165">
        <f t="shared" si="9"/>
        <v>0</v>
      </c>
      <c r="BL143" s="18" t="s">
        <v>446</v>
      </c>
      <c r="BM143" s="164" t="s">
        <v>1091</v>
      </c>
    </row>
    <row r="144" spans="1:65" s="13" customFormat="1" ht="33.75">
      <c r="B144" s="166"/>
      <c r="D144" s="167" t="s">
        <v>140</v>
      </c>
      <c r="E144" s="168" t="s">
        <v>1</v>
      </c>
      <c r="F144" s="169" t="s">
        <v>1092</v>
      </c>
      <c r="H144" s="168" t="s">
        <v>1</v>
      </c>
      <c r="I144" s="170"/>
      <c r="L144" s="166"/>
      <c r="M144" s="171"/>
      <c r="N144" s="172"/>
      <c r="O144" s="172"/>
      <c r="P144" s="172"/>
      <c r="Q144" s="172"/>
      <c r="R144" s="172"/>
      <c r="S144" s="172"/>
      <c r="T144" s="173"/>
      <c r="AT144" s="168" t="s">
        <v>140</v>
      </c>
      <c r="AU144" s="168" t="s">
        <v>134</v>
      </c>
      <c r="AV144" s="13" t="s">
        <v>81</v>
      </c>
      <c r="AW144" s="13" t="s">
        <v>30</v>
      </c>
      <c r="AX144" s="13" t="s">
        <v>73</v>
      </c>
      <c r="AY144" s="168" t="s">
        <v>126</v>
      </c>
    </row>
    <row r="145" spans="1:65" s="13" customFormat="1" ht="33.75">
      <c r="B145" s="166"/>
      <c r="D145" s="167" t="s">
        <v>140</v>
      </c>
      <c r="E145" s="168" t="s">
        <v>1</v>
      </c>
      <c r="F145" s="169" t="s">
        <v>1093</v>
      </c>
      <c r="H145" s="168" t="s">
        <v>1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68" t="s">
        <v>140</v>
      </c>
      <c r="AU145" s="168" t="s">
        <v>134</v>
      </c>
      <c r="AV145" s="13" t="s">
        <v>81</v>
      </c>
      <c r="AW145" s="13" t="s">
        <v>30</v>
      </c>
      <c r="AX145" s="13" t="s">
        <v>73</v>
      </c>
      <c r="AY145" s="168" t="s">
        <v>126</v>
      </c>
    </row>
    <row r="146" spans="1:65" s="13" customFormat="1" ht="33.75">
      <c r="B146" s="166"/>
      <c r="D146" s="167" t="s">
        <v>140</v>
      </c>
      <c r="E146" s="168" t="s">
        <v>1</v>
      </c>
      <c r="F146" s="169" t="s">
        <v>1094</v>
      </c>
      <c r="H146" s="168" t="s">
        <v>1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8" t="s">
        <v>140</v>
      </c>
      <c r="AU146" s="168" t="s">
        <v>134</v>
      </c>
      <c r="AV146" s="13" t="s">
        <v>81</v>
      </c>
      <c r="AW146" s="13" t="s">
        <v>30</v>
      </c>
      <c r="AX146" s="13" t="s">
        <v>73</v>
      </c>
      <c r="AY146" s="168" t="s">
        <v>126</v>
      </c>
    </row>
    <row r="147" spans="1:65" s="13" customFormat="1" ht="22.5">
      <c r="B147" s="166"/>
      <c r="D147" s="167" t="s">
        <v>140</v>
      </c>
      <c r="E147" s="168" t="s">
        <v>1</v>
      </c>
      <c r="F147" s="169" t="s">
        <v>1095</v>
      </c>
      <c r="H147" s="168" t="s">
        <v>1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8" t="s">
        <v>140</v>
      </c>
      <c r="AU147" s="168" t="s">
        <v>134</v>
      </c>
      <c r="AV147" s="13" t="s">
        <v>81</v>
      </c>
      <c r="AW147" s="13" t="s">
        <v>30</v>
      </c>
      <c r="AX147" s="13" t="s">
        <v>73</v>
      </c>
      <c r="AY147" s="168" t="s">
        <v>126</v>
      </c>
    </row>
    <row r="148" spans="1:65" s="13" customFormat="1">
      <c r="B148" s="166"/>
      <c r="D148" s="167" t="s">
        <v>140</v>
      </c>
      <c r="E148" s="168" t="s">
        <v>1</v>
      </c>
      <c r="F148" s="169" t="s">
        <v>1096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140</v>
      </c>
      <c r="AU148" s="168" t="s">
        <v>134</v>
      </c>
      <c r="AV148" s="13" t="s">
        <v>81</v>
      </c>
      <c r="AW148" s="13" t="s">
        <v>30</v>
      </c>
      <c r="AX148" s="13" t="s">
        <v>73</v>
      </c>
      <c r="AY148" s="168" t="s">
        <v>126</v>
      </c>
    </row>
    <row r="149" spans="1:65" s="13" customFormat="1" ht="22.5">
      <c r="B149" s="166"/>
      <c r="D149" s="167" t="s">
        <v>140</v>
      </c>
      <c r="E149" s="168" t="s">
        <v>1</v>
      </c>
      <c r="F149" s="169" t="s">
        <v>1097</v>
      </c>
      <c r="H149" s="168" t="s">
        <v>1</v>
      </c>
      <c r="I149" s="170"/>
      <c r="L149" s="166"/>
      <c r="M149" s="171"/>
      <c r="N149" s="172"/>
      <c r="O149" s="172"/>
      <c r="P149" s="172"/>
      <c r="Q149" s="172"/>
      <c r="R149" s="172"/>
      <c r="S149" s="172"/>
      <c r="T149" s="173"/>
      <c r="AT149" s="168" t="s">
        <v>140</v>
      </c>
      <c r="AU149" s="168" t="s">
        <v>134</v>
      </c>
      <c r="AV149" s="13" t="s">
        <v>81</v>
      </c>
      <c r="AW149" s="13" t="s">
        <v>30</v>
      </c>
      <c r="AX149" s="13" t="s">
        <v>73</v>
      </c>
      <c r="AY149" s="168" t="s">
        <v>126</v>
      </c>
    </row>
    <row r="150" spans="1:65" s="14" customFormat="1">
      <c r="B150" s="174"/>
      <c r="D150" s="167" t="s">
        <v>140</v>
      </c>
      <c r="E150" s="175" t="s">
        <v>1</v>
      </c>
      <c r="F150" s="176" t="s">
        <v>1098</v>
      </c>
      <c r="H150" s="177">
        <v>3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140</v>
      </c>
      <c r="AU150" s="175" t="s">
        <v>134</v>
      </c>
      <c r="AV150" s="14" t="s">
        <v>134</v>
      </c>
      <c r="AW150" s="14" t="s">
        <v>30</v>
      </c>
      <c r="AX150" s="14" t="s">
        <v>81</v>
      </c>
      <c r="AY150" s="175" t="s">
        <v>126</v>
      </c>
    </row>
    <row r="151" spans="1:65" s="2" customFormat="1" ht="16.5" customHeight="1">
      <c r="A151" s="33"/>
      <c r="B151" s="151"/>
      <c r="C151" s="152" t="s">
        <v>234</v>
      </c>
      <c r="D151" s="152" t="s">
        <v>129</v>
      </c>
      <c r="E151" s="153" t="s">
        <v>1099</v>
      </c>
      <c r="F151" s="154" t="s">
        <v>1100</v>
      </c>
      <c r="G151" s="155" t="s">
        <v>132</v>
      </c>
      <c r="H151" s="156">
        <v>3</v>
      </c>
      <c r="I151" s="157"/>
      <c r="J151" s="158">
        <f t="shared" ref="J151:J163" si="10">ROUND(I151*H151,2)</f>
        <v>0</v>
      </c>
      <c r="K151" s="159"/>
      <c r="L151" s="34"/>
      <c r="M151" s="160" t="s">
        <v>1</v>
      </c>
      <c r="N151" s="161" t="s">
        <v>39</v>
      </c>
      <c r="O151" s="62"/>
      <c r="P151" s="162">
        <f t="shared" ref="P151:P163" si="11">O151*H151</f>
        <v>0</v>
      </c>
      <c r="Q151" s="162">
        <v>0</v>
      </c>
      <c r="R151" s="162">
        <f t="shared" ref="R151:R163" si="12">Q151*H151</f>
        <v>0</v>
      </c>
      <c r="S151" s="162">
        <v>0</v>
      </c>
      <c r="T151" s="163">
        <f t="shared" ref="T151:T163" si="1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446</v>
      </c>
      <c r="AT151" s="164" t="s">
        <v>129</v>
      </c>
      <c r="AU151" s="164" t="s">
        <v>134</v>
      </c>
      <c r="AY151" s="18" t="s">
        <v>126</v>
      </c>
      <c r="BE151" s="165">
        <f t="shared" ref="BE151:BE163" si="14">IF(N151="základná",J151,0)</f>
        <v>0</v>
      </c>
      <c r="BF151" s="165">
        <f t="shared" ref="BF151:BF163" si="15">IF(N151="znížená",J151,0)</f>
        <v>0</v>
      </c>
      <c r="BG151" s="165">
        <f t="shared" ref="BG151:BG163" si="16">IF(N151="zákl. prenesená",J151,0)</f>
        <v>0</v>
      </c>
      <c r="BH151" s="165">
        <f t="shared" ref="BH151:BH163" si="17">IF(N151="zníž. prenesená",J151,0)</f>
        <v>0</v>
      </c>
      <c r="BI151" s="165">
        <f t="shared" ref="BI151:BI163" si="18">IF(N151="nulová",J151,0)</f>
        <v>0</v>
      </c>
      <c r="BJ151" s="18" t="s">
        <v>134</v>
      </c>
      <c r="BK151" s="165">
        <f t="shared" ref="BK151:BK163" si="19">ROUND(I151*H151,2)</f>
        <v>0</v>
      </c>
      <c r="BL151" s="18" t="s">
        <v>446</v>
      </c>
      <c r="BM151" s="164" t="s">
        <v>1101</v>
      </c>
    </row>
    <row r="152" spans="1:65" s="2" customFormat="1" ht="16.5" customHeight="1">
      <c r="A152" s="33"/>
      <c r="B152" s="151"/>
      <c r="C152" s="152" t="s">
        <v>236</v>
      </c>
      <c r="D152" s="152" t="s">
        <v>129</v>
      </c>
      <c r="E152" s="153" t="s">
        <v>1102</v>
      </c>
      <c r="F152" s="154" t="s">
        <v>1103</v>
      </c>
      <c r="G152" s="155" t="s">
        <v>132</v>
      </c>
      <c r="H152" s="156">
        <v>3</v>
      </c>
      <c r="I152" s="157"/>
      <c r="J152" s="158">
        <f t="shared" si="10"/>
        <v>0</v>
      </c>
      <c r="K152" s="159"/>
      <c r="L152" s="34"/>
      <c r="M152" s="160" t="s">
        <v>1</v>
      </c>
      <c r="N152" s="161" t="s">
        <v>39</v>
      </c>
      <c r="O152" s="62"/>
      <c r="P152" s="162">
        <f t="shared" si="11"/>
        <v>0</v>
      </c>
      <c r="Q152" s="162">
        <v>0</v>
      </c>
      <c r="R152" s="162">
        <f t="shared" si="12"/>
        <v>0</v>
      </c>
      <c r="S152" s="162">
        <v>0</v>
      </c>
      <c r="T152" s="163">
        <f t="shared" si="1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446</v>
      </c>
      <c r="AT152" s="164" t="s">
        <v>129</v>
      </c>
      <c r="AU152" s="164" t="s">
        <v>134</v>
      </c>
      <c r="AY152" s="18" t="s">
        <v>126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8" t="s">
        <v>134</v>
      </c>
      <c r="BK152" s="165">
        <f t="shared" si="19"/>
        <v>0</v>
      </c>
      <c r="BL152" s="18" t="s">
        <v>446</v>
      </c>
      <c r="BM152" s="164" t="s">
        <v>1104</v>
      </c>
    </row>
    <row r="153" spans="1:65" s="2" customFormat="1" ht="44.25" customHeight="1">
      <c r="A153" s="33"/>
      <c r="B153" s="151"/>
      <c r="C153" s="190" t="s">
        <v>239</v>
      </c>
      <c r="D153" s="190" t="s">
        <v>205</v>
      </c>
      <c r="E153" s="191" t="s">
        <v>1105</v>
      </c>
      <c r="F153" s="192" t="s">
        <v>1106</v>
      </c>
      <c r="G153" s="193" t="s">
        <v>132</v>
      </c>
      <c r="H153" s="194">
        <v>1</v>
      </c>
      <c r="I153" s="195"/>
      <c r="J153" s="196">
        <f t="shared" si="10"/>
        <v>0</v>
      </c>
      <c r="K153" s="197"/>
      <c r="L153" s="198"/>
      <c r="M153" s="199" t="s">
        <v>1</v>
      </c>
      <c r="N153" s="200" t="s">
        <v>39</v>
      </c>
      <c r="O153" s="62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860</v>
      </c>
      <c r="AT153" s="164" t="s">
        <v>205</v>
      </c>
      <c r="AU153" s="164" t="s">
        <v>134</v>
      </c>
      <c r="AY153" s="18" t="s">
        <v>126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8" t="s">
        <v>134</v>
      </c>
      <c r="BK153" s="165">
        <f t="shared" si="19"/>
        <v>0</v>
      </c>
      <c r="BL153" s="18" t="s">
        <v>446</v>
      </c>
      <c r="BM153" s="164" t="s">
        <v>1107</v>
      </c>
    </row>
    <row r="154" spans="1:65" s="2" customFormat="1" ht="37.9" customHeight="1">
      <c r="A154" s="33"/>
      <c r="B154" s="151"/>
      <c r="C154" s="190" t="s">
        <v>244</v>
      </c>
      <c r="D154" s="190" t="s">
        <v>205</v>
      </c>
      <c r="E154" s="191" t="s">
        <v>1108</v>
      </c>
      <c r="F154" s="192" t="s">
        <v>1109</v>
      </c>
      <c r="G154" s="193" t="s">
        <v>132</v>
      </c>
      <c r="H154" s="194">
        <v>1</v>
      </c>
      <c r="I154" s="195"/>
      <c r="J154" s="196">
        <f t="shared" si="10"/>
        <v>0</v>
      </c>
      <c r="K154" s="197"/>
      <c r="L154" s="198"/>
      <c r="M154" s="199" t="s">
        <v>1</v>
      </c>
      <c r="N154" s="200" t="s">
        <v>39</v>
      </c>
      <c r="O154" s="62"/>
      <c r="P154" s="162">
        <f t="shared" si="11"/>
        <v>0</v>
      </c>
      <c r="Q154" s="162">
        <v>0</v>
      </c>
      <c r="R154" s="162">
        <f t="shared" si="12"/>
        <v>0</v>
      </c>
      <c r="S154" s="162">
        <v>0</v>
      </c>
      <c r="T154" s="163">
        <f t="shared" si="1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860</v>
      </c>
      <c r="AT154" s="164" t="s">
        <v>205</v>
      </c>
      <c r="AU154" s="164" t="s">
        <v>134</v>
      </c>
      <c r="AY154" s="18" t="s">
        <v>126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8" t="s">
        <v>134</v>
      </c>
      <c r="BK154" s="165">
        <f t="shared" si="19"/>
        <v>0</v>
      </c>
      <c r="BL154" s="18" t="s">
        <v>446</v>
      </c>
      <c r="BM154" s="164" t="s">
        <v>1110</v>
      </c>
    </row>
    <row r="155" spans="1:65" s="2" customFormat="1" ht="24.2" customHeight="1">
      <c r="A155" s="33"/>
      <c r="B155" s="151"/>
      <c r="C155" s="190" t="s">
        <v>251</v>
      </c>
      <c r="D155" s="190" t="s">
        <v>205</v>
      </c>
      <c r="E155" s="191" t="s">
        <v>1111</v>
      </c>
      <c r="F155" s="192" t="s">
        <v>1112</v>
      </c>
      <c r="G155" s="193" t="s">
        <v>132</v>
      </c>
      <c r="H155" s="194">
        <v>2</v>
      </c>
      <c r="I155" s="195"/>
      <c r="J155" s="196">
        <f t="shared" si="10"/>
        <v>0</v>
      </c>
      <c r="K155" s="197"/>
      <c r="L155" s="198"/>
      <c r="M155" s="199" t="s">
        <v>1</v>
      </c>
      <c r="N155" s="200" t="s">
        <v>39</v>
      </c>
      <c r="O155" s="62"/>
      <c r="P155" s="162">
        <f t="shared" si="11"/>
        <v>0</v>
      </c>
      <c r="Q155" s="162">
        <v>0</v>
      </c>
      <c r="R155" s="162">
        <f t="shared" si="12"/>
        <v>0</v>
      </c>
      <c r="S155" s="162">
        <v>0</v>
      </c>
      <c r="T155" s="163">
        <f t="shared" si="1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860</v>
      </c>
      <c r="AT155" s="164" t="s">
        <v>205</v>
      </c>
      <c r="AU155" s="164" t="s">
        <v>134</v>
      </c>
      <c r="AY155" s="18" t="s">
        <v>126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8" t="s">
        <v>134</v>
      </c>
      <c r="BK155" s="165">
        <f t="shared" si="19"/>
        <v>0</v>
      </c>
      <c r="BL155" s="18" t="s">
        <v>446</v>
      </c>
      <c r="BM155" s="164" t="s">
        <v>1113</v>
      </c>
    </row>
    <row r="156" spans="1:65" s="2" customFormat="1" ht="24.2" customHeight="1">
      <c r="A156" s="33"/>
      <c r="B156" s="151"/>
      <c r="C156" s="190" t="s">
        <v>256</v>
      </c>
      <c r="D156" s="190" t="s">
        <v>205</v>
      </c>
      <c r="E156" s="191" t="s">
        <v>1114</v>
      </c>
      <c r="F156" s="192" t="s">
        <v>1115</v>
      </c>
      <c r="G156" s="193" t="s">
        <v>132</v>
      </c>
      <c r="H156" s="194">
        <v>3</v>
      </c>
      <c r="I156" s="195"/>
      <c r="J156" s="196">
        <f t="shared" si="10"/>
        <v>0</v>
      </c>
      <c r="K156" s="197"/>
      <c r="L156" s="198"/>
      <c r="M156" s="199" t="s">
        <v>1</v>
      </c>
      <c r="N156" s="200" t="s">
        <v>39</v>
      </c>
      <c r="O156" s="62"/>
      <c r="P156" s="162">
        <f t="shared" si="11"/>
        <v>0</v>
      </c>
      <c r="Q156" s="162">
        <v>0</v>
      </c>
      <c r="R156" s="162">
        <f t="shared" si="12"/>
        <v>0</v>
      </c>
      <c r="S156" s="162">
        <v>0</v>
      </c>
      <c r="T156" s="163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860</v>
      </c>
      <c r="AT156" s="164" t="s">
        <v>205</v>
      </c>
      <c r="AU156" s="164" t="s">
        <v>134</v>
      </c>
      <c r="AY156" s="18" t="s">
        <v>126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8" t="s">
        <v>134</v>
      </c>
      <c r="BK156" s="165">
        <f t="shared" si="19"/>
        <v>0</v>
      </c>
      <c r="BL156" s="18" t="s">
        <v>446</v>
      </c>
      <c r="BM156" s="164" t="s">
        <v>1116</v>
      </c>
    </row>
    <row r="157" spans="1:65" s="2" customFormat="1" ht="24.2" customHeight="1">
      <c r="A157" s="33"/>
      <c r="B157" s="151"/>
      <c r="C157" s="152" t="s">
        <v>262</v>
      </c>
      <c r="D157" s="152" t="s">
        <v>129</v>
      </c>
      <c r="E157" s="153" t="s">
        <v>1117</v>
      </c>
      <c r="F157" s="154" t="s">
        <v>1118</v>
      </c>
      <c r="G157" s="155" t="s">
        <v>132</v>
      </c>
      <c r="H157" s="156">
        <v>3</v>
      </c>
      <c r="I157" s="157"/>
      <c r="J157" s="158">
        <f t="shared" si="10"/>
        <v>0</v>
      </c>
      <c r="K157" s="159"/>
      <c r="L157" s="34"/>
      <c r="M157" s="160" t="s">
        <v>1</v>
      </c>
      <c r="N157" s="161" t="s">
        <v>39</v>
      </c>
      <c r="O157" s="62"/>
      <c r="P157" s="162">
        <f t="shared" si="11"/>
        <v>0</v>
      </c>
      <c r="Q157" s="162">
        <v>0</v>
      </c>
      <c r="R157" s="162">
        <f t="shared" si="12"/>
        <v>0</v>
      </c>
      <c r="S157" s="162">
        <v>0</v>
      </c>
      <c r="T157" s="163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446</v>
      </c>
      <c r="AT157" s="164" t="s">
        <v>129</v>
      </c>
      <c r="AU157" s="164" t="s">
        <v>134</v>
      </c>
      <c r="AY157" s="18" t="s">
        <v>126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8" t="s">
        <v>134</v>
      </c>
      <c r="BK157" s="165">
        <f t="shared" si="19"/>
        <v>0</v>
      </c>
      <c r="BL157" s="18" t="s">
        <v>446</v>
      </c>
      <c r="BM157" s="164" t="s">
        <v>1119</v>
      </c>
    </row>
    <row r="158" spans="1:65" s="2" customFormat="1" ht="24.2" customHeight="1">
      <c r="A158" s="33"/>
      <c r="B158" s="151"/>
      <c r="C158" s="152" t="s">
        <v>268</v>
      </c>
      <c r="D158" s="152" t="s">
        <v>129</v>
      </c>
      <c r="E158" s="153" t="s">
        <v>1120</v>
      </c>
      <c r="F158" s="154" t="s">
        <v>1121</v>
      </c>
      <c r="G158" s="155" t="s">
        <v>132</v>
      </c>
      <c r="H158" s="156">
        <v>3</v>
      </c>
      <c r="I158" s="157"/>
      <c r="J158" s="158">
        <f t="shared" si="10"/>
        <v>0</v>
      </c>
      <c r="K158" s="159"/>
      <c r="L158" s="34"/>
      <c r="M158" s="160" t="s">
        <v>1</v>
      </c>
      <c r="N158" s="161" t="s">
        <v>39</v>
      </c>
      <c r="O158" s="62"/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446</v>
      </c>
      <c r="AT158" s="164" t="s">
        <v>129</v>
      </c>
      <c r="AU158" s="164" t="s">
        <v>134</v>
      </c>
      <c r="AY158" s="18" t="s">
        <v>126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8" t="s">
        <v>134</v>
      </c>
      <c r="BK158" s="165">
        <f t="shared" si="19"/>
        <v>0</v>
      </c>
      <c r="BL158" s="18" t="s">
        <v>446</v>
      </c>
      <c r="BM158" s="164" t="s">
        <v>1122</v>
      </c>
    </row>
    <row r="159" spans="1:65" s="2" customFormat="1" ht="24.2" customHeight="1">
      <c r="A159" s="33"/>
      <c r="B159" s="151"/>
      <c r="C159" s="152" t="s">
        <v>273</v>
      </c>
      <c r="D159" s="152" t="s">
        <v>129</v>
      </c>
      <c r="E159" s="153" t="s">
        <v>1123</v>
      </c>
      <c r="F159" s="154" t="s">
        <v>1124</v>
      </c>
      <c r="G159" s="155" t="s">
        <v>132</v>
      </c>
      <c r="H159" s="156">
        <v>3</v>
      </c>
      <c r="I159" s="157"/>
      <c r="J159" s="158">
        <f t="shared" si="10"/>
        <v>0</v>
      </c>
      <c r="K159" s="159"/>
      <c r="L159" s="34"/>
      <c r="M159" s="160" t="s">
        <v>1</v>
      </c>
      <c r="N159" s="161" t="s">
        <v>39</v>
      </c>
      <c r="O159" s="62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446</v>
      </c>
      <c r="AT159" s="164" t="s">
        <v>129</v>
      </c>
      <c r="AU159" s="164" t="s">
        <v>134</v>
      </c>
      <c r="AY159" s="18" t="s">
        <v>126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8" t="s">
        <v>134</v>
      </c>
      <c r="BK159" s="165">
        <f t="shared" si="19"/>
        <v>0</v>
      </c>
      <c r="BL159" s="18" t="s">
        <v>446</v>
      </c>
      <c r="BM159" s="164" t="s">
        <v>1125</v>
      </c>
    </row>
    <row r="160" spans="1:65" s="2" customFormat="1" ht="21.75" customHeight="1">
      <c r="A160" s="33"/>
      <c r="B160" s="151"/>
      <c r="C160" s="152" t="s">
        <v>279</v>
      </c>
      <c r="D160" s="152" t="s">
        <v>129</v>
      </c>
      <c r="E160" s="153" t="s">
        <v>928</v>
      </c>
      <c r="F160" s="154" t="s">
        <v>929</v>
      </c>
      <c r="G160" s="155" t="s">
        <v>276</v>
      </c>
      <c r="H160" s="156">
        <v>32</v>
      </c>
      <c r="I160" s="157"/>
      <c r="J160" s="158">
        <f t="shared" si="10"/>
        <v>0</v>
      </c>
      <c r="K160" s="159"/>
      <c r="L160" s="34"/>
      <c r="M160" s="160" t="s">
        <v>1</v>
      </c>
      <c r="N160" s="161" t="s">
        <v>39</v>
      </c>
      <c r="O160" s="62"/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446</v>
      </c>
      <c r="AT160" s="164" t="s">
        <v>129</v>
      </c>
      <c r="AU160" s="164" t="s">
        <v>134</v>
      </c>
      <c r="AY160" s="18" t="s">
        <v>126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8" t="s">
        <v>134</v>
      </c>
      <c r="BK160" s="165">
        <f t="shared" si="19"/>
        <v>0</v>
      </c>
      <c r="BL160" s="18" t="s">
        <v>446</v>
      </c>
      <c r="BM160" s="164" t="s">
        <v>1126</v>
      </c>
    </row>
    <row r="161" spans="1:65" s="2" customFormat="1" ht="16.5" customHeight="1">
      <c r="A161" s="33"/>
      <c r="B161" s="151"/>
      <c r="C161" s="190" t="s">
        <v>284</v>
      </c>
      <c r="D161" s="190" t="s">
        <v>205</v>
      </c>
      <c r="E161" s="191" t="s">
        <v>883</v>
      </c>
      <c r="F161" s="192" t="s">
        <v>932</v>
      </c>
      <c r="G161" s="193" t="s">
        <v>276</v>
      </c>
      <c r="H161" s="194">
        <v>32</v>
      </c>
      <c r="I161" s="195"/>
      <c r="J161" s="196">
        <f t="shared" si="10"/>
        <v>0</v>
      </c>
      <c r="K161" s="197"/>
      <c r="L161" s="198"/>
      <c r="M161" s="199" t="s">
        <v>1</v>
      </c>
      <c r="N161" s="200" t="s">
        <v>39</v>
      </c>
      <c r="O161" s="62"/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860</v>
      </c>
      <c r="AT161" s="164" t="s">
        <v>205</v>
      </c>
      <c r="AU161" s="164" t="s">
        <v>134</v>
      </c>
      <c r="AY161" s="18" t="s">
        <v>126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8" t="s">
        <v>134</v>
      </c>
      <c r="BK161" s="165">
        <f t="shared" si="19"/>
        <v>0</v>
      </c>
      <c r="BL161" s="18" t="s">
        <v>446</v>
      </c>
      <c r="BM161" s="164" t="s">
        <v>1127</v>
      </c>
    </row>
    <row r="162" spans="1:65" s="2" customFormat="1" ht="16.5" customHeight="1">
      <c r="A162" s="33"/>
      <c r="B162" s="151"/>
      <c r="C162" s="152" t="s">
        <v>291</v>
      </c>
      <c r="D162" s="152" t="s">
        <v>129</v>
      </c>
      <c r="E162" s="153" t="s">
        <v>946</v>
      </c>
      <c r="F162" s="154" t="s">
        <v>947</v>
      </c>
      <c r="G162" s="155" t="s">
        <v>276</v>
      </c>
      <c r="H162" s="156">
        <v>134</v>
      </c>
      <c r="I162" s="157"/>
      <c r="J162" s="158">
        <f t="shared" si="10"/>
        <v>0</v>
      </c>
      <c r="K162" s="159"/>
      <c r="L162" s="34"/>
      <c r="M162" s="160" t="s">
        <v>1</v>
      </c>
      <c r="N162" s="161" t="s">
        <v>39</v>
      </c>
      <c r="O162" s="62"/>
      <c r="P162" s="162">
        <f t="shared" si="11"/>
        <v>0</v>
      </c>
      <c r="Q162" s="162">
        <v>0</v>
      </c>
      <c r="R162" s="162">
        <f t="shared" si="12"/>
        <v>0</v>
      </c>
      <c r="S162" s="162">
        <v>0</v>
      </c>
      <c r="T162" s="163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446</v>
      </c>
      <c r="AT162" s="164" t="s">
        <v>129</v>
      </c>
      <c r="AU162" s="164" t="s">
        <v>134</v>
      </c>
      <c r="AY162" s="18" t="s">
        <v>126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8" t="s">
        <v>134</v>
      </c>
      <c r="BK162" s="165">
        <f t="shared" si="19"/>
        <v>0</v>
      </c>
      <c r="BL162" s="18" t="s">
        <v>446</v>
      </c>
      <c r="BM162" s="164" t="s">
        <v>1128</v>
      </c>
    </row>
    <row r="163" spans="1:65" s="2" customFormat="1" ht="16.5" customHeight="1">
      <c r="A163" s="33"/>
      <c r="B163" s="151"/>
      <c r="C163" s="152" t="s">
        <v>297</v>
      </c>
      <c r="D163" s="152" t="s">
        <v>129</v>
      </c>
      <c r="E163" s="153" t="s">
        <v>949</v>
      </c>
      <c r="F163" s="154" t="s">
        <v>950</v>
      </c>
      <c r="G163" s="155" t="s">
        <v>247</v>
      </c>
      <c r="H163" s="156">
        <v>1</v>
      </c>
      <c r="I163" s="157"/>
      <c r="J163" s="158">
        <f t="shared" si="10"/>
        <v>0</v>
      </c>
      <c r="K163" s="159"/>
      <c r="L163" s="34"/>
      <c r="M163" s="160" t="s">
        <v>1</v>
      </c>
      <c r="N163" s="161" t="s">
        <v>39</v>
      </c>
      <c r="O163" s="62"/>
      <c r="P163" s="162">
        <f t="shared" si="11"/>
        <v>0</v>
      </c>
      <c r="Q163" s="162">
        <v>0</v>
      </c>
      <c r="R163" s="162">
        <f t="shared" si="12"/>
        <v>0</v>
      </c>
      <c r="S163" s="162">
        <v>0</v>
      </c>
      <c r="T163" s="163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446</v>
      </c>
      <c r="AT163" s="164" t="s">
        <v>129</v>
      </c>
      <c r="AU163" s="164" t="s">
        <v>134</v>
      </c>
      <c r="AY163" s="18" t="s">
        <v>126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8" t="s">
        <v>134</v>
      </c>
      <c r="BK163" s="165">
        <f t="shared" si="19"/>
        <v>0</v>
      </c>
      <c r="BL163" s="18" t="s">
        <v>446</v>
      </c>
      <c r="BM163" s="164" t="s">
        <v>1129</v>
      </c>
    </row>
    <row r="164" spans="1:65" s="13" customFormat="1" ht="22.5">
      <c r="B164" s="166"/>
      <c r="D164" s="167" t="s">
        <v>140</v>
      </c>
      <c r="E164" s="168" t="s">
        <v>1</v>
      </c>
      <c r="F164" s="169" t="s">
        <v>1130</v>
      </c>
      <c r="H164" s="168" t="s">
        <v>1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8" t="s">
        <v>140</v>
      </c>
      <c r="AU164" s="168" t="s">
        <v>134</v>
      </c>
      <c r="AV164" s="13" t="s">
        <v>81</v>
      </c>
      <c r="AW164" s="13" t="s">
        <v>30</v>
      </c>
      <c r="AX164" s="13" t="s">
        <v>73</v>
      </c>
      <c r="AY164" s="168" t="s">
        <v>126</v>
      </c>
    </row>
    <row r="165" spans="1:65" s="13" customFormat="1">
      <c r="B165" s="166"/>
      <c r="D165" s="167" t="s">
        <v>140</v>
      </c>
      <c r="E165" s="168" t="s">
        <v>1</v>
      </c>
      <c r="F165" s="169" t="s">
        <v>1131</v>
      </c>
      <c r="H165" s="168" t="s">
        <v>1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68" t="s">
        <v>140</v>
      </c>
      <c r="AU165" s="168" t="s">
        <v>134</v>
      </c>
      <c r="AV165" s="13" t="s">
        <v>81</v>
      </c>
      <c r="AW165" s="13" t="s">
        <v>30</v>
      </c>
      <c r="AX165" s="13" t="s">
        <v>73</v>
      </c>
      <c r="AY165" s="168" t="s">
        <v>126</v>
      </c>
    </row>
    <row r="166" spans="1:65" s="14" customFormat="1">
      <c r="B166" s="174"/>
      <c r="D166" s="167" t="s">
        <v>140</v>
      </c>
      <c r="E166" s="175" t="s">
        <v>1</v>
      </c>
      <c r="F166" s="176" t="s">
        <v>954</v>
      </c>
      <c r="H166" s="177">
        <v>1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140</v>
      </c>
      <c r="AU166" s="175" t="s">
        <v>134</v>
      </c>
      <c r="AV166" s="14" t="s">
        <v>134</v>
      </c>
      <c r="AW166" s="14" t="s">
        <v>30</v>
      </c>
      <c r="AX166" s="14" t="s">
        <v>81</v>
      </c>
      <c r="AY166" s="175" t="s">
        <v>126</v>
      </c>
    </row>
    <row r="167" spans="1:65" s="2" customFormat="1" ht="16.5" customHeight="1">
      <c r="A167" s="33"/>
      <c r="B167" s="151"/>
      <c r="C167" s="152" t="s">
        <v>302</v>
      </c>
      <c r="D167" s="152" t="s">
        <v>129</v>
      </c>
      <c r="E167" s="153" t="s">
        <v>955</v>
      </c>
      <c r="F167" s="154" t="s">
        <v>956</v>
      </c>
      <c r="G167" s="155" t="s">
        <v>247</v>
      </c>
      <c r="H167" s="156">
        <v>1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39</v>
      </c>
      <c r="O167" s="62"/>
      <c r="P167" s="162">
        <f>O167*H167</f>
        <v>0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446</v>
      </c>
      <c r="AT167" s="164" t="s">
        <v>129</v>
      </c>
      <c r="AU167" s="164" t="s">
        <v>134</v>
      </c>
      <c r="AY167" s="18" t="s">
        <v>126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134</v>
      </c>
      <c r="BK167" s="165">
        <f>ROUND(I167*H167,2)</f>
        <v>0</v>
      </c>
      <c r="BL167" s="18" t="s">
        <v>446</v>
      </c>
      <c r="BM167" s="164" t="s">
        <v>1132</v>
      </c>
    </row>
    <row r="168" spans="1:65" s="13" customFormat="1" ht="22.5">
      <c r="B168" s="166"/>
      <c r="D168" s="167" t="s">
        <v>140</v>
      </c>
      <c r="E168" s="168" t="s">
        <v>1</v>
      </c>
      <c r="F168" s="169" t="s">
        <v>1133</v>
      </c>
      <c r="H168" s="168" t="s">
        <v>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8" t="s">
        <v>140</v>
      </c>
      <c r="AU168" s="168" t="s">
        <v>134</v>
      </c>
      <c r="AV168" s="13" t="s">
        <v>81</v>
      </c>
      <c r="AW168" s="13" t="s">
        <v>30</v>
      </c>
      <c r="AX168" s="13" t="s">
        <v>73</v>
      </c>
      <c r="AY168" s="168" t="s">
        <v>126</v>
      </c>
    </row>
    <row r="169" spans="1:65" s="13" customFormat="1">
      <c r="B169" s="166"/>
      <c r="D169" s="167" t="s">
        <v>140</v>
      </c>
      <c r="E169" s="168" t="s">
        <v>1</v>
      </c>
      <c r="F169" s="169" t="s">
        <v>1131</v>
      </c>
      <c r="H169" s="168" t="s">
        <v>1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8" t="s">
        <v>140</v>
      </c>
      <c r="AU169" s="168" t="s">
        <v>134</v>
      </c>
      <c r="AV169" s="13" t="s">
        <v>81</v>
      </c>
      <c r="AW169" s="13" t="s">
        <v>30</v>
      </c>
      <c r="AX169" s="13" t="s">
        <v>73</v>
      </c>
      <c r="AY169" s="168" t="s">
        <v>126</v>
      </c>
    </row>
    <row r="170" spans="1:65" s="14" customFormat="1">
      <c r="B170" s="174"/>
      <c r="D170" s="167" t="s">
        <v>140</v>
      </c>
      <c r="E170" s="175" t="s">
        <v>1</v>
      </c>
      <c r="F170" s="176" t="s">
        <v>954</v>
      </c>
      <c r="H170" s="177">
        <v>1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140</v>
      </c>
      <c r="AU170" s="175" t="s">
        <v>134</v>
      </c>
      <c r="AV170" s="14" t="s">
        <v>134</v>
      </c>
      <c r="AW170" s="14" t="s">
        <v>30</v>
      </c>
      <c r="AX170" s="14" t="s">
        <v>81</v>
      </c>
      <c r="AY170" s="175" t="s">
        <v>126</v>
      </c>
    </row>
    <row r="171" spans="1:65" s="2" customFormat="1" ht="16.5" customHeight="1">
      <c r="A171" s="33"/>
      <c r="B171" s="151"/>
      <c r="C171" s="152" t="s">
        <v>307</v>
      </c>
      <c r="D171" s="152" t="s">
        <v>129</v>
      </c>
      <c r="E171" s="153" t="s">
        <v>959</v>
      </c>
      <c r="F171" s="154" t="s">
        <v>960</v>
      </c>
      <c r="G171" s="155" t="s">
        <v>247</v>
      </c>
      <c r="H171" s="156">
        <v>1</v>
      </c>
      <c r="I171" s="157"/>
      <c r="J171" s="158">
        <f>ROUND(I171*H171,2)</f>
        <v>0</v>
      </c>
      <c r="K171" s="159"/>
      <c r="L171" s="34"/>
      <c r="M171" s="160" t="s">
        <v>1</v>
      </c>
      <c r="N171" s="161" t="s">
        <v>39</v>
      </c>
      <c r="O171" s="62"/>
      <c r="P171" s="162">
        <f>O171*H171</f>
        <v>0</v>
      </c>
      <c r="Q171" s="162">
        <v>0</v>
      </c>
      <c r="R171" s="162">
        <f>Q171*H171</f>
        <v>0</v>
      </c>
      <c r="S171" s="162">
        <v>0</v>
      </c>
      <c r="T171" s="163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446</v>
      </c>
      <c r="AT171" s="164" t="s">
        <v>129</v>
      </c>
      <c r="AU171" s="164" t="s">
        <v>134</v>
      </c>
      <c r="AY171" s="18" t="s">
        <v>126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134</v>
      </c>
      <c r="BK171" s="165">
        <f>ROUND(I171*H171,2)</f>
        <v>0</v>
      </c>
      <c r="BL171" s="18" t="s">
        <v>446</v>
      </c>
      <c r="BM171" s="164" t="s">
        <v>1134</v>
      </c>
    </row>
    <row r="172" spans="1:65" s="13" customFormat="1" ht="22.5">
      <c r="B172" s="166"/>
      <c r="D172" s="167" t="s">
        <v>140</v>
      </c>
      <c r="E172" s="168" t="s">
        <v>1</v>
      </c>
      <c r="F172" s="169" t="s">
        <v>1135</v>
      </c>
      <c r="H172" s="168" t="s">
        <v>1</v>
      </c>
      <c r="I172" s="170"/>
      <c r="L172" s="166"/>
      <c r="M172" s="171"/>
      <c r="N172" s="172"/>
      <c r="O172" s="172"/>
      <c r="P172" s="172"/>
      <c r="Q172" s="172"/>
      <c r="R172" s="172"/>
      <c r="S172" s="172"/>
      <c r="T172" s="173"/>
      <c r="AT172" s="168" t="s">
        <v>140</v>
      </c>
      <c r="AU172" s="168" t="s">
        <v>134</v>
      </c>
      <c r="AV172" s="13" t="s">
        <v>81</v>
      </c>
      <c r="AW172" s="13" t="s">
        <v>30</v>
      </c>
      <c r="AX172" s="13" t="s">
        <v>73</v>
      </c>
      <c r="AY172" s="168" t="s">
        <v>126</v>
      </c>
    </row>
    <row r="173" spans="1:65" s="13" customFormat="1">
      <c r="B173" s="166"/>
      <c r="D173" s="167" t="s">
        <v>140</v>
      </c>
      <c r="E173" s="168" t="s">
        <v>1</v>
      </c>
      <c r="F173" s="169" t="s">
        <v>1131</v>
      </c>
      <c r="H173" s="168" t="s">
        <v>1</v>
      </c>
      <c r="I173" s="170"/>
      <c r="L173" s="166"/>
      <c r="M173" s="171"/>
      <c r="N173" s="172"/>
      <c r="O173" s="172"/>
      <c r="P173" s="172"/>
      <c r="Q173" s="172"/>
      <c r="R173" s="172"/>
      <c r="S173" s="172"/>
      <c r="T173" s="173"/>
      <c r="AT173" s="168" t="s">
        <v>140</v>
      </c>
      <c r="AU173" s="168" t="s">
        <v>134</v>
      </c>
      <c r="AV173" s="13" t="s">
        <v>81</v>
      </c>
      <c r="AW173" s="13" t="s">
        <v>30</v>
      </c>
      <c r="AX173" s="13" t="s">
        <v>73</v>
      </c>
      <c r="AY173" s="168" t="s">
        <v>126</v>
      </c>
    </row>
    <row r="174" spans="1:65" s="14" customFormat="1">
      <c r="B174" s="174"/>
      <c r="D174" s="167" t="s">
        <v>140</v>
      </c>
      <c r="E174" s="175" t="s">
        <v>1</v>
      </c>
      <c r="F174" s="176" t="s">
        <v>954</v>
      </c>
      <c r="H174" s="177">
        <v>1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140</v>
      </c>
      <c r="AU174" s="175" t="s">
        <v>134</v>
      </c>
      <c r="AV174" s="14" t="s">
        <v>134</v>
      </c>
      <c r="AW174" s="14" t="s">
        <v>30</v>
      </c>
      <c r="AX174" s="14" t="s">
        <v>81</v>
      </c>
      <c r="AY174" s="175" t="s">
        <v>126</v>
      </c>
    </row>
    <row r="175" spans="1:65" s="2" customFormat="1" ht="16.5" customHeight="1">
      <c r="A175" s="33"/>
      <c r="B175" s="151"/>
      <c r="C175" s="152" t="s">
        <v>314</v>
      </c>
      <c r="D175" s="152" t="s">
        <v>129</v>
      </c>
      <c r="E175" s="153" t="s">
        <v>963</v>
      </c>
      <c r="F175" s="154" t="s">
        <v>964</v>
      </c>
      <c r="G175" s="155" t="s">
        <v>247</v>
      </c>
      <c r="H175" s="156">
        <v>1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39</v>
      </c>
      <c r="O175" s="62"/>
      <c r="P175" s="162">
        <f>O175*H175</f>
        <v>0</v>
      </c>
      <c r="Q175" s="162">
        <v>0</v>
      </c>
      <c r="R175" s="162">
        <f>Q175*H175</f>
        <v>0</v>
      </c>
      <c r="S175" s="162">
        <v>0</v>
      </c>
      <c r="T175" s="163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446</v>
      </c>
      <c r="AT175" s="164" t="s">
        <v>129</v>
      </c>
      <c r="AU175" s="164" t="s">
        <v>134</v>
      </c>
      <c r="AY175" s="18" t="s">
        <v>126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134</v>
      </c>
      <c r="BK175" s="165">
        <f>ROUND(I175*H175,2)</f>
        <v>0</v>
      </c>
      <c r="BL175" s="18" t="s">
        <v>446</v>
      </c>
      <c r="BM175" s="164" t="s">
        <v>1136</v>
      </c>
    </row>
    <row r="176" spans="1:65" s="13" customFormat="1" ht="22.5">
      <c r="B176" s="166"/>
      <c r="D176" s="167" t="s">
        <v>140</v>
      </c>
      <c r="E176" s="168" t="s">
        <v>1</v>
      </c>
      <c r="F176" s="169" t="s">
        <v>1137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140</v>
      </c>
      <c r="AU176" s="168" t="s">
        <v>134</v>
      </c>
      <c r="AV176" s="13" t="s">
        <v>81</v>
      </c>
      <c r="AW176" s="13" t="s">
        <v>30</v>
      </c>
      <c r="AX176" s="13" t="s">
        <v>73</v>
      </c>
      <c r="AY176" s="168" t="s">
        <v>126</v>
      </c>
    </row>
    <row r="177" spans="1:65" s="13" customFormat="1">
      <c r="B177" s="166"/>
      <c r="D177" s="167" t="s">
        <v>140</v>
      </c>
      <c r="E177" s="168" t="s">
        <v>1</v>
      </c>
      <c r="F177" s="169" t="s">
        <v>1131</v>
      </c>
      <c r="H177" s="168" t="s">
        <v>1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8" t="s">
        <v>140</v>
      </c>
      <c r="AU177" s="168" t="s">
        <v>134</v>
      </c>
      <c r="AV177" s="13" t="s">
        <v>81</v>
      </c>
      <c r="AW177" s="13" t="s">
        <v>30</v>
      </c>
      <c r="AX177" s="13" t="s">
        <v>73</v>
      </c>
      <c r="AY177" s="168" t="s">
        <v>126</v>
      </c>
    </row>
    <row r="178" spans="1:65" s="14" customFormat="1">
      <c r="B178" s="174"/>
      <c r="D178" s="167" t="s">
        <v>140</v>
      </c>
      <c r="E178" s="175" t="s">
        <v>1</v>
      </c>
      <c r="F178" s="176" t="s">
        <v>954</v>
      </c>
      <c r="H178" s="177">
        <v>1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140</v>
      </c>
      <c r="AU178" s="175" t="s">
        <v>134</v>
      </c>
      <c r="AV178" s="14" t="s">
        <v>134</v>
      </c>
      <c r="AW178" s="14" t="s">
        <v>30</v>
      </c>
      <c r="AX178" s="14" t="s">
        <v>81</v>
      </c>
      <c r="AY178" s="175" t="s">
        <v>126</v>
      </c>
    </row>
    <row r="179" spans="1:65" s="2" customFormat="1" ht="16.5" customHeight="1">
      <c r="A179" s="33"/>
      <c r="B179" s="151"/>
      <c r="C179" s="152" t="s">
        <v>319</v>
      </c>
      <c r="D179" s="152" t="s">
        <v>129</v>
      </c>
      <c r="E179" s="153" t="s">
        <v>967</v>
      </c>
      <c r="F179" s="154" t="s">
        <v>968</v>
      </c>
      <c r="G179" s="155" t="s">
        <v>247</v>
      </c>
      <c r="H179" s="156">
        <v>1</v>
      </c>
      <c r="I179" s="157"/>
      <c r="J179" s="158">
        <f>ROUND(I179*H179,2)</f>
        <v>0</v>
      </c>
      <c r="K179" s="159"/>
      <c r="L179" s="34"/>
      <c r="M179" s="160" t="s">
        <v>1</v>
      </c>
      <c r="N179" s="161" t="s">
        <v>39</v>
      </c>
      <c r="O179" s="62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446</v>
      </c>
      <c r="AT179" s="164" t="s">
        <v>129</v>
      </c>
      <c r="AU179" s="164" t="s">
        <v>134</v>
      </c>
      <c r="AY179" s="18" t="s">
        <v>126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8" t="s">
        <v>134</v>
      </c>
      <c r="BK179" s="165">
        <f>ROUND(I179*H179,2)</f>
        <v>0</v>
      </c>
      <c r="BL179" s="18" t="s">
        <v>446</v>
      </c>
      <c r="BM179" s="164" t="s">
        <v>1138</v>
      </c>
    </row>
    <row r="180" spans="1:65" s="13" customFormat="1" ht="22.5">
      <c r="B180" s="166"/>
      <c r="D180" s="167" t="s">
        <v>140</v>
      </c>
      <c r="E180" s="168" t="s">
        <v>1</v>
      </c>
      <c r="F180" s="169" t="s">
        <v>1130</v>
      </c>
      <c r="H180" s="168" t="s">
        <v>1</v>
      </c>
      <c r="I180" s="170"/>
      <c r="L180" s="166"/>
      <c r="M180" s="171"/>
      <c r="N180" s="172"/>
      <c r="O180" s="172"/>
      <c r="P180" s="172"/>
      <c r="Q180" s="172"/>
      <c r="R180" s="172"/>
      <c r="S180" s="172"/>
      <c r="T180" s="173"/>
      <c r="AT180" s="168" t="s">
        <v>140</v>
      </c>
      <c r="AU180" s="168" t="s">
        <v>134</v>
      </c>
      <c r="AV180" s="13" t="s">
        <v>81</v>
      </c>
      <c r="AW180" s="13" t="s">
        <v>30</v>
      </c>
      <c r="AX180" s="13" t="s">
        <v>73</v>
      </c>
      <c r="AY180" s="168" t="s">
        <v>126</v>
      </c>
    </row>
    <row r="181" spans="1:65" s="13" customFormat="1">
      <c r="B181" s="166"/>
      <c r="D181" s="167" t="s">
        <v>140</v>
      </c>
      <c r="E181" s="168" t="s">
        <v>1</v>
      </c>
      <c r="F181" s="169" t="s">
        <v>1131</v>
      </c>
      <c r="H181" s="168" t="s">
        <v>1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8" t="s">
        <v>140</v>
      </c>
      <c r="AU181" s="168" t="s">
        <v>134</v>
      </c>
      <c r="AV181" s="13" t="s">
        <v>81</v>
      </c>
      <c r="AW181" s="13" t="s">
        <v>30</v>
      </c>
      <c r="AX181" s="13" t="s">
        <v>73</v>
      </c>
      <c r="AY181" s="168" t="s">
        <v>126</v>
      </c>
    </row>
    <row r="182" spans="1:65" s="14" customFormat="1">
      <c r="B182" s="174"/>
      <c r="D182" s="167" t="s">
        <v>140</v>
      </c>
      <c r="E182" s="175" t="s">
        <v>1</v>
      </c>
      <c r="F182" s="176" t="s">
        <v>954</v>
      </c>
      <c r="H182" s="177">
        <v>1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140</v>
      </c>
      <c r="AU182" s="175" t="s">
        <v>134</v>
      </c>
      <c r="AV182" s="14" t="s">
        <v>134</v>
      </c>
      <c r="AW182" s="14" t="s">
        <v>30</v>
      </c>
      <c r="AX182" s="14" t="s">
        <v>81</v>
      </c>
      <c r="AY182" s="175" t="s">
        <v>126</v>
      </c>
    </row>
    <row r="183" spans="1:65" s="12" customFormat="1" ht="22.9" customHeight="1">
      <c r="B183" s="138"/>
      <c r="D183" s="139" t="s">
        <v>72</v>
      </c>
      <c r="E183" s="149" t="s">
        <v>970</v>
      </c>
      <c r="F183" s="149" t="s">
        <v>971</v>
      </c>
      <c r="I183" s="141"/>
      <c r="J183" s="150">
        <f>BK183</f>
        <v>0</v>
      </c>
      <c r="L183" s="138"/>
      <c r="M183" s="143"/>
      <c r="N183" s="144"/>
      <c r="O183" s="144"/>
      <c r="P183" s="145">
        <f>SUM(P184:P197)</f>
        <v>0</v>
      </c>
      <c r="Q183" s="144"/>
      <c r="R183" s="145">
        <f>SUM(R184:R197)</f>
        <v>0</v>
      </c>
      <c r="S183" s="144"/>
      <c r="T183" s="146">
        <f>SUM(T184:T197)</f>
        <v>0</v>
      </c>
      <c r="AR183" s="139" t="s">
        <v>145</v>
      </c>
      <c r="AT183" s="147" t="s">
        <v>72</v>
      </c>
      <c r="AU183" s="147" t="s">
        <v>81</v>
      </c>
      <c r="AY183" s="139" t="s">
        <v>126</v>
      </c>
      <c r="BK183" s="148">
        <f>SUM(BK184:BK197)</f>
        <v>0</v>
      </c>
    </row>
    <row r="184" spans="1:65" s="2" customFormat="1" ht="24.2" customHeight="1">
      <c r="A184" s="33"/>
      <c r="B184" s="151"/>
      <c r="C184" s="152" t="s">
        <v>323</v>
      </c>
      <c r="D184" s="152" t="s">
        <v>129</v>
      </c>
      <c r="E184" s="153" t="s">
        <v>981</v>
      </c>
      <c r="F184" s="154" t="s">
        <v>982</v>
      </c>
      <c r="G184" s="155" t="s">
        <v>276</v>
      </c>
      <c r="H184" s="156">
        <v>40</v>
      </c>
      <c r="I184" s="157"/>
      <c r="J184" s="158">
        <f t="shared" ref="J184:J194" si="20">ROUND(I184*H184,2)</f>
        <v>0</v>
      </c>
      <c r="K184" s="159"/>
      <c r="L184" s="34"/>
      <c r="M184" s="160" t="s">
        <v>1</v>
      </c>
      <c r="N184" s="161" t="s">
        <v>39</v>
      </c>
      <c r="O184" s="62"/>
      <c r="P184" s="162">
        <f t="shared" ref="P184:P194" si="21">O184*H184</f>
        <v>0</v>
      </c>
      <c r="Q184" s="162">
        <v>0</v>
      </c>
      <c r="R184" s="162">
        <f t="shared" ref="R184:R194" si="22">Q184*H184</f>
        <v>0</v>
      </c>
      <c r="S184" s="162">
        <v>0</v>
      </c>
      <c r="T184" s="163">
        <f t="shared" ref="T184:T194" si="23"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446</v>
      </c>
      <c r="AT184" s="164" t="s">
        <v>129</v>
      </c>
      <c r="AU184" s="164" t="s">
        <v>134</v>
      </c>
      <c r="AY184" s="18" t="s">
        <v>126</v>
      </c>
      <c r="BE184" s="165">
        <f t="shared" ref="BE184:BE194" si="24">IF(N184="základná",J184,0)</f>
        <v>0</v>
      </c>
      <c r="BF184" s="165">
        <f t="shared" ref="BF184:BF194" si="25">IF(N184="znížená",J184,0)</f>
        <v>0</v>
      </c>
      <c r="BG184" s="165">
        <f t="shared" ref="BG184:BG194" si="26">IF(N184="zákl. prenesená",J184,0)</f>
        <v>0</v>
      </c>
      <c r="BH184" s="165">
        <f t="shared" ref="BH184:BH194" si="27">IF(N184="zníž. prenesená",J184,0)</f>
        <v>0</v>
      </c>
      <c r="BI184" s="165">
        <f t="shared" ref="BI184:BI194" si="28">IF(N184="nulová",J184,0)</f>
        <v>0</v>
      </c>
      <c r="BJ184" s="18" t="s">
        <v>134</v>
      </c>
      <c r="BK184" s="165">
        <f t="shared" ref="BK184:BK194" si="29">ROUND(I184*H184,2)</f>
        <v>0</v>
      </c>
      <c r="BL184" s="18" t="s">
        <v>446</v>
      </c>
      <c r="BM184" s="164" t="s">
        <v>1139</v>
      </c>
    </row>
    <row r="185" spans="1:65" s="2" customFormat="1" ht="24.2" customHeight="1">
      <c r="A185" s="33"/>
      <c r="B185" s="151"/>
      <c r="C185" s="152" t="s">
        <v>327</v>
      </c>
      <c r="D185" s="152" t="s">
        <v>129</v>
      </c>
      <c r="E185" s="153" t="s">
        <v>988</v>
      </c>
      <c r="F185" s="154" t="s">
        <v>989</v>
      </c>
      <c r="G185" s="155" t="s">
        <v>138</v>
      </c>
      <c r="H185" s="156">
        <v>11.5</v>
      </c>
      <c r="I185" s="157"/>
      <c r="J185" s="158">
        <f t="shared" si="20"/>
        <v>0</v>
      </c>
      <c r="K185" s="159"/>
      <c r="L185" s="34"/>
      <c r="M185" s="160" t="s">
        <v>1</v>
      </c>
      <c r="N185" s="161" t="s">
        <v>39</v>
      </c>
      <c r="O185" s="62"/>
      <c r="P185" s="162">
        <f t="shared" si="21"/>
        <v>0</v>
      </c>
      <c r="Q185" s="162">
        <v>0</v>
      </c>
      <c r="R185" s="162">
        <f t="shared" si="22"/>
        <v>0</v>
      </c>
      <c r="S185" s="162">
        <v>0</v>
      </c>
      <c r="T185" s="163">
        <f t="shared" si="2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446</v>
      </c>
      <c r="AT185" s="164" t="s">
        <v>129</v>
      </c>
      <c r="AU185" s="164" t="s">
        <v>134</v>
      </c>
      <c r="AY185" s="18" t="s">
        <v>126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8" t="s">
        <v>134</v>
      </c>
      <c r="BK185" s="165">
        <f t="shared" si="29"/>
        <v>0</v>
      </c>
      <c r="BL185" s="18" t="s">
        <v>446</v>
      </c>
      <c r="BM185" s="164" t="s">
        <v>1140</v>
      </c>
    </row>
    <row r="186" spans="1:65" s="2" customFormat="1" ht="33" customHeight="1">
      <c r="A186" s="33"/>
      <c r="B186" s="151"/>
      <c r="C186" s="152" t="s">
        <v>984</v>
      </c>
      <c r="D186" s="152" t="s">
        <v>129</v>
      </c>
      <c r="E186" s="153" t="s">
        <v>991</v>
      </c>
      <c r="F186" s="154" t="s">
        <v>992</v>
      </c>
      <c r="G186" s="155" t="s">
        <v>276</v>
      </c>
      <c r="H186" s="156">
        <v>40</v>
      </c>
      <c r="I186" s="157"/>
      <c r="J186" s="158">
        <f t="shared" si="20"/>
        <v>0</v>
      </c>
      <c r="K186" s="159"/>
      <c r="L186" s="34"/>
      <c r="M186" s="160" t="s">
        <v>1</v>
      </c>
      <c r="N186" s="161" t="s">
        <v>39</v>
      </c>
      <c r="O186" s="62"/>
      <c r="P186" s="162">
        <f t="shared" si="21"/>
        <v>0</v>
      </c>
      <c r="Q186" s="162">
        <v>0</v>
      </c>
      <c r="R186" s="162">
        <f t="shared" si="22"/>
        <v>0</v>
      </c>
      <c r="S186" s="162">
        <v>0</v>
      </c>
      <c r="T186" s="163">
        <f t="shared" si="2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446</v>
      </c>
      <c r="AT186" s="164" t="s">
        <v>129</v>
      </c>
      <c r="AU186" s="164" t="s">
        <v>134</v>
      </c>
      <c r="AY186" s="18" t="s">
        <v>126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8" t="s">
        <v>134</v>
      </c>
      <c r="BK186" s="165">
        <f t="shared" si="29"/>
        <v>0</v>
      </c>
      <c r="BL186" s="18" t="s">
        <v>446</v>
      </c>
      <c r="BM186" s="164" t="s">
        <v>1141</v>
      </c>
    </row>
    <row r="187" spans="1:65" s="2" customFormat="1" ht="16.5" customHeight="1">
      <c r="A187" s="33"/>
      <c r="B187" s="151"/>
      <c r="C187" s="190" t="s">
        <v>333</v>
      </c>
      <c r="D187" s="190" t="s">
        <v>205</v>
      </c>
      <c r="E187" s="191" t="s">
        <v>994</v>
      </c>
      <c r="F187" s="192" t="s">
        <v>995</v>
      </c>
      <c r="G187" s="193" t="s">
        <v>177</v>
      </c>
      <c r="H187" s="194">
        <v>5.04</v>
      </c>
      <c r="I187" s="195"/>
      <c r="J187" s="196">
        <f t="shared" si="20"/>
        <v>0</v>
      </c>
      <c r="K187" s="197"/>
      <c r="L187" s="198"/>
      <c r="M187" s="199" t="s">
        <v>1</v>
      </c>
      <c r="N187" s="200" t="s">
        <v>39</v>
      </c>
      <c r="O187" s="62"/>
      <c r="P187" s="162">
        <f t="shared" si="21"/>
        <v>0</v>
      </c>
      <c r="Q187" s="162">
        <v>0</v>
      </c>
      <c r="R187" s="162">
        <f t="shared" si="22"/>
        <v>0</v>
      </c>
      <c r="S187" s="162">
        <v>0</v>
      </c>
      <c r="T187" s="163">
        <f t="shared" si="2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860</v>
      </c>
      <c r="AT187" s="164" t="s">
        <v>205</v>
      </c>
      <c r="AU187" s="164" t="s">
        <v>134</v>
      </c>
      <c r="AY187" s="18" t="s">
        <v>126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8" t="s">
        <v>134</v>
      </c>
      <c r="BK187" s="165">
        <f t="shared" si="29"/>
        <v>0</v>
      </c>
      <c r="BL187" s="18" t="s">
        <v>446</v>
      </c>
      <c r="BM187" s="164" t="s">
        <v>1142</v>
      </c>
    </row>
    <row r="188" spans="1:65" s="2" customFormat="1" ht="24.2" customHeight="1">
      <c r="A188" s="33"/>
      <c r="B188" s="151"/>
      <c r="C188" s="152" t="s">
        <v>338</v>
      </c>
      <c r="D188" s="152" t="s">
        <v>129</v>
      </c>
      <c r="E188" s="153" t="s">
        <v>997</v>
      </c>
      <c r="F188" s="154" t="s">
        <v>998</v>
      </c>
      <c r="G188" s="155" t="s">
        <v>276</v>
      </c>
      <c r="H188" s="156">
        <v>40</v>
      </c>
      <c r="I188" s="157"/>
      <c r="J188" s="158">
        <f t="shared" si="20"/>
        <v>0</v>
      </c>
      <c r="K188" s="159"/>
      <c r="L188" s="34"/>
      <c r="M188" s="160" t="s">
        <v>1</v>
      </c>
      <c r="N188" s="161" t="s">
        <v>39</v>
      </c>
      <c r="O188" s="62"/>
      <c r="P188" s="162">
        <f t="shared" si="21"/>
        <v>0</v>
      </c>
      <c r="Q188" s="162">
        <v>0</v>
      </c>
      <c r="R188" s="162">
        <f t="shared" si="22"/>
        <v>0</v>
      </c>
      <c r="S188" s="162">
        <v>0</v>
      </c>
      <c r="T188" s="163">
        <f t="shared" si="2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446</v>
      </c>
      <c r="AT188" s="164" t="s">
        <v>129</v>
      </c>
      <c r="AU188" s="164" t="s">
        <v>134</v>
      </c>
      <c r="AY188" s="18" t="s">
        <v>126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8" t="s">
        <v>134</v>
      </c>
      <c r="BK188" s="165">
        <f t="shared" si="29"/>
        <v>0</v>
      </c>
      <c r="BL188" s="18" t="s">
        <v>446</v>
      </c>
      <c r="BM188" s="164" t="s">
        <v>1143</v>
      </c>
    </row>
    <row r="189" spans="1:65" s="2" customFormat="1" ht="16.5" customHeight="1">
      <c r="A189" s="33"/>
      <c r="B189" s="151"/>
      <c r="C189" s="190" t="s">
        <v>343</v>
      </c>
      <c r="D189" s="190" t="s">
        <v>205</v>
      </c>
      <c r="E189" s="191" t="s">
        <v>1000</v>
      </c>
      <c r="F189" s="192" t="s">
        <v>1001</v>
      </c>
      <c r="G189" s="193" t="s">
        <v>276</v>
      </c>
      <c r="H189" s="194">
        <v>40</v>
      </c>
      <c r="I189" s="195"/>
      <c r="J189" s="196">
        <f t="shared" si="20"/>
        <v>0</v>
      </c>
      <c r="K189" s="197"/>
      <c r="L189" s="198"/>
      <c r="M189" s="199" t="s">
        <v>1</v>
      </c>
      <c r="N189" s="200" t="s">
        <v>39</v>
      </c>
      <c r="O189" s="62"/>
      <c r="P189" s="162">
        <f t="shared" si="21"/>
        <v>0</v>
      </c>
      <c r="Q189" s="162">
        <v>0</v>
      </c>
      <c r="R189" s="162">
        <f t="shared" si="22"/>
        <v>0</v>
      </c>
      <c r="S189" s="162">
        <v>0</v>
      </c>
      <c r="T189" s="163">
        <f t="shared" si="2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860</v>
      </c>
      <c r="AT189" s="164" t="s">
        <v>205</v>
      </c>
      <c r="AU189" s="164" t="s">
        <v>134</v>
      </c>
      <c r="AY189" s="18" t="s">
        <v>126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8" t="s">
        <v>134</v>
      </c>
      <c r="BK189" s="165">
        <f t="shared" si="29"/>
        <v>0</v>
      </c>
      <c r="BL189" s="18" t="s">
        <v>446</v>
      </c>
      <c r="BM189" s="164" t="s">
        <v>1144</v>
      </c>
    </row>
    <row r="190" spans="1:65" s="2" customFormat="1" ht="33" customHeight="1">
      <c r="A190" s="33"/>
      <c r="B190" s="151"/>
      <c r="C190" s="152" t="s">
        <v>348</v>
      </c>
      <c r="D190" s="152" t="s">
        <v>129</v>
      </c>
      <c r="E190" s="153" t="s">
        <v>1003</v>
      </c>
      <c r="F190" s="154" t="s">
        <v>1004</v>
      </c>
      <c r="G190" s="155" t="s">
        <v>276</v>
      </c>
      <c r="H190" s="156">
        <v>40</v>
      </c>
      <c r="I190" s="157"/>
      <c r="J190" s="158">
        <f t="shared" si="20"/>
        <v>0</v>
      </c>
      <c r="K190" s="159"/>
      <c r="L190" s="34"/>
      <c r="M190" s="160" t="s">
        <v>1</v>
      </c>
      <c r="N190" s="161" t="s">
        <v>39</v>
      </c>
      <c r="O190" s="62"/>
      <c r="P190" s="162">
        <f t="shared" si="21"/>
        <v>0</v>
      </c>
      <c r="Q190" s="162">
        <v>0</v>
      </c>
      <c r="R190" s="162">
        <f t="shared" si="22"/>
        <v>0</v>
      </c>
      <c r="S190" s="162">
        <v>0</v>
      </c>
      <c r="T190" s="163">
        <f t="shared" si="2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446</v>
      </c>
      <c r="AT190" s="164" t="s">
        <v>129</v>
      </c>
      <c r="AU190" s="164" t="s">
        <v>134</v>
      </c>
      <c r="AY190" s="18" t="s">
        <v>126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8" t="s">
        <v>134</v>
      </c>
      <c r="BK190" s="165">
        <f t="shared" si="29"/>
        <v>0</v>
      </c>
      <c r="BL190" s="18" t="s">
        <v>446</v>
      </c>
      <c r="BM190" s="164" t="s">
        <v>1145</v>
      </c>
    </row>
    <row r="191" spans="1:65" s="2" customFormat="1" ht="16.5" customHeight="1">
      <c r="A191" s="33"/>
      <c r="B191" s="151"/>
      <c r="C191" s="152" t="s">
        <v>353</v>
      </c>
      <c r="D191" s="152" t="s">
        <v>129</v>
      </c>
      <c r="E191" s="153" t="s">
        <v>1146</v>
      </c>
      <c r="F191" s="154" t="s">
        <v>1010</v>
      </c>
      <c r="G191" s="155" t="s">
        <v>138</v>
      </c>
      <c r="H191" s="156">
        <v>3.5</v>
      </c>
      <c r="I191" s="157"/>
      <c r="J191" s="158">
        <f t="shared" si="20"/>
        <v>0</v>
      </c>
      <c r="K191" s="159"/>
      <c r="L191" s="34"/>
      <c r="M191" s="160" t="s">
        <v>1</v>
      </c>
      <c r="N191" s="161" t="s">
        <v>39</v>
      </c>
      <c r="O191" s="62"/>
      <c r="P191" s="162">
        <f t="shared" si="21"/>
        <v>0</v>
      </c>
      <c r="Q191" s="162">
        <v>0</v>
      </c>
      <c r="R191" s="162">
        <f t="shared" si="22"/>
        <v>0</v>
      </c>
      <c r="S191" s="162">
        <v>0</v>
      </c>
      <c r="T191" s="163">
        <f t="shared" si="2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446</v>
      </c>
      <c r="AT191" s="164" t="s">
        <v>129</v>
      </c>
      <c r="AU191" s="164" t="s">
        <v>134</v>
      </c>
      <c r="AY191" s="18" t="s">
        <v>126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8" t="s">
        <v>134</v>
      </c>
      <c r="BK191" s="165">
        <f t="shared" si="29"/>
        <v>0</v>
      </c>
      <c r="BL191" s="18" t="s">
        <v>446</v>
      </c>
      <c r="BM191" s="164" t="s">
        <v>1147</v>
      </c>
    </row>
    <row r="192" spans="1:65" s="2" customFormat="1" ht="16.5" customHeight="1">
      <c r="A192" s="33"/>
      <c r="B192" s="151"/>
      <c r="C192" s="152" t="s">
        <v>358</v>
      </c>
      <c r="D192" s="152" t="s">
        <v>129</v>
      </c>
      <c r="E192" s="153" t="s">
        <v>1148</v>
      </c>
      <c r="F192" s="154" t="s">
        <v>1013</v>
      </c>
      <c r="G192" s="155" t="s">
        <v>138</v>
      </c>
      <c r="H192" s="156">
        <v>35</v>
      </c>
      <c r="I192" s="157"/>
      <c r="J192" s="158">
        <f t="shared" si="20"/>
        <v>0</v>
      </c>
      <c r="K192" s="159"/>
      <c r="L192" s="34"/>
      <c r="M192" s="160" t="s">
        <v>1</v>
      </c>
      <c r="N192" s="161" t="s">
        <v>39</v>
      </c>
      <c r="O192" s="62"/>
      <c r="P192" s="162">
        <f t="shared" si="21"/>
        <v>0</v>
      </c>
      <c r="Q192" s="162">
        <v>0</v>
      </c>
      <c r="R192" s="162">
        <f t="shared" si="22"/>
        <v>0</v>
      </c>
      <c r="S192" s="162">
        <v>0</v>
      </c>
      <c r="T192" s="163">
        <f t="shared" si="2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446</v>
      </c>
      <c r="AT192" s="164" t="s">
        <v>129</v>
      </c>
      <c r="AU192" s="164" t="s">
        <v>134</v>
      </c>
      <c r="AY192" s="18" t="s">
        <v>126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8" t="s">
        <v>134</v>
      </c>
      <c r="BK192" s="165">
        <f t="shared" si="29"/>
        <v>0</v>
      </c>
      <c r="BL192" s="18" t="s">
        <v>446</v>
      </c>
      <c r="BM192" s="164" t="s">
        <v>1149</v>
      </c>
    </row>
    <row r="193" spans="1:65" s="2" customFormat="1" ht="16.5" customHeight="1">
      <c r="A193" s="33"/>
      <c r="B193" s="151"/>
      <c r="C193" s="152" t="s">
        <v>363</v>
      </c>
      <c r="D193" s="152" t="s">
        <v>129</v>
      </c>
      <c r="E193" s="153" t="s">
        <v>1021</v>
      </c>
      <c r="F193" s="154" t="s">
        <v>1022</v>
      </c>
      <c r="G193" s="155" t="s">
        <v>184</v>
      </c>
      <c r="H193" s="156">
        <v>25</v>
      </c>
      <c r="I193" s="157"/>
      <c r="J193" s="158">
        <f t="shared" si="20"/>
        <v>0</v>
      </c>
      <c r="K193" s="159"/>
      <c r="L193" s="34"/>
      <c r="M193" s="160" t="s">
        <v>1</v>
      </c>
      <c r="N193" s="161" t="s">
        <v>39</v>
      </c>
      <c r="O193" s="62"/>
      <c r="P193" s="162">
        <f t="shared" si="21"/>
        <v>0</v>
      </c>
      <c r="Q193" s="162">
        <v>0</v>
      </c>
      <c r="R193" s="162">
        <f t="shared" si="22"/>
        <v>0</v>
      </c>
      <c r="S193" s="162">
        <v>0</v>
      </c>
      <c r="T193" s="163">
        <f t="shared" si="2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446</v>
      </c>
      <c r="AT193" s="164" t="s">
        <v>129</v>
      </c>
      <c r="AU193" s="164" t="s">
        <v>134</v>
      </c>
      <c r="AY193" s="18" t="s">
        <v>126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8" t="s">
        <v>134</v>
      </c>
      <c r="BK193" s="165">
        <f t="shared" si="29"/>
        <v>0</v>
      </c>
      <c r="BL193" s="18" t="s">
        <v>446</v>
      </c>
      <c r="BM193" s="164" t="s">
        <v>1150</v>
      </c>
    </row>
    <row r="194" spans="1:65" s="2" customFormat="1" ht="16.5" customHeight="1">
      <c r="A194" s="33"/>
      <c r="B194" s="151"/>
      <c r="C194" s="152" t="s">
        <v>368</v>
      </c>
      <c r="D194" s="152" t="s">
        <v>129</v>
      </c>
      <c r="E194" s="153" t="s">
        <v>1024</v>
      </c>
      <c r="F194" s="154" t="s">
        <v>968</v>
      </c>
      <c r="G194" s="155" t="s">
        <v>247</v>
      </c>
      <c r="H194" s="156">
        <v>1</v>
      </c>
      <c r="I194" s="157"/>
      <c r="J194" s="158">
        <f t="shared" si="20"/>
        <v>0</v>
      </c>
      <c r="K194" s="159"/>
      <c r="L194" s="34"/>
      <c r="M194" s="160" t="s">
        <v>1</v>
      </c>
      <c r="N194" s="161" t="s">
        <v>39</v>
      </c>
      <c r="O194" s="62"/>
      <c r="P194" s="162">
        <f t="shared" si="21"/>
        <v>0</v>
      </c>
      <c r="Q194" s="162">
        <v>0</v>
      </c>
      <c r="R194" s="162">
        <f t="shared" si="22"/>
        <v>0</v>
      </c>
      <c r="S194" s="162">
        <v>0</v>
      </c>
      <c r="T194" s="163">
        <f t="shared" si="2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446</v>
      </c>
      <c r="AT194" s="164" t="s">
        <v>129</v>
      </c>
      <c r="AU194" s="164" t="s">
        <v>134</v>
      </c>
      <c r="AY194" s="18" t="s">
        <v>126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8" t="s">
        <v>134</v>
      </c>
      <c r="BK194" s="165">
        <f t="shared" si="29"/>
        <v>0</v>
      </c>
      <c r="BL194" s="18" t="s">
        <v>446</v>
      </c>
      <c r="BM194" s="164" t="s">
        <v>1151</v>
      </c>
    </row>
    <row r="195" spans="1:65" s="13" customFormat="1" ht="22.5">
      <c r="B195" s="166"/>
      <c r="D195" s="167" t="s">
        <v>140</v>
      </c>
      <c r="E195" s="168" t="s">
        <v>1</v>
      </c>
      <c r="F195" s="169" t="s">
        <v>1152</v>
      </c>
      <c r="H195" s="168" t="s">
        <v>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8" t="s">
        <v>140</v>
      </c>
      <c r="AU195" s="168" t="s">
        <v>134</v>
      </c>
      <c r="AV195" s="13" t="s">
        <v>81</v>
      </c>
      <c r="AW195" s="13" t="s">
        <v>30</v>
      </c>
      <c r="AX195" s="13" t="s">
        <v>73</v>
      </c>
      <c r="AY195" s="168" t="s">
        <v>126</v>
      </c>
    </row>
    <row r="196" spans="1:65" s="13" customFormat="1">
      <c r="B196" s="166"/>
      <c r="D196" s="167" t="s">
        <v>140</v>
      </c>
      <c r="E196" s="168" t="s">
        <v>1</v>
      </c>
      <c r="F196" s="169" t="s">
        <v>1153</v>
      </c>
      <c r="H196" s="168" t="s">
        <v>1</v>
      </c>
      <c r="I196" s="170"/>
      <c r="L196" s="166"/>
      <c r="M196" s="171"/>
      <c r="N196" s="172"/>
      <c r="O196" s="172"/>
      <c r="P196" s="172"/>
      <c r="Q196" s="172"/>
      <c r="R196" s="172"/>
      <c r="S196" s="172"/>
      <c r="T196" s="173"/>
      <c r="AT196" s="168" t="s">
        <v>140</v>
      </c>
      <c r="AU196" s="168" t="s">
        <v>134</v>
      </c>
      <c r="AV196" s="13" t="s">
        <v>81</v>
      </c>
      <c r="AW196" s="13" t="s">
        <v>30</v>
      </c>
      <c r="AX196" s="13" t="s">
        <v>73</v>
      </c>
      <c r="AY196" s="168" t="s">
        <v>126</v>
      </c>
    </row>
    <row r="197" spans="1:65" s="14" customFormat="1">
      <c r="B197" s="174"/>
      <c r="D197" s="167" t="s">
        <v>140</v>
      </c>
      <c r="E197" s="175" t="s">
        <v>1</v>
      </c>
      <c r="F197" s="176" t="s">
        <v>954</v>
      </c>
      <c r="H197" s="177">
        <v>1</v>
      </c>
      <c r="I197" s="178"/>
      <c r="L197" s="174"/>
      <c r="M197" s="179"/>
      <c r="N197" s="180"/>
      <c r="O197" s="180"/>
      <c r="P197" s="180"/>
      <c r="Q197" s="180"/>
      <c r="R197" s="180"/>
      <c r="S197" s="180"/>
      <c r="T197" s="181"/>
      <c r="AT197" s="175" t="s">
        <v>140</v>
      </c>
      <c r="AU197" s="175" t="s">
        <v>134</v>
      </c>
      <c r="AV197" s="14" t="s">
        <v>134</v>
      </c>
      <c r="AW197" s="14" t="s">
        <v>30</v>
      </c>
      <c r="AX197" s="14" t="s">
        <v>81</v>
      </c>
      <c r="AY197" s="175" t="s">
        <v>126</v>
      </c>
    </row>
    <row r="198" spans="1:65" s="12" customFormat="1" ht="25.9" customHeight="1">
      <c r="B198" s="138"/>
      <c r="D198" s="139" t="s">
        <v>72</v>
      </c>
      <c r="E198" s="140" t="s">
        <v>1028</v>
      </c>
      <c r="F198" s="140" t="s">
        <v>1029</v>
      </c>
      <c r="I198" s="141"/>
      <c r="J198" s="142">
        <f>BK198</f>
        <v>0</v>
      </c>
      <c r="L198" s="138"/>
      <c r="M198" s="143"/>
      <c r="N198" s="144"/>
      <c r="O198" s="144"/>
      <c r="P198" s="145">
        <f>SUM(P199:P201)</f>
        <v>0</v>
      </c>
      <c r="Q198" s="144"/>
      <c r="R198" s="145">
        <f>SUM(R199:R201)</f>
        <v>0</v>
      </c>
      <c r="S198" s="144"/>
      <c r="T198" s="146">
        <f>SUM(T199:T201)</f>
        <v>0</v>
      </c>
      <c r="AR198" s="139" t="s">
        <v>133</v>
      </c>
      <c r="AT198" s="147" t="s">
        <v>72</v>
      </c>
      <c r="AU198" s="147" t="s">
        <v>73</v>
      </c>
      <c r="AY198" s="139" t="s">
        <v>126</v>
      </c>
      <c r="BK198" s="148">
        <f>SUM(BK199:BK201)</f>
        <v>0</v>
      </c>
    </row>
    <row r="199" spans="1:65" s="2" customFormat="1" ht="33" customHeight="1">
      <c r="A199" s="33"/>
      <c r="B199" s="151"/>
      <c r="C199" s="152" t="s">
        <v>373</v>
      </c>
      <c r="D199" s="152" t="s">
        <v>129</v>
      </c>
      <c r="E199" s="153" t="s">
        <v>1034</v>
      </c>
      <c r="F199" s="154" t="s">
        <v>1035</v>
      </c>
      <c r="G199" s="155" t="s">
        <v>1032</v>
      </c>
      <c r="H199" s="156">
        <v>8</v>
      </c>
      <c r="I199" s="157"/>
      <c r="J199" s="158">
        <f>ROUND(I199*H199,2)</f>
        <v>0</v>
      </c>
      <c r="K199" s="159"/>
      <c r="L199" s="34"/>
      <c r="M199" s="160" t="s">
        <v>1</v>
      </c>
      <c r="N199" s="161" t="s">
        <v>39</v>
      </c>
      <c r="O199" s="62"/>
      <c r="P199" s="162">
        <f>O199*H199</f>
        <v>0</v>
      </c>
      <c r="Q199" s="162">
        <v>0</v>
      </c>
      <c r="R199" s="162">
        <f>Q199*H199</f>
        <v>0</v>
      </c>
      <c r="S199" s="162">
        <v>0</v>
      </c>
      <c r="T199" s="163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806</v>
      </c>
      <c r="AT199" s="164" t="s">
        <v>129</v>
      </c>
      <c r="AU199" s="164" t="s">
        <v>81</v>
      </c>
      <c r="AY199" s="18" t="s">
        <v>126</v>
      </c>
      <c r="BE199" s="165">
        <f>IF(N199="základná",J199,0)</f>
        <v>0</v>
      </c>
      <c r="BF199" s="165">
        <f>IF(N199="znížená",J199,0)</f>
        <v>0</v>
      </c>
      <c r="BG199" s="165">
        <f>IF(N199="zákl. prenesená",J199,0)</f>
        <v>0</v>
      </c>
      <c r="BH199" s="165">
        <f>IF(N199="zníž. prenesená",J199,0)</f>
        <v>0</v>
      </c>
      <c r="BI199" s="165">
        <f>IF(N199="nulová",J199,0)</f>
        <v>0</v>
      </c>
      <c r="BJ199" s="18" t="s">
        <v>134</v>
      </c>
      <c r="BK199" s="165">
        <f>ROUND(I199*H199,2)</f>
        <v>0</v>
      </c>
      <c r="BL199" s="18" t="s">
        <v>806</v>
      </c>
      <c r="BM199" s="164" t="s">
        <v>1154</v>
      </c>
    </row>
    <row r="200" spans="1:65" s="2" customFormat="1" ht="16.5" customHeight="1">
      <c r="A200" s="33"/>
      <c r="B200" s="151"/>
      <c r="C200" s="152" t="s">
        <v>378</v>
      </c>
      <c r="D200" s="152" t="s">
        <v>129</v>
      </c>
      <c r="E200" s="153" t="s">
        <v>1037</v>
      </c>
      <c r="F200" s="154" t="s">
        <v>1038</v>
      </c>
      <c r="G200" s="155" t="s">
        <v>1032</v>
      </c>
      <c r="H200" s="156">
        <v>8</v>
      </c>
      <c r="I200" s="157"/>
      <c r="J200" s="158">
        <f>ROUND(I200*H200,2)</f>
        <v>0</v>
      </c>
      <c r="K200" s="159"/>
      <c r="L200" s="34"/>
      <c r="M200" s="160" t="s">
        <v>1</v>
      </c>
      <c r="N200" s="161" t="s">
        <v>39</v>
      </c>
      <c r="O200" s="62"/>
      <c r="P200" s="162">
        <f>O200*H200</f>
        <v>0</v>
      </c>
      <c r="Q200" s="162">
        <v>0</v>
      </c>
      <c r="R200" s="162">
        <f>Q200*H200</f>
        <v>0</v>
      </c>
      <c r="S200" s="162">
        <v>0</v>
      </c>
      <c r="T200" s="163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806</v>
      </c>
      <c r="AT200" s="164" t="s">
        <v>129</v>
      </c>
      <c r="AU200" s="164" t="s">
        <v>81</v>
      </c>
      <c r="AY200" s="18" t="s">
        <v>126</v>
      </c>
      <c r="BE200" s="165">
        <f>IF(N200="základná",J200,0)</f>
        <v>0</v>
      </c>
      <c r="BF200" s="165">
        <f>IF(N200="znížená",J200,0)</f>
        <v>0</v>
      </c>
      <c r="BG200" s="165">
        <f>IF(N200="zákl. prenesená",J200,0)</f>
        <v>0</v>
      </c>
      <c r="BH200" s="165">
        <f>IF(N200="zníž. prenesená",J200,0)</f>
        <v>0</v>
      </c>
      <c r="BI200" s="165">
        <f>IF(N200="nulová",J200,0)</f>
        <v>0</v>
      </c>
      <c r="BJ200" s="18" t="s">
        <v>134</v>
      </c>
      <c r="BK200" s="165">
        <f>ROUND(I200*H200,2)</f>
        <v>0</v>
      </c>
      <c r="BL200" s="18" t="s">
        <v>806</v>
      </c>
      <c r="BM200" s="164" t="s">
        <v>1155</v>
      </c>
    </row>
    <row r="201" spans="1:65" s="2" customFormat="1" ht="24.2" customHeight="1">
      <c r="A201" s="33"/>
      <c r="B201" s="151"/>
      <c r="C201" s="152" t="s">
        <v>383</v>
      </c>
      <c r="D201" s="152" t="s">
        <v>129</v>
      </c>
      <c r="E201" s="153" t="s">
        <v>1040</v>
      </c>
      <c r="F201" s="154" t="s">
        <v>1041</v>
      </c>
      <c r="G201" s="155" t="s">
        <v>1032</v>
      </c>
      <c r="H201" s="156">
        <v>8</v>
      </c>
      <c r="I201" s="157"/>
      <c r="J201" s="158">
        <f>ROUND(I201*H201,2)</f>
        <v>0</v>
      </c>
      <c r="K201" s="159"/>
      <c r="L201" s="34"/>
      <c r="M201" s="209" t="s">
        <v>1</v>
      </c>
      <c r="N201" s="210" t="s">
        <v>39</v>
      </c>
      <c r="O201" s="211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64" t="s">
        <v>806</v>
      </c>
      <c r="AT201" s="164" t="s">
        <v>129</v>
      </c>
      <c r="AU201" s="164" t="s">
        <v>81</v>
      </c>
      <c r="AY201" s="18" t="s">
        <v>126</v>
      </c>
      <c r="BE201" s="165">
        <f>IF(N201="základná",J201,0)</f>
        <v>0</v>
      </c>
      <c r="BF201" s="165">
        <f>IF(N201="znížená",J201,0)</f>
        <v>0</v>
      </c>
      <c r="BG201" s="165">
        <f>IF(N201="zákl. prenesená",J201,0)</f>
        <v>0</v>
      </c>
      <c r="BH201" s="165">
        <f>IF(N201="zníž. prenesená",J201,0)</f>
        <v>0</v>
      </c>
      <c r="BI201" s="165">
        <f>IF(N201="nulová",J201,0)</f>
        <v>0</v>
      </c>
      <c r="BJ201" s="18" t="s">
        <v>134</v>
      </c>
      <c r="BK201" s="165">
        <f>ROUND(I201*H201,2)</f>
        <v>0</v>
      </c>
      <c r="BL201" s="18" t="s">
        <v>806</v>
      </c>
      <c r="BM201" s="164" t="s">
        <v>1156</v>
      </c>
    </row>
    <row r="202" spans="1:65" s="2" customFormat="1" ht="6.95" customHeight="1">
      <c r="A202" s="33"/>
      <c r="B202" s="51"/>
      <c r="C202" s="52"/>
      <c r="D202" s="52"/>
      <c r="E202" s="52"/>
      <c r="F202" s="52"/>
      <c r="G202" s="52"/>
      <c r="H202" s="52"/>
      <c r="I202" s="52"/>
      <c r="J202" s="52"/>
      <c r="K202" s="52"/>
      <c r="L202" s="34"/>
      <c r="M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</row>
  </sheetData>
  <autoFilter ref="C119:K20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201-00 - Podchod Adlerova</vt:lpstr>
      <vt:lpstr>601-00 - Osvetlenie podchodu</vt:lpstr>
      <vt:lpstr>602-00 - Kamerový systém</vt:lpstr>
      <vt:lpstr>'201-00 - Podchod Adlerova'!Názvy_tlače</vt:lpstr>
      <vt:lpstr>'601-00 - Osvetlenie podchodu'!Názvy_tlače</vt:lpstr>
      <vt:lpstr>'602-00 - Kamerový systém'!Názvy_tlače</vt:lpstr>
      <vt:lpstr>'Rekapitulácia stavby'!Názvy_tlače</vt:lpstr>
      <vt:lpstr>'201-00 - Podchod Adlerova'!Oblasť_tlače</vt:lpstr>
      <vt:lpstr>'601-00 - Osvetlenie podchodu'!Oblasť_tlače</vt:lpstr>
      <vt:lpstr>'602-00 - Kamerový systém'!Oblasť_tlače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 Tóthová</dc:creator>
  <cp:lastModifiedBy>Ing. Eva Fabová</cp:lastModifiedBy>
  <cp:lastPrinted>2022-04-25T07:51:27Z</cp:lastPrinted>
  <dcterms:created xsi:type="dcterms:W3CDTF">2022-03-14T08:07:12Z</dcterms:created>
  <dcterms:modified xsi:type="dcterms:W3CDTF">2022-04-25T07:52:05Z</dcterms:modified>
</cp:coreProperties>
</file>