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40" windowWidth="22716" windowHeight="10788" activeTab="3"/>
  </bookViews>
  <sheets>
    <sheet name="Rekapitulácia stavby" sheetId="1" r:id="rId1"/>
    <sheet name="01-1 - Objekt na parkovisku" sheetId="2" r:id="rId2"/>
    <sheet name="01-2-1 - Úprava rozvodov ..." sheetId="3" r:id="rId3"/>
    <sheet name="01-2-2 - Úprava rozvodov ..." sheetId="4" r:id="rId4"/>
    <sheet name="01-2-3 - Úprava rozvodov ..." sheetId="5" r:id="rId5"/>
    <sheet name="02-1 - Optická zástena" sheetId="6" r:id="rId6"/>
    <sheet name="02-2 - Pietne miesto" sheetId="7" r:id="rId7"/>
    <sheet name="02-3 - Schodiská" sheetId="8" r:id="rId8"/>
    <sheet name="02-4 - Vstupný portál" sheetId="9" r:id="rId9"/>
    <sheet name="02-5 - Prístrešok + preda..." sheetId="10" r:id="rId10"/>
    <sheet name="02-6 - Z stĺpik, P+V stĺp..." sheetId="11" r:id="rId11"/>
    <sheet name="02-7 - Lavička, infotabuľa" sheetId="12" r:id="rId12"/>
    <sheet name="02-8 - Kôš na odpad, kôš ..." sheetId="13" r:id="rId13"/>
    <sheet name="02-9 - Podzemný kontajner" sheetId="14" r:id="rId14"/>
    <sheet name="02-11 - Trakčný stožiar, ..." sheetId="15" r:id="rId15"/>
    <sheet name="SO 03 - Komunikácie a spe..." sheetId="16" r:id="rId16"/>
    <sheet name="04-1 - Dažďová kanalizácia" sheetId="17" r:id="rId17"/>
    <sheet name="04-2 - Automatické zavlaž..." sheetId="18" r:id="rId18"/>
    <sheet name="05-1-1 - Verejné osvetlen..." sheetId="19" r:id="rId19"/>
    <sheet name="05-1-2 - Verejné osvetlen..." sheetId="20" r:id="rId20"/>
    <sheet name="05-2-1 - Parkovací systém" sheetId="21" r:id="rId21"/>
    <sheet name="05-2-2 - Kamerový systém" sheetId="22" r:id="rId22"/>
    <sheet name="SO 06 - SADOVNÍCKE ÚPRAVY" sheetId="23" r:id="rId23"/>
    <sheet name="06-1 - Prekoreniteľné pôd..." sheetId="24" r:id="rId24"/>
  </sheets>
  <definedNames>
    <definedName name="_xlnm._FilterDatabase" localSheetId="1" hidden="1">'01-1 - Objekt na parkovisku'!$C$128:$K$182</definedName>
    <definedName name="_xlnm._FilterDatabase" localSheetId="2" hidden="1">'01-2-1 - Úprava rozvodov ...'!$C$125:$K$152</definedName>
    <definedName name="_xlnm._FilterDatabase" localSheetId="3" hidden="1">'01-2-2 - Úprava rozvodov ...'!$C$125:$K$151</definedName>
    <definedName name="_xlnm._FilterDatabase" localSheetId="4" hidden="1">'01-2-3 - Úprava rozvodov ...'!$C$126:$K$152</definedName>
    <definedName name="_xlnm._FilterDatabase" localSheetId="5" hidden="1">'02-1 - Optická zástena'!$C$125:$K$168</definedName>
    <definedName name="_xlnm._FilterDatabase" localSheetId="14" hidden="1">'02-11 - Trakčný stožiar, ...'!$C$126:$K$153</definedName>
    <definedName name="_xlnm._FilterDatabase" localSheetId="6" hidden="1">'02-2 - Pietne miesto'!$C$127:$K$171</definedName>
    <definedName name="_xlnm._FilterDatabase" localSheetId="7" hidden="1">'02-3 - Schodiská'!$C$129:$K$194</definedName>
    <definedName name="_xlnm._FilterDatabase" localSheetId="8" hidden="1">'02-4 - Vstupný portál'!$C$130:$K$188</definedName>
    <definedName name="_xlnm._FilterDatabase" localSheetId="9" hidden="1">'02-5 - Prístrešok + preda...'!$C$121:$K$130</definedName>
    <definedName name="_xlnm._FilterDatabase" localSheetId="10" hidden="1">'02-6 - Z stĺpik, P+V stĺp...'!$C$126:$K$171</definedName>
    <definedName name="_xlnm._FilterDatabase" localSheetId="11" hidden="1">'02-7 - Lavička, infotabuľa'!$C$124:$K$143</definedName>
    <definedName name="_xlnm._FilterDatabase" localSheetId="12" hidden="1">'02-8 - Kôš na odpad, kôš ...'!$C$126:$K$151</definedName>
    <definedName name="_xlnm._FilterDatabase" localSheetId="13" hidden="1">'02-9 - Podzemný kontajner'!$C$124:$K$160</definedName>
    <definedName name="_xlnm._FilterDatabase" localSheetId="16" hidden="1">'04-1 - Dažďová kanalizácia'!$C$127:$K$200</definedName>
    <definedName name="_xlnm._FilterDatabase" localSheetId="17" hidden="1">'04-2 - Automatické zavlaž...'!$C$128:$K$255</definedName>
    <definedName name="_xlnm._FilterDatabase" localSheetId="18" hidden="1">'05-1-1 - Verejné osvetlen...'!$C$134:$K$350</definedName>
    <definedName name="_xlnm._FilterDatabase" localSheetId="19" hidden="1">'05-1-2 - Verejné osvetlen...'!$C$128:$K$176</definedName>
    <definedName name="_xlnm._FilterDatabase" localSheetId="20" hidden="1">'05-2-1 - Parkovací systém'!$C$126:$K$239</definedName>
    <definedName name="_xlnm._FilterDatabase" localSheetId="21" hidden="1">'05-2-2 - Kamerový systém'!$C$129:$K$220</definedName>
    <definedName name="_xlnm._FilterDatabase" localSheetId="23" hidden="1">'06-1 - Prekoreniteľné pôd...'!$C$121:$K$138</definedName>
    <definedName name="_xlnm._FilterDatabase" localSheetId="15" hidden="1">'SO 03 - Komunikácie a spe...'!$C$125:$K$254</definedName>
    <definedName name="_xlnm._FilterDatabase" localSheetId="22" hidden="1">'SO 06 - SADOVNÍCKE ÚPRAVY'!$C$120:$K$245</definedName>
    <definedName name="_xlnm.Print_Titles" localSheetId="1">'01-1 - Objekt na parkovisku'!$128:$128</definedName>
    <definedName name="_xlnm.Print_Titles" localSheetId="2">'01-2-1 - Úprava rozvodov ...'!$125:$125</definedName>
    <definedName name="_xlnm.Print_Titles" localSheetId="3">'01-2-2 - Úprava rozvodov ...'!$125:$125</definedName>
    <definedName name="_xlnm.Print_Titles" localSheetId="4">'01-2-3 - Úprava rozvodov ...'!$126:$126</definedName>
    <definedName name="_xlnm.Print_Titles" localSheetId="5">'02-1 - Optická zástena'!$125:$125</definedName>
    <definedName name="_xlnm.Print_Titles" localSheetId="14">'02-11 - Trakčný stožiar, ...'!$126:$126</definedName>
    <definedName name="_xlnm.Print_Titles" localSheetId="6">'02-2 - Pietne miesto'!$127:$127</definedName>
    <definedName name="_xlnm.Print_Titles" localSheetId="7">'02-3 - Schodiská'!$129:$129</definedName>
    <definedName name="_xlnm.Print_Titles" localSheetId="8">'02-4 - Vstupný portál'!$130:$130</definedName>
    <definedName name="_xlnm.Print_Titles" localSheetId="9">'02-5 - Prístrešok + preda...'!$121:$121</definedName>
    <definedName name="_xlnm.Print_Titles" localSheetId="10">'02-6 - Z stĺpik, P+V stĺp...'!$126:$126</definedName>
    <definedName name="_xlnm.Print_Titles" localSheetId="11">'02-7 - Lavička, infotabuľa'!$124:$124</definedName>
    <definedName name="_xlnm.Print_Titles" localSheetId="12">'02-8 - Kôš na odpad, kôš ...'!$126:$126</definedName>
    <definedName name="_xlnm.Print_Titles" localSheetId="13">'02-9 - Podzemný kontajner'!$124:$124</definedName>
    <definedName name="_xlnm.Print_Titles" localSheetId="16">'04-1 - Dažďová kanalizácia'!$127:$127</definedName>
    <definedName name="_xlnm.Print_Titles" localSheetId="17">'04-2 - Automatické zavlaž...'!$128:$128</definedName>
    <definedName name="_xlnm.Print_Titles" localSheetId="18">'05-1-1 - Verejné osvetlen...'!$134:$134</definedName>
    <definedName name="_xlnm.Print_Titles" localSheetId="19">'05-1-2 - Verejné osvetlen...'!$128:$128</definedName>
    <definedName name="_xlnm.Print_Titles" localSheetId="20">'05-2-1 - Parkovací systém'!$126:$126</definedName>
    <definedName name="_xlnm.Print_Titles" localSheetId="21">'05-2-2 - Kamerový systém'!$129:$129</definedName>
    <definedName name="_xlnm.Print_Titles" localSheetId="23">'06-1 - Prekoreniteľné pôd...'!$121:$121</definedName>
    <definedName name="_xlnm.Print_Titles" localSheetId="0">'Rekapitulácia stavby'!$92:$92</definedName>
    <definedName name="_xlnm.Print_Titles" localSheetId="15">'SO 03 - Komunikácie a spe...'!$125:$125</definedName>
    <definedName name="_xlnm.Print_Titles" localSheetId="22">'SO 06 - SADOVNÍCKE ÚPRAVY'!$120:$120</definedName>
    <definedName name="_xlnm.Print_Area" localSheetId="1">'01-1 - Objekt na parkovisku'!$C$4:$J$76,'01-1 - Objekt na parkovisku'!$C$82:$J$108,'01-1 - Objekt na parkovisku'!$C$114:$J$182</definedName>
    <definedName name="_xlnm.Print_Area" localSheetId="2">'01-2-1 - Úprava rozvodov ...'!$C$4:$J$76,'01-2-1 - Úprava rozvodov ...'!$C$82:$J$103,'01-2-1 - Úprava rozvodov ...'!$C$109:$J$152</definedName>
    <definedName name="_xlnm.Print_Area" localSheetId="3">'01-2-2 - Úprava rozvodov ...'!$C$4:$J$76,'01-2-2 - Úprava rozvodov ...'!$C$82:$J$103,'01-2-2 - Úprava rozvodov ...'!$C$109:$J$151</definedName>
    <definedName name="_xlnm.Print_Area" localSheetId="4">'01-2-3 - Úprava rozvodov ...'!$C$4:$J$76,'01-2-3 - Úprava rozvodov ...'!$C$82:$J$104,'01-2-3 - Úprava rozvodov ...'!$C$110:$J$152</definedName>
    <definedName name="_xlnm.Print_Area" localSheetId="5">'02-1 - Optická zástena'!$C$4:$J$76,'02-1 - Optická zástena'!$C$82:$J$105,'02-1 - Optická zástena'!$C$111:$J$168</definedName>
    <definedName name="_xlnm.Print_Area" localSheetId="14">'02-11 - Trakčný stožiar, ...'!$C$4:$J$76,'02-11 - Trakčný stožiar, ...'!$C$82:$J$106,'02-11 - Trakčný stožiar, ...'!$C$112:$J$153</definedName>
    <definedName name="_xlnm.Print_Area" localSheetId="6">'02-2 - Pietne miesto'!$C$4:$J$76,'02-2 - Pietne miesto'!$C$82:$J$107,'02-2 - Pietne miesto'!$C$113:$J$171</definedName>
    <definedName name="_xlnm.Print_Area" localSheetId="7">'02-3 - Schodiská'!$C$4:$J$76,'02-3 - Schodiská'!$C$82:$J$109,'02-3 - Schodiská'!$C$115:$J$194</definedName>
    <definedName name="_xlnm.Print_Area" localSheetId="8">'02-4 - Vstupný portál'!$C$4:$J$76,'02-4 - Vstupný portál'!$C$82:$J$110,'02-4 - Vstupný portál'!$C$116:$J$188</definedName>
    <definedName name="_xlnm.Print_Area" localSheetId="9">'02-5 - Prístrešok + preda...'!$C$4:$J$76,'02-5 - Prístrešok + preda...'!$C$82:$J$101,'02-5 - Prístrešok + preda...'!$C$107:$J$130</definedName>
    <definedName name="_xlnm.Print_Area" localSheetId="10">'02-6 - Z stĺpik, P+V stĺp...'!$C$4:$J$76,'02-6 - Z stĺpik, P+V stĺp...'!$C$82:$J$106,'02-6 - Z stĺpik, P+V stĺp...'!$C$112:$J$171</definedName>
    <definedName name="_xlnm.Print_Area" localSheetId="11">'02-7 - Lavička, infotabuľa'!$C$4:$J$76,'02-7 - Lavička, infotabuľa'!$C$82:$J$104,'02-7 - Lavička, infotabuľa'!$C$110:$J$143</definedName>
    <definedName name="_xlnm.Print_Area" localSheetId="12">'02-8 - Kôš na odpad, kôš ...'!$C$4:$J$76,'02-8 - Kôš na odpad, kôš ...'!$C$82:$J$106,'02-8 - Kôš na odpad, kôš ...'!$C$112:$J$151</definedName>
    <definedName name="_xlnm.Print_Area" localSheetId="13">'02-9 - Podzemný kontajner'!$C$4:$J$76,'02-9 - Podzemný kontajner'!$C$82:$J$104,'02-9 - Podzemný kontajner'!$C$110:$J$160</definedName>
    <definedName name="_xlnm.Print_Area" localSheetId="16">'04-1 - Dažďová kanalizácia'!$C$4:$J$76,'04-1 - Dažďová kanalizácia'!$C$82:$J$107,'04-1 - Dažďová kanalizácia'!$C$113:$J$200</definedName>
    <definedName name="_xlnm.Print_Area" localSheetId="17">'04-2 - Automatické zavlaž...'!$C$4:$J$76,'04-2 - Automatické zavlaž...'!$C$82:$J$108,'04-2 - Automatické zavlaž...'!$C$114:$J$255</definedName>
    <definedName name="_xlnm.Print_Area" localSheetId="18">'05-1-1 - Verejné osvetlen...'!$C$4:$J$76,'05-1-1 - Verejné osvetlen...'!$C$82:$J$112,'05-1-1 - Verejné osvetlen...'!$C$118:$J$350</definedName>
    <definedName name="_xlnm.Print_Area" localSheetId="19">'05-1-2 - Verejné osvetlen...'!$C$4:$J$76,'05-1-2 - Verejné osvetlen...'!$C$82:$J$106,'05-1-2 - Verejné osvetlen...'!$C$112:$J$176</definedName>
    <definedName name="_xlnm.Print_Area" localSheetId="20">'05-2-1 - Parkovací systém'!$C$4:$J$76,'05-2-1 - Parkovací systém'!$C$82:$J$104,'05-2-1 - Parkovací systém'!$C$110:$J$239</definedName>
    <definedName name="_xlnm.Print_Area" localSheetId="21">'05-2-2 - Kamerový systém'!$C$4:$J$76,'05-2-2 - Kamerový systém'!$C$82:$J$107,'05-2-2 - Kamerový systém'!$C$113:$J$220</definedName>
    <definedName name="_xlnm.Print_Area" localSheetId="23">'06-1 - Prekoreniteľné pôd...'!$C$4:$J$76,'06-1 - Prekoreniteľné pôd...'!$C$82:$J$101,'06-1 - Prekoreniteľné pôd...'!$C$107:$J$138</definedName>
    <definedName name="_xlnm.Print_Area" localSheetId="0">'Rekapitulácia stavby'!$D$4:$AO$76,'Rekapitulácia stavby'!$C$82:$AQ$126</definedName>
    <definedName name="_xlnm.Print_Area" localSheetId="15">'SO 03 - Komunikácie a spe...'!$C$4:$J$76,'SO 03 - Komunikácie a spe...'!$C$82:$J$107,'SO 03 - Komunikácie a spe...'!$C$113:$J$254</definedName>
    <definedName name="_xlnm.Print_Area" localSheetId="22">'SO 06 - SADOVNÍCKE ÚPRAVY'!$C$4:$J$76,'SO 06 - SADOVNÍCKE ÚPRAVY'!$C$82:$J$102,'SO 06 - SADOVNÍCKE ÚPRAVY'!$C$108:$J$245</definedName>
  </definedNames>
  <calcPr calcId="145621"/>
</workbook>
</file>

<file path=xl/calcChain.xml><?xml version="1.0" encoding="utf-8"?>
<calcChain xmlns="http://schemas.openxmlformats.org/spreadsheetml/2006/main">
  <c r="J39" i="24" l="1"/>
  <c r="J38" i="24"/>
  <c r="AY125" i="1" s="1"/>
  <c r="J37" i="24"/>
  <c r="AX125" i="1" s="1"/>
  <c r="BI138" i="24"/>
  <c r="BH138" i="24"/>
  <c r="BG138" i="24"/>
  <c r="BE138" i="24"/>
  <c r="T138" i="24"/>
  <c r="R138" i="24"/>
  <c r="P138" i="24"/>
  <c r="BI137" i="24"/>
  <c r="BH137" i="24"/>
  <c r="BG137" i="24"/>
  <c r="BE137" i="24"/>
  <c r="T137" i="24"/>
  <c r="R137" i="24"/>
  <c r="P137" i="24"/>
  <c r="BI136" i="24"/>
  <c r="BH136" i="24"/>
  <c r="BG136" i="24"/>
  <c r="BE136" i="24"/>
  <c r="T136" i="24"/>
  <c r="R136" i="24"/>
  <c r="P136" i="24"/>
  <c r="BI135" i="24"/>
  <c r="BH135" i="24"/>
  <c r="BG135" i="24"/>
  <c r="BE135" i="24"/>
  <c r="T135" i="24"/>
  <c r="R135" i="24"/>
  <c r="P135" i="24"/>
  <c r="BI134" i="24"/>
  <c r="BH134" i="24"/>
  <c r="BG134" i="24"/>
  <c r="BE134" i="24"/>
  <c r="T134" i="24"/>
  <c r="R134" i="24"/>
  <c r="P134" i="24"/>
  <c r="BI133" i="24"/>
  <c r="BH133" i="24"/>
  <c r="BG133" i="24"/>
  <c r="BE133" i="24"/>
  <c r="T133" i="24"/>
  <c r="R133" i="24"/>
  <c r="P133" i="24"/>
  <c r="BI132" i="24"/>
  <c r="BH132" i="24"/>
  <c r="BG132" i="24"/>
  <c r="BE132" i="24"/>
  <c r="T132" i="24"/>
  <c r="R132" i="24"/>
  <c r="P132" i="24"/>
  <c r="BI131" i="24"/>
  <c r="BH131" i="24"/>
  <c r="BG131" i="24"/>
  <c r="BE131" i="24"/>
  <c r="T131" i="24"/>
  <c r="R131" i="24"/>
  <c r="P131" i="24"/>
  <c r="BI130" i="24"/>
  <c r="BH130" i="24"/>
  <c r="BG130" i="24"/>
  <c r="BE130" i="24"/>
  <c r="T130" i="24"/>
  <c r="R130" i="24"/>
  <c r="P130" i="24"/>
  <c r="BI129" i="24"/>
  <c r="BH129" i="24"/>
  <c r="BG129" i="24"/>
  <c r="BE129" i="24"/>
  <c r="T129" i="24"/>
  <c r="R129" i="24"/>
  <c r="P129" i="24"/>
  <c r="BI128" i="24"/>
  <c r="BH128" i="24"/>
  <c r="BG128" i="24"/>
  <c r="BE128" i="24"/>
  <c r="T128" i="24"/>
  <c r="R128" i="24"/>
  <c r="P128" i="24"/>
  <c r="BI127" i="24"/>
  <c r="BH127" i="24"/>
  <c r="BG127" i="24"/>
  <c r="BE127" i="24"/>
  <c r="T127" i="24"/>
  <c r="R127" i="24"/>
  <c r="P127" i="24"/>
  <c r="BI126" i="24"/>
  <c r="BH126" i="24"/>
  <c r="BG126" i="24"/>
  <c r="BE126" i="24"/>
  <c r="T126" i="24"/>
  <c r="R126" i="24"/>
  <c r="P126" i="24"/>
  <c r="BI125" i="24"/>
  <c r="BH125" i="24"/>
  <c r="BG125" i="24"/>
  <c r="BE125" i="24"/>
  <c r="T125" i="24"/>
  <c r="R125" i="24"/>
  <c r="P125" i="24"/>
  <c r="J119" i="24"/>
  <c r="J118" i="24"/>
  <c r="F118" i="24"/>
  <c r="F116" i="24"/>
  <c r="E114" i="24"/>
  <c r="J94" i="24"/>
  <c r="J93" i="24"/>
  <c r="F93" i="24"/>
  <c r="F91" i="24"/>
  <c r="E89" i="24"/>
  <c r="J20" i="24"/>
  <c r="E20" i="24"/>
  <c r="F119" i="24"/>
  <c r="J19" i="24"/>
  <c r="J14" i="24"/>
  <c r="J91" i="24" s="1"/>
  <c r="E7" i="24"/>
  <c r="E110" i="24" s="1"/>
  <c r="J37" i="23"/>
  <c r="J36" i="23"/>
  <c r="AY124" i="1" s="1"/>
  <c r="J35" i="23"/>
  <c r="AX124" i="1" s="1"/>
  <c r="BI245" i="23"/>
  <c r="BH245" i="23"/>
  <c r="BG245" i="23"/>
  <c r="BE245" i="23"/>
  <c r="T245" i="23"/>
  <c r="T244" i="23" s="1"/>
  <c r="R245" i="23"/>
  <c r="R244" i="23"/>
  <c r="P245" i="23"/>
  <c r="P244" i="23" s="1"/>
  <c r="BI241" i="23"/>
  <c r="BH241" i="23"/>
  <c r="BG241" i="23"/>
  <c r="BE241" i="23"/>
  <c r="T241" i="23"/>
  <c r="R241" i="23"/>
  <c r="P241" i="23"/>
  <c r="BI240" i="23"/>
  <c r="BH240" i="23"/>
  <c r="BG240" i="23"/>
  <c r="BE240" i="23"/>
  <c r="T240" i="23"/>
  <c r="R240" i="23"/>
  <c r="P240" i="23"/>
  <c r="BI239" i="23"/>
  <c r="BH239" i="23"/>
  <c r="BG239" i="23"/>
  <c r="BE239" i="23"/>
  <c r="T239" i="23"/>
  <c r="R239" i="23"/>
  <c r="P239" i="23"/>
  <c r="BI235" i="23"/>
  <c r="BH235" i="23"/>
  <c r="BG235" i="23"/>
  <c r="BE235" i="23"/>
  <c r="T235" i="23"/>
  <c r="R235" i="23"/>
  <c r="P235" i="23"/>
  <c r="BI232" i="23"/>
  <c r="BH232" i="23"/>
  <c r="BG232" i="23"/>
  <c r="BE232" i="23"/>
  <c r="T232" i="23"/>
  <c r="R232" i="23"/>
  <c r="P232" i="23"/>
  <c r="BI230" i="23"/>
  <c r="BH230" i="23"/>
  <c r="BG230" i="23"/>
  <c r="BE230" i="23"/>
  <c r="T230" i="23"/>
  <c r="R230" i="23"/>
  <c r="P230" i="23"/>
  <c r="BI229" i="23"/>
  <c r="BH229" i="23"/>
  <c r="BG229" i="23"/>
  <c r="BE229" i="23"/>
  <c r="T229" i="23"/>
  <c r="R229" i="23"/>
  <c r="P229" i="23"/>
  <c r="BI228" i="23"/>
  <c r="BH228" i="23"/>
  <c r="BG228" i="23"/>
  <c r="BE228" i="23"/>
  <c r="T228" i="23"/>
  <c r="R228" i="23"/>
  <c r="P228" i="23"/>
  <c r="BI227" i="23"/>
  <c r="BH227" i="23"/>
  <c r="BG227" i="23"/>
  <c r="BE227" i="23"/>
  <c r="T227" i="23"/>
  <c r="R227" i="23"/>
  <c r="P227" i="23"/>
  <c r="BI226" i="23"/>
  <c r="BH226" i="23"/>
  <c r="BG226" i="23"/>
  <c r="BE226" i="23"/>
  <c r="T226" i="23"/>
  <c r="R226" i="23"/>
  <c r="P226" i="23"/>
  <c r="BI225" i="23"/>
  <c r="BH225" i="23"/>
  <c r="BG225" i="23"/>
  <c r="BE225" i="23"/>
  <c r="T225" i="23"/>
  <c r="R225" i="23"/>
  <c r="P225" i="23"/>
  <c r="BI224" i="23"/>
  <c r="BH224" i="23"/>
  <c r="BG224" i="23"/>
  <c r="BE224" i="23"/>
  <c r="T224" i="23"/>
  <c r="R224" i="23"/>
  <c r="P224" i="23"/>
  <c r="BI223" i="23"/>
  <c r="BH223" i="23"/>
  <c r="BG223" i="23"/>
  <c r="BE223" i="23"/>
  <c r="T223" i="23"/>
  <c r="R223" i="23"/>
  <c r="P223" i="23"/>
  <c r="BI222" i="23"/>
  <c r="BH222" i="23"/>
  <c r="BG222" i="23"/>
  <c r="BE222" i="23"/>
  <c r="T222" i="23"/>
  <c r="R222" i="23"/>
  <c r="P222" i="23"/>
  <c r="BI221" i="23"/>
  <c r="BH221" i="23"/>
  <c r="BG221" i="23"/>
  <c r="BE221" i="23"/>
  <c r="T221" i="23"/>
  <c r="R221" i="23"/>
  <c r="P221" i="23"/>
  <c r="BI220" i="23"/>
  <c r="BH220" i="23"/>
  <c r="BG220" i="23"/>
  <c r="BE220" i="23"/>
  <c r="T220" i="23"/>
  <c r="R220" i="23"/>
  <c r="P220" i="23"/>
  <c r="BI219" i="23"/>
  <c r="BH219" i="23"/>
  <c r="BG219" i="23"/>
  <c r="BE219" i="23"/>
  <c r="T219" i="23"/>
  <c r="R219" i="23"/>
  <c r="P219" i="23"/>
  <c r="BI218" i="23"/>
  <c r="BH218" i="23"/>
  <c r="BG218" i="23"/>
  <c r="BE218" i="23"/>
  <c r="T218" i="23"/>
  <c r="R218" i="23"/>
  <c r="P218" i="23"/>
  <c r="BI217" i="23"/>
  <c r="BH217" i="23"/>
  <c r="BG217" i="23"/>
  <c r="BE217" i="23"/>
  <c r="T217" i="23"/>
  <c r="R217" i="23"/>
  <c r="P217" i="23"/>
  <c r="BI216" i="23"/>
  <c r="BH216" i="23"/>
  <c r="BG216" i="23"/>
  <c r="BE216" i="23"/>
  <c r="T216" i="23"/>
  <c r="R216" i="23"/>
  <c r="P216" i="23"/>
  <c r="BI215" i="23"/>
  <c r="BH215" i="23"/>
  <c r="BG215" i="23"/>
  <c r="BE215" i="23"/>
  <c r="T215" i="23"/>
  <c r="R215" i="23"/>
  <c r="P215" i="23"/>
  <c r="BI214" i="23"/>
  <c r="BH214" i="23"/>
  <c r="BG214" i="23"/>
  <c r="BE214" i="23"/>
  <c r="T214" i="23"/>
  <c r="R214" i="23"/>
  <c r="P214" i="23"/>
  <c r="BI213" i="23"/>
  <c r="BH213" i="23"/>
  <c r="BG213" i="23"/>
  <c r="BE213" i="23"/>
  <c r="T213" i="23"/>
  <c r="R213" i="23"/>
  <c r="P213" i="23"/>
  <c r="BI212" i="23"/>
  <c r="BH212" i="23"/>
  <c r="BG212" i="23"/>
  <c r="BE212" i="23"/>
  <c r="T212" i="23"/>
  <c r="R212" i="23"/>
  <c r="P212" i="23"/>
  <c r="BI211" i="23"/>
  <c r="BH211" i="23"/>
  <c r="BG211" i="23"/>
  <c r="BE211" i="23"/>
  <c r="T211" i="23"/>
  <c r="R211" i="23"/>
  <c r="P211" i="23"/>
  <c r="BI210" i="23"/>
  <c r="BH210" i="23"/>
  <c r="BG210" i="23"/>
  <c r="BE210" i="23"/>
  <c r="T210" i="23"/>
  <c r="R210" i="23"/>
  <c r="P210" i="23"/>
  <c r="BI209" i="23"/>
  <c r="BH209" i="23"/>
  <c r="BG209" i="23"/>
  <c r="BE209" i="23"/>
  <c r="T209" i="23"/>
  <c r="R209" i="23"/>
  <c r="P209" i="23"/>
  <c r="BI208" i="23"/>
  <c r="BH208" i="23"/>
  <c r="BG208" i="23"/>
  <c r="BE208" i="23"/>
  <c r="T208" i="23"/>
  <c r="R208" i="23"/>
  <c r="P208" i="23"/>
  <c r="BI207" i="23"/>
  <c r="BH207" i="23"/>
  <c r="BG207" i="23"/>
  <c r="BE207" i="23"/>
  <c r="T207" i="23"/>
  <c r="R207" i="23"/>
  <c r="P207" i="23"/>
  <c r="BI206" i="23"/>
  <c r="BH206" i="23"/>
  <c r="BG206" i="23"/>
  <c r="BE206" i="23"/>
  <c r="T206" i="23"/>
  <c r="R206" i="23"/>
  <c r="P206" i="23"/>
  <c r="BI205" i="23"/>
  <c r="BH205" i="23"/>
  <c r="BG205" i="23"/>
  <c r="BE205" i="23"/>
  <c r="T205" i="23"/>
  <c r="R205" i="23"/>
  <c r="P205" i="23"/>
  <c r="BI204" i="23"/>
  <c r="BH204" i="23"/>
  <c r="BG204" i="23"/>
  <c r="BE204" i="23"/>
  <c r="T204" i="23"/>
  <c r="R204" i="23"/>
  <c r="P204" i="23"/>
  <c r="BI201" i="23"/>
  <c r="BH201" i="23"/>
  <c r="BG201" i="23"/>
  <c r="BE201" i="23"/>
  <c r="T201" i="23"/>
  <c r="R201" i="23"/>
  <c r="P201" i="23"/>
  <c r="BI200" i="23"/>
  <c r="BH200" i="23"/>
  <c r="BG200" i="23"/>
  <c r="BE200" i="23"/>
  <c r="T200" i="23"/>
  <c r="R200" i="23"/>
  <c r="P200" i="23"/>
  <c r="BI197" i="23"/>
  <c r="BH197" i="23"/>
  <c r="BG197" i="23"/>
  <c r="BE197" i="23"/>
  <c r="T197" i="23"/>
  <c r="R197" i="23"/>
  <c r="P197" i="23"/>
  <c r="BI196" i="23"/>
  <c r="BH196" i="23"/>
  <c r="BG196" i="23"/>
  <c r="BE196" i="23"/>
  <c r="T196" i="23"/>
  <c r="R196" i="23"/>
  <c r="P196" i="23"/>
  <c r="BI193" i="23"/>
  <c r="BH193" i="23"/>
  <c r="BG193" i="23"/>
  <c r="BE193" i="23"/>
  <c r="T193" i="23"/>
  <c r="R193" i="23"/>
  <c r="P193" i="23"/>
  <c r="BI192" i="23"/>
  <c r="BH192" i="23"/>
  <c r="BG192" i="23"/>
  <c r="BE192" i="23"/>
  <c r="T192" i="23"/>
  <c r="R192" i="23"/>
  <c r="P192" i="23"/>
  <c r="BI191" i="23"/>
  <c r="BH191" i="23"/>
  <c r="BG191" i="23"/>
  <c r="BE191" i="23"/>
  <c r="T191" i="23"/>
  <c r="R191" i="23"/>
  <c r="P191" i="23"/>
  <c r="BI190" i="23"/>
  <c r="BH190" i="23"/>
  <c r="BG190" i="23"/>
  <c r="BE190" i="23"/>
  <c r="T190" i="23"/>
  <c r="R190" i="23"/>
  <c r="P190" i="23"/>
  <c r="BI187" i="23"/>
  <c r="BH187" i="23"/>
  <c r="BG187" i="23"/>
  <c r="BE187" i="23"/>
  <c r="T187" i="23"/>
  <c r="R187" i="23"/>
  <c r="P187" i="23"/>
  <c r="BI184" i="23"/>
  <c r="BH184" i="23"/>
  <c r="BG184" i="23"/>
  <c r="BE184" i="23"/>
  <c r="T184" i="23"/>
  <c r="R184" i="23"/>
  <c r="P184" i="23"/>
  <c r="BI181" i="23"/>
  <c r="BH181" i="23"/>
  <c r="BG181" i="23"/>
  <c r="BE181" i="23"/>
  <c r="T181" i="23"/>
  <c r="R181" i="23"/>
  <c r="P181" i="23"/>
  <c r="BI178" i="23"/>
  <c r="BH178" i="23"/>
  <c r="BG178" i="23"/>
  <c r="BE178" i="23"/>
  <c r="T178" i="23"/>
  <c r="R178" i="23"/>
  <c r="P178" i="23"/>
  <c r="BI177" i="23"/>
  <c r="BH177" i="23"/>
  <c r="BG177" i="23"/>
  <c r="BE177" i="23"/>
  <c r="T177" i="23"/>
  <c r="R177" i="23"/>
  <c r="P177" i="23"/>
  <c r="BI174" i="23"/>
  <c r="BH174" i="23"/>
  <c r="BG174" i="23"/>
  <c r="BE174" i="23"/>
  <c r="T174" i="23"/>
  <c r="R174" i="23"/>
  <c r="P174" i="23"/>
  <c r="BI173" i="23"/>
  <c r="BH173" i="23"/>
  <c r="BG173" i="23"/>
  <c r="BE173" i="23"/>
  <c r="T173" i="23"/>
  <c r="R173" i="23"/>
  <c r="P173" i="23"/>
  <c r="BI170" i="23"/>
  <c r="BH170" i="23"/>
  <c r="BG170" i="23"/>
  <c r="BE170" i="23"/>
  <c r="T170" i="23"/>
  <c r="R170" i="23"/>
  <c r="P170" i="23"/>
  <c r="BI169" i="23"/>
  <c r="BH169" i="23"/>
  <c r="BG169" i="23"/>
  <c r="BE169" i="23"/>
  <c r="T169" i="23"/>
  <c r="R169" i="23"/>
  <c r="P169" i="23"/>
  <c r="BI168" i="23"/>
  <c r="BH168" i="23"/>
  <c r="BG168" i="23"/>
  <c r="BE168" i="23"/>
  <c r="T168" i="23"/>
  <c r="R168" i="23"/>
  <c r="P168" i="23"/>
  <c r="BI167" i="23"/>
  <c r="BH167" i="23"/>
  <c r="BG167" i="23"/>
  <c r="BE167" i="23"/>
  <c r="T167" i="23"/>
  <c r="R167" i="23"/>
  <c r="P167" i="23"/>
  <c r="BI166" i="23"/>
  <c r="BH166" i="23"/>
  <c r="BG166" i="23"/>
  <c r="BE166" i="23"/>
  <c r="T166" i="23"/>
  <c r="R166" i="23"/>
  <c r="P166" i="23"/>
  <c r="BI163" i="23"/>
  <c r="BH163" i="23"/>
  <c r="BG163" i="23"/>
  <c r="BE163" i="23"/>
  <c r="T163" i="23"/>
  <c r="R163" i="23"/>
  <c r="P163" i="23"/>
  <c r="BI162" i="23"/>
  <c r="BH162" i="23"/>
  <c r="BG162" i="23"/>
  <c r="BE162" i="23"/>
  <c r="T162" i="23"/>
  <c r="R162" i="23"/>
  <c r="P162" i="23"/>
  <c r="BI161" i="23"/>
  <c r="BH161" i="23"/>
  <c r="BG161" i="23"/>
  <c r="BE161" i="23"/>
  <c r="T161" i="23"/>
  <c r="R161" i="23"/>
  <c r="P161" i="23"/>
  <c r="BI158" i="23"/>
  <c r="BH158" i="23"/>
  <c r="BG158" i="23"/>
  <c r="BE158" i="23"/>
  <c r="T158" i="23"/>
  <c r="R158" i="23"/>
  <c r="P158" i="23"/>
  <c r="BI157" i="23"/>
  <c r="BH157" i="23"/>
  <c r="BG157" i="23"/>
  <c r="BE157" i="23"/>
  <c r="T157" i="23"/>
  <c r="R157" i="23"/>
  <c r="P157" i="23"/>
  <c r="BI156" i="23"/>
  <c r="BH156" i="23"/>
  <c r="BG156" i="23"/>
  <c r="BE156" i="23"/>
  <c r="T156" i="23"/>
  <c r="R156" i="23"/>
  <c r="P156" i="23"/>
  <c r="BI153" i="23"/>
  <c r="BH153" i="23"/>
  <c r="BG153" i="23"/>
  <c r="BE153" i="23"/>
  <c r="T153" i="23"/>
  <c r="R153" i="23"/>
  <c r="P153" i="23"/>
  <c r="BI152" i="23"/>
  <c r="BH152" i="23"/>
  <c r="BG152" i="23"/>
  <c r="BE152" i="23"/>
  <c r="T152" i="23"/>
  <c r="R152" i="23"/>
  <c r="P152" i="23"/>
  <c r="BI151" i="23"/>
  <c r="BH151" i="23"/>
  <c r="BG151" i="23"/>
  <c r="BE151" i="23"/>
  <c r="T151" i="23"/>
  <c r="R151" i="23"/>
  <c r="P151" i="23"/>
  <c r="BI150" i="23"/>
  <c r="BH150" i="23"/>
  <c r="BG150" i="23"/>
  <c r="BE150" i="23"/>
  <c r="T150" i="23"/>
  <c r="R150" i="23"/>
  <c r="P150" i="23"/>
  <c r="BI147" i="23"/>
  <c r="BH147" i="23"/>
  <c r="BG147" i="23"/>
  <c r="BE147" i="23"/>
  <c r="T147" i="23"/>
  <c r="R147" i="23"/>
  <c r="P147" i="23"/>
  <c r="BI146" i="23"/>
  <c r="BH146" i="23"/>
  <c r="BG146" i="23"/>
  <c r="BE146" i="23"/>
  <c r="T146" i="23"/>
  <c r="R146" i="23"/>
  <c r="P146" i="23"/>
  <c r="BI145" i="23"/>
  <c r="BH145" i="23"/>
  <c r="BG145" i="23"/>
  <c r="BE145" i="23"/>
  <c r="T145" i="23"/>
  <c r="R145" i="23"/>
  <c r="P145" i="23"/>
  <c r="BI142" i="23"/>
  <c r="BH142" i="23"/>
  <c r="BG142" i="23"/>
  <c r="BE142" i="23"/>
  <c r="T142" i="23"/>
  <c r="R142" i="23"/>
  <c r="P142" i="23"/>
  <c r="BI139" i="23"/>
  <c r="BH139" i="23"/>
  <c r="BG139" i="23"/>
  <c r="BE139" i="23"/>
  <c r="T139" i="23"/>
  <c r="R139" i="23"/>
  <c r="P139" i="23"/>
  <c r="BI138" i="23"/>
  <c r="BH138" i="23"/>
  <c r="BG138" i="23"/>
  <c r="BE138" i="23"/>
  <c r="T138" i="23"/>
  <c r="R138" i="23"/>
  <c r="P138" i="23"/>
  <c r="BI137" i="23"/>
  <c r="BH137" i="23"/>
  <c r="BG137" i="23"/>
  <c r="BE137" i="23"/>
  <c r="T137" i="23"/>
  <c r="R137" i="23"/>
  <c r="P137" i="23"/>
  <c r="BI134" i="23"/>
  <c r="BH134" i="23"/>
  <c r="BG134" i="23"/>
  <c r="BE134" i="23"/>
  <c r="T134" i="23"/>
  <c r="R134" i="23"/>
  <c r="P134" i="23"/>
  <c r="BI131" i="23"/>
  <c r="BH131" i="23"/>
  <c r="BG131" i="23"/>
  <c r="BE131" i="23"/>
  <c r="T131" i="23"/>
  <c r="R131" i="23"/>
  <c r="P131" i="23"/>
  <c r="BI130" i="23"/>
  <c r="BH130" i="23"/>
  <c r="BG130" i="23"/>
  <c r="BE130" i="23"/>
  <c r="T130" i="23"/>
  <c r="R130" i="23"/>
  <c r="P130" i="23"/>
  <c r="BI129" i="23"/>
  <c r="BH129" i="23"/>
  <c r="BG129" i="23"/>
  <c r="BE129" i="23"/>
  <c r="T129" i="23"/>
  <c r="R129" i="23"/>
  <c r="P129" i="23"/>
  <c r="BI128" i="23"/>
  <c r="BH128" i="23"/>
  <c r="BG128" i="23"/>
  <c r="BE128" i="23"/>
  <c r="T128" i="23"/>
  <c r="R128" i="23"/>
  <c r="P128" i="23"/>
  <c r="BI125" i="23"/>
  <c r="BH125" i="23"/>
  <c r="BG125" i="23"/>
  <c r="BE125" i="23"/>
  <c r="T125" i="23"/>
  <c r="R125" i="23"/>
  <c r="P125" i="23"/>
  <c r="BI124" i="23"/>
  <c r="BH124" i="23"/>
  <c r="BG124" i="23"/>
  <c r="BE124" i="23"/>
  <c r="T124" i="23"/>
  <c r="R124" i="23"/>
  <c r="P124" i="23"/>
  <c r="J118" i="23"/>
  <c r="J117" i="23"/>
  <c r="F117" i="23"/>
  <c r="F115" i="23"/>
  <c r="E113" i="23"/>
  <c r="J92" i="23"/>
  <c r="J91" i="23"/>
  <c r="F91" i="23"/>
  <c r="F89" i="23"/>
  <c r="E87" i="23"/>
  <c r="J18" i="23"/>
  <c r="E18" i="23"/>
  <c r="F118" i="23" s="1"/>
  <c r="J17" i="23"/>
  <c r="J12" i="23"/>
  <c r="J115" i="23" s="1"/>
  <c r="E7" i="23"/>
  <c r="E111" i="23"/>
  <c r="J41" i="22"/>
  <c r="J40" i="22"/>
  <c r="AY122" i="1"/>
  <c r="J39" i="22"/>
  <c r="AX122" i="1"/>
  <c r="BI220" i="22"/>
  <c r="BH220" i="22"/>
  <c r="BG220" i="22"/>
  <c r="BE220" i="22"/>
  <c r="T220" i="22"/>
  <c r="R220" i="22"/>
  <c r="P220" i="22"/>
  <c r="BI219" i="22"/>
  <c r="BH219" i="22"/>
  <c r="BG219" i="22"/>
  <c r="BE219" i="22"/>
  <c r="T219" i="22"/>
  <c r="R219" i="22"/>
  <c r="P219" i="22"/>
  <c r="BI218" i="22"/>
  <c r="BH218" i="22"/>
  <c r="BG218" i="22"/>
  <c r="BE218" i="22"/>
  <c r="T218" i="22"/>
  <c r="R218" i="22"/>
  <c r="P218" i="22"/>
  <c r="BI217" i="22"/>
  <c r="BH217" i="22"/>
  <c r="BG217" i="22"/>
  <c r="BE217" i="22"/>
  <c r="T217" i="22"/>
  <c r="R217" i="22"/>
  <c r="P217" i="22"/>
  <c r="BI216" i="22"/>
  <c r="BH216" i="22"/>
  <c r="BG216" i="22"/>
  <c r="BE216" i="22"/>
  <c r="T216" i="22"/>
  <c r="R216" i="22"/>
  <c r="P216" i="22"/>
  <c r="BI215" i="22"/>
  <c r="BH215" i="22"/>
  <c r="BG215" i="22"/>
  <c r="BE215" i="22"/>
  <c r="T215" i="22"/>
  <c r="R215" i="22"/>
  <c r="P215" i="22"/>
  <c r="BI213" i="22"/>
  <c r="BH213" i="22"/>
  <c r="BG213" i="22"/>
  <c r="BE213" i="22"/>
  <c r="T213" i="22"/>
  <c r="R213" i="22"/>
  <c r="P213" i="22"/>
  <c r="BI212" i="22"/>
  <c r="BH212" i="22"/>
  <c r="BG212" i="22"/>
  <c r="BE212" i="22"/>
  <c r="T212" i="22"/>
  <c r="R212" i="22"/>
  <c r="P212" i="22"/>
  <c r="BI211" i="22"/>
  <c r="BH211" i="22"/>
  <c r="BG211" i="22"/>
  <c r="BE211" i="22"/>
  <c r="T211" i="22"/>
  <c r="R211" i="22"/>
  <c r="P211" i="22"/>
  <c r="BI209" i="22"/>
  <c r="BH209" i="22"/>
  <c r="BG209" i="22"/>
  <c r="BE209" i="22"/>
  <c r="T209" i="22"/>
  <c r="R209" i="22"/>
  <c r="P209" i="22"/>
  <c r="BI208" i="22"/>
  <c r="BH208" i="22"/>
  <c r="BG208" i="22"/>
  <c r="BE208" i="22"/>
  <c r="T208" i="22"/>
  <c r="R208" i="22"/>
  <c r="P208" i="22"/>
  <c r="BI207" i="22"/>
  <c r="BH207" i="22"/>
  <c r="BG207" i="22"/>
  <c r="BE207" i="22"/>
  <c r="T207" i="22"/>
  <c r="R207" i="22"/>
  <c r="P207" i="22"/>
  <c r="BI206" i="22"/>
  <c r="BH206" i="22"/>
  <c r="BG206" i="22"/>
  <c r="BE206" i="22"/>
  <c r="T206" i="22"/>
  <c r="R206" i="22"/>
  <c r="P206" i="22"/>
  <c r="BI205" i="22"/>
  <c r="BH205" i="22"/>
  <c r="BG205" i="22"/>
  <c r="BE205" i="22"/>
  <c r="T205" i="22"/>
  <c r="R205" i="22"/>
  <c r="P205" i="22"/>
  <c r="BI204" i="22"/>
  <c r="BH204" i="22"/>
  <c r="BG204" i="22"/>
  <c r="BE204" i="22"/>
  <c r="T204" i="22"/>
  <c r="R204" i="22"/>
  <c r="P204" i="22"/>
  <c r="BI203" i="22"/>
  <c r="BH203" i="22"/>
  <c r="BG203" i="22"/>
  <c r="BE203" i="22"/>
  <c r="T203" i="22"/>
  <c r="R203" i="22"/>
  <c r="P203" i="22"/>
  <c r="BI202" i="22"/>
  <c r="BH202" i="22"/>
  <c r="BG202" i="22"/>
  <c r="BE202" i="22"/>
  <c r="T202" i="22"/>
  <c r="R202" i="22"/>
  <c r="P202" i="22"/>
  <c r="BI201" i="22"/>
  <c r="BH201" i="22"/>
  <c r="BG201" i="22"/>
  <c r="BE201" i="22"/>
  <c r="T201" i="22"/>
  <c r="R201" i="22"/>
  <c r="P201" i="22"/>
  <c r="BI200" i="22"/>
  <c r="BH200" i="22"/>
  <c r="BG200" i="22"/>
  <c r="BE200" i="22"/>
  <c r="T200" i="22"/>
  <c r="R200" i="22"/>
  <c r="P200" i="22"/>
  <c r="BI199" i="22"/>
  <c r="BH199" i="22"/>
  <c r="BG199" i="22"/>
  <c r="BE199" i="22"/>
  <c r="T199" i="22"/>
  <c r="R199" i="22"/>
  <c r="P199" i="22"/>
  <c r="BI198" i="22"/>
  <c r="BH198" i="22"/>
  <c r="BG198" i="22"/>
  <c r="BE198" i="22"/>
  <c r="T198" i="22"/>
  <c r="R198" i="22"/>
  <c r="P198" i="22"/>
  <c r="BI197" i="22"/>
  <c r="BH197" i="22"/>
  <c r="BG197" i="22"/>
  <c r="BE197" i="22"/>
  <c r="T197" i="22"/>
  <c r="R197" i="22"/>
  <c r="P197" i="22"/>
  <c r="BI196" i="22"/>
  <c r="BH196" i="22"/>
  <c r="BG196" i="22"/>
  <c r="BE196" i="22"/>
  <c r="T196" i="22"/>
  <c r="R196" i="22"/>
  <c r="P196" i="22"/>
  <c r="BI195" i="22"/>
  <c r="BH195" i="22"/>
  <c r="BG195" i="22"/>
  <c r="BE195" i="22"/>
  <c r="T195" i="22"/>
  <c r="R195" i="22"/>
  <c r="P195" i="22"/>
  <c r="BI194" i="22"/>
  <c r="BH194" i="22"/>
  <c r="BG194" i="22"/>
  <c r="BE194" i="22"/>
  <c r="T194" i="22"/>
  <c r="R194" i="22"/>
  <c r="P194" i="22"/>
  <c r="BI193" i="22"/>
  <c r="BH193" i="22"/>
  <c r="BG193" i="22"/>
  <c r="BE193" i="22"/>
  <c r="T193" i="22"/>
  <c r="R193" i="22"/>
  <c r="P193" i="22"/>
  <c r="BI192" i="22"/>
  <c r="BH192" i="22"/>
  <c r="BG192" i="22"/>
  <c r="BE192" i="22"/>
  <c r="T192" i="22"/>
  <c r="R192" i="22"/>
  <c r="P192" i="22"/>
  <c r="BI191" i="22"/>
  <c r="BH191" i="22"/>
  <c r="BG191" i="22"/>
  <c r="BE191" i="22"/>
  <c r="T191" i="22"/>
  <c r="R191" i="22"/>
  <c r="P191" i="22"/>
  <c r="BI190" i="22"/>
  <c r="BH190" i="22"/>
  <c r="BG190" i="22"/>
  <c r="BE190" i="22"/>
  <c r="T190" i="22"/>
  <c r="R190" i="22"/>
  <c r="P190" i="22"/>
  <c r="BI189" i="22"/>
  <c r="BH189" i="22"/>
  <c r="BG189" i="22"/>
  <c r="BE189" i="22"/>
  <c r="T189" i="22"/>
  <c r="R189" i="22"/>
  <c r="P189" i="22"/>
  <c r="BI188" i="22"/>
  <c r="BH188" i="22"/>
  <c r="BG188" i="22"/>
  <c r="BE188" i="22"/>
  <c r="T188" i="22"/>
  <c r="R188" i="22"/>
  <c r="P188" i="22"/>
  <c r="BI187" i="22"/>
  <c r="BH187" i="22"/>
  <c r="BG187" i="22"/>
  <c r="BE187" i="22"/>
  <c r="T187" i="22"/>
  <c r="R187" i="22"/>
  <c r="P187" i="22"/>
  <c r="BI186" i="22"/>
  <c r="BH186" i="22"/>
  <c r="BG186" i="22"/>
  <c r="BE186" i="22"/>
  <c r="T186" i="22"/>
  <c r="R186" i="22"/>
  <c r="P186" i="22"/>
  <c r="BI185" i="22"/>
  <c r="BH185" i="22"/>
  <c r="BG185" i="22"/>
  <c r="BE185" i="22"/>
  <c r="T185" i="22"/>
  <c r="R185" i="22"/>
  <c r="P185" i="22"/>
  <c r="BI184" i="22"/>
  <c r="BH184" i="22"/>
  <c r="BG184" i="22"/>
  <c r="BE184" i="22"/>
  <c r="T184" i="22"/>
  <c r="R184" i="22"/>
  <c r="P184" i="22"/>
  <c r="BI183" i="22"/>
  <c r="BH183" i="22"/>
  <c r="BG183" i="22"/>
  <c r="BE183" i="22"/>
  <c r="T183" i="22"/>
  <c r="R183" i="22"/>
  <c r="P183" i="22"/>
  <c r="BI182" i="22"/>
  <c r="BH182" i="22"/>
  <c r="BG182" i="22"/>
  <c r="BE182" i="22"/>
  <c r="T182" i="22"/>
  <c r="R182" i="22"/>
  <c r="P182" i="22"/>
  <c r="BI181" i="22"/>
  <c r="BH181" i="22"/>
  <c r="BG181" i="22"/>
  <c r="BE181" i="22"/>
  <c r="T181" i="22"/>
  <c r="R181" i="22"/>
  <c r="P181" i="22"/>
  <c r="BI180" i="22"/>
  <c r="BH180" i="22"/>
  <c r="BG180" i="22"/>
  <c r="BE180" i="22"/>
  <c r="T180" i="22"/>
  <c r="R180" i="22"/>
  <c r="P180" i="22"/>
  <c r="BI179" i="22"/>
  <c r="BH179" i="22"/>
  <c r="BG179" i="22"/>
  <c r="BE179" i="22"/>
  <c r="T179" i="22"/>
  <c r="R179" i="22"/>
  <c r="P179" i="22"/>
  <c r="BI178" i="22"/>
  <c r="BH178" i="22"/>
  <c r="BG178" i="22"/>
  <c r="BE178" i="22"/>
  <c r="T178" i="22"/>
  <c r="R178" i="22"/>
  <c r="P178" i="22"/>
  <c r="BI177" i="22"/>
  <c r="BH177" i="22"/>
  <c r="BG177" i="22"/>
  <c r="BE177" i="22"/>
  <c r="T177" i="22"/>
  <c r="R177" i="22"/>
  <c r="P177" i="22"/>
  <c r="BI176" i="22"/>
  <c r="BH176" i="22"/>
  <c r="BG176" i="22"/>
  <c r="BE176" i="22"/>
  <c r="T176" i="22"/>
  <c r="R176" i="22"/>
  <c r="P176" i="22"/>
  <c r="BI175" i="22"/>
  <c r="BH175" i="22"/>
  <c r="BG175" i="22"/>
  <c r="BE175" i="22"/>
  <c r="T175" i="22"/>
  <c r="R175" i="22"/>
  <c r="P175" i="22"/>
  <c r="BI174" i="22"/>
  <c r="BH174" i="22"/>
  <c r="BG174" i="22"/>
  <c r="BE174" i="22"/>
  <c r="T174" i="22"/>
  <c r="R174" i="22"/>
  <c r="P174" i="22"/>
  <c r="BI173" i="22"/>
  <c r="BH173" i="22"/>
  <c r="BG173" i="22"/>
  <c r="BE173" i="22"/>
  <c r="T173" i="22"/>
  <c r="R173" i="22"/>
  <c r="P173" i="22"/>
  <c r="BI172" i="22"/>
  <c r="BH172" i="22"/>
  <c r="BG172" i="22"/>
  <c r="BE172" i="22"/>
  <c r="T172" i="22"/>
  <c r="R172" i="22"/>
  <c r="P172" i="22"/>
  <c r="BI171" i="22"/>
  <c r="BH171" i="22"/>
  <c r="BG171" i="22"/>
  <c r="BE171" i="22"/>
  <c r="T171" i="22"/>
  <c r="R171" i="22"/>
  <c r="P171" i="22"/>
  <c r="BI170" i="22"/>
  <c r="BH170" i="22"/>
  <c r="BG170" i="22"/>
  <c r="BE170" i="22"/>
  <c r="T170" i="22"/>
  <c r="R170" i="22"/>
  <c r="P170" i="22"/>
  <c r="BI169" i="22"/>
  <c r="BH169" i="22"/>
  <c r="BG169" i="22"/>
  <c r="BE169" i="22"/>
  <c r="T169" i="22"/>
  <c r="R169" i="22"/>
  <c r="P169" i="22"/>
  <c r="BI168" i="22"/>
  <c r="BH168" i="22"/>
  <c r="BG168" i="22"/>
  <c r="BE168" i="22"/>
  <c r="T168" i="22"/>
  <c r="R168" i="22"/>
  <c r="P168" i="22"/>
  <c r="BI167" i="22"/>
  <c r="BH167" i="22"/>
  <c r="BG167" i="22"/>
  <c r="BE167" i="22"/>
  <c r="T167" i="22"/>
  <c r="R167" i="22"/>
  <c r="P167" i="22"/>
  <c r="BI166" i="22"/>
  <c r="BH166" i="22"/>
  <c r="BG166" i="22"/>
  <c r="BE166" i="22"/>
  <c r="T166" i="22"/>
  <c r="R166" i="22"/>
  <c r="P166" i="22"/>
  <c r="BI165" i="22"/>
  <c r="BH165" i="22"/>
  <c r="BG165" i="22"/>
  <c r="BE165" i="22"/>
  <c r="T165" i="22"/>
  <c r="R165" i="22"/>
  <c r="P165" i="22"/>
  <c r="BI164" i="22"/>
  <c r="BH164" i="22"/>
  <c r="BG164" i="22"/>
  <c r="BE164" i="22"/>
  <c r="T164" i="22"/>
  <c r="R164" i="22"/>
  <c r="P164" i="22"/>
  <c r="BI162" i="22"/>
  <c r="BH162" i="22"/>
  <c r="BG162" i="22"/>
  <c r="BE162" i="22"/>
  <c r="T162" i="22"/>
  <c r="R162" i="22"/>
  <c r="P162" i="22"/>
  <c r="BI161" i="22"/>
  <c r="BH161" i="22"/>
  <c r="BG161" i="22"/>
  <c r="BE161" i="22"/>
  <c r="T161" i="22"/>
  <c r="R161" i="22"/>
  <c r="P161" i="22"/>
  <c r="BI160" i="22"/>
  <c r="BH160" i="22"/>
  <c r="BG160" i="22"/>
  <c r="BE160" i="22"/>
  <c r="T160" i="22"/>
  <c r="R160" i="22"/>
  <c r="P160" i="22"/>
  <c r="BI159" i="22"/>
  <c r="BH159" i="22"/>
  <c r="BG159" i="22"/>
  <c r="BE159" i="22"/>
  <c r="T159" i="22"/>
  <c r="R159" i="22"/>
  <c r="P159" i="22"/>
  <c r="BI158" i="22"/>
  <c r="BH158" i="22"/>
  <c r="BG158" i="22"/>
  <c r="BE158" i="22"/>
  <c r="T158" i="22"/>
  <c r="R158" i="22"/>
  <c r="P158" i="22"/>
  <c r="BI157" i="22"/>
  <c r="BH157" i="22"/>
  <c r="BG157" i="22"/>
  <c r="BE157" i="22"/>
  <c r="T157" i="22"/>
  <c r="R157" i="22"/>
  <c r="P157" i="22"/>
  <c r="BI156" i="22"/>
  <c r="BH156" i="22"/>
  <c r="BG156" i="22"/>
  <c r="BE156" i="22"/>
  <c r="T156" i="22"/>
  <c r="R156" i="22"/>
  <c r="P156" i="22"/>
  <c r="BI155" i="22"/>
  <c r="BH155" i="22"/>
  <c r="BG155" i="22"/>
  <c r="BE155" i="22"/>
  <c r="T155" i="22"/>
  <c r="R155" i="22"/>
  <c r="P155" i="22"/>
  <c r="BI154" i="22"/>
  <c r="BH154" i="22"/>
  <c r="BG154" i="22"/>
  <c r="BE154" i="22"/>
  <c r="T154" i="22"/>
  <c r="R154" i="22"/>
  <c r="P154" i="22"/>
  <c r="BI153" i="22"/>
  <c r="BH153" i="22"/>
  <c r="BG153" i="22"/>
  <c r="BE153" i="22"/>
  <c r="T153" i="22"/>
  <c r="R153" i="22"/>
  <c r="P153" i="22"/>
  <c r="BI152" i="22"/>
  <c r="BH152" i="22"/>
  <c r="BG152" i="22"/>
  <c r="BE152" i="22"/>
  <c r="T152" i="22"/>
  <c r="R152" i="22"/>
  <c r="P152" i="22"/>
  <c r="BI151" i="22"/>
  <c r="BH151" i="22"/>
  <c r="BG151" i="22"/>
  <c r="BE151" i="22"/>
  <c r="T151" i="22"/>
  <c r="R151" i="22"/>
  <c r="P151" i="22"/>
  <c r="BI150" i="22"/>
  <c r="BH150" i="22"/>
  <c r="BG150" i="22"/>
  <c r="BE150" i="22"/>
  <c r="T150" i="22"/>
  <c r="R150" i="22"/>
  <c r="P150" i="22"/>
  <c r="BI149" i="22"/>
  <c r="BH149" i="22"/>
  <c r="BG149" i="22"/>
  <c r="BE149" i="22"/>
  <c r="T149" i="22"/>
  <c r="R149" i="22"/>
  <c r="P149" i="22"/>
  <c r="BI148" i="22"/>
  <c r="BH148" i="22"/>
  <c r="BG148" i="22"/>
  <c r="BE148" i="22"/>
  <c r="T148" i="22"/>
  <c r="R148" i="22"/>
  <c r="P148" i="22"/>
  <c r="BI147" i="22"/>
  <c r="BH147" i="22"/>
  <c r="BG147" i="22"/>
  <c r="BE147" i="22"/>
  <c r="T147" i="22"/>
  <c r="R147" i="22"/>
  <c r="P147" i="22"/>
  <c r="BI146" i="22"/>
  <c r="BH146" i="22"/>
  <c r="BG146" i="22"/>
  <c r="BE146" i="22"/>
  <c r="T146" i="22"/>
  <c r="R146" i="22"/>
  <c r="P146" i="22"/>
  <c r="BI145" i="22"/>
  <c r="BH145" i="22"/>
  <c r="BG145" i="22"/>
  <c r="BE145" i="22"/>
  <c r="T145" i="22"/>
  <c r="R145" i="22"/>
  <c r="P145" i="22"/>
  <c r="BI143" i="22"/>
  <c r="BH143" i="22"/>
  <c r="BG143" i="22"/>
  <c r="BE143" i="22"/>
  <c r="T143" i="22"/>
  <c r="R143" i="22"/>
  <c r="P143" i="22"/>
  <c r="BI142" i="22"/>
  <c r="BH142" i="22"/>
  <c r="BG142" i="22"/>
  <c r="BE142" i="22"/>
  <c r="T142" i="22"/>
  <c r="R142" i="22"/>
  <c r="P142" i="22"/>
  <c r="BI141" i="22"/>
  <c r="BH141" i="22"/>
  <c r="BG141" i="22"/>
  <c r="BE141" i="22"/>
  <c r="T141" i="22"/>
  <c r="R141" i="22"/>
  <c r="P141" i="22"/>
  <c r="BI140" i="22"/>
  <c r="BH140" i="22"/>
  <c r="BG140" i="22"/>
  <c r="BE140" i="22"/>
  <c r="T140" i="22"/>
  <c r="R140" i="22"/>
  <c r="P140" i="22"/>
  <c r="BI139" i="22"/>
  <c r="BH139" i="22"/>
  <c r="BG139" i="22"/>
  <c r="BE139" i="22"/>
  <c r="T139" i="22"/>
  <c r="R139" i="22"/>
  <c r="P139" i="22"/>
  <c r="BI138" i="22"/>
  <c r="BH138" i="22"/>
  <c r="BG138" i="22"/>
  <c r="BE138" i="22"/>
  <c r="T138" i="22"/>
  <c r="R138" i="22"/>
  <c r="P138" i="22"/>
  <c r="BI137" i="22"/>
  <c r="BH137" i="22"/>
  <c r="BG137" i="22"/>
  <c r="BE137" i="22"/>
  <c r="T137" i="22"/>
  <c r="R137" i="22"/>
  <c r="P137" i="22"/>
  <c r="BI136" i="22"/>
  <c r="BH136" i="22"/>
  <c r="BG136" i="22"/>
  <c r="BE136" i="22"/>
  <c r="T136" i="22"/>
  <c r="R136" i="22"/>
  <c r="P136" i="22"/>
  <c r="BI135" i="22"/>
  <c r="BH135" i="22"/>
  <c r="BG135" i="22"/>
  <c r="BE135" i="22"/>
  <c r="T135" i="22"/>
  <c r="R135" i="22"/>
  <c r="P135" i="22"/>
  <c r="BI134" i="22"/>
  <c r="BH134" i="22"/>
  <c r="BG134" i="22"/>
  <c r="BE134" i="22"/>
  <c r="T134" i="22"/>
  <c r="R134" i="22"/>
  <c r="P134" i="22"/>
  <c r="BI133" i="22"/>
  <c r="BH133" i="22"/>
  <c r="BG133" i="22"/>
  <c r="BE133" i="22"/>
  <c r="T133" i="22"/>
  <c r="R133" i="22"/>
  <c r="P133" i="22"/>
  <c r="J127" i="22"/>
  <c r="J126" i="22"/>
  <c r="F126" i="22"/>
  <c r="F124" i="22"/>
  <c r="E122" i="22"/>
  <c r="J96" i="22"/>
  <c r="J95" i="22"/>
  <c r="F95" i="22"/>
  <c r="F93" i="22"/>
  <c r="E91" i="22"/>
  <c r="J22" i="22"/>
  <c r="E22" i="22"/>
  <c r="F96" i="22"/>
  <c r="J21" i="22"/>
  <c r="J16" i="22"/>
  <c r="J93" i="22"/>
  <c r="E7" i="22"/>
  <c r="E116" i="22" s="1"/>
  <c r="J41" i="21"/>
  <c r="J40" i="21"/>
  <c r="AY121" i="1" s="1"/>
  <c r="J39" i="21"/>
  <c r="AX121" i="1" s="1"/>
  <c r="BI239" i="21"/>
  <c r="BH239" i="21"/>
  <c r="BG239" i="21"/>
  <c r="BE239" i="21"/>
  <c r="T239" i="21"/>
  <c r="R239" i="21"/>
  <c r="P239" i="21"/>
  <c r="BI238" i="21"/>
  <c r="BH238" i="21"/>
  <c r="BG238" i="21"/>
  <c r="BE238" i="21"/>
  <c r="T238" i="21"/>
  <c r="R238" i="21"/>
  <c r="P238" i="21"/>
  <c r="BI237" i="21"/>
  <c r="BH237" i="21"/>
  <c r="BG237" i="21"/>
  <c r="BE237" i="21"/>
  <c r="T237" i="21"/>
  <c r="R237" i="21"/>
  <c r="P237" i="21"/>
  <c r="BI236" i="21"/>
  <c r="BH236" i="21"/>
  <c r="BG236" i="21"/>
  <c r="BE236" i="21"/>
  <c r="T236" i="21"/>
  <c r="R236" i="21"/>
  <c r="P236" i="21"/>
  <c r="BI235" i="21"/>
  <c r="BH235" i="21"/>
  <c r="BG235" i="21"/>
  <c r="BE235" i="21"/>
  <c r="T235" i="21"/>
  <c r="R235" i="21"/>
  <c r="P235" i="21"/>
  <c r="BI234" i="21"/>
  <c r="BH234" i="21"/>
  <c r="BG234" i="21"/>
  <c r="BE234" i="21"/>
  <c r="T234" i="21"/>
  <c r="R234" i="21"/>
  <c r="P234" i="21"/>
  <c r="BI233" i="21"/>
  <c r="BH233" i="21"/>
  <c r="BG233" i="21"/>
  <c r="BE233" i="21"/>
  <c r="T233" i="21"/>
  <c r="R233" i="21"/>
  <c r="P233" i="21"/>
  <c r="BI232" i="21"/>
  <c r="BH232" i="21"/>
  <c r="BG232" i="21"/>
  <c r="BE232" i="21"/>
  <c r="T232" i="21"/>
  <c r="R232" i="21"/>
  <c r="P232" i="21"/>
  <c r="BI231" i="21"/>
  <c r="BH231" i="21"/>
  <c r="BG231" i="21"/>
  <c r="BE231" i="21"/>
  <c r="T231" i="21"/>
  <c r="R231" i="21"/>
  <c r="P231" i="21"/>
  <c r="BI230" i="21"/>
  <c r="BH230" i="21"/>
  <c r="BG230" i="21"/>
  <c r="BE230" i="21"/>
  <c r="T230" i="21"/>
  <c r="R230" i="21"/>
  <c r="P230" i="21"/>
  <c r="BI229" i="21"/>
  <c r="BH229" i="21"/>
  <c r="BG229" i="21"/>
  <c r="BE229" i="21"/>
  <c r="T229" i="21"/>
  <c r="R229" i="21"/>
  <c r="P229" i="21"/>
  <c r="BI228" i="21"/>
  <c r="BH228" i="21"/>
  <c r="BG228" i="21"/>
  <c r="BE228" i="21"/>
  <c r="T228" i="21"/>
  <c r="R228" i="21"/>
  <c r="P228" i="21"/>
  <c r="BI227" i="21"/>
  <c r="BH227" i="21"/>
  <c r="BG227" i="21"/>
  <c r="BE227" i="21"/>
  <c r="T227" i="21"/>
  <c r="R227" i="21"/>
  <c r="P227" i="21"/>
  <c r="BI226" i="21"/>
  <c r="BH226" i="21"/>
  <c r="BG226" i="21"/>
  <c r="BE226" i="21"/>
  <c r="T226" i="21"/>
  <c r="R226" i="21"/>
  <c r="P226" i="21"/>
  <c r="BI225" i="21"/>
  <c r="BH225" i="21"/>
  <c r="BG225" i="21"/>
  <c r="BE225" i="21"/>
  <c r="T225" i="21"/>
  <c r="R225" i="21"/>
  <c r="P225" i="21"/>
  <c r="BI224" i="21"/>
  <c r="BH224" i="21"/>
  <c r="BG224" i="21"/>
  <c r="BE224" i="21"/>
  <c r="T224" i="21"/>
  <c r="R224" i="21"/>
  <c r="P224" i="21"/>
  <c r="BI223" i="21"/>
  <c r="BH223" i="21"/>
  <c r="BG223" i="21"/>
  <c r="BE223" i="21"/>
  <c r="T223" i="21"/>
  <c r="R223" i="21"/>
  <c r="P223" i="21"/>
  <c r="BI222" i="21"/>
  <c r="BH222" i="21"/>
  <c r="BG222" i="21"/>
  <c r="BE222" i="21"/>
  <c r="T222" i="21"/>
  <c r="R222" i="21"/>
  <c r="P222" i="21"/>
  <c r="BI221" i="21"/>
  <c r="BH221" i="21"/>
  <c r="BG221" i="21"/>
  <c r="BE221" i="21"/>
  <c r="T221" i="21"/>
  <c r="R221" i="21"/>
  <c r="P221" i="21"/>
  <c r="BI220" i="21"/>
  <c r="BH220" i="21"/>
  <c r="BG220" i="21"/>
  <c r="BE220" i="21"/>
  <c r="T220" i="21"/>
  <c r="R220" i="21"/>
  <c r="P220" i="21"/>
  <c r="BI219" i="21"/>
  <c r="BH219" i="21"/>
  <c r="BG219" i="21"/>
  <c r="BE219" i="21"/>
  <c r="T219" i="21"/>
  <c r="R219" i="21"/>
  <c r="P219" i="21"/>
  <c r="BI218" i="21"/>
  <c r="BH218" i="21"/>
  <c r="BG218" i="21"/>
  <c r="BE218" i="21"/>
  <c r="T218" i="21"/>
  <c r="R218" i="21"/>
  <c r="P218" i="21"/>
  <c r="BI217" i="21"/>
  <c r="BH217" i="21"/>
  <c r="BG217" i="21"/>
  <c r="BE217" i="21"/>
  <c r="T217" i="21"/>
  <c r="R217" i="21"/>
  <c r="P217" i="21"/>
  <c r="BI216" i="21"/>
  <c r="BH216" i="21"/>
  <c r="BG216" i="21"/>
  <c r="BE216" i="21"/>
  <c r="T216" i="21"/>
  <c r="R216" i="21"/>
  <c r="P216" i="21"/>
  <c r="BI215" i="21"/>
  <c r="BH215" i="21"/>
  <c r="BG215" i="21"/>
  <c r="BE215" i="21"/>
  <c r="T215" i="21"/>
  <c r="R215" i="21"/>
  <c r="P215" i="21"/>
  <c r="BI214" i="21"/>
  <c r="BH214" i="21"/>
  <c r="BG214" i="21"/>
  <c r="BE214" i="21"/>
  <c r="T214" i="21"/>
  <c r="R214" i="21"/>
  <c r="P214" i="21"/>
  <c r="BI213" i="21"/>
  <c r="BH213" i="21"/>
  <c r="BG213" i="21"/>
  <c r="BE213" i="21"/>
  <c r="T213" i="21"/>
  <c r="R213" i="21"/>
  <c r="P213" i="21"/>
  <c r="BI212" i="21"/>
  <c r="BH212" i="21"/>
  <c r="BG212" i="21"/>
  <c r="BE212" i="21"/>
  <c r="T212" i="21"/>
  <c r="R212" i="21"/>
  <c r="P212" i="21"/>
  <c r="BI211" i="21"/>
  <c r="BH211" i="21"/>
  <c r="BG211" i="21"/>
  <c r="BE211" i="21"/>
  <c r="T211" i="21"/>
  <c r="R211" i="21"/>
  <c r="P211" i="21"/>
  <c r="BI210" i="21"/>
  <c r="BH210" i="21"/>
  <c r="BG210" i="21"/>
  <c r="BE210" i="21"/>
  <c r="T210" i="21"/>
  <c r="R210" i="21"/>
  <c r="P210" i="21"/>
  <c r="BI209" i="21"/>
  <c r="BH209" i="21"/>
  <c r="BG209" i="21"/>
  <c r="BE209" i="21"/>
  <c r="T209" i="21"/>
  <c r="R209" i="21"/>
  <c r="P209" i="21"/>
  <c r="BI208" i="21"/>
  <c r="BH208" i="21"/>
  <c r="BG208" i="21"/>
  <c r="BE208" i="21"/>
  <c r="T208" i="21"/>
  <c r="R208" i="21"/>
  <c r="P208" i="21"/>
  <c r="BI207" i="21"/>
  <c r="BH207" i="21"/>
  <c r="BG207" i="21"/>
  <c r="BE207" i="21"/>
  <c r="T207" i="21"/>
  <c r="R207" i="21"/>
  <c r="P207" i="21"/>
  <c r="BI206" i="21"/>
  <c r="BH206" i="21"/>
  <c r="BG206" i="21"/>
  <c r="BE206" i="21"/>
  <c r="T206" i="21"/>
  <c r="R206" i="21"/>
  <c r="P206" i="21"/>
  <c r="BI205" i="21"/>
  <c r="BH205" i="21"/>
  <c r="BG205" i="21"/>
  <c r="BE205" i="21"/>
  <c r="T205" i="21"/>
  <c r="R205" i="21"/>
  <c r="P205" i="21"/>
  <c r="BI204" i="21"/>
  <c r="BH204" i="21"/>
  <c r="BG204" i="21"/>
  <c r="BE204" i="21"/>
  <c r="T204" i="21"/>
  <c r="R204" i="21"/>
  <c r="P204" i="21"/>
  <c r="BI203" i="21"/>
  <c r="BH203" i="21"/>
  <c r="BG203" i="21"/>
  <c r="BE203" i="21"/>
  <c r="T203" i="21"/>
  <c r="R203" i="21"/>
  <c r="P203" i="21"/>
  <c r="BI202" i="21"/>
  <c r="BH202" i="21"/>
  <c r="BG202" i="21"/>
  <c r="BE202" i="21"/>
  <c r="T202" i="21"/>
  <c r="R202" i="21"/>
  <c r="P202" i="21"/>
  <c r="BI201" i="21"/>
  <c r="BH201" i="21"/>
  <c r="BG201" i="21"/>
  <c r="BE201" i="21"/>
  <c r="T201" i="21"/>
  <c r="R201" i="21"/>
  <c r="P201" i="21"/>
  <c r="BI200" i="21"/>
  <c r="BH200" i="21"/>
  <c r="BG200" i="21"/>
  <c r="BE200" i="21"/>
  <c r="T200" i="21"/>
  <c r="R200" i="21"/>
  <c r="P200" i="21"/>
  <c r="BI199" i="21"/>
  <c r="BH199" i="21"/>
  <c r="BG199" i="21"/>
  <c r="BE199" i="21"/>
  <c r="T199" i="21"/>
  <c r="R199" i="21"/>
  <c r="P199" i="21"/>
  <c r="BI198" i="21"/>
  <c r="BH198" i="21"/>
  <c r="BG198" i="21"/>
  <c r="BE198" i="21"/>
  <c r="T198" i="21"/>
  <c r="R198" i="21"/>
  <c r="P198" i="21"/>
  <c r="BI197" i="21"/>
  <c r="BH197" i="21"/>
  <c r="BG197" i="21"/>
  <c r="BE197" i="21"/>
  <c r="T197" i="21"/>
  <c r="R197" i="21"/>
  <c r="P197" i="21"/>
  <c r="BI196" i="21"/>
  <c r="BH196" i="21"/>
  <c r="BG196" i="21"/>
  <c r="BE196" i="21"/>
  <c r="T196" i="21"/>
  <c r="R196" i="21"/>
  <c r="P196" i="21"/>
  <c r="BI195" i="21"/>
  <c r="BH195" i="21"/>
  <c r="BG195" i="21"/>
  <c r="BE195" i="21"/>
  <c r="T195" i="21"/>
  <c r="R195" i="21"/>
  <c r="P195" i="21"/>
  <c r="BI194" i="21"/>
  <c r="BH194" i="21"/>
  <c r="BG194" i="21"/>
  <c r="BE194" i="21"/>
  <c r="T194" i="21"/>
  <c r="R194" i="21"/>
  <c r="P194" i="21"/>
  <c r="BI193" i="21"/>
  <c r="BH193" i="21"/>
  <c r="BG193" i="21"/>
  <c r="BE193" i="21"/>
  <c r="T193" i="21"/>
  <c r="R193" i="21"/>
  <c r="P193" i="21"/>
  <c r="BI192" i="21"/>
  <c r="BH192" i="21"/>
  <c r="BG192" i="21"/>
  <c r="BE192" i="21"/>
  <c r="T192" i="21"/>
  <c r="R192" i="21"/>
  <c r="P192" i="21"/>
  <c r="BI191" i="21"/>
  <c r="BH191" i="21"/>
  <c r="BG191" i="21"/>
  <c r="BE191" i="21"/>
  <c r="T191" i="21"/>
  <c r="R191" i="21"/>
  <c r="P191" i="21"/>
  <c r="BI190" i="21"/>
  <c r="BH190" i="21"/>
  <c r="BG190" i="21"/>
  <c r="BE190" i="21"/>
  <c r="T190" i="21"/>
  <c r="R190" i="21"/>
  <c r="P190" i="21"/>
  <c r="BI189" i="21"/>
  <c r="BH189" i="21"/>
  <c r="BG189" i="21"/>
  <c r="BE189" i="21"/>
  <c r="T189" i="21"/>
  <c r="R189" i="21"/>
  <c r="P189" i="21"/>
  <c r="BI188" i="21"/>
  <c r="BH188" i="21"/>
  <c r="BG188" i="21"/>
  <c r="BE188" i="21"/>
  <c r="T188" i="21"/>
  <c r="R188" i="21"/>
  <c r="P188" i="21"/>
  <c r="BI187" i="21"/>
  <c r="BH187" i="21"/>
  <c r="BG187" i="21"/>
  <c r="BE187" i="21"/>
  <c r="T187" i="21"/>
  <c r="R187" i="21"/>
  <c r="P187" i="21"/>
  <c r="BI186" i="21"/>
  <c r="BH186" i="21"/>
  <c r="BG186" i="21"/>
  <c r="BE186" i="21"/>
  <c r="T186" i="21"/>
  <c r="R186" i="21"/>
  <c r="P186" i="21"/>
  <c r="BI185" i="21"/>
  <c r="BH185" i="21"/>
  <c r="BG185" i="21"/>
  <c r="BE185" i="21"/>
  <c r="T185" i="21"/>
  <c r="R185" i="21"/>
  <c r="P185" i="21"/>
  <c r="BI184" i="21"/>
  <c r="BH184" i="21"/>
  <c r="BG184" i="21"/>
  <c r="BE184" i="21"/>
  <c r="T184" i="21"/>
  <c r="R184" i="21"/>
  <c r="P184" i="21"/>
  <c r="BI183" i="21"/>
  <c r="BH183" i="21"/>
  <c r="BG183" i="21"/>
  <c r="BE183" i="21"/>
  <c r="T183" i="21"/>
  <c r="R183" i="21"/>
  <c r="P183" i="21"/>
  <c r="BI182" i="21"/>
  <c r="BH182" i="21"/>
  <c r="BG182" i="21"/>
  <c r="BE182" i="21"/>
  <c r="T182" i="21"/>
  <c r="R182" i="21"/>
  <c r="P182" i="21"/>
  <c r="BI181" i="21"/>
  <c r="BH181" i="21"/>
  <c r="BG181" i="21"/>
  <c r="BE181" i="21"/>
  <c r="T181" i="21"/>
  <c r="R181" i="21"/>
  <c r="P181" i="21"/>
  <c r="BI180" i="21"/>
  <c r="BH180" i="21"/>
  <c r="BG180" i="21"/>
  <c r="BE180" i="21"/>
  <c r="T180" i="21"/>
  <c r="R180" i="21"/>
  <c r="P180" i="21"/>
  <c r="BI179" i="21"/>
  <c r="BH179" i="21"/>
  <c r="BG179" i="21"/>
  <c r="BE179" i="21"/>
  <c r="T179" i="21"/>
  <c r="R179" i="21"/>
  <c r="P179" i="21"/>
  <c r="BI178" i="21"/>
  <c r="BH178" i="21"/>
  <c r="BG178" i="21"/>
  <c r="BE178" i="21"/>
  <c r="T178" i="21"/>
  <c r="R178" i="21"/>
  <c r="P178" i="21"/>
  <c r="BI177" i="21"/>
  <c r="BH177" i="21"/>
  <c r="BG177" i="21"/>
  <c r="BE177" i="21"/>
  <c r="T177" i="21"/>
  <c r="R177" i="21"/>
  <c r="P177" i="21"/>
  <c r="BI176" i="21"/>
  <c r="BH176" i="21"/>
  <c r="BG176" i="21"/>
  <c r="BE176" i="21"/>
  <c r="T176" i="21"/>
  <c r="R176" i="21"/>
  <c r="P176" i="21"/>
  <c r="BI175" i="21"/>
  <c r="BH175" i="21"/>
  <c r="BG175" i="21"/>
  <c r="BE175" i="21"/>
  <c r="T175" i="21"/>
  <c r="R175" i="21"/>
  <c r="P175" i="21"/>
  <c r="BI174" i="21"/>
  <c r="BH174" i="21"/>
  <c r="BG174" i="21"/>
  <c r="BE174" i="21"/>
  <c r="T174" i="21"/>
  <c r="R174" i="21"/>
  <c r="P174" i="21"/>
  <c r="BI173" i="21"/>
  <c r="BH173" i="21"/>
  <c r="BG173" i="21"/>
  <c r="BE173" i="21"/>
  <c r="T173" i="21"/>
  <c r="R173" i="21"/>
  <c r="P173" i="21"/>
  <c r="BI172" i="21"/>
  <c r="BH172" i="21"/>
  <c r="BG172" i="21"/>
  <c r="BE172" i="21"/>
  <c r="T172" i="21"/>
  <c r="R172" i="21"/>
  <c r="P172" i="21"/>
  <c r="BI171" i="21"/>
  <c r="BH171" i="21"/>
  <c r="BG171" i="21"/>
  <c r="BE171" i="21"/>
  <c r="T171" i="21"/>
  <c r="R171" i="21"/>
  <c r="P171" i="21"/>
  <c r="BI170" i="21"/>
  <c r="BH170" i="21"/>
  <c r="BG170" i="21"/>
  <c r="BE170" i="21"/>
  <c r="T170" i="21"/>
  <c r="R170" i="21"/>
  <c r="P170" i="21"/>
  <c r="BI169" i="21"/>
  <c r="BH169" i="21"/>
  <c r="BG169" i="21"/>
  <c r="BE169" i="21"/>
  <c r="T169" i="21"/>
  <c r="R169" i="21"/>
  <c r="P169" i="21"/>
  <c r="BI168" i="21"/>
  <c r="BH168" i="21"/>
  <c r="BG168" i="21"/>
  <c r="BE168" i="21"/>
  <c r="T168" i="21"/>
  <c r="R168" i="21"/>
  <c r="P168" i="21"/>
  <c r="BI167" i="21"/>
  <c r="BH167" i="21"/>
  <c r="BG167" i="21"/>
  <c r="BE167" i="21"/>
  <c r="T167" i="21"/>
  <c r="R167" i="21"/>
  <c r="P167" i="21"/>
  <c r="BI166" i="21"/>
  <c r="BH166" i="21"/>
  <c r="BG166" i="21"/>
  <c r="BE166" i="21"/>
  <c r="T166" i="21"/>
  <c r="R166" i="21"/>
  <c r="P166" i="21"/>
  <c r="BI165" i="21"/>
  <c r="BH165" i="21"/>
  <c r="BG165" i="21"/>
  <c r="BE165" i="21"/>
  <c r="T165" i="21"/>
  <c r="R165" i="21"/>
  <c r="P165" i="21"/>
  <c r="BI164" i="21"/>
  <c r="BH164" i="21"/>
  <c r="BG164" i="21"/>
  <c r="BE164" i="21"/>
  <c r="T164" i="21"/>
  <c r="R164" i="21"/>
  <c r="P164" i="21"/>
  <c r="BI163" i="21"/>
  <c r="BH163" i="21"/>
  <c r="BG163" i="21"/>
  <c r="BE163" i="21"/>
  <c r="T163" i="21"/>
  <c r="R163" i="21"/>
  <c r="P163" i="21"/>
  <c r="BI162" i="21"/>
  <c r="BH162" i="21"/>
  <c r="BG162" i="21"/>
  <c r="BE162" i="21"/>
  <c r="T162" i="21"/>
  <c r="R162" i="21"/>
  <c r="P162" i="21"/>
  <c r="BI161" i="21"/>
  <c r="BH161" i="21"/>
  <c r="BG161" i="21"/>
  <c r="BE161" i="21"/>
  <c r="T161" i="21"/>
  <c r="R161" i="21"/>
  <c r="P161" i="21"/>
  <c r="BI160" i="21"/>
  <c r="BH160" i="21"/>
  <c r="BG160" i="21"/>
  <c r="BE160" i="21"/>
  <c r="T160" i="21"/>
  <c r="R160" i="21"/>
  <c r="P160" i="21"/>
  <c r="BI159" i="21"/>
  <c r="BH159" i="21"/>
  <c r="BG159" i="21"/>
  <c r="BE159" i="21"/>
  <c r="T159" i="21"/>
  <c r="R159" i="21"/>
  <c r="P159" i="21"/>
  <c r="BI158" i="21"/>
  <c r="BH158" i="21"/>
  <c r="BG158" i="21"/>
  <c r="BE158" i="21"/>
  <c r="T158" i="21"/>
  <c r="R158" i="21"/>
  <c r="P158" i="21"/>
  <c r="BI157" i="21"/>
  <c r="BH157" i="21"/>
  <c r="BG157" i="21"/>
  <c r="BE157" i="21"/>
  <c r="T157" i="21"/>
  <c r="R157" i="21"/>
  <c r="P157" i="21"/>
  <c r="BI156" i="21"/>
  <c r="BH156" i="21"/>
  <c r="BG156" i="21"/>
  <c r="BE156" i="21"/>
  <c r="T156" i="21"/>
  <c r="R156" i="21"/>
  <c r="P156" i="21"/>
  <c r="BI155" i="21"/>
  <c r="BH155" i="21"/>
  <c r="BG155" i="21"/>
  <c r="BE155" i="21"/>
  <c r="T155" i="21"/>
  <c r="R155" i="21"/>
  <c r="P155" i="21"/>
  <c r="BI154" i="21"/>
  <c r="BH154" i="21"/>
  <c r="BG154" i="21"/>
  <c r="BE154" i="21"/>
  <c r="T154" i="21"/>
  <c r="R154" i="21"/>
  <c r="P154" i="21"/>
  <c r="BI153" i="21"/>
  <c r="BH153" i="21"/>
  <c r="BG153" i="21"/>
  <c r="BE153" i="21"/>
  <c r="T153" i="21"/>
  <c r="R153" i="21"/>
  <c r="P153" i="21"/>
  <c r="BI152" i="21"/>
  <c r="BH152" i="21"/>
  <c r="BG152" i="21"/>
  <c r="BE152" i="21"/>
  <c r="T152" i="21"/>
  <c r="R152" i="21"/>
  <c r="P152" i="21"/>
  <c r="BI151" i="21"/>
  <c r="BH151" i="21"/>
  <c r="BG151" i="21"/>
  <c r="BE151" i="21"/>
  <c r="T151" i="21"/>
  <c r="R151" i="21"/>
  <c r="P151" i="21"/>
  <c r="BI150" i="21"/>
  <c r="BH150" i="21"/>
  <c r="BG150" i="21"/>
  <c r="BE150" i="21"/>
  <c r="T150" i="21"/>
  <c r="R150" i="21"/>
  <c r="P150" i="21"/>
  <c r="BI149" i="21"/>
  <c r="BH149" i="21"/>
  <c r="BG149" i="21"/>
  <c r="BE149" i="21"/>
  <c r="T149" i="21"/>
  <c r="R149" i="21"/>
  <c r="P149" i="21"/>
  <c r="BI148" i="21"/>
  <c r="BH148" i="21"/>
  <c r="BG148" i="21"/>
  <c r="BE148" i="21"/>
  <c r="T148" i="21"/>
  <c r="R148" i="21"/>
  <c r="P148" i="21"/>
  <c r="BI147" i="21"/>
  <c r="BH147" i="21"/>
  <c r="BG147" i="21"/>
  <c r="BE147" i="21"/>
  <c r="T147" i="21"/>
  <c r="R147" i="21"/>
  <c r="P147" i="21"/>
  <c r="BI146" i="21"/>
  <c r="BH146" i="21"/>
  <c r="BG146" i="21"/>
  <c r="BE146" i="21"/>
  <c r="T146" i="21"/>
  <c r="R146" i="21"/>
  <c r="P146" i="21"/>
  <c r="BI145" i="21"/>
  <c r="BH145" i="21"/>
  <c r="BG145" i="21"/>
  <c r="BE145" i="21"/>
  <c r="T145" i="21"/>
  <c r="R145" i="21"/>
  <c r="P145" i="21"/>
  <c r="BI144" i="21"/>
  <c r="BH144" i="21"/>
  <c r="BG144" i="21"/>
  <c r="BE144" i="21"/>
  <c r="T144" i="21"/>
  <c r="R144" i="21"/>
  <c r="P144" i="21"/>
  <c r="BI143" i="21"/>
  <c r="BH143" i="21"/>
  <c r="BG143" i="21"/>
  <c r="BE143" i="21"/>
  <c r="T143" i="21"/>
  <c r="R143" i="21"/>
  <c r="P143" i="21"/>
  <c r="BI142" i="21"/>
  <c r="BH142" i="21"/>
  <c r="BG142" i="21"/>
  <c r="BE142" i="21"/>
  <c r="T142" i="21"/>
  <c r="R142" i="21"/>
  <c r="P142" i="21"/>
  <c r="BI141" i="21"/>
  <c r="BH141" i="21"/>
  <c r="BG141" i="21"/>
  <c r="BE141" i="21"/>
  <c r="T141" i="21"/>
  <c r="R141" i="21"/>
  <c r="P141" i="21"/>
  <c r="BI139" i="21"/>
  <c r="BH139" i="21"/>
  <c r="BG139" i="21"/>
  <c r="BE139" i="21"/>
  <c r="T139" i="21"/>
  <c r="R139" i="21"/>
  <c r="P139" i="21"/>
  <c r="BI138" i="21"/>
  <c r="BH138" i="21"/>
  <c r="BG138" i="21"/>
  <c r="BE138" i="21"/>
  <c r="T138" i="21"/>
  <c r="R138" i="21"/>
  <c r="P138" i="21"/>
  <c r="BI137" i="21"/>
  <c r="BH137" i="21"/>
  <c r="BG137" i="21"/>
  <c r="BE137" i="21"/>
  <c r="T137" i="21"/>
  <c r="R137" i="21"/>
  <c r="P137" i="21"/>
  <c r="BI136" i="21"/>
  <c r="BH136" i="21"/>
  <c r="BG136" i="21"/>
  <c r="BE136" i="21"/>
  <c r="T136" i="21"/>
  <c r="R136" i="21"/>
  <c r="P136" i="21"/>
  <c r="BI135" i="21"/>
  <c r="BH135" i="21"/>
  <c r="BG135" i="21"/>
  <c r="BE135" i="21"/>
  <c r="T135" i="21"/>
  <c r="R135" i="21"/>
  <c r="P135" i="21"/>
  <c r="BI134" i="21"/>
  <c r="BH134" i="21"/>
  <c r="BG134" i="21"/>
  <c r="BE134" i="21"/>
  <c r="T134" i="21"/>
  <c r="R134" i="21"/>
  <c r="P134" i="21"/>
  <c r="BI133" i="21"/>
  <c r="BH133" i="21"/>
  <c r="BG133" i="21"/>
  <c r="BE133" i="21"/>
  <c r="T133" i="21"/>
  <c r="R133" i="21"/>
  <c r="P133" i="21"/>
  <c r="BI132" i="21"/>
  <c r="BH132" i="21"/>
  <c r="BG132" i="21"/>
  <c r="BE132" i="21"/>
  <c r="T132" i="21"/>
  <c r="R132" i="21"/>
  <c r="P132" i="21"/>
  <c r="BI131" i="21"/>
  <c r="BH131" i="21"/>
  <c r="BG131" i="21"/>
  <c r="BE131" i="21"/>
  <c r="T131" i="21"/>
  <c r="R131" i="21"/>
  <c r="P131" i="21"/>
  <c r="BI130" i="21"/>
  <c r="BH130" i="21"/>
  <c r="BG130" i="21"/>
  <c r="BE130" i="21"/>
  <c r="T130" i="21"/>
  <c r="R130" i="21"/>
  <c r="P130" i="21"/>
  <c r="J124" i="21"/>
  <c r="J123" i="21"/>
  <c r="F123" i="21"/>
  <c r="F121" i="21"/>
  <c r="E119" i="21"/>
  <c r="J96" i="21"/>
  <c r="J95" i="21"/>
  <c r="F95" i="21"/>
  <c r="F93" i="21"/>
  <c r="E91" i="21"/>
  <c r="J22" i="21"/>
  <c r="E22" i="21"/>
  <c r="F124" i="21"/>
  <c r="J21" i="21"/>
  <c r="J16" i="21"/>
  <c r="J121" i="21" s="1"/>
  <c r="E7" i="21"/>
  <c r="E85" i="21" s="1"/>
  <c r="J41" i="20"/>
  <c r="J40" i="20"/>
  <c r="AY119" i="1"/>
  <c r="J39" i="20"/>
  <c r="AX119" i="1" s="1"/>
  <c r="BI176" i="20"/>
  <c r="BH176" i="20"/>
  <c r="BG176" i="20"/>
  <c r="BE176" i="20"/>
  <c r="T176" i="20"/>
  <c r="R176" i="20"/>
  <c r="P176" i="20"/>
  <c r="BI175" i="20"/>
  <c r="BH175" i="20"/>
  <c r="BG175" i="20"/>
  <c r="BE175" i="20"/>
  <c r="T175" i="20"/>
  <c r="R175" i="20"/>
  <c r="P175" i="20"/>
  <c r="BI173" i="20"/>
  <c r="BH173" i="20"/>
  <c r="BG173" i="20"/>
  <c r="BE173" i="20"/>
  <c r="T173" i="20"/>
  <c r="R173" i="20"/>
  <c r="P173" i="20"/>
  <c r="BI172" i="20"/>
  <c r="BH172" i="20"/>
  <c r="BG172" i="20"/>
  <c r="BE172" i="20"/>
  <c r="T172" i="20"/>
  <c r="R172" i="20"/>
  <c r="P172" i="20"/>
  <c r="BI171" i="20"/>
  <c r="BH171" i="20"/>
  <c r="BG171" i="20"/>
  <c r="BE171" i="20"/>
  <c r="T171" i="20"/>
  <c r="R171" i="20"/>
  <c r="P171" i="20"/>
  <c r="BI169" i="20"/>
  <c r="BH169" i="20"/>
  <c r="BG169" i="20"/>
  <c r="BE169" i="20"/>
  <c r="T169" i="20"/>
  <c r="R169" i="20"/>
  <c r="P169" i="20"/>
  <c r="BI168" i="20"/>
  <c r="BH168" i="20"/>
  <c r="BG168" i="20"/>
  <c r="BE168" i="20"/>
  <c r="T168" i="20"/>
  <c r="R168" i="20"/>
  <c r="P168" i="20"/>
  <c r="BI167" i="20"/>
  <c r="BH167" i="20"/>
  <c r="BG167" i="20"/>
  <c r="BE167" i="20"/>
  <c r="T167" i="20"/>
  <c r="R167" i="20"/>
  <c r="P167" i="20"/>
  <c r="BI166" i="20"/>
  <c r="BH166" i="20"/>
  <c r="BG166" i="20"/>
  <c r="BE166" i="20"/>
  <c r="T166" i="20"/>
  <c r="R166" i="20"/>
  <c r="P166" i="20"/>
  <c r="BI165" i="20"/>
  <c r="BH165" i="20"/>
  <c r="BG165" i="20"/>
  <c r="BE165" i="20"/>
  <c r="T165" i="20"/>
  <c r="R165" i="20"/>
  <c r="P165" i="20"/>
  <c r="BI164" i="20"/>
  <c r="BH164" i="20"/>
  <c r="BG164" i="20"/>
  <c r="BE164" i="20"/>
  <c r="T164" i="20"/>
  <c r="R164" i="20"/>
  <c r="P164" i="20"/>
  <c r="BI163" i="20"/>
  <c r="BH163" i="20"/>
  <c r="BG163" i="20"/>
  <c r="BE163" i="20"/>
  <c r="T163" i="20"/>
  <c r="R163" i="20"/>
  <c r="P163" i="20"/>
  <c r="BI162" i="20"/>
  <c r="BH162" i="20"/>
  <c r="BG162" i="20"/>
  <c r="BE162" i="20"/>
  <c r="T162" i="20"/>
  <c r="R162" i="20"/>
  <c r="P162" i="20"/>
  <c r="BI161" i="20"/>
  <c r="BH161" i="20"/>
  <c r="BG161" i="20"/>
  <c r="BE161" i="20"/>
  <c r="T161" i="20"/>
  <c r="R161" i="20"/>
  <c r="P161" i="20"/>
  <c r="BI160" i="20"/>
  <c r="BH160" i="20"/>
  <c r="BG160" i="20"/>
  <c r="BE160" i="20"/>
  <c r="T160" i="20"/>
  <c r="R160" i="20"/>
  <c r="P160" i="20"/>
  <c r="BI159" i="20"/>
  <c r="BH159" i="20"/>
  <c r="BG159" i="20"/>
  <c r="BE159" i="20"/>
  <c r="T159" i="20"/>
  <c r="R159" i="20"/>
  <c r="P159" i="20"/>
  <c r="BI158" i="20"/>
  <c r="BH158" i="20"/>
  <c r="BG158" i="20"/>
  <c r="BE158" i="20"/>
  <c r="T158" i="20"/>
  <c r="R158" i="20"/>
  <c r="P158" i="20"/>
  <c r="BI156" i="20"/>
  <c r="BH156" i="20"/>
  <c r="BG156" i="20"/>
  <c r="BE156" i="20"/>
  <c r="T156" i="20"/>
  <c r="R156" i="20"/>
  <c r="P156" i="20"/>
  <c r="BI155" i="20"/>
  <c r="BH155" i="20"/>
  <c r="BG155" i="20"/>
  <c r="BE155" i="20"/>
  <c r="T155" i="20"/>
  <c r="R155" i="20"/>
  <c r="P155" i="20"/>
  <c r="BI154" i="20"/>
  <c r="BH154" i="20"/>
  <c r="BG154" i="20"/>
  <c r="BE154" i="20"/>
  <c r="T154" i="20"/>
  <c r="R154" i="20"/>
  <c r="P154" i="20"/>
  <c r="BI153" i="20"/>
  <c r="BH153" i="20"/>
  <c r="BG153" i="20"/>
  <c r="BE153" i="20"/>
  <c r="T153" i="20"/>
  <c r="R153" i="20"/>
  <c r="P153" i="20"/>
  <c r="BI152" i="20"/>
  <c r="BH152" i="20"/>
  <c r="BG152" i="20"/>
  <c r="BE152" i="20"/>
  <c r="T152" i="20"/>
  <c r="R152" i="20"/>
  <c r="P152" i="20"/>
  <c r="BI151" i="20"/>
  <c r="BH151" i="20"/>
  <c r="BG151" i="20"/>
  <c r="BE151" i="20"/>
  <c r="T151" i="20"/>
  <c r="R151" i="20"/>
  <c r="P151" i="20"/>
  <c r="BI150" i="20"/>
  <c r="BH150" i="20"/>
  <c r="BG150" i="20"/>
  <c r="BE150" i="20"/>
  <c r="T150" i="20"/>
  <c r="R150" i="20"/>
  <c r="P150" i="20"/>
  <c r="BI149" i="20"/>
  <c r="BH149" i="20"/>
  <c r="BG149" i="20"/>
  <c r="BE149" i="20"/>
  <c r="T149" i="20"/>
  <c r="R149" i="20"/>
  <c r="P149" i="20"/>
  <c r="BI148" i="20"/>
  <c r="BH148" i="20"/>
  <c r="BG148" i="20"/>
  <c r="BE148" i="20"/>
  <c r="T148" i="20"/>
  <c r="R148" i="20"/>
  <c r="P148" i="20"/>
  <c r="BI147" i="20"/>
  <c r="BH147" i="20"/>
  <c r="BG147" i="20"/>
  <c r="BE147" i="20"/>
  <c r="T147" i="20"/>
  <c r="R147" i="20"/>
  <c r="P147" i="20"/>
  <c r="BI146" i="20"/>
  <c r="BH146" i="20"/>
  <c r="BG146" i="20"/>
  <c r="BE146" i="20"/>
  <c r="T146" i="20"/>
  <c r="R146" i="20"/>
  <c r="P146" i="20"/>
  <c r="BI145" i="20"/>
  <c r="BH145" i="20"/>
  <c r="BG145" i="20"/>
  <c r="BE145" i="20"/>
  <c r="T145" i="20"/>
  <c r="R145" i="20"/>
  <c r="P145" i="20"/>
  <c r="BI144" i="20"/>
  <c r="BH144" i="20"/>
  <c r="BG144" i="20"/>
  <c r="BE144" i="20"/>
  <c r="T144" i="20"/>
  <c r="R144" i="20"/>
  <c r="P144" i="20"/>
  <c r="BI143" i="20"/>
  <c r="BH143" i="20"/>
  <c r="BG143" i="20"/>
  <c r="BE143" i="20"/>
  <c r="T143" i="20"/>
  <c r="R143" i="20"/>
  <c r="P143" i="20"/>
  <c r="BI142" i="20"/>
  <c r="BH142" i="20"/>
  <c r="BG142" i="20"/>
  <c r="BE142" i="20"/>
  <c r="T142" i="20"/>
  <c r="R142" i="20"/>
  <c r="P142" i="20"/>
  <c r="BI141" i="20"/>
  <c r="BH141" i="20"/>
  <c r="BG141" i="20"/>
  <c r="BE141" i="20"/>
  <c r="T141" i="20"/>
  <c r="R141" i="20"/>
  <c r="P141" i="20"/>
  <c r="BI140" i="20"/>
  <c r="BH140" i="20"/>
  <c r="BG140" i="20"/>
  <c r="BE140" i="20"/>
  <c r="T140" i="20"/>
  <c r="R140" i="20"/>
  <c r="P140" i="20"/>
  <c r="BI139" i="20"/>
  <c r="BH139" i="20"/>
  <c r="BG139" i="20"/>
  <c r="BE139" i="20"/>
  <c r="T139" i="20"/>
  <c r="R139" i="20"/>
  <c r="P139" i="20"/>
  <c r="BI138" i="20"/>
  <c r="BH138" i="20"/>
  <c r="BG138" i="20"/>
  <c r="BE138" i="20"/>
  <c r="T138" i="20"/>
  <c r="R138" i="20"/>
  <c r="P138" i="20"/>
  <c r="BI137" i="20"/>
  <c r="BH137" i="20"/>
  <c r="BG137" i="20"/>
  <c r="BE137" i="20"/>
  <c r="T137" i="20"/>
  <c r="R137" i="20"/>
  <c r="P137" i="20"/>
  <c r="BI136" i="20"/>
  <c r="BH136" i="20"/>
  <c r="BG136" i="20"/>
  <c r="BE136" i="20"/>
  <c r="T136" i="20"/>
  <c r="R136" i="20"/>
  <c r="P136" i="20"/>
  <c r="BI135" i="20"/>
  <c r="BH135" i="20"/>
  <c r="BG135" i="20"/>
  <c r="BE135" i="20"/>
  <c r="T135" i="20"/>
  <c r="R135" i="20"/>
  <c r="P135" i="20"/>
  <c r="BI134" i="20"/>
  <c r="BH134" i="20"/>
  <c r="BG134" i="20"/>
  <c r="BE134" i="20"/>
  <c r="T134" i="20"/>
  <c r="R134" i="20"/>
  <c r="P134" i="20"/>
  <c r="BI133" i="20"/>
  <c r="BH133" i="20"/>
  <c r="BG133" i="20"/>
  <c r="BE133" i="20"/>
  <c r="T133" i="20"/>
  <c r="R133" i="20"/>
  <c r="P133" i="20"/>
  <c r="BI132" i="20"/>
  <c r="BH132" i="20"/>
  <c r="BG132" i="20"/>
  <c r="BE132" i="20"/>
  <c r="T132" i="20"/>
  <c r="R132" i="20"/>
  <c r="P132" i="20"/>
  <c r="F123" i="20"/>
  <c r="E121" i="20"/>
  <c r="F93" i="20"/>
  <c r="E91" i="20"/>
  <c r="J28" i="20"/>
  <c r="E28" i="20"/>
  <c r="J126" i="20" s="1"/>
  <c r="J27" i="20"/>
  <c r="J25" i="20"/>
  <c r="E25" i="20"/>
  <c r="J125" i="20"/>
  <c r="J24" i="20"/>
  <c r="J22" i="20"/>
  <c r="E22" i="20"/>
  <c r="F126" i="20" s="1"/>
  <c r="J21" i="20"/>
  <c r="J19" i="20"/>
  <c r="E19" i="20"/>
  <c r="F95" i="20" s="1"/>
  <c r="J18" i="20"/>
  <c r="J16" i="20"/>
  <c r="J93" i="20" s="1"/>
  <c r="E7" i="20"/>
  <c r="E115" i="20" s="1"/>
  <c r="J41" i="19"/>
  <c r="J40" i="19"/>
  <c r="AY118" i="1" s="1"/>
  <c r="J39" i="19"/>
  <c r="AX118" i="1"/>
  <c r="BI350" i="19"/>
  <c r="BH350" i="19"/>
  <c r="BG350" i="19"/>
  <c r="BE350" i="19"/>
  <c r="T350" i="19"/>
  <c r="R350" i="19"/>
  <c r="P350" i="19"/>
  <c r="BI349" i="19"/>
  <c r="BH349" i="19"/>
  <c r="BG349" i="19"/>
  <c r="BE349" i="19"/>
  <c r="T349" i="19"/>
  <c r="R349" i="19"/>
  <c r="P349" i="19"/>
  <c r="BI347" i="19"/>
  <c r="BH347" i="19"/>
  <c r="BG347" i="19"/>
  <c r="BE347" i="19"/>
  <c r="T347" i="19"/>
  <c r="R347" i="19"/>
  <c r="P347" i="19"/>
  <c r="BI346" i="19"/>
  <c r="BH346" i="19"/>
  <c r="BG346" i="19"/>
  <c r="BE346" i="19"/>
  <c r="T346" i="19"/>
  <c r="R346" i="19"/>
  <c r="P346" i="19"/>
  <c r="BI345" i="19"/>
  <c r="BH345" i="19"/>
  <c r="BG345" i="19"/>
  <c r="BE345" i="19"/>
  <c r="T345" i="19"/>
  <c r="R345" i="19"/>
  <c r="P345" i="19"/>
  <c r="BI344" i="19"/>
  <c r="BH344" i="19"/>
  <c r="BG344" i="19"/>
  <c r="BE344" i="19"/>
  <c r="T344" i="19"/>
  <c r="R344" i="19"/>
  <c r="P344" i="19"/>
  <c r="BI342" i="19"/>
  <c r="BH342" i="19"/>
  <c r="BG342" i="19"/>
  <c r="BE342" i="19"/>
  <c r="T342" i="19"/>
  <c r="R342" i="19"/>
  <c r="P342" i="19"/>
  <c r="BI341" i="19"/>
  <c r="BH341" i="19"/>
  <c r="BG341" i="19"/>
  <c r="BE341" i="19"/>
  <c r="T341" i="19"/>
  <c r="R341" i="19"/>
  <c r="P341" i="19"/>
  <c r="BI340" i="19"/>
  <c r="BH340" i="19"/>
  <c r="BG340" i="19"/>
  <c r="BE340" i="19"/>
  <c r="T340" i="19"/>
  <c r="R340" i="19"/>
  <c r="P340" i="19"/>
  <c r="BI339" i="19"/>
  <c r="BH339" i="19"/>
  <c r="BG339" i="19"/>
  <c r="BE339" i="19"/>
  <c r="T339" i="19"/>
  <c r="R339" i="19"/>
  <c r="P339" i="19"/>
  <c r="BI338" i="19"/>
  <c r="BH338" i="19"/>
  <c r="BG338" i="19"/>
  <c r="BE338" i="19"/>
  <c r="T338" i="19"/>
  <c r="R338" i="19"/>
  <c r="P338" i="19"/>
  <c r="BI337" i="19"/>
  <c r="BH337" i="19"/>
  <c r="BG337" i="19"/>
  <c r="BE337" i="19"/>
  <c r="T337" i="19"/>
  <c r="R337" i="19"/>
  <c r="P337" i="19"/>
  <c r="BI336" i="19"/>
  <c r="BH336" i="19"/>
  <c r="BG336" i="19"/>
  <c r="BE336" i="19"/>
  <c r="T336" i="19"/>
  <c r="R336" i="19"/>
  <c r="P336" i="19"/>
  <c r="BI335" i="19"/>
  <c r="BH335" i="19"/>
  <c r="BG335" i="19"/>
  <c r="BE335" i="19"/>
  <c r="T335" i="19"/>
  <c r="R335" i="19"/>
  <c r="P335" i="19"/>
  <c r="BI334" i="19"/>
  <c r="BH334" i="19"/>
  <c r="BG334" i="19"/>
  <c r="BE334" i="19"/>
  <c r="T334" i="19"/>
  <c r="R334" i="19"/>
  <c r="P334" i="19"/>
  <c r="BI333" i="19"/>
  <c r="BH333" i="19"/>
  <c r="BG333" i="19"/>
  <c r="BE333" i="19"/>
  <c r="T333" i="19"/>
  <c r="R333" i="19"/>
  <c r="P333" i="19"/>
  <c r="BI332" i="19"/>
  <c r="BH332" i="19"/>
  <c r="BG332" i="19"/>
  <c r="BE332" i="19"/>
  <c r="T332" i="19"/>
  <c r="R332" i="19"/>
  <c r="P332" i="19"/>
  <c r="BI331" i="19"/>
  <c r="BH331" i="19"/>
  <c r="BG331" i="19"/>
  <c r="BE331" i="19"/>
  <c r="T331" i="19"/>
  <c r="R331" i="19"/>
  <c r="P331" i="19"/>
  <c r="BI330" i="19"/>
  <c r="BH330" i="19"/>
  <c r="BG330" i="19"/>
  <c r="BE330" i="19"/>
  <c r="T330" i="19"/>
  <c r="R330" i="19"/>
  <c r="P330" i="19"/>
  <c r="BI329" i="19"/>
  <c r="BH329" i="19"/>
  <c r="BG329" i="19"/>
  <c r="BE329" i="19"/>
  <c r="T329" i="19"/>
  <c r="R329" i="19"/>
  <c r="P329" i="19"/>
  <c r="BI328" i="19"/>
  <c r="BH328" i="19"/>
  <c r="BG328" i="19"/>
  <c r="BE328" i="19"/>
  <c r="T328" i="19"/>
  <c r="R328" i="19"/>
  <c r="P328" i="19"/>
  <c r="BI327" i="19"/>
  <c r="BH327" i="19"/>
  <c r="BG327" i="19"/>
  <c r="BE327" i="19"/>
  <c r="T327" i="19"/>
  <c r="R327" i="19"/>
  <c r="P327" i="19"/>
  <c r="BI326" i="19"/>
  <c r="BH326" i="19"/>
  <c r="BG326" i="19"/>
  <c r="BE326" i="19"/>
  <c r="T326" i="19"/>
  <c r="R326" i="19"/>
  <c r="P326" i="19"/>
  <c r="BI325" i="19"/>
  <c r="BH325" i="19"/>
  <c r="BG325" i="19"/>
  <c r="BE325" i="19"/>
  <c r="T325" i="19"/>
  <c r="R325" i="19"/>
  <c r="P325" i="19"/>
  <c r="BI324" i="19"/>
  <c r="BH324" i="19"/>
  <c r="BG324" i="19"/>
  <c r="BE324" i="19"/>
  <c r="T324" i="19"/>
  <c r="R324" i="19"/>
  <c r="P324" i="19"/>
  <c r="BI323" i="19"/>
  <c r="BH323" i="19"/>
  <c r="BG323" i="19"/>
  <c r="BE323" i="19"/>
  <c r="T323" i="19"/>
  <c r="R323" i="19"/>
  <c r="P323" i="19"/>
  <c r="BI322" i="19"/>
  <c r="BH322" i="19"/>
  <c r="BG322" i="19"/>
  <c r="BE322" i="19"/>
  <c r="T322" i="19"/>
  <c r="R322" i="19"/>
  <c r="P322" i="19"/>
  <c r="BI321" i="19"/>
  <c r="BH321" i="19"/>
  <c r="BG321" i="19"/>
  <c r="BE321" i="19"/>
  <c r="T321" i="19"/>
  <c r="R321" i="19"/>
  <c r="P321" i="19"/>
  <c r="BI320" i="19"/>
  <c r="BH320" i="19"/>
  <c r="BG320" i="19"/>
  <c r="BE320" i="19"/>
  <c r="T320" i="19"/>
  <c r="R320" i="19"/>
  <c r="P320" i="19"/>
  <c r="BI319" i="19"/>
  <c r="BH319" i="19"/>
  <c r="BG319" i="19"/>
  <c r="BE319" i="19"/>
  <c r="T319" i="19"/>
  <c r="R319" i="19"/>
  <c r="P319" i="19"/>
  <c r="BI318" i="19"/>
  <c r="BH318" i="19"/>
  <c r="BG318" i="19"/>
  <c r="BE318" i="19"/>
  <c r="T318" i="19"/>
  <c r="R318" i="19"/>
  <c r="P318" i="19"/>
  <c r="BI317" i="19"/>
  <c r="BH317" i="19"/>
  <c r="BG317" i="19"/>
  <c r="BE317" i="19"/>
  <c r="T317" i="19"/>
  <c r="R317" i="19"/>
  <c r="P317" i="19"/>
  <c r="BI316" i="19"/>
  <c r="BH316" i="19"/>
  <c r="BG316" i="19"/>
  <c r="BE316" i="19"/>
  <c r="T316" i="19"/>
  <c r="R316" i="19"/>
  <c r="P316" i="19"/>
  <c r="BI315" i="19"/>
  <c r="BH315" i="19"/>
  <c r="BG315" i="19"/>
  <c r="BE315" i="19"/>
  <c r="T315" i="19"/>
  <c r="R315" i="19"/>
  <c r="P315" i="19"/>
  <c r="BI314" i="19"/>
  <c r="BH314" i="19"/>
  <c r="BG314" i="19"/>
  <c r="BE314" i="19"/>
  <c r="T314" i="19"/>
  <c r="R314" i="19"/>
  <c r="P314" i="19"/>
  <c r="BI313" i="19"/>
  <c r="BH313" i="19"/>
  <c r="BG313" i="19"/>
  <c r="BE313" i="19"/>
  <c r="T313" i="19"/>
  <c r="R313" i="19"/>
  <c r="P313" i="19"/>
  <c r="BI312" i="19"/>
  <c r="BH312" i="19"/>
  <c r="BG312" i="19"/>
  <c r="BE312" i="19"/>
  <c r="T312" i="19"/>
  <c r="R312" i="19"/>
  <c r="P312" i="19"/>
  <c r="BI311" i="19"/>
  <c r="BH311" i="19"/>
  <c r="BG311" i="19"/>
  <c r="BE311" i="19"/>
  <c r="T311" i="19"/>
  <c r="R311" i="19"/>
  <c r="P311" i="19"/>
  <c r="BI310" i="19"/>
  <c r="BH310" i="19"/>
  <c r="BG310" i="19"/>
  <c r="BE310" i="19"/>
  <c r="T310" i="19"/>
  <c r="R310" i="19"/>
  <c r="P310" i="19"/>
  <c r="BI309" i="19"/>
  <c r="BH309" i="19"/>
  <c r="BG309" i="19"/>
  <c r="BE309" i="19"/>
  <c r="T309" i="19"/>
  <c r="R309" i="19"/>
  <c r="P309" i="19"/>
  <c r="BI308" i="19"/>
  <c r="BH308" i="19"/>
  <c r="BG308" i="19"/>
  <c r="BE308" i="19"/>
  <c r="T308" i="19"/>
  <c r="R308" i="19"/>
  <c r="P308" i="19"/>
  <c r="BI307" i="19"/>
  <c r="BH307" i="19"/>
  <c r="BG307" i="19"/>
  <c r="BE307" i="19"/>
  <c r="T307" i="19"/>
  <c r="R307" i="19"/>
  <c r="P307" i="19"/>
  <c r="BI306" i="19"/>
  <c r="BH306" i="19"/>
  <c r="BG306" i="19"/>
  <c r="BE306" i="19"/>
  <c r="T306" i="19"/>
  <c r="R306" i="19"/>
  <c r="P306" i="19"/>
  <c r="BI305" i="19"/>
  <c r="BH305" i="19"/>
  <c r="BG305" i="19"/>
  <c r="BE305" i="19"/>
  <c r="T305" i="19"/>
  <c r="R305" i="19"/>
  <c r="P305" i="19"/>
  <c r="BI304" i="19"/>
  <c r="BH304" i="19"/>
  <c r="BG304" i="19"/>
  <c r="BE304" i="19"/>
  <c r="T304" i="19"/>
  <c r="R304" i="19"/>
  <c r="P304" i="19"/>
  <c r="BI303" i="19"/>
  <c r="BH303" i="19"/>
  <c r="BG303" i="19"/>
  <c r="BE303" i="19"/>
  <c r="T303" i="19"/>
  <c r="R303" i="19"/>
  <c r="P303" i="19"/>
  <c r="BI301" i="19"/>
  <c r="BH301" i="19"/>
  <c r="BG301" i="19"/>
  <c r="BE301" i="19"/>
  <c r="T301" i="19"/>
  <c r="R301" i="19"/>
  <c r="P301" i="19"/>
  <c r="BI300" i="19"/>
  <c r="BH300" i="19"/>
  <c r="BG300" i="19"/>
  <c r="BE300" i="19"/>
  <c r="T300" i="19"/>
  <c r="R300" i="19"/>
  <c r="P300" i="19"/>
  <c r="BI299" i="19"/>
  <c r="BH299" i="19"/>
  <c r="BG299" i="19"/>
  <c r="BE299" i="19"/>
  <c r="T299" i="19"/>
  <c r="R299" i="19"/>
  <c r="P299" i="19"/>
  <c r="BI298" i="19"/>
  <c r="BH298" i="19"/>
  <c r="BG298" i="19"/>
  <c r="BE298" i="19"/>
  <c r="T298" i="19"/>
  <c r="R298" i="19"/>
  <c r="P298" i="19"/>
  <c r="BI297" i="19"/>
  <c r="BH297" i="19"/>
  <c r="BG297" i="19"/>
  <c r="BE297" i="19"/>
  <c r="T297" i="19"/>
  <c r="R297" i="19"/>
  <c r="P297" i="19"/>
  <c r="BI296" i="19"/>
  <c r="BH296" i="19"/>
  <c r="BG296" i="19"/>
  <c r="BE296" i="19"/>
  <c r="T296" i="19"/>
  <c r="R296" i="19"/>
  <c r="P296" i="19"/>
  <c r="BI295" i="19"/>
  <c r="BH295" i="19"/>
  <c r="BG295" i="19"/>
  <c r="BE295" i="19"/>
  <c r="T295" i="19"/>
  <c r="R295" i="19"/>
  <c r="P295" i="19"/>
  <c r="BI294" i="19"/>
  <c r="BH294" i="19"/>
  <c r="BG294" i="19"/>
  <c r="BE294" i="19"/>
  <c r="T294" i="19"/>
  <c r="R294" i="19"/>
  <c r="P294" i="19"/>
  <c r="BI293" i="19"/>
  <c r="BH293" i="19"/>
  <c r="BG293" i="19"/>
  <c r="BE293" i="19"/>
  <c r="T293" i="19"/>
  <c r="R293" i="19"/>
  <c r="P293" i="19"/>
  <c r="BI292" i="19"/>
  <c r="BH292" i="19"/>
  <c r="BG292" i="19"/>
  <c r="BE292" i="19"/>
  <c r="T292" i="19"/>
  <c r="R292" i="19"/>
  <c r="P292" i="19"/>
  <c r="BI291" i="19"/>
  <c r="BH291" i="19"/>
  <c r="BG291" i="19"/>
  <c r="BE291" i="19"/>
  <c r="T291" i="19"/>
  <c r="R291" i="19"/>
  <c r="P291" i="19"/>
  <c r="BI290" i="19"/>
  <c r="BH290" i="19"/>
  <c r="BG290" i="19"/>
  <c r="BE290" i="19"/>
  <c r="T290" i="19"/>
  <c r="R290" i="19"/>
  <c r="P290" i="19"/>
  <c r="BI289" i="19"/>
  <c r="BH289" i="19"/>
  <c r="BG289" i="19"/>
  <c r="BE289" i="19"/>
  <c r="T289" i="19"/>
  <c r="R289" i="19"/>
  <c r="P289" i="19"/>
  <c r="BI288" i="19"/>
  <c r="BH288" i="19"/>
  <c r="BG288" i="19"/>
  <c r="BE288" i="19"/>
  <c r="T288" i="19"/>
  <c r="R288" i="19"/>
  <c r="P288" i="19"/>
  <c r="BI287" i="19"/>
  <c r="BH287" i="19"/>
  <c r="BG287" i="19"/>
  <c r="BE287" i="19"/>
  <c r="T287" i="19"/>
  <c r="R287" i="19"/>
  <c r="P287" i="19"/>
  <c r="BI286" i="19"/>
  <c r="BH286" i="19"/>
  <c r="BG286" i="19"/>
  <c r="BE286" i="19"/>
  <c r="T286" i="19"/>
  <c r="R286" i="19"/>
  <c r="P286" i="19"/>
  <c r="BI285" i="19"/>
  <c r="BH285" i="19"/>
  <c r="BG285" i="19"/>
  <c r="BE285" i="19"/>
  <c r="T285" i="19"/>
  <c r="R285" i="19"/>
  <c r="P285" i="19"/>
  <c r="BI284" i="19"/>
  <c r="BH284" i="19"/>
  <c r="BG284" i="19"/>
  <c r="BE284" i="19"/>
  <c r="T284" i="19"/>
  <c r="R284" i="19"/>
  <c r="P284" i="19"/>
  <c r="BI283" i="19"/>
  <c r="BH283" i="19"/>
  <c r="BG283" i="19"/>
  <c r="BE283" i="19"/>
  <c r="T283" i="19"/>
  <c r="R283" i="19"/>
  <c r="P283" i="19"/>
  <c r="BI282" i="19"/>
  <c r="BH282" i="19"/>
  <c r="BG282" i="19"/>
  <c r="BE282" i="19"/>
  <c r="T282" i="19"/>
  <c r="R282" i="19"/>
  <c r="P282" i="19"/>
  <c r="BI281" i="19"/>
  <c r="BH281" i="19"/>
  <c r="BG281" i="19"/>
  <c r="BE281" i="19"/>
  <c r="T281" i="19"/>
  <c r="R281" i="19"/>
  <c r="P281" i="19"/>
  <c r="BI280" i="19"/>
  <c r="BH280" i="19"/>
  <c r="BG280" i="19"/>
  <c r="BE280" i="19"/>
  <c r="T280" i="19"/>
  <c r="R280" i="19"/>
  <c r="P280" i="19"/>
  <c r="BI279" i="19"/>
  <c r="BH279" i="19"/>
  <c r="BG279" i="19"/>
  <c r="BE279" i="19"/>
  <c r="T279" i="19"/>
  <c r="R279" i="19"/>
  <c r="P279" i="19"/>
  <c r="BI278" i="19"/>
  <c r="BH278" i="19"/>
  <c r="BG278" i="19"/>
  <c r="BE278" i="19"/>
  <c r="T278" i="19"/>
  <c r="R278" i="19"/>
  <c r="P278" i="19"/>
  <c r="BI277" i="19"/>
  <c r="BH277" i="19"/>
  <c r="BG277" i="19"/>
  <c r="BE277" i="19"/>
  <c r="T277" i="19"/>
  <c r="R277" i="19"/>
  <c r="P277" i="19"/>
  <c r="BI276" i="19"/>
  <c r="BH276" i="19"/>
  <c r="BG276" i="19"/>
  <c r="BE276" i="19"/>
  <c r="T276" i="19"/>
  <c r="R276" i="19"/>
  <c r="P276" i="19"/>
  <c r="BI275" i="19"/>
  <c r="BH275" i="19"/>
  <c r="BG275" i="19"/>
  <c r="BE275" i="19"/>
  <c r="T275" i="19"/>
  <c r="R275" i="19"/>
  <c r="P275" i="19"/>
  <c r="BI274" i="19"/>
  <c r="BH274" i="19"/>
  <c r="BG274" i="19"/>
  <c r="BE274" i="19"/>
  <c r="T274" i="19"/>
  <c r="R274" i="19"/>
  <c r="P274" i="19"/>
  <c r="BI273" i="19"/>
  <c r="BH273" i="19"/>
  <c r="BG273" i="19"/>
  <c r="BE273" i="19"/>
  <c r="T273" i="19"/>
  <c r="R273" i="19"/>
  <c r="P273" i="19"/>
  <c r="BI272" i="19"/>
  <c r="BH272" i="19"/>
  <c r="BG272" i="19"/>
  <c r="BE272" i="19"/>
  <c r="T272" i="19"/>
  <c r="R272" i="19"/>
  <c r="P272" i="19"/>
  <c r="BI271" i="19"/>
  <c r="BH271" i="19"/>
  <c r="BG271" i="19"/>
  <c r="BE271" i="19"/>
  <c r="T271" i="19"/>
  <c r="R271" i="19"/>
  <c r="P271" i="19"/>
  <c r="BI270" i="19"/>
  <c r="BH270" i="19"/>
  <c r="BG270" i="19"/>
  <c r="BE270" i="19"/>
  <c r="T270" i="19"/>
  <c r="R270" i="19"/>
  <c r="P270" i="19"/>
  <c r="BI269" i="19"/>
  <c r="BH269" i="19"/>
  <c r="BG269" i="19"/>
  <c r="BE269" i="19"/>
  <c r="T269" i="19"/>
  <c r="R269" i="19"/>
  <c r="P269" i="19"/>
  <c r="BI268" i="19"/>
  <c r="BH268" i="19"/>
  <c r="BG268" i="19"/>
  <c r="BE268" i="19"/>
  <c r="T268" i="19"/>
  <c r="R268" i="19"/>
  <c r="P268" i="19"/>
  <c r="BI267" i="19"/>
  <c r="BH267" i="19"/>
  <c r="BG267" i="19"/>
  <c r="BE267" i="19"/>
  <c r="T267" i="19"/>
  <c r="R267" i="19"/>
  <c r="P267" i="19"/>
  <c r="BI266" i="19"/>
  <c r="BH266" i="19"/>
  <c r="BG266" i="19"/>
  <c r="BE266" i="19"/>
  <c r="T266" i="19"/>
  <c r="R266" i="19"/>
  <c r="P266" i="19"/>
  <c r="BI265" i="19"/>
  <c r="BH265" i="19"/>
  <c r="BG265" i="19"/>
  <c r="BE265" i="19"/>
  <c r="T265" i="19"/>
  <c r="R265" i="19"/>
  <c r="P265" i="19"/>
  <c r="BI264" i="19"/>
  <c r="BH264" i="19"/>
  <c r="BG264" i="19"/>
  <c r="BE264" i="19"/>
  <c r="T264" i="19"/>
  <c r="R264" i="19"/>
  <c r="P264" i="19"/>
  <c r="BI263" i="19"/>
  <c r="BH263" i="19"/>
  <c r="BG263" i="19"/>
  <c r="BE263" i="19"/>
  <c r="T263" i="19"/>
  <c r="R263" i="19"/>
  <c r="P263" i="19"/>
  <c r="BI262" i="19"/>
  <c r="BH262" i="19"/>
  <c r="BG262" i="19"/>
  <c r="BE262" i="19"/>
  <c r="T262" i="19"/>
  <c r="R262" i="19"/>
  <c r="P262" i="19"/>
  <c r="BI261" i="19"/>
  <c r="BH261" i="19"/>
  <c r="BG261" i="19"/>
  <c r="BE261" i="19"/>
  <c r="T261" i="19"/>
  <c r="R261" i="19"/>
  <c r="P261" i="19"/>
  <c r="BI260" i="19"/>
  <c r="BH260" i="19"/>
  <c r="BG260" i="19"/>
  <c r="BE260" i="19"/>
  <c r="T260" i="19"/>
  <c r="R260" i="19"/>
  <c r="P260" i="19"/>
  <c r="BI259" i="19"/>
  <c r="BH259" i="19"/>
  <c r="BG259" i="19"/>
  <c r="BE259" i="19"/>
  <c r="T259" i="19"/>
  <c r="R259" i="19"/>
  <c r="P259" i="19"/>
  <c r="BI258" i="19"/>
  <c r="BH258" i="19"/>
  <c r="BG258" i="19"/>
  <c r="BE258" i="19"/>
  <c r="T258" i="19"/>
  <c r="R258" i="19"/>
  <c r="P258" i="19"/>
  <c r="BI257" i="19"/>
  <c r="BH257" i="19"/>
  <c r="BG257" i="19"/>
  <c r="BE257" i="19"/>
  <c r="T257" i="19"/>
  <c r="R257" i="19"/>
  <c r="P257" i="19"/>
  <c r="BI256" i="19"/>
  <c r="BH256" i="19"/>
  <c r="BG256" i="19"/>
  <c r="BE256" i="19"/>
  <c r="T256" i="19"/>
  <c r="R256" i="19"/>
  <c r="P256" i="19"/>
  <c r="BI255" i="19"/>
  <c r="BH255" i="19"/>
  <c r="BG255" i="19"/>
  <c r="BE255" i="19"/>
  <c r="T255" i="19"/>
  <c r="R255" i="19"/>
  <c r="P255" i="19"/>
  <c r="BI254" i="19"/>
  <c r="BH254" i="19"/>
  <c r="BG254" i="19"/>
  <c r="BE254" i="19"/>
  <c r="T254" i="19"/>
  <c r="R254" i="19"/>
  <c r="P254" i="19"/>
  <c r="BI253" i="19"/>
  <c r="BH253" i="19"/>
  <c r="BG253" i="19"/>
  <c r="BE253" i="19"/>
  <c r="T253" i="19"/>
  <c r="R253" i="19"/>
  <c r="P253" i="19"/>
  <c r="BI252" i="19"/>
  <c r="BH252" i="19"/>
  <c r="BG252" i="19"/>
  <c r="BE252" i="19"/>
  <c r="T252" i="19"/>
  <c r="R252" i="19"/>
  <c r="P252" i="19"/>
  <c r="BI251" i="19"/>
  <c r="BH251" i="19"/>
  <c r="BG251" i="19"/>
  <c r="BE251" i="19"/>
  <c r="T251" i="19"/>
  <c r="R251" i="19"/>
  <c r="P251" i="19"/>
  <c r="BI250" i="19"/>
  <c r="BH250" i="19"/>
  <c r="BG250" i="19"/>
  <c r="BE250" i="19"/>
  <c r="T250" i="19"/>
  <c r="R250" i="19"/>
  <c r="P250" i="19"/>
  <c r="BI249" i="19"/>
  <c r="BH249" i="19"/>
  <c r="BG249" i="19"/>
  <c r="BE249" i="19"/>
  <c r="T249" i="19"/>
  <c r="R249" i="19"/>
  <c r="P249" i="19"/>
  <c r="BI248" i="19"/>
  <c r="BH248" i="19"/>
  <c r="BG248" i="19"/>
  <c r="BE248" i="19"/>
  <c r="T248" i="19"/>
  <c r="R248" i="19"/>
  <c r="P248" i="19"/>
  <c r="BI247" i="19"/>
  <c r="BH247" i="19"/>
  <c r="BG247" i="19"/>
  <c r="BE247" i="19"/>
  <c r="T247" i="19"/>
  <c r="R247" i="19"/>
  <c r="P247" i="19"/>
  <c r="BI246" i="19"/>
  <c r="BH246" i="19"/>
  <c r="BG246" i="19"/>
  <c r="BE246" i="19"/>
  <c r="T246" i="19"/>
  <c r="R246" i="19"/>
  <c r="P246" i="19"/>
  <c r="BI245" i="19"/>
  <c r="BH245" i="19"/>
  <c r="BG245" i="19"/>
  <c r="BE245" i="19"/>
  <c r="T245" i="19"/>
  <c r="R245" i="19"/>
  <c r="P245" i="19"/>
  <c r="BI244" i="19"/>
  <c r="BH244" i="19"/>
  <c r="BG244" i="19"/>
  <c r="BE244" i="19"/>
  <c r="T244" i="19"/>
  <c r="R244" i="19"/>
  <c r="P244" i="19"/>
  <c r="BI243" i="19"/>
  <c r="BH243" i="19"/>
  <c r="BG243" i="19"/>
  <c r="BE243" i="19"/>
  <c r="T243" i="19"/>
  <c r="R243" i="19"/>
  <c r="P243" i="19"/>
  <c r="BI242" i="19"/>
  <c r="BH242" i="19"/>
  <c r="BG242" i="19"/>
  <c r="BE242" i="19"/>
  <c r="T242" i="19"/>
  <c r="R242" i="19"/>
  <c r="P242" i="19"/>
  <c r="BI241" i="19"/>
  <c r="BH241" i="19"/>
  <c r="BG241" i="19"/>
  <c r="BE241" i="19"/>
  <c r="T241" i="19"/>
  <c r="R241" i="19"/>
  <c r="P241" i="19"/>
  <c r="BI240" i="19"/>
  <c r="BH240" i="19"/>
  <c r="BG240" i="19"/>
  <c r="BE240" i="19"/>
  <c r="T240" i="19"/>
  <c r="R240" i="19"/>
  <c r="P240" i="19"/>
  <c r="BI239" i="19"/>
  <c r="BH239" i="19"/>
  <c r="BG239" i="19"/>
  <c r="BE239" i="19"/>
  <c r="T239" i="19"/>
  <c r="R239" i="19"/>
  <c r="P239" i="19"/>
  <c r="BI238" i="19"/>
  <c r="BH238" i="19"/>
  <c r="BG238" i="19"/>
  <c r="BE238" i="19"/>
  <c r="T238" i="19"/>
  <c r="R238" i="19"/>
  <c r="P238" i="19"/>
  <c r="BI237" i="19"/>
  <c r="BH237" i="19"/>
  <c r="BG237" i="19"/>
  <c r="BE237" i="19"/>
  <c r="T237" i="19"/>
  <c r="R237" i="19"/>
  <c r="P237" i="19"/>
  <c r="BI236" i="19"/>
  <c r="BH236" i="19"/>
  <c r="BG236" i="19"/>
  <c r="BE236" i="19"/>
  <c r="T236" i="19"/>
  <c r="R236" i="19"/>
  <c r="P236" i="19"/>
  <c r="BI235" i="19"/>
  <c r="BH235" i="19"/>
  <c r="BG235" i="19"/>
  <c r="BE235" i="19"/>
  <c r="T235" i="19"/>
  <c r="R235" i="19"/>
  <c r="P235" i="19"/>
  <c r="BI234" i="19"/>
  <c r="BH234" i="19"/>
  <c r="BG234" i="19"/>
  <c r="BE234" i="19"/>
  <c r="T234" i="19"/>
  <c r="R234" i="19"/>
  <c r="P234" i="19"/>
  <c r="BI233" i="19"/>
  <c r="BH233" i="19"/>
  <c r="BG233" i="19"/>
  <c r="BE233" i="19"/>
  <c r="T233" i="19"/>
  <c r="R233" i="19"/>
  <c r="P233" i="19"/>
  <c r="BI232" i="19"/>
  <c r="BH232" i="19"/>
  <c r="BG232" i="19"/>
  <c r="BE232" i="19"/>
  <c r="T232" i="19"/>
  <c r="R232" i="19"/>
  <c r="P232" i="19"/>
  <c r="BI231" i="19"/>
  <c r="BH231" i="19"/>
  <c r="BG231" i="19"/>
  <c r="BE231" i="19"/>
  <c r="T231" i="19"/>
  <c r="R231" i="19"/>
  <c r="P231" i="19"/>
  <c r="BI230" i="19"/>
  <c r="BH230" i="19"/>
  <c r="BG230" i="19"/>
  <c r="BE230" i="19"/>
  <c r="T230" i="19"/>
  <c r="R230" i="19"/>
  <c r="P230" i="19"/>
  <c r="BI229" i="19"/>
  <c r="BH229" i="19"/>
  <c r="BG229" i="19"/>
  <c r="BE229" i="19"/>
  <c r="T229" i="19"/>
  <c r="R229" i="19"/>
  <c r="P229" i="19"/>
  <c r="BI228" i="19"/>
  <c r="BH228" i="19"/>
  <c r="BG228" i="19"/>
  <c r="BE228" i="19"/>
  <c r="T228" i="19"/>
  <c r="R228" i="19"/>
  <c r="P228" i="19"/>
  <c r="BI227" i="19"/>
  <c r="BH227" i="19"/>
  <c r="BG227" i="19"/>
  <c r="BE227" i="19"/>
  <c r="T227" i="19"/>
  <c r="R227" i="19"/>
  <c r="P227" i="19"/>
  <c r="BI226" i="19"/>
  <c r="BH226" i="19"/>
  <c r="BG226" i="19"/>
  <c r="BE226" i="19"/>
  <c r="T226" i="19"/>
  <c r="R226" i="19"/>
  <c r="P226" i="19"/>
  <c r="BI225" i="19"/>
  <c r="BH225" i="19"/>
  <c r="BG225" i="19"/>
  <c r="BE225" i="19"/>
  <c r="T225" i="19"/>
  <c r="R225" i="19"/>
  <c r="P225" i="19"/>
  <c r="BI224" i="19"/>
  <c r="BH224" i="19"/>
  <c r="BG224" i="19"/>
  <c r="BE224" i="19"/>
  <c r="T224" i="19"/>
  <c r="R224" i="19"/>
  <c r="P224" i="19"/>
  <c r="BI223" i="19"/>
  <c r="BH223" i="19"/>
  <c r="BG223" i="19"/>
  <c r="BE223" i="19"/>
  <c r="T223" i="19"/>
  <c r="R223" i="19"/>
  <c r="P223" i="19"/>
  <c r="BI222" i="19"/>
  <c r="BH222" i="19"/>
  <c r="BG222" i="19"/>
  <c r="BE222" i="19"/>
  <c r="T222" i="19"/>
  <c r="R222" i="19"/>
  <c r="P222" i="19"/>
  <c r="BI221" i="19"/>
  <c r="BH221" i="19"/>
  <c r="BG221" i="19"/>
  <c r="BE221" i="19"/>
  <c r="T221" i="19"/>
  <c r="R221" i="19"/>
  <c r="P221" i="19"/>
  <c r="BI220" i="19"/>
  <c r="BH220" i="19"/>
  <c r="BG220" i="19"/>
  <c r="BE220" i="19"/>
  <c r="T220" i="19"/>
  <c r="R220" i="19"/>
  <c r="P220" i="19"/>
  <c r="BI219" i="19"/>
  <c r="BH219" i="19"/>
  <c r="BG219" i="19"/>
  <c r="BE219" i="19"/>
  <c r="T219" i="19"/>
  <c r="R219" i="19"/>
  <c r="P219" i="19"/>
  <c r="BI218" i="19"/>
  <c r="BH218" i="19"/>
  <c r="BG218" i="19"/>
  <c r="BE218" i="19"/>
  <c r="T218" i="19"/>
  <c r="R218" i="19"/>
  <c r="P218" i="19"/>
  <c r="BI217" i="19"/>
  <c r="BH217" i="19"/>
  <c r="BG217" i="19"/>
  <c r="BE217" i="19"/>
  <c r="T217" i="19"/>
  <c r="R217" i="19"/>
  <c r="P217" i="19"/>
  <c r="BI216" i="19"/>
  <c r="BH216" i="19"/>
  <c r="BG216" i="19"/>
  <c r="BE216" i="19"/>
  <c r="T216" i="19"/>
  <c r="R216" i="19"/>
  <c r="P216" i="19"/>
  <c r="BI215" i="19"/>
  <c r="BH215" i="19"/>
  <c r="BG215" i="19"/>
  <c r="BE215" i="19"/>
  <c r="T215" i="19"/>
  <c r="R215" i="19"/>
  <c r="P215" i="19"/>
  <c r="BI214" i="19"/>
  <c r="BH214" i="19"/>
  <c r="BG214" i="19"/>
  <c r="BE214" i="19"/>
  <c r="T214" i="19"/>
  <c r="R214" i="19"/>
  <c r="P214" i="19"/>
  <c r="BI213" i="19"/>
  <c r="BH213" i="19"/>
  <c r="BG213" i="19"/>
  <c r="BE213" i="19"/>
  <c r="T213" i="19"/>
  <c r="R213" i="19"/>
  <c r="P213" i="19"/>
  <c r="BI212" i="19"/>
  <c r="BH212" i="19"/>
  <c r="BG212" i="19"/>
  <c r="BE212" i="19"/>
  <c r="T212" i="19"/>
  <c r="R212" i="19"/>
  <c r="P212" i="19"/>
  <c r="BI211" i="19"/>
  <c r="BH211" i="19"/>
  <c r="BG211" i="19"/>
  <c r="BE211" i="19"/>
  <c r="T211" i="19"/>
  <c r="R211" i="19"/>
  <c r="P211" i="19"/>
  <c r="BI210" i="19"/>
  <c r="BH210" i="19"/>
  <c r="BG210" i="19"/>
  <c r="BE210" i="19"/>
  <c r="T210" i="19"/>
  <c r="R210" i="19"/>
  <c r="P210" i="19"/>
  <c r="BI209" i="19"/>
  <c r="BH209" i="19"/>
  <c r="BG209" i="19"/>
  <c r="BE209" i="19"/>
  <c r="T209" i="19"/>
  <c r="R209" i="19"/>
  <c r="P209" i="19"/>
  <c r="BI208" i="19"/>
  <c r="BH208" i="19"/>
  <c r="BG208" i="19"/>
  <c r="BE208" i="19"/>
  <c r="T208" i="19"/>
  <c r="R208" i="19"/>
  <c r="P208" i="19"/>
  <c r="BI207" i="19"/>
  <c r="BH207" i="19"/>
  <c r="BG207" i="19"/>
  <c r="BE207" i="19"/>
  <c r="T207" i="19"/>
  <c r="R207" i="19"/>
  <c r="P207" i="19"/>
  <c r="BI206" i="19"/>
  <c r="BH206" i="19"/>
  <c r="BG206" i="19"/>
  <c r="BE206" i="19"/>
  <c r="T206" i="19"/>
  <c r="R206" i="19"/>
  <c r="P206" i="19"/>
  <c r="BI205" i="19"/>
  <c r="BH205" i="19"/>
  <c r="BG205" i="19"/>
  <c r="BE205" i="19"/>
  <c r="T205" i="19"/>
  <c r="R205" i="19"/>
  <c r="P205" i="19"/>
  <c r="BI204" i="19"/>
  <c r="BH204" i="19"/>
  <c r="BG204" i="19"/>
  <c r="BE204" i="19"/>
  <c r="T204" i="19"/>
  <c r="R204" i="19"/>
  <c r="P204" i="19"/>
  <c r="BI203" i="19"/>
  <c r="BH203" i="19"/>
  <c r="BG203" i="19"/>
  <c r="BE203" i="19"/>
  <c r="T203" i="19"/>
  <c r="R203" i="19"/>
  <c r="P203" i="19"/>
  <c r="BI202" i="19"/>
  <c r="BH202" i="19"/>
  <c r="BG202" i="19"/>
  <c r="BE202" i="19"/>
  <c r="T202" i="19"/>
  <c r="R202" i="19"/>
  <c r="P202" i="19"/>
  <c r="BI201" i="19"/>
  <c r="BH201" i="19"/>
  <c r="BG201" i="19"/>
  <c r="BE201" i="19"/>
  <c r="T201" i="19"/>
  <c r="R201" i="19"/>
  <c r="P201" i="19"/>
  <c r="BI200" i="19"/>
  <c r="BH200" i="19"/>
  <c r="BG200" i="19"/>
  <c r="BE200" i="19"/>
  <c r="T200" i="19"/>
  <c r="R200" i="19"/>
  <c r="P200" i="19"/>
  <c r="BI199" i="19"/>
  <c r="BH199" i="19"/>
  <c r="BG199" i="19"/>
  <c r="BE199" i="19"/>
  <c r="T199" i="19"/>
  <c r="R199" i="19"/>
  <c r="P199" i="19"/>
  <c r="BI198" i="19"/>
  <c r="BH198" i="19"/>
  <c r="BG198" i="19"/>
  <c r="BE198" i="19"/>
  <c r="T198" i="19"/>
  <c r="R198" i="19"/>
  <c r="P198" i="19"/>
  <c r="BI197" i="19"/>
  <c r="BH197" i="19"/>
  <c r="BG197" i="19"/>
  <c r="BE197" i="19"/>
  <c r="T197" i="19"/>
  <c r="R197" i="19"/>
  <c r="P197" i="19"/>
  <c r="BI196" i="19"/>
  <c r="BH196" i="19"/>
  <c r="BG196" i="19"/>
  <c r="BE196" i="19"/>
  <c r="T196" i="19"/>
  <c r="R196" i="19"/>
  <c r="P196" i="19"/>
  <c r="BI195" i="19"/>
  <c r="BH195" i="19"/>
  <c r="BG195" i="19"/>
  <c r="BE195" i="19"/>
  <c r="T195" i="19"/>
  <c r="R195" i="19"/>
  <c r="P195" i="19"/>
  <c r="BI194" i="19"/>
  <c r="BH194" i="19"/>
  <c r="BG194" i="19"/>
  <c r="BE194" i="19"/>
  <c r="T194" i="19"/>
  <c r="R194" i="19"/>
  <c r="P194" i="19"/>
  <c r="BI193" i="19"/>
  <c r="BH193" i="19"/>
  <c r="BG193" i="19"/>
  <c r="BE193" i="19"/>
  <c r="T193" i="19"/>
  <c r="R193" i="19"/>
  <c r="P193" i="19"/>
  <c r="BI192" i="19"/>
  <c r="BH192" i="19"/>
  <c r="BG192" i="19"/>
  <c r="BE192" i="19"/>
  <c r="T192" i="19"/>
  <c r="R192" i="19"/>
  <c r="P192" i="19"/>
  <c r="BI191" i="19"/>
  <c r="BH191" i="19"/>
  <c r="BG191" i="19"/>
  <c r="BE191" i="19"/>
  <c r="T191" i="19"/>
  <c r="R191" i="19"/>
  <c r="P191" i="19"/>
  <c r="BI190" i="19"/>
  <c r="BH190" i="19"/>
  <c r="BG190" i="19"/>
  <c r="BE190" i="19"/>
  <c r="T190" i="19"/>
  <c r="R190" i="19"/>
  <c r="P190" i="19"/>
  <c r="BI189" i="19"/>
  <c r="BH189" i="19"/>
  <c r="BG189" i="19"/>
  <c r="BE189" i="19"/>
  <c r="T189" i="19"/>
  <c r="R189" i="19"/>
  <c r="P189" i="19"/>
  <c r="BI188" i="19"/>
  <c r="BH188" i="19"/>
  <c r="BG188" i="19"/>
  <c r="BE188" i="19"/>
  <c r="T188" i="19"/>
  <c r="R188" i="19"/>
  <c r="P188" i="19"/>
  <c r="BI187" i="19"/>
  <c r="BH187" i="19"/>
  <c r="BG187" i="19"/>
  <c r="BE187" i="19"/>
  <c r="T187" i="19"/>
  <c r="R187" i="19"/>
  <c r="P187" i="19"/>
  <c r="BI186" i="19"/>
  <c r="BH186" i="19"/>
  <c r="BG186" i="19"/>
  <c r="BE186" i="19"/>
  <c r="T186" i="19"/>
  <c r="R186" i="19"/>
  <c r="P186" i="19"/>
  <c r="BI185" i="19"/>
  <c r="BH185" i="19"/>
  <c r="BG185" i="19"/>
  <c r="BE185" i="19"/>
  <c r="T185" i="19"/>
  <c r="R185" i="19"/>
  <c r="P185" i="19"/>
  <c r="BI184" i="19"/>
  <c r="BH184" i="19"/>
  <c r="BG184" i="19"/>
  <c r="BE184" i="19"/>
  <c r="T184" i="19"/>
  <c r="R184" i="19"/>
  <c r="P184" i="19"/>
  <c r="BI183" i="19"/>
  <c r="BH183" i="19"/>
  <c r="BG183" i="19"/>
  <c r="BE183" i="19"/>
  <c r="T183" i="19"/>
  <c r="R183" i="19"/>
  <c r="P183" i="19"/>
  <c r="BI182" i="19"/>
  <c r="BH182" i="19"/>
  <c r="BG182" i="19"/>
  <c r="BE182" i="19"/>
  <c r="T182" i="19"/>
  <c r="R182" i="19"/>
  <c r="P182" i="19"/>
  <c r="BI181" i="19"/>
  <c r="BH181" i="19"/>
  <c r="BG181" i="19"/>
  <c r="BE181" i="19"/>
  <c r="T181" i="19"/>
  <c r="R181" i="19"/>
  <c r="P181" i="19"/>
  <c r="BI180" i="19"/>
  <c r="BH180" i="19"/>
  <c r="BG180" i="19"/>
  <c r="BE180" i="19"/>
  <c r="T180" i="19"/>
  <c r="R180" i="19"/>
  <c r="P180" i="19"/>
  <c r="BI179" i="19"/>
  <c r="BH179" i="19"/>
  <c r="BG179" i="19"/>
  <c r="BE179" i="19"/>
  <c r="T179" i="19"/>
  <c r="R179" i="19"/>
  <c r="P179" i="19"/>
  <c r="BI178" i="19"/>
  <c r="BH178" i="19"/>
  <c r="BG178" i="19"/>
  <c r="BE178" i="19"/>
  <c r="T178" i="19"/>
  <c r="R178" i="19"/>
  <c r="P178" i="19"/>
  <c r="BI177" i="19"/>
  <c r="BH177" i="19"/>
  <c r="BG177" i="19"/>
  <c r="BE177" i="19"/>
  <c r="T177" i="19"/>
  <c r="R177" i="19"/>
  <c r="P177" i="19"/>
  <c r="BI176" i="19"/>
  <c r="BH176" i="19"/>
  <c r="BG176" i="19"/>
  <c r="BE176" i="19"/>
  <c r="T176" i="19"/>
  <c r="R176" i="19"/>
  <c r="P176" i="19"/>
  <c r="BI175" i="19"/>
  <c r="BH175" i="19"/>
  <c r="BG175" i="19"/>
  <c r="BE175" i="19"/>
  <c r="T175" i="19"/>
  <c r="R175" i="19"/>
  <c r="P175" i="19"/>
  <c r="BI174" i="19"/>
  <c r="BH174" i="19"/>
  <c r="BG174" i="19"/>
  <c r="BE174" i="19"/>
  <c r="T174" i="19"/>
  <c r="R174" i="19"/>
  <c r="P174" i="19"/>
  <c r="BI173" i="19"/>
  <c r="BH173" i="19"/>
  <c r="BG173" i="19"/>
  <c r="BE173" i="19"/>
  <c r="T173" i="19"/>
  <c r="R173" i="19"/>
  <c r="P173" i="19"/>
  <c r="BI172" i="19"/>
  <c r="BH172" i="19"/>
  <c r="BG172" i="19"/>
  <c r="BE172" i="19"/>
  <c r="T172" i="19"/>
  <c r="R172" i="19"/>
  <c r="P172" i="19"/>
  <c r="BI171" i="19"/>
  <c r="BH171" i="19"/>
  <c r="BG171" i="19"/>
  <c r="BE171" i="19"/>
  <c r="T171" i="19"/>
  <c r="R171" i="19"/>
  <c r="P171" i="19"/>
  <c r="BI170" i="19"/>
  <c r="BH170" i="19"/>
  <c r="BG170" i="19"/>
  <c r="BE170" i="19"/>
  <c r="T170" i="19"/>
  <c r="R170" i="19"/>
  <c r="P170" i="19"/>
  <c r="BI169" i="19"/>
  <c r="BH169" i="19"/>
  <c r="BG169" i="19"/>
  <c r="BE169" i="19"/>
  <c r="T169" i="19"/>
  <c r="R169" i="19"/>
  <c r="P169" i="19"/>
  <c r="BI168" i="19"/>
  <c r="BH168" i="19"/>
  <c r="BG168" i="19"/>
  <c r="BE168" i="19"/>
  <c r="T168" i="19"/>
  <c r="R168" i="19"/>
  <c r="P168" i="19"/>
  <c r="BI167" i="19"/>
  <c r="BH167" i="19"/>
  <c r="BG167" i="19"/>
  <c r="BE167" i="19"/>
  <c r="T167" i="19"/>
  <c r="R167" i="19"/>
  <c r="P167" i="19"/>
  <c r="BI166" i="19"/>
  <c r="BH166" i="19"/>
  <c r="BG166" i="19"/>
  <c r="BE166" i="19"/>
  <c r="T166" i="19"/>
  <c r="R166" i="19"/>
  <c r="P166" i="19"/>
  <c r="BI165" i="19"/>
  <c r="BH165" i="19"/>
  <c r="BG165" i="19"/>
  <c r="BE165" i="19"/>
  <c r="T165" i="19"/>
  <c r="R165" i="19"/>
  <c r="P165" i="19"/>
  <c r="BI164" i="19"/>
  <c r="BH164" i="19"/>
  <c r="BG164" i="19"/>
  <c r="BE164" i="19"/>
  <c r="T164" i="19"/>
  <c r="R164" i="19"/>
  <c r="P164" i="19"/>
  <c r="BI163" i="19"/>
  <c r="BH163" i="19"/>
  <c r="BG163" i="19"/>
  <c r="BE163" i="19"/>
  <c r="T163" i="19"/>
  <c r="R163" i="19"/>
  <c r="P163" i="19"/>
  <c r="BI162" i="19"/>
  <c r="BH162" i="19"/>
  <c r="BG162" i="19"/>
  <c r="BE162" i="19"/>
  <c r="T162" i="19"/>
  <c r="R162" i="19"/>
  <c r="P162" i="19"/>
  <c r="BI161" i="19"/>
  <c r="BH161" i="19"/>
  <c r="BG161" i="19"/>
  <c r="BE161" i="19"/>
  <c r="T161" i="19"/>
  <c r="R161" i="19"/>
  <c r="P161" i="19"/>
  <c r="BI158" i="19"/>
  <c r="BH158" i="19"/>
  <c r="BG158" i="19"/>
  <c r="BE158" i="19"/>
  <c r="T158" i="19"/>
  <c r="R158" i="19"/>
  <c r="P158" i="19"/>
  <c r="BI157" i="19"/>
  <c r="BH157" i="19"/>
  <c r="BG157" i="19"/>
  <c r="BE157" i="19"/>
  <c r="T157" i="19"/>
  <c r="R157" i="19"/>
  <c r="P157" i="19"/>
  <c r="BI156" i="19"/>
  <c r="BH156" i="19"/>
  <c r="BG156" i="19"/>
  <c r="BE156" i="19"/>
  <c r="T156" i="19"/>
  <c r="R156" i="19"/>
  <c r="P156" i="19"/>
  <c r="BI155" i="19"/>
  <c r="BH155" i="19"/>
  <c r="BG155" i="19"/>
  <c r="BE155" i="19"/>
  <c r="T155" i="19"/>
  <c r="R155" i="19"/>
  <c r="P155" i="19"/>
  <c r="BI153" i="19"/>
  <c r="BH153" i="19"/>
  <c r="BG153" i="19"/>
  <c r="BE153" i="19"/>
  <c r="T153" i="19"/>
  <c r="R153" i="19"/>
  <c r="P153" i="19"/>
  <c r="BI152" i="19"/>
  <c r="BH152" i="19"/>
  <c r="BG152" i="19"/>
  <c r="BE152" i="19"/>
  <c r="T152" i="19"/>
  <c r="R152" i="19"/>
  <c r="P152" i="19"/>
  <c r="BI151" i="19"/>
  <c r="BH151" i="19"/>
  <c r="BG151" i="19"/>
  <c r="BE151" i="19"/>
  <c r="T151" i="19"/>
  <c r="R151" i="19"/>
  <c r="P151" i="19"/>
  <c r="BI150" i="19"/>
  <c r="BH150" i="19"/>
  <c r="BG150" i="19"/>
  <c r="BE150" i="19"/>
  <c r="T150" i="19"/>
  <c r="R150" i="19"/>
  <c r="P150" i="19"/>
  <c r="BI149" i="19"/>
  <c r="BH149" i="19"/>
  <c r="BG149" i="19"/>
  <c r="BE149" i="19"/>
  <c r="T149" i="19"/>
  <c r="R149" i="19"/>
  <c r="P149" i="19"/>
  <c r="BI147" i="19"/>
  <c r="BH147" i="19"/>
  <c r="BG147" i="19"/>
  <c r="BE147" i="19"/>
  <c r="T147" i="19"/>
  <c r="R147" i="19"/>
  <c r="P147" i="19"/>
  <c r="BI146" i="19"/>
  <c r="BH146" i="19"/>
  <c r="BG146" i="19"/>
  <c r="BE146" i="19"/>
  <c r="T146" i="19"/>
  <c r="R146" i="19"/>
  <c r="P146" i="19"/>
  <c r="BI145" i="19"/>
  <c r="BH145" i="19"/>
  <c r="BG145" i="19"/>
  <c r="BE145" i="19"/>
  <c r="T145" i="19"/>
  <c r="R145" i="19"/>
  <c r="P145" i="19"/>
  <c r="BI143" i="19"/>
  <c r="BH143" i="19"/>
  <c r="BG143" i="19"/>
  <c r="BE143" i="19"/>
  <c r="T143" i="19"/>
  <c r="R143" i="19"/>
  <c r="P143" i="19"/>
  <c r="BI142" i="19"/>
  <c r="BH142" i="19"/>
  <c r="BG142" i="19"/>
  <c r="BE142" i="19"/>
  <c r="T142" i="19"/>
  <c r="R142" i="19"/>
  <c r="P142" i="19"/>
  <c r="BI140" i="19"/>
  <c r="BH140" i="19"/>
  <c r="BG140" i="19"/>
  <c r="BE140" i="19"/>
  <c r="T140" i="19"/>
  <c r="R140" i="19"/>
  <c r="P140" i="19"/>
  <c r="BI139" i="19"/>
  <c r="BH139" i="19"/>
  <c r="BG139" i="19"/>
  <c r="BE139" i="19"/>
  <c r="T139" i="19"/>
  <c r="R139" i="19"/>
  <c r="P139" i="19"/>
  <c r="BI138" i="19"/>
  <c r="BH138" i="19"/>
  <c r="BG138" i="19"/>
  <c r="BE138" i="19"/>
  <c r="T138" i="19"/>
  <c r="R138" i="19"/>
  <c r="P138" i="19"/>
  <c r="J132" i="19"/>
  <c r="J131" i="19"/>
  <c r="F131" i="19"/>
  <c r="F129" i="19"/>
  <c r="E127" i="19"/>
  <c r="J96" i="19"/>
  <c r="J95" i="19"/>
  <c r="F95" i="19"/>
  <c r="F93" i="19"/>
  <c r="E91" i="19"/>
  <c r="J22" i="19"/>
  <c r="E22" i="19"/>
  <c r="F132" i="19" s="1"/>
  <c r="J21" i="19"/>
  <c r="J16" i="19"/>
  <c r="J129" i="19" s="1"/>
  <c r="E7" i="19"/>
  <c r="E121" i="19"/>
  <c r="J39" i="18"/>
  <c r="J38" i="18"/>
  <c r="AY115" i="1"/>
  <c r="J37" i="18"/>
  <c r="AX115" i="1"/>
  <c r="BI255" i="18"/>
  <c r="BH255" i="18"/>
  <c r="BG255" i="18"/>
  <c r="BE255" i="18"/>
  <c r="T255" i="18"/>
  <c r="R255" i="18"/>
  <c r="P255" i="18"/>
  <c r="BI254" i="18"/>
  <c r="BH254" i="18"/>
  <c r="BG254" i="18"/>
  <c r="BE254" i="18"/>
  <c r="T254" i="18"/>
  <c r="R254" i="18"/>
  <c r="P254" i="18"/>
  <c r="BI253" i="18"/>
  <c r="BH253" i="18"/>
  <c r="BG253" i="18"/>
  <c r="BE253" i="18"/>
  <c r="T253" i="18"/>
  <c r="R253" i="18"/>
  <c r="P253" i="18"/>
  <c r="BI252" i="18"/>
  <c r="BH252" i="18"/>
  <c r="BG252" i="18"/>
  <c r="BE252" i="18"/>
  <c r="T252" i="18"/>
  <c r="R252" i="18"/>
  <c r="P252" i="18"/>
  <c r="BI251" i="18"/>
  <c r="BH251" i="18"/>
  <c r="BG251" i="18"/>
  <c r="BE251" i="18"/>
  <c r="T251" i="18"/>
  <c r="R251" i="18"/>
  <c r="P251" i="18"/>
  <c r="BI250" i="18"/>
  <c r="BH250" i="18"/>
  <c r="BG250" i="18"/>
  <c r="BE250" i="18"/>
  <c r="T250" i="18"/>
  <c r="R250" i="18"/>
  <c r="P250" i="18"/>
  <c r="BI249" i="18"/>
  <c r="BH249" i="18"/>
  <c r="BG249" i="18"/>
  <c r="BE249" i="18"/>
  <c r="T249" i="18"/>
  <c r="R249" i="18"/>
  <c r="P249" i="18"/>
  <c r="BI248" i="18"/>
  <c r="BH248" i="18"/>
  <c r="BG248" i="18"/>
  <c r="BE248" i="18"/>
  <c r="T248" i="18"/>
  <c r="R248" i="18"/>
  <c r="P248" i="18"/>
  <c r="BI246" i="18"/>
  <c r="BH246" i="18"/>
  <c r="BG246" i="18"/>
  <c r="BE246" i="18"/>
  <c r="T246" i="18"/>
  <c r="R246" i="18"/>
  <c r="P246" i="18"/>
  <c r="BI245" i="18"/>
  <c r="BH245" i="18"/>
  <c r="BG245" i="18"/>
  <c r="BE245" i="18"/>
  <c r="T245" i="18"/>
  <c r="R245" i="18"/>
  <c r="P245" i="18"/>
  <c r="BI244" i="18"/>
  <c r="BH244" i="18"/>
  <c r="BG244" i="18"/>
  <c r="BE244" i="18"/>
  <c r="T244" i="18"/>
  <c r="R244" i="18"/>
  <c r="P244" i="18"/>
  <c r="BI243" i="18"/>
  <c r="BH243" i="18"/>
  <c r="BG243" i="18"/>
  <c r="BE243" i="18"/>
  <c r="T243" i="18"/>
  <c r="R243" i="18"/>
  <c r="P243" i="18"/>
  <c r="BI242" i="18"/>
  <c r="BH242" i="18"/>
  <c r="BG242" i="18"/>
  <c r="BE242" i="18"/>
  <c r="T242" i="18"/>
  <c r="R242" i="18"/>
  <c r="P242" i="18"/>
  <c r="BI241" i="18"/>
  <c r="BH241" i="18"/>
  <c r="BG241" i="18"/>
  <c r="BE241" i="18"/>
  <c r="T241" i="18"/>
  <c r="R241" i="18"/>
  <c r="P241" i="18"/>
  <c r="BI240" i="18"/>
  <c r="BH240" i="18"/>
  <c r="BG240" i="18"/>
  <c r="BE240" i="18"/>
  <c r="T240" i="18"/>
  <c r="R240" i="18"/>
  <c r="P240" i="18"/>
  <c r="BI239" i="18"/>
  <c r="BH239" i="18"/>
  <c r="BG239" i="18"/>
  <c r="BE239" i="18"/>
  <c r="T239" i="18"/>
  <c r="R239" i="18"/>
  <c r="P239" i="18"/>
  <c r="BI238" i="18"/>
  <c r="BH238" i="18"/>
  <c r="BG238" i="18"/>
  <c r="BE238" i="18"/>
  <c r="T238" i="18"/>
  <c r="R238" i="18"/>
  <c r="P238" i="18"/>
  <c r="BI237" i="18"/>
  <c r="BH237" i="18"/>
  <c r="BG237" i="18"/>
  <c r="BE237" i="18"/>
  <c r="T237" i="18"/>
  <c r="R237" i="18"/>
  <c r="P237" i="18"/>
  <c r="BI236" i="18"/>
  <c r="BH236" i="18"/>
  <c r="BG236" i="18"/>
  <c r="BE236" i="18"/>
  <c r="T236" i="18"/>
  <c r="R236" i="18"/>
  <c r="P236" i="18"/>
  <c r="BI235" i="18"/>
  <c r="BH235" i="18"/>
  <c r="BG235" i="18"/>
  <c r="BE235" i="18"/>
  <c r="T235" i="18"/>
  <c r="R235" i="18"/>
  <c r="P235" i="18"/>
  <c r="BI234" i="18"/>
  <c r="BH234" i="18"/>
  <c r="BG234" i="18"/>
  <c r="BE234" i="18"/>
  <c r="T234" i="18"/>
  <c r="R234" i="18"/>
  <c r="P234" i="18"/>
  <c r="BI233" i="18"/>
  <c r="BH233" i="18"/>
  <c r="BG233" i="18"/>
  <c r="BE233" i="18"/>
  <c r="T233" i="18"/>
  <c r="R233" i="18"/>
  <c r="P233" i="18"/>
  <c r="BI232" i="18"/>
  <c r="BH232" i="18"/>
  <c r="BG232" i="18"/>
  <c r="BE232" i="18"/>
  <c r="T232" i="18"/>
  <c r="R232" i="18"/>
  <c r="P232" i="18"/>
  <c r="BI231" i="18"/>
  <c r="BH231" i="18"/>
  <c r="BG231" i="18"/>
  <c r="BE231" i="18"/>
  <c r="T231" i="18"/>
  <c r="R231" i="18"/>
  <c r="P231" i="18"/>
  <c r="BI230" i="18"/>
  <c r="BH230" i="18"/>
  <c r="BG230" i="18"/>
  <c r="BE230" i="18"/>
  <c r="T230" i="18"/>
  <c r="R230" i="18"/>
  <c r="P230" i="18"/>
  <c r="BI229" i="18"/>
  <c r="BH229" i="18"/>
  <c r="BG229" i="18"/>
  <c r="BE229" i="18"/>
  <c r="T229" i="18"/>
  <c r="R229" i="18"/>
  <c r="P229" i="18"/>
  <c r="BI228" i="18"/>
  <c r="BH228" i="18"/>
  <c r="BG228" i="18"/>
  <c r="BE228" i="18"/>
  <c r="T228" i="18"/>
  <c r="R228" i="18"/>
  <c r="P228" i="18"/>
  <c r="BI227" i="18"/>
  <c r="BH227" i="18"/>
  <c r="BG227" i="18"/>
  <c r="BE227" i="18"/>
  <c r="T227" i="18"/>
  <c r="R227" i="18"/>
  <c r="P227" i="18"/>
  <c r="BI226" i="18"/>
  <c r="BH226" i="18"/>
  <c r="BG226" i="18"/>
  <c r="BE226" i="18"/>
  <c r="T226" i="18"/>
  <c r="R226" i="18"/>
  <c r="P226" i="18"/>
  <c r="BI225" i="18"/>
  <c r="BH225" i="18"/>
  <c r="BG225" i="18"/>
  <c r="BE225" i="18"/>
  <c r="T225" i="18"/>
  <c r="R225" i="18"/>
  <c r="P225" i="18"/>
  <c r="BI224" i="18"/>
  <c r="BH224" i="18"/>
  <c r="BG224" i="18"/>
  <c r="BE224" i="18"/>
  <c r="T224" i="18"/>
  <c r="R224" i="18"/>
  <c r="P224" i="18"/>
  <c r="BI223" i="18"/>
  <c r="BH223" i="18"/>
  <c r="BG223" i="18"/>
  <c r="BE223" i="18"/>
  <c r="T223" i="18"/>
  <c r="R223" i="18"/>
  <c r="P223" i="18"/>
  <c r="BI222" i="18"/>
  <c r="BH222" i="18"/>
  <c r="BG222" i="18"/>
  <c r="BE222" i="18"/>
  <c r="T222" i="18"/>
  <c r="R222" i="18"/>
  <c r="P222" i="18"/>
  <c r="BI221" i="18"/>
  <c r="BH221" i="18"/>
  <c r="BG221" i="18"/>
  <c r="BE221" i="18"/>
  <c r="T221" i="18"/>
  <c r="R221" i="18"/>
  <c r="P221" i="18"/>
  <c r="BI219" i="18"/>
  <c r="BH219" i="18"/>
  <c r="BG219" i="18"/>
  <c r="BE219" i="18"/>
  <c r="T219" i="18"/>
  <c r="R219" i="18"/>
  <c r="P219" i="18"/>
  <c r="BI218" i="18"/>
  <c r="BH218" i="18"/>
  <c r="BG218" i="18"/>
  <c r="BE218" i="18"/>
  <c r="T218" i="18"/>
  <c r="R218" i="18"/>
  <c r="P218" i="18"/>
  <c r="BI217" i="18"/>
  <c r="BH217" i="18"/>
  <c r="BG217" i="18"/>
  <c r="BE217" i="18"/>
  <c r="T217" i="18"/>
  <c r="R217" i="18"/>
  <c r="P217" i="18"/>
  <c r="BI216" i="18"/>
  <c r="BH216" i="18"/>
  <c r="BG216" i="18"/>
  <c r="BE216" i="18"/>
  <c r="T216" i="18"/>
  <c r="R216" i="18"/>
  <c r="P216" i="18"/>
  <c r="BI215" i="18"/>
  <c r="BH215" i="18"/>
  <c r="BG215" i="18"/>
  <c r="BE215" i="18"/>
  <c r="T215" i="18"/>
  <c r="R215" i="18"/>
  <c r="P215" i="18"/>
  <c r="BI214" i="18"/>
  <c r="BH214" i="18"/>
  <c r="BG214" i="18"/>
  <c r="BE214" i="18"/>
  <c r="T214" i="18"/>
  <c r="R214" i="18"/>
  <c r="P214" i="18"/>
  <c r="BI213" i="18"/>
  <c r="BH213" i="18"/>
  <c r="BG213" i="18"/>
  <c r="BE213" i="18"/>
  <c r="T213" i="18"/>
  <c r="R213" i="18"/>
  <c r="P213" i="18"/>
  <c r="BI212" i="18"/>
  <c r="BH212" i="18"/>
  <c r="BG212" i="18"/>
  <c r="BE212" i="18"/>
  <c r="T212" i="18"/>
  <c r="R212" i="18"/>
  <c r="P212" i="18"/>
  <c r="BI211" i="18"/>
  <c r="BH211" i="18"/>
  <c r="BG211" i="18"/>
  <c r="BE211" i="18"/>
  <c r="T211" i="18"/>
  <c r="R211" i="18"/>
  <c r="P211" i="18"/>
  <c r="BI210" i="18"/>
  <c r="BH210" i="18"/>
  <c r="BG210" i="18"/>
  <c r="BE210" i="18"/>
  <c r="T210" i="18"/>
  <c r="R210" i="18"/>
  <c r="P210" i="18"/>
  <c r="BI209" i="18"/>
  <c r="BH209" i="18"/>
  <c r="BG209" i="18"/>
  <c r="BE209" i="18"/>
  <c r="T209" i="18"/>
  <c r="R209" i="18"/>
  <c r="P209" i="18"/>
  <c r="BI208" i="18"/>
  <c r="BH208" i="18"/>
  <c r="BG208" i="18"/>
  <c r="BE208" i="18"/>
  <c r="T208" i="18"/>
  <c r="R208" i="18"/>
  <c r="P208" i="18"/>
  <c r="BI207" i="18"/>
  <c r="BH207" i="18"/>
  <c r="BG207" i="18"/>
  <c r="BE207" i="18"/>
  <c r="T207" i="18"/>
  <c r="R207" i="18"/>
  <c r="P207" i="18"/>
  <c r="BI206" i="18"/>
  <c r="BH206" i="18"/>
  <c r="BG206" i="18"/>
  <c r="BE206" i="18"/>
  <c r="T206" i="18"/>
  <c r="R206" i="18"/>
  <c r="P206" i="18"/>
  <c r="BI205" i="18"/>
  <c r="BH205" i="18"/>
  <c r="BG205" i="18"/>
  <c r="BE205" i="18"/>
  <c r="T205" i="18"/>
  <c r="R205" i="18"/>
  <c r="P205" i="18"/>
  <c r="BI204" i="18"/>
  <c r="BH204" i="18"/>
  <c r="BG204" i="18"/>
  <c r="BE204" i="18"/>
  <c r="T204" i="18"/>
  <c r="R204" i="18"/>
  <c r="P204" i="18"/>
  <c r="BI203" i="18"/>
  <c r="BH203" i="18"/>
  <c r="BG203" i="18"/>
  <c r="BE203" i="18"/>
  <c r="T203" i="18"/>
  <c r="R203" i="18"/>
  <c r="P203" i="18"/>
  <c r="BI202" i="18"/>
  <c r="BH202" i="18"/>
  <c r="BG202" i="18"/>
  <c r="BE202" i="18"/>
  <c r="T202" i="18"/>
  <c r="R202" i="18"/>
  <c r="P202" i="18"/>
  <c r="BI201" i="18"/>
  <c r="BH201" i="18"/>
  <c r="BG201" i="18"/>
  <c r="BE201" i="18"/>
  <c r="T201" i="18"/>
  <c r="R201" i="18"/>
  <c r="P201" i="18"/>
  <c r="BI200" i="18"/>
  <c r="BH200" i="18"/>
  <c r="BG200" i="18"/>
  <c r="BE200" i="18"/>
  <c r="T200" i="18"/>
  <c r="R200" i="18"/>
  <c r="P200" i="18"/>
  <c r="BI198" i="18"/>
  <c r="BH198" i="18"/>
  <c r="BG198" i="18"/>
  <c r="BE198" i="18"/>
  <c r="T198" i="18"/>
  <c r="R198" i="18"/>
  <c r="P198" i="18"/>
  <c r="BI197" i="18"/>
  <c r="BH197" i="18"/>
  <c r="BG197" i="18"/>
  <c r="BE197" i="18"/>
  <c r="T197" i="18"/>
  <c r="R197" i="18"/>
  <c r="P197" i="18"/>
  <c r="BI195" i="18"/>
  <c r="BH195" i="18"/>
  <c r="BG195" i="18"/>
  <c r="BE195" i="18"/>
  <c r="T195" i="18"/>
  <c r="R195" i="18"/>
  <c r="P195" i="18"/>
  <c r="BI194" i="18"/>
  <c r="BH194" i="18"/>
  <c r="BG194" i="18"/>
  <c r="BE194" i="18"/>
  <c r="T194" i="18"/>
  <c r="R194" i="18"/>
  <c r="P194" i="18"/>
  <c r="BI193" i="18"/>
  <c r="BH193" i="18"/>
  <c r="BG193" i="18"/>
  <c r="BE193" i="18"/>
  <c r="T193" i="18"/>
  <c r="R193" i="18"/>
  <c r="P193" i="18"/>
  <c r="BI192" i="18"/>
  <c r="BH192" i="18"/>
  <c r="BG192" i="18"/>
  <c r="BE192" i="18"/>
  <c r="T192" i="18"/>
  <c r="R192" i="18"/>
  <c r="P192" i="18"/>
  <c r="BI191" i="18"/>
  <c r="BH191" i="18"/>
  <c r="BG191" i="18"/>
  <c r="BE191" i="18"/>
  <c r="T191" i="18"/>
  <c r="R191" i="18"/>
  <c r="P191" i="18"/>
  <c r="BI190" i="18"/>
  <c r="BH190" i="18"/>
  <c r="BG190" i="18"/>
  <c r="BE190" i="18"/>
  <c r="T190" i="18"/>
  <c r="R190" i="18"/>
  <c r="P190" i="18"/>
  <c r="BI189" i="18"/>
  <c r="BH189" i="18"/>
  <c r="BG189" i="18"/>
  <c r="BE189" i="18"/>
  <c r="T189" i="18"/>
  <c r="R189" i="18"/>
  <c r="P189" i="18"/>
  <c r="BI188" i="18"/>
  <c r="BH188" i="18"/>
  <c r="BG188" i="18"/>
  <c r="BE188" i="18"/>
  <c r="T188" i="18"/>
  <c r="R188" i="18"/>
  <c r="P188" i="18"/>
  <c r="BI187" i="18"/>
  <c r="BH187" i="18"/>
  <c r="BG187" i="18"/>
  <c r="BE187" i="18"/>
  <c r="T187" i="18"/>
  <c r="R187" i="18"/>
  <c r="P187" i="18"/>
  <c r="BI186" i="18"/>
  <c r="BH186" i="18"/>
  <c r="BG186" i="18"/>
  <c r="BE186" i="18"/>
  <c r="T186" i="18"/>
  <c r="R186" i="18"/>
  <c r="P186" i="18"/>
  <c r="BI185" i="18"/>
  <c r="BH185" i="18"/>
  <c r="BG185" i="18"/>
  <c r="BE185" i="18"/>
  <c r="T185" i="18"/>
  <c r="R185" i="18"/>
  <c r="P185" i="18"/>
  <c r="BI184" i="18"/>
  <c r="BH184" i="18"/>
  <c r="BG184" i="18"/>
  <c r="BE184" i="18"/>
  <c r="T184" i="18"/>
  <c r="R184" i="18"/>
  <c r="P184" i="18"/>
  <c r="BI183" i="18"/>
  <c r="BH183" i="18"/>
  <c r="BG183" i="18"/>
  <c r="BE183" i="18"/>
  <c r="T183" i="18"/>
  <c r="R183" i="18"/>
  <c r="P183" i="18"/>
  <c r="BI182" i="18"/>
  <c r="BH182" i="18"/>
  <c r="BG182" i="18"/>
  <c r="BE182" i="18"/>
  <c r="T182" i="18"/>
  <c r="R182" i="18"/>
  <c r="P182" i="18"/>
  <c r="BI181" i="18"/>
  <c r="BH181" i="18"/>
  <c r="BG181" i="18"/>
  <c r="BE181" i="18"/>
  <c r="T181" i="18"/>
  <c r="R181" i="18"/>
  <c r="P181" i="18"/>
  <c r="BI180" i="18"/>
  <c r="BH180" i="18"/>
  <c r="BG180" i="18"/>
  <c r="BE180" i="18"/>
  <c r="T180" i="18"/>
  <c r="R180" i="18"/>
  <c r="P180" i="18"/>
  <c r="BI179" i="18"/>
  <c r="BH179" i="18"/>
  <c r="BG179" i="18"/>
  <c r="BE179" i="18"/>
  <c r="T179" i="18"/>
  <c r="R179" i="18"/>
  <c r="P179" i="18"/>
  <c r="BI178" i="18"/>
  <c r="BH178" i="18"/>
  <c r="BG178" i="18"/>
  <c r="BE178" i="18"/>
  <c r="T178" i="18"/>
  <c r="R178" i="18"/>
  <c r="P178" i="18"/>
  <c r="BI177" i="18"/>
  <c r="BH177" i="18"/>
  <c r="BG177" i="18"/>
  <c r="BE177" i="18"/>
  <c r="T177" i="18"/>
  <c r="R177" i="18"/>
  <c r="P177" i="18"/>
  <c r="BI176" i="18"/>
  <c r="BH176" i="18"/>
  <c r="BG176" i="18"/>
  <c r="BE176" i="18"/>
  <c r="T176" i="18"/>
  <c r="R176" i="18"/>
  <c r="P176" i="18"/>
  <c r="BI175" i="18"/>
  <c r="BH175" i="18"/>
  <c r="BG175" i="18"/>
  <c r="BE175" i="18"/>
  <c r="T175" i="18"/>
  <c r="R175" i="18"/>
  <c r="P175" i="18"/>
  <c r="BI174" i="18"/>
  <c r="BH174" i="18"/>
  <c r="BG174" i="18"/>
  <c r="BE174" i="18"/>
  <c r="T174" i="18"/>
  <c r="R174" i="18"/>
  <c r="P174" i="18"/>
  <c r="BI173" i="18"/>
  <c r="BH173" i="18"/>
  <c r="BG173" i="18"/>
  <c r="BE173" i="18"/>
  <c r="T173" i="18"/>
  <c r="R173" i="18"/>
  <c r="P173" i="18"/>
  <c r="BI171" i="18"/>
  <c r="BH171" i="18"/>
  <c r="BG171" i="18"/>
  <c r="BE171" i="18"/>
  <c r="T171" i="18"/>
  <c r="R171" i="18"/>
  <c r="P171" i="18"/>
  <c r="BI170" i="18"/>
  <c r="BH170" i="18"/>
  <c r="BG170" i="18"/>
  <c r="BE170" i="18"/>
  <c r="T170" i="18"/>
  <c r="R170" i="18"/>
  <c r="P170" i="18"/>
  <c r="BI169" i="18"/>
  <c r="BH169" i="18"/>
  <c r="BG169" i="18"/>
  <c r="BE169" i="18"/>
  <c r="T169" i="18"/>
  <c r="R169" i="18"/>
  <c r="P169" i="18"/>
  <c r="BI168" i="18"/>
  <c r="BH168" i="18"/>
  <c r="BG168" i="18"/>
  <c r="BE168" i="18"/>
  <c r="T168" i="18"/>
  <c r="R168" i="18"/>
  <c r="P168" i="18"/>
  <c r="BI167" i="18"/>
  <c r="BH167" i="18"/>
  <c r="BG167" i="18"/>
  <c r="BE167" i="18"/>
  <c r="T167" i="18"/>
  <c r="R167" i="18"/>
  <c r="P167" i="18"/>
  <c r="BI166" i="18"/>
  <c r="BH166" i="18"/>
  <c r="BG166" i="18"/>
  <c r="BE166" i="18"/>
  <c r="T166" i="18"/>
  <c r="R166" i="18"/>
  <c r="P166" i="18"/>
  <c r="BI165" i="18"/>
  <c r="BH165" i="18"/>
  <c r="BG165" i="18"/>
  <c r="BE165" i="18"/>
  <c r="T165" i="18"/>
  <c r="R165" i="18"/>
  <c r="P165" i="18"/>
  <c r="BI164" i="18"/>
  <c r="BH164" i="18"/>
  <c r="BG164" i="18"/>
  <c r="BE164" i="18"/>
  <c r="T164" i="18"/>
  <c r="R164" i="18"/>
  <c r="P164" i="18"/>
  <c r="BI163" i="18"/>
  <c r="BH163" i="18"/>
  <c r="BG163" i="18"/>
  <c r="BE163" i="18"/>
  <c r="T163" i="18"/>
  <c r="R163" i="18"/>
  <c r="P163" i="18"/>
  <c r="BI161" i="18"/>
  <c r="BH161" i="18"/>
  <c r="BG161" i="18"/>
  <c r="BE161" i="18"/>
  <c r="T161" i="18"/>
  <c r="R161" i="18"/>
  <c r="P161" i="18"/>
  <c r="BI160" i="18"/>
  <c r="BH160" i="18"/>
  <c r="BG160" i="18"/>
  <c r="BE160" i="18"/>
  <c r="T160" i="18"/>
  <c r="R160" i="18"/>
  <c r="P160" i="18"/>
  <c r="BI159" i="18"/>
  <c r="BH159" i="18"/>
  <c r="BG159" i="18"/>
  <c r="BE159" i="18"/>
  <c r="T159" i="18"/>
  <c r="R159" i="18"/>
  <c r="P159" i="18"/>
  <c r="BI158" i="18"/>
  <c r="BH158" i="18"/>
  <c r="BG158" i="18"/>
  <c r="BE158" i="18"/>
  <c r="T158" i="18"/>
  <c r="R158" i="18"/>
  <c r="P158" i="18"/>
  <c r="BI157" i="18"/>
  <c r="BH157" i="18"/>
  <c r="BG157" i="18"/>
  <c r="BE157" i="18"/>
  <c r="T157" i="18"/>
  <c r="R157" i="18"/>
  <c r="P157" i="18"/>
  <c r="BI156" i="18"/>
  <c r="BH156" i="18"/>
  <c r="BG156" i="18"/>
  <c r="BE156" i="18"/>
  <c r="T156" i="18"/>
  <c r="R156" i="18"/>
  <c r="P156" i="18"/>
  <c r="BI155" i="18"/>
  <c r="BH155" i="18"/>
  <c r="BG155" i="18"/>
  <c r="BE155" i="18"/>
  <c r="T155" i="18"/>
  <c r="R155" i="18"/>
  <c r="P155" i="18"/>
  <c r="BI154" i="18"/>
  <c r="BH154" i="18"/>
  <c r="BG154" i="18"/>
  <c r="BE154" i="18"/>
  <c r="T154" i="18"/>
  <c r="R154" i="18"/>
  <c r="P154" i="18"/>
  <c r="BI152" i="18"/>
  <c r="BH152" i="18"/>
  <c r="BG152" i="18"/>
  <c r="BE152" i="18"/>
  <c r="T152" i="18"/>
  <c r="R152" i="18"/>
  <c r="P152" i="18"/>
  <c r="BI151" i="18"/>
  <c r="BH151" i="18"/>
  <c r="BG151" i="18"/>
  <c r="BE151" i="18"/>
  <c r="T151" i="18"/>
  <c r="R151" i="18"/>
  <c r="P151" i="18"/>
  <c r="BI150" i="18"/>
  <c r="BH150" i="18"/>
  <c r="BG150" i="18"/>
  <c r="BE150" i="18"/>
  <c r="T150" i="18"/>
  <c r="R150" i="18"/>
  <c r="P150" i="18"/>
  <c r="BI149" i="18"/>
  <c r="BH149" i="18"/>
  <c r="BG149" i="18"/>
  <c r="BE149" i="18"/>
  <c r="T149" i="18"/>
  <c r="R149" i="18"/>
  <c r="P149" i="18"/>
  <c r="BI148" i="18"/>
  <c r="BH148" i="18"/>
  <c r="BG148" i="18"/>
  <c r="BE148" i="18"/>
  <c r="T148" i="18"/>
  <c r="R148" i="18"/>
  <c r="P148" i="18"/>
  <c r="BI147" i="18"/>
  <c r="BH147" i="18"/>
  <c r="BG147" i="18"/>
  <c r="BE147" i="18"/>
  <c r="T147" i="18"/>
  <c r="R147" i="18"/>
  <c r="P147" i="18"/>
  <c r="BI146" i="18"/>
  <c r="BH146" i="18"/>
  <c r="BG146" i="18"/>
  <c r="BE146" i="18"/>
  <c r="T146" i="18"/>
  <c r="R146" i="18"/>
  <c r="P146" i="18"/>
  <c r="BI145" i="18"/>
  <c r="BH145" i="18"/>
  <c r="BG145" i="18"/>
  <c r="BE145" i="18"/>
  <c r="T145" i="18"/>
  <c r="R145" i="18"/>
  <c r="P145" i="18"/>
  <c r="BI144" i="18"/>
  <c r="BH144" i="18"/>
  <c r="BG144" i="18"/>
  <c r="BE144" i="18"/>
  <c r="T144" i="18"/>
  <c r="R144" i="18"/>
  <c r="P144" i="18"/>
  <c r="BI143" i="18"/>
  <c r="BH143" i="18"/>
  <c r="BG143" i="18"/>
  <c r="BE143" i="18"/>
  <c r="T143" i="18"/>
  <c r="R143" i="18"/>
  <c r="P143" i="18"/>
  <c r="BI142" i="18"/>
  <c r="BH142" i="18"/>
  <c r="BG142" i="18"/>
  <c r="BE142" i="18"/>
  <c r="T142" i="18"/>
  <c r="R142" i="18"/>
  <c r="P142" i="18"/>
  <c r="BI141" i="18"/>
  <c r="BH141" i="18"/>
  <c r="BG141" i="18"/>
  <c r="BE141" i="18"/>
  <c r="T141" i="18"/>
  <c r="R141" i="18"/>
  <c r="P141" i="18"/>
  <c r="BI140" i="18"/>
  <c r="BH140" i="18"/>
  <c r="BG140" i="18"/>
  <c r="BE140" i="18"/>
  <c r="T140" i="18"/>
  <c r="R140" i="18"/>
  <c r="P140" i="18"/>
  <c r="BI139" i="18"/>
  <c r="BH139" i="18"/>
  <c r="BG139" i="18"/>
  <c r="BE139" i="18"/>
  <c r="T139" i="18"/>
  <c r="R139" i="18"/>
  <c r="P139" i="18"/>
  <c r="BI137" i="18"/>
  <c r="BH137" i="18"/>
  <c r="BG137" i="18"/>
  <c r="BE137" i="18"/>
  <c r="T137" i="18"/>
  <c r="R137" i="18"/>
  <c r="P137" i="18"/>
  <c r="BI136" i="18"/>
  <c r="BH136" i="18"/>
  <c r="BG136" i="18"/>
  <c r="BE136" i="18"/>
  <c r="T136" i="18"/>
  <c r="R136" i="18"/>
  <c r="P136" i="18"/>
  <c r="BI135" i="18"/>
  <c r="BH135" i="18"/>
  <c r="BG135" i="18"/>
  <c r="BE135" i="18"/>
  <c r="T135" i="18"/>
  <c r="R135" i="18"/>
  <c r="P135" i="18"/>
  <c r="BI134" i="18"/>
  <c r="BH134" i="18"/>
  <c r="BG134" i="18"/>
  <c r="BE134" i="18"/>
  <c r="T134" i="18"/>
  <c r="R134" i="18"/>
  <c r="P134" i="18"/>
  <c r="BI133" i="18"/>
  <c r="BH133" i="18"/>
  <c r="BG133" i="18"/>
  <c r="BE133" i="18"/>
  <c r="T133" i="18"/>
  <c r="R133" i="18"/>
  <c r="P133" i="18"/>
  <c r="BI132" i="18"/>
  <c r="BH132" i="18"/>
  <c r="BG132" i="18"/>
  <c r="BE132" i="18"/>
  <c r="T132" i="18"/>
  <c r="R132" i="18"/>
  <c r="P132" i="18"/>
  <c r="BI131" i="18"/>
  <c r="BH131" i="18"/>
  <c r="BG131" i="18"/>
  <c r="BE131" i="18"/>
  <c r="T131" i="18"/>
  <c r="R131" i="18"/>
  <c r="P131" i="18"/>
  <c r="J126" i="18"/>
  <c r="J125" i="18"/>
  <c r="F125" i="18"/>
  <c r="F123" i="18"/>
  <c r="E121" i="18"/>
  <c r="J94" i="18"/>
  <c r="J93" i="18"/>
  <c r="F93" i="18"/>
  <c r="F91" i="18"/>
  <c r="E89" i="18"/>
  <c r="J20" i="18"/>
  <c r="E20" i="18"/>
  <c r="F94" i="18"/>
  <c r="J19" i="18"/>
  <c r="J14" i="18"/>
  <c r="J123" i="18" s="1"/>
  <c r="E7" i="18"/>
  <c r="E117" i="18" s="1"/>
  <c r="J39" i="17"/>
  <c r="J38" i="17"/>
  <c r="AY114" i="1"/>
  <c r="J37" i="17"/>
  <c r="AX114" i="1" s="1"/>
  <c r="BI200" i="17"/>
  <c r="BH200" i="17"/>
  <c r="BG200" i="17"/>
  <c r="BE200" i="17"/>
  <c r="T200" i="17"/>
  <c r="T199" i="17" s="1"/>
  <c r="T198" i="17" s="1"/>
  <c r="R200" i="17"/>
  <c r="R199" i="17" s="1"/>
  <c r="R198" i="17" s="1"/>
  <c r="P200" i="17"/>
  <c r="P199" i="17" s="1"/>
  <c r="P198" i="17" s="1"/>
  <c r="BI197" i="17"/>
  <c r="BH197" i="17"/>
  <c r="BG197" i="17"/>
  <c r="BE197" i="17"/>
  <c r="T197" i="17"/>
  <c r="T196" i="17" s="1"/>
  <c r="R197" i="17"/>
  <c r="R196" i="17" s="1"/>
  <c r="P197" i="17"/>
  <c r="P196" i="17"/>
  <c r="BI195" i="17"/>
  <c r="BH195" i="17"/>
  <c r="BG195" i="17"/>
  <c r="BE195" i="17"/>
  <c r="T195" i="17"/>
  <c r="R195" i="17"/>
  <c r="P195" i="17"/>
  <c r="BI194" i="17"/>
  <c r="BH194" i="17"/>
  <c r="BG194" i="17"/>
  <c r="BE194" i="17"/>
  <c r="T194" i="17"/>
  <c r="R194" i="17"/>
  <c r="P194" i="17"/>
  <c r="BI193" i="17"/>
  <c r="BH193" i="17"/>
  <c r="BG193" i="17"/>
  <c r="BE193" i="17"/>
  <c r="T193" i="17"/>
  <c r="R193" i="17"/>
  <c r="P193" i="17"/>
  <c r="BI192" i="17"/>
  <c r="BH192" i="17"/>
  <c r="BG192" i="17"/>
  <c r="BE192" i="17"/>
  <c r="T192" i="17"/>
  <c r="R192" i="17"/>
  <c r="P192" i="17"/>
  <c r="BI191" i="17"/>
  <c r="BH191" i="17"/>
  <c r="BG191" i="17"/>
  <c r="BE191" i="17"/>
  <c r="T191" i="17"/>
  <c r="R191" i="17"/>
  <c r="P191" i="17"/>
  <c r="BI190" i="17"/>
  <c r="BH190" i="17"/>
  <c r="BG190" i="17"/>
  <c r="BE190" i="17"/>
  <c r="T190" i="17"/>
  <c r="R190" i="17"/>
  <c r="P190" i="17"/>
  <c r="BI189" i="17"/>
  <c r="BH189" i="17"/>
  <c r="BG189" i="17"/>
  <c r="BE189" i="17"/>
  <c r="T189" i="17"/>
  <c r="R189" i="17"/>
  <c r="P189" i="17"/>
  <c r="BI188" i="17"/>
  <c r="BH188" i="17"/>
  <c r="BG188" i="17"/>
  <c r="BE188" i="17"/>
  <c r="T188" i="17"/>
  <c r="R188" i="17"/>
  <c r="P188" i="17"/>
  <c r="BI187" i="17"/>
  <c r="BH187" i="17"/>
  <c r="BG187" i="17"/>
  <c r="BE187" i="17"/>
  <c r="T187" i="17"/>
  <c r="R187" i="17"/>
  <c r="P187" i="17"/>
  <c r="BI186" i="17"/>
  <c r="BH186" i="17"/>
  <c r="BG186" i="17"/>
  <c r="BE186" i="17"/>
  <c r="T186" i="17"/>
  <c r="R186" i="17"/>
  <c r="P186" i="17"/>
  <c r="BI185" i="17"/>
  <c r="BH185" i="17"/>
  <c r="BG185" i="17"/>
  <c r="BE185" i="17"/>
  <c r="T185" i="17"/>
  <c r="R185" i="17"/>
  <c r="P185" i="17"/>
  <c r="BI184" i="17"/>
  <c r="BH184" i="17"/>
  <c r="BG184" i="17"/>
  <c r="BE184" i="17"/>
  <c r="T184" i="17"/>
  <c r="R184" i="17"/>
  <c r="P184" i="17"/>
  <c r="BI183" i="17"/>
  <c r="BH183" i="17"/>
  <c r="BG183" i="17"/>
  <c r="BE183" i="17"/>
  <c r="T183" i="17"/>
  <c r="R183" i="17"/>
  <c r="P183" i="17"/>
  <c r="BI182" i="17"/>
  <c r="BH182" i="17"/>
  <c r="BG182" i="17"/>
  <c r="BE182" i="17"/>
  <c r="T182" i="17"/>
  <c r="R182" i="17"/>
  <c r="P182" i="17"/>
  <c r="BI181" i="17"/>
  <c r="BH181" i="17"/>
  <c r="BG181" i="17"/>
  <c r="BE181" i="17"/>
  <c r="T181" i="17"/>
  <c r="R181" i="17"/>
  <c r="P181" i="17"/>
  <c r="BI180" i="17"/>
  <c r="BH180" i="17"/>
  <c r="BG180" i="17"/>
  <c r="BE180" i="17"/>
  <c r="T180" i="17"/>
  <c r="R180" i="17"/>
  <c r="P180" i="17"/>
  <c r="BI179" i="17"/>
  <c r="BH179" i="17"/>
  <c r="BG179" i="17"/>
  <c r="BE179" i="17"/>
  <c r="T179" i="17"/>
  <c r="R179" i="17"/>
  <c r="P179" i="17"/>
  <c r="BI178" i="17"/>
  <c r="BH178" i="17"/>
  <c r="BG178" i="17"/>
  <c r="BE178" i="17"/>
  <c r="T178" i="17"/>
  <c r="R178" i="17"/>
  <c r="P178" i="17"/>
  <c r="BI177" i="17"/>
  <c r="BH177" i="17"/>
  <c r="BG177" i="17"/>
  <c r="BE177" i="17"/>
  <c r="T177" i="17"/>
  <c r="R177" i="17"/>
  <c r="P177" i="17"/>
  <c r="BI176" i="17"/>
  <c r="BH176" i="17"/>
  <c r="BG176" i="17"/>
  <c r="BE176" i="17"/>
  <c r="T176" i="17"/>
  <c r="R176" i="17"/>
  <c r="P176" i="17"/>
  <c r="BI175" i="17"/>
  <c r="BH175" i="17"/>
  <c r="BG175" i="17"/>
  <c r="BE175" i="17"/>
  <c r="T175" i="17"/>
  <c r="R175" i="17"/>
  <c r="P175" i="17"/>
  <c r="BI174" i="17"/>
  <c r="BH174" i="17"/>
  <c r="BG174" i="17"/>
  <c r="BE174" i="17"/>
  <c r="T174" i="17"/>
  <c r="R174" i="17"/>
  <c r="P174" i="17"/>
  <c r="BI173" i="17"/>
  <c r="BH173" i="17"/>
  <c r="BG173" i="17"/>
  <c r="BE173" i="17"/>
  <c r="T173" i="17"/>
  <c r="R173" i="17"/>
  <c r="P173" i="17"/>
  <c r="BI172" i="17"/>
  <c r="BH172" i="17"/>
  <c r="BG172" i="17"/>
  <c r="BE172" i="17"/>
  <c r="T172" i="17"/>
  <c r="R172" i="17"/>
  <c r="P172" i="17"/>
  <c r="BI171" i="17"/>
  <c r="BH171" i="17"/>
  <c r="BG171" i="17"/>
  <c r="BE171" i="17"/>
  <c r="T171" i="17"/>
  <c r="R171" i="17"/>
  <c r="P171" i="17"/>
  <c r="BI170" i="17"/>
  <c r="BH170" i="17"/>
  <c r="BG170" i="17"/>
  <c r="BE170" i="17"/>
  <c r="T170" i="17"/>
  <c r="R170" i="17"/>
  <c r="P170" i="17"/>
  <c r="BI169" i="17"/>
  <c r="BH169" i="17"/>
  <c r="BG169" i="17"/>
  <c r="BE169" i="17"/>
  <c r="T169" i="17"/>
  <c r="R169" i="17"/>
  <c r="P169" i="17"/>
  <c r="BI168" i="17"/>
  <c r="BH168" i="17"/>
  <c r="BG168" i="17"/>
  <c r="BE168" i="17"/>
  <c r="T168" i="17"/>
  <c r="R168" i="17"/>
  <c r="P168" i="17"/>
  <c r="BI167" i="17"/>
  <c r="BH167" i="17"/>
  <c r="BG167" i="17"/>
  <c r="BE167" i="17"/>
  <c r="T167" i="17"/>
  <c r="R167" i="17"/>
  <c r="P167" i="17"/>
  <c r="BI166" i="17"/>
  <c r="BH166" i="17"/>
  <c r="BG166" i="17"/>
  <c r="BE166" i="17"/>
  <c r="T166" i="17"/>
  <c r="R166" i="17"/>
  <c r="P166" i="17"/>
  <c r="BI165" i="17"/>
  <c r="BH165" i="17"/>
  <c r="BG165" i="17"/>
  <c r="BE165" i="17"/>
  <c r="T165" i="17"/>
  <c r="R165" i="17"/>
  <c r="P165" i="17"/>
  <c r="BI164" i="17"/>
  <c r="BH164" i="17"/>
  <c r="BG164" i="17"/>
  <c r="BE164" i="17"/>
  <c r="T164" i="17"/>
  <c r="R164" i="17"/>
  <c r="P164" i="17"/>
  <c r="BI163" i="17"/>
  <c r="BH163" i="17"/>
  <c r="BG163" i="17"/>
  <c r="BE163" i="17"/>
  <c r="T163" i="17"/>
  <c r="R163" i="17"/>
  <c r="P163" i="17"/>
  <c r="BI162" i="17"/>
  <c r="BH162" i="17"/>
  <c r="BG162" i="17"/>
  <c r="BE162" i="17"/>
  <c r="T162" i="17"/>
  <c r="R162" i="17"/>
  <c r="P162" i="17"/>
  <c r="BI161" i="17"/>
  <c r="BH161" i="17"/>
  <c r="BG161" i="17"/>
  <c r="BE161" i="17"/>
  <c r="T161" i="17"/>
  <c r="R161" i="17"/>
  <c r="P161" i="17"/>
  <c r="BI160" i="17"/>
  <c r="BH160" i="17"/>
  <c r="BG160" i="17"/>
  <c r="BE160" i="17"/>
  <c r="T160" i="17"/>
  <c r="R160" i="17"/>
  <c r="P160" i="17"/>
  <c r="BI159" i="17"/>
  <c r="BH159" i="17"/>
  <c r="BG159" i="17"/>
  <c r="BE159" i="17"/>
  <c r="T159" i="17"/>
  <c r="R159" i="17"/>
  <c r="P159" i="17"/>
  <c r="BI158" i="17"/>
  <c r="BH158" i="17"/>
  <c r="BG158" i="17"/>
  <c r="BE158" i="17"/>
  <c r="T158" i="17"/>
  <c r="R158" i="17"/>
  <c r="P158" i="17"/>
  <c r="BI157" i="17"/>
  <c r="BH157" i="17"/>
  <c r="BG157" i="17"/>
  <c r="BE157" i="17"/>
  <c r="T157" i="17"/>
  <c r="R157" i="17"/>
  <c r="P157" i="17"/>
  <c r="BI156" i="17"/>
  <c r="BH156" i="17"/>
  <c r="BG156" i="17"/>
  <c r="BE156" i="17"/>
  <c r="T156" i="17"/>
  <c r="R156" i="17"/>
  <c r="P156" i="17"/>
  <c r="BI155" i="17"/>
  <c r="BH155" i="17"/>
  <c r="BG155" i="17"/>
  <c r="BE155" i="17"/>
  <c r="T155" i="17"/>
  <c r="R155" i="17"/>
  <c r="P155" i="17"/>
  <c r="BI154" i="17"/>
  <c r="BH154" i="17"/>
  <c r="BG154" i="17"/>
  <c r="BE154" i="17"/>
  <c r="T154" i="17"/>
  <c r="R154" i="17"/>
  <c r="P154" i="17"/>
  <c r="BI153" i="17"/>
  <c r="BH153" i="17"/>
  <c r="BG153" i="17"/>
  <c r="BE153" i="17"/>
  <c r="T153" i="17"/>
  <c r="R153" i="17"/>
  <c r="P153" i="17"/>
  <c r="BI152" i="17"/>
  <c r="BH152" i="17"/>
  <c r="BG152" i="17"/>
  <c r="BE152" i="17"/>
  <c r="T152" i="17"/>
  <c r="R152" i="17"/>
  <c r="P152" i="17"/>
  <c r="BI151" i="17"/>
  <c r="BH151" i="17"/>
  <c r="BG151" i="17"/>
  <c r="BE151" i="17"/>
  <c r="T151" i="17"/>
  <c r="R151" i="17"/>
  <c r="P151" i="17"/>
  <c r="BI150" i="17"/>
  <c r="BH150" i="17"/>
  <c r="BG150" i="17"/>
  <c r="BE150" i="17"/>
  <c r="T150" i="17"/>
  <c r="R150" i="17"/>
  <c r="P150" i="17"/>
  <c r="BI149" i="17"/>
  <c r="BH149" i="17"/>
  <c r="BG149" i="17"/>
  <c r="BE149" i="17"/>
  <c r="T149" i="17"/>
  <c r="R149" i="17"/>
  <c r="P149" i="17"/>
  <c r="BI148" i="17"/>
  <c r="BH148" i="17"/>
  <c r="BG148" i="17"/>
  <c r="BE148" i="17"/>
  <c r="T148" i="17"/>
  <c r="R148" i="17"/>
  <c r="P148" i="17"/>
  <c r="BI146" i="17"/>
  <c r="BH146" i="17"/>
  <c r="BG146" i="17"/>
  <c r="BE146" i="17"/>
  <c r="T146" i="17"/>
  <c r="R146" i="17"/>
  <c r="P146" i="17"/>
  <c r="BI145" i="17"/>
  <c r="BH145" i="17"/>
  <c r="BG145" i="17"/>
  <c r="BE145" i="17"/>
  <c r="T145" i="17"/>
  <c r="R145" i="17"/>
  <c r="P145" i="17"/>
  <c r="BI143" i="17"/>
  <c r="BH143" i="17"/>
  <c r="BG143" i="17"/>
  <c r="BE143" i="17"/>
  <c r="T143" i="17"/>
  <c r="R143" i="17"/>
  <c r="P143" i="17"/>
  <c r="BI142" i="17"/>
  <c r="BH142" i="17"/>
  <c r="BG142" i="17"/>
  <c r="BE142" i="17"/>
  <c r="T142" i="17"/>
  <c r="R142" i="17"/>
  <c r="P142" i="17"/>
  <c r="BI140" i="17"/>
  <c r="BH140" i="17"/>
  <c r="BG140" i="17"/>
  <c r="BE140" i="17"/>
  <c r="T140" i="17"/>
  <c r="R140" i="17"/>
  <c r="P140" i="17"/>
  <c r="BI139" i="17"/>
  <c r="BH139" i="17"/>
  <c r="BG139" i="17"/>
  <c r="BE139" i="17"/>
  <c r="T139" i="17"/>
  <c r="R139" i="17"/>
  <c r="P139" i="17"/>
  <c r="BI138" i="17"/>
  <c r="BH138" i="17"/>
  <c r="BG138" i="17"/>
  <c r="BE138" i="17"/>
  <c r="T138" i="17"/>
  <c r="R138" i="17"/>
  <c r="P138" i="17"/>
  <c r="BI137" i="17"/>
  <c r="BH137" i="17"/>
  <c r="BG137" i="17"/>
  <c r="BE137" i="17"/>
  <c r="T137" i="17"/>
  <c r="R137" i="17"/>
  <c r="P137" i="17"/>
  <c r="BI136" i="17"/>
  <c r="BH136" i="17"/>
  <c r="BG136" i="17"/>
  <c r="BE136" i="17"/>
  <c r="T136" i="17"/>
  <c r="R136" i="17"/>
  <c r="P136" i="17"/>
  <c r="BI135" i="17"/>
  <c r="BH135" i="17"/>
  <c r="BG135" i="17"/>
  <c r="BE135" i="17"/>
  <c r="T135" i="17"/>
  <c r="R135" i="17"/>
  <c r="P135" i="17"/>
  <c r="BI134" i="17"/>
  <c r="BH134" i="17"/>
  <c r="BG134" i="17"/>
  <c r="BE134" i="17"/>
  <c r="T134" i="17"/>
  <c r="R134" i="17"/>
  <c r="P134" i="17"/>
  <c r="BI133" i="17"/>
  <c r="BH133" i="17"/>
  <c r="BG133" i="17"/>
  <c r="BE133" i="17"/>
  <c r="T133" i="17"/>
  <c r="R133" i="17"/>
  <c r="P133" i="17"/>
  <c r="BI132" i="17"/>
  <c r="BH132" i="17"/>
  <c r="BG132" i="17"/>
  <c r="BE132" i="17"/>
  <c r="T132" i="17"/>
  <c r="R132" i="17"/>
  <c r="P132" i="17"/>
  <c r="BI131" i="17"/>
  <c r="BH131" i="17"/>
  <c r="BG131" i="17"/>
  <c r="BE131" i="17"/>
  <c r="T131" i="17"/>
  <c r="R131" i="17"/>
  <c r="P131" i="17"/>
  <c r="J125" i="17"/>
  <c r="J124" i="17"/>
  <c r="F124" i="17"/>
  <c r="F122" i="17"/>
  <c r="E120" i="17"/>
  <c r="J94" i="17"/>
  <c r="J93" i="17"/>
  <c r="F93" i="17"/>
  <c r="F91" i="17"/>
  <c r="E89" i="17"/>
  <c r="J20" i="17"/>
  <c r="E20" i="17"/>
  <c r="F125" i="17"/>
  <c r="J19" i="17"/>
  <c r="J14" i="17"/>
  <c r="J122" i="17" s="1"/>
  <c r="E7" i="17"/>
  <c r="E116" i="17" s="1"/>
  <c r="J37" i="16"/>
  <c r="J36" i="16"/>
  <c r="AY112" i="1"/>
  <c r="J35" i="16"/>
  <c r="AX112" i="1" s="1"/>
  <c r="BI254" i="16"/>
  <c r="BH254" i="16"/>
  <c r="BG254" i="16"/>
  <c r="BE254" i="16"/>
  <c r="T254" i="16"/>
  <c r="R254" i="16"/>
  <c r="P254" i="16"/>
  <c r="BI253" i="16"/>
  <c r="BH253" i="16"/>
  <c r="BG253" i="16"/>
  <c r="BE253" i="16"/>
  <c r="T253" i="16"/>
  <c r="R253" i="16"/>
  <c r="P253" i="16"/>
  <c r="BI252" i="16"/>
  <c r="BH252" i="16"/>
  <c r="BG252" i="16"/>
  <c r="BE252" i="16"/>
  <c r="T252" i="16"/>
  <c r="R252" i="16"/>
  <c r="P252" i="16"/>
  <c r="BI251" i="16"/>
  <c r="BH251" i="16"/>
  <c r="BG251" i="16"/>
  <c r="BE251" i="16"/>
  <c r="T251" i="16"/>
  <c r="R251" i="16"/>
  <c r="P251" i="16"/>
  <c r="BI249" i="16"/>
  <c r="BH249" i="16"/>
  <c r="BG249" i="16"/>
  <c r="BE249" i="16"/>
  <c r="T249" i="16"/>
  <c r="R249" i="16"/>
  <c r="P249" i="16"/>
  <c r="BI248" i="16"/>
  <c r="BH248" i="16"/>
  <c r="BG248" i="16"/>
  <c r="BE248" i="16"/>
  <c r="T248" i="16"/>
  <c r="R248" i="16"/>
  <c r="P248" i="16"/>
  <c r="BI247" i="16"/>
  <c r="BH247" i="16"/>
  <c r="BG247" i="16"/>
  <c r="BE247" i="16"/>
  <c r="T247" i="16"/>
  <c r="R247" i="16"/>
  <c r="P247" i="16"/>
  <c r="BI246" i="16"/>
  <c r="BH246" i="16"/>
  <c r="BG246" i="16"/>
  <c r="BE246" i="16"/>
  <c r="T246" i="16"/>
  <c r="R246" i="16"/>
  <c r="P246" i="16"/>
  <c r="BI245" i="16"/>
  <c r="BH245" i="16"/>
  <c r="BG245" i="16"/>
  <c r="BE245" i="16"/>
  <c r="T245" i="16"/>
  <c r="R245" i="16"/>
  <c r="P245" i="16"/>
  <c r="BI242" i="16"/>
  <c r="BH242" i="16"/>
  <c r="BG242" i="16"/>
  <c r="BE242" i="16"/>
  <c r="T242" i="16"/>
  <c r="T241" i="16" s="1"/>
  <c r="R242" i="16"/>
  <c r="R241" i="16"/>
  <c r="P242" i="16"/>
  <c r="P241" i="16" s="1"/>
  <c r="BI240" i="16"/>
  <c r="BH240" i="16"/>
  <c r="BG240" i="16"/>
  <c r="BE240" i="16"/>
  <c r="T240" i="16"/>
  <c r="R240" i="16"/>
  <c r="P240" i="16"/>
  <c r="BI239" i="16"/>
  <c r="BH239" i="16"/>
  <c r="BG239" i="16"/>
  <c r="BE239" i="16"/>
  <c r="T239" i="16"/>
  <c r="R239" i="16"/>
  <c r="P239" i="16"/>
  <c r="BI238" i="16"/>
  <c r="BH238" i="16"/>
  <c r="BG238" i="16"/>
  <c r="BE238" i="16"/>
  <c r="T238" i="16"/>
  <c r="R238" i="16"/>
  <c r="P238" i="16"/>
  <c r="BI237" i="16"/>
  <c r="BH237" i="16"/>
  <c r="BG237" i="16"/>
  <c r="BE237" i="16"/>
  <c r="T237" i="16"/>
  <c r="R237" i="16"/>
  <c r="P237" i="16"/>
  <c r="BI236" i="16"/>
  <c r="BH236" i="16"/>
  <c r="BG236" i="16"/>
  <c r="BE236" i="16"/>
  <c r="T236" i="16"/>
  <c r="R236" i="16"/>
  <c r="P236" i="16"/>
  <c r="BI235" i="16"/>
  <c r="BH235" i="16"/>
  <c r="BG235" i="16"/>
  <c r="BE235" i="16"/>
  <c r="T235" i="16"/>
  <c r="R235" i="16"/>
  <c r="P235" i="16"/>
  <c r="BI234" i="16"/>
  <c r="BH234" i="16"/>
  <c r="BG234" i="16"/>
  <c r="BE234" i="16"/>
  <c r="T234" i="16"/>
  <c r="R234" i="16"/>
  <c r="P234" i="16"/>
  <c r="BI233" i="16"/>
  <c r="BH233" i="16"/>
  <c r="BG233" i="16"/>
  <c r="BE233" i="16"/>
  <c r="T233" i="16"/>
  <c r="R233" i="16"/>
  <c r="P233" i="16"/>
  <c r="BI232" i="16"/>
  <c r="BH232" i="16"/>
  <c r="BG232" i="16"/>
  <c r="BE232" i="16"/>
  <c r="T232" i="16"/>
  <c r="R232" i="16"/>
  <c r="P232" i="16"/>
  <c r="BI231" i="16"/>
  <c r="BH231" i="16"/>
  <c r="BG231" i="16"/>
  <c r="BE231" i="16"/>
  <c r="T231" i="16"/>
  <c r="R231" i="16"/>
  <c r="P231" i="16"/>
  <c r="BI230" i="16"/>
  <c r="BH230" i="16"/>
  <c r="BG230" i="16"/>
  <c r="BE230" i="16"/>
  <c r="T230" i="16"/>
  <c r="R230" i="16"/>
  <c r="P230" i="16"/>
  <c r="BI229" i="16"/>
  <c r="BH229" i="16"/>
  <c r="BG229" i="16"/>
  <c r="BE229" i="16"/>
  <c r="T229" i="16"/>
  <c r="R229" i="16"/>
  <c r="P229" i="16"/>
  <c r="BI228" i="16"/>
  <c r="BH228" i="16"/>
  <c r="BG228" i="16"/>
  <c r="BE228" i="16"/>
  <c r="T228" i="16"/>
  <c r="R228" i="16"/>
  <c r="P228" i="16"/>
  <c r="BI227" i="16"/>
  <c r="BH227" i="16"/>
  <c r="BG227" i="16"/>
  <c r="BE227" i="16"/>
  <c r="T227" i="16"/>
  <c r="R227" i="16"/>
  <c r="P227" i="16"/>
  <c r="BI226" i="16"/>
  <c r="BH226" i="16"/>
  <c r="BG226" i="16"/>
  <c r="BE226" i="16"/>
  <c r="T226" i="16"/>
  <c r="R226" i="16"/>
  <c r="P226" i="16"/>
  <c r="BI225" i="16"/>
  <c r="BH225" i="16"/>
  <c r="BG225" i="16"/>
  <c r="BE225" i="16"/>
  <c r="T225" i="16"/>
  <c r="R225" i="16"/>
  <c r="P225" i="16"/>
  <c r="BI224" i="16"/>
  <c r="BH224" i="16"/>
  <c r="BG224" i="16"/>
  <c r="BE224" i="16"/>
  <c r="T224" i="16"/>
  <c r="R224" i="16"/>
  <c r="P224" i="16"/>
  <c r="BI223" i="16"/>
  <c r="BH223" i="16"/>
  <c r="BG223" i="16"/>
  <c r="BE223" i="16"/>
  <c r="T223" i="16"/>
  <c r="R223" i="16"/>
  <c r="P223" i="16"/>
  <c r="BI222" i="16"/>
  <c r="BH222" i="16"/>
  <c r="BG222" i="16"/>
  <c r="BE222" i="16"/>
  <c r="T222" i="16"/>
  <c r="R222" i="16"/>
  <c r="P222" i="16"/>
  <c r="BI221" i="16"/>
  <c r="BH221" i="16"/>
  <c r="BG221" i="16"/>
  <c r="BE221" i="16"/>
  <c r="T221" i="16"/>
  <c r="R221" i="16"/>
  <c r="P221" i="16"/>
  <c r="BI220" i="16"/>
  <c r="BH220" i="16"/>
  <c r="BG220" i="16"/>
  <c r="BE220" i="16"/>
  <c r="T220" i="16"/>
  <c r="R220" i="16"/>
  <c r="P220" i="16"/>
  <c r="BI219" i="16"/>
  <c r="BH219" i="16"/>
  <c r="BG219" i="16"/>
  <c r="BE219" i="16"/>
  <c r="T219" i="16"/>
  <c r="R219" i="16"/>
  <c r="P219" i="16"/>
  <c r="BI218" i="16"/>
  <c r="BH218" i="16"/>
  <c r="BG218" i="16"/>
  <c r="BE218" i="16"/>
  <c r="T218" i="16"/>
  <c r="R218" i="16"/>
  <c r="P218" i="16"/>
  <c r="BI217" i="16"/>
  <c r="BH217" i="16"/>
  <c r="BG217" i="16"/>
  <c r="BE217" i="16"/>
  <c r="T217" i="16"/>
  <c r="R217" i="16"/>
  <c r="P217" i="16"/>
  <c r="BI216" i="16"/>
  <c r="BH216" i="16"/>
  <c r="BG216" i="16"/>
  <c r="BE216" i="16"/>
  <c r="T216" i="16"/>
  <c r="R216" i="16"/>
  <c r="P216" i="16"/>
  <c r="BI215" i="16"/>
  <c r="BH215" i="16"/>
  <c r="BG215" i="16"/>
  <c r="BE215" i="16"/>
  <c r="T215" i="16"/>
  <c r="R215" i="16"/>
  <c r="P215" i="16"/>
  <c r="BI214" i="16"/>
  <c r="BH214" i="16"/>
  <c r="BG214" i="16"/>
  <c r="BE214" i="16"/>
  <c r="T214" i="16"/>
  <c r="R214" i="16"/>
  <c r="P214" i="16"/>
  <c r="BI213" i="16"/>
  <c r="BH213" i="16"/>
  <c r="BG213" i="16"/>
  <c r="BE213" i="16"/>
  <c r="T213" i="16"/>
  <c r="R213" i="16"/>
  <c r="P213" i="16"/>
  <c r="BI212" i="16"/>
  <c r="BH212" i="16"/>
  <c r="BG212" i="16"/>
  <c r="BE212" i="16"/>
  <c r="T212" i="16"/>
  <c r="R212" i="16"/>
  <c r="P212" i="16"/>
  <c r="BI211" i="16"/>
  <c r="BH211" i="16"/>
  <c r="BG211" i="16"/>
  <c r="BE211" i="16"/>
  <c r="T211" i="16"/>
  <c r="R211" i="16"/>
  <c r="P211" i="16"/>
  <c r="BI210" i="16"/>
  <c r="BH210" i="16"/>
  <c r="BG210" i="16"/>
  <c r="BE210" i="16"/>
  <c r="T210" i="16"/>
  <c r="R210" i="16"/>
  <c r="P210" i="16"/>
  <c r="BI209" i="16"/>
  <c r="BH209" i="16"/>
  <c r="BG209" i="16"/>
  <c r="BE209" i="16"/>
  <c r="T209" i="16"/>
  <c r="R209" i="16"/>
  <c r="P209" i="16"/>
  <c r="BI208" i="16"/>
  <c r="BH208" i="16"/>
  <c r="BG208" i="16"/>
  <c r="BE208" i="16"/>
  <c r="T208" i="16"/>
  <c r="R208" i="16"/>
  <c r="P208" i="16"/>
  <c r="BI207" i="16"/>
  <c r="BH207" i="16"/>
  <c r="BG207" i="16"/>
  <c r="BE207" i="16"/>
  <c r="T207" i="16"/>
  <c r="R207" i="16"/>
  <c r="P207" i="16"/>
  <c r="BI206" i="16"/>
  <c r="BH206" i="16"/>
  <c r="BG206" i="16"/>
  <c r="BE206" i="16"/>
  <c r="T206" i="16"/>
  <c r="R206" i="16"/>
  <c r="P206" i="16"/>
  <c r="BI205" i="16"/>
  <c r="BH205" i="16"/>
  <c r="BG205" i="16"/>
  <c r="BE205" i="16"/>
  <c r="T205" i="16"/>
  <c r="R205" i="16"/>
  <c r="P205" i="16"/>
  <c r="BI204" i="16"/>
  <c r="BH204" i="16"/>
  <c r="BG204" i="16"/>
  <c r="BE204" i="16"/>
  <c r="T204" i="16"/>
  <c r="R204" i="16"/>
  <c r="P204" i="16"/>
  <c r="BI203" i="16"/>
  <c r="BH203" i="16"/>
  <c r="BG203" i="16"/>
  <c r="BE203" i="16"/>
  <c r="T203" i="16"/>
  <c r="R203" i="16"/>
  <c r="P203" i="16"/>
  <c r="BI202" i="16"/>
  <c r="BH202" i="16"/>
  <c r="BG202" i="16"/>
  <c r="BE202" i="16"/>
  <c r="T202" i="16"/>
  <c r="R202" i="16"/>
  <c r="P202" i="16"/>
  <c r="BI201" i="16"/>
  <c r="BH201" i="16"/>
  <c r="BG201" i="16"/>
  <c r="BE201" i="16"/>
  <c r="T201" i="16"/>
  <c r="R201" i="16"/>
  <c r="P201" i="16"/>
  <c r="BI200" i="16"/>
  <c r="BH200" i="16"/>
  <c r="BG200" i="16"/>
  <c r="BE200" i="16"/>
  <c r="T200" i="16"/>
  <c r="R200" i="16"/>
  <c r="P200" i="16"/>
  <c r="BI199" i="16"/>
  <c r="BH199" i="16"/>
  <c r="BG199" i="16"/>
  <c r="BE199" i="16"/>
  <c r="T199" i="16"/>
  <c r="R199" i="16"/>
  <c r="P199" i="16"/>
  <c r="BI198" i="16"/>
  <c r="BH198" i="16"/>
  <c r="BG198" i="16"/>
  <c r="BE198" i="16"/>
  <c r="T198" i="16"/>
  <c r="R198" i="16"/>
  <c r="P198" i="16"/>
  <c r="BI197" i="16"/>
  <c r="BH197" i="16"/>
  <c r="BG197" i="16"/>
  <c r="BE197" i="16"/>
  <c r="T197" i="16"/>
  <c r="R197" i="16"/>
  <c r="P197" i="16"/>
  <c r="BI196" i="16"/>
  <c r="BH196" i="16"/>
  <c r="BG196" i="16"/>
  <c r="BE196" i="16"/>
  <c r="T196" i="16"/>
  <c r="R196" i="16"/>
  <c r="P196" i="16"/>
  <c r="BI195" i="16"/>
  <c r="BH195" i="16"/>
  <c r="BG195" i="16"/>
  <c r="BE195" i="16"/>
  <c r="T195" i="16"/>
  <c r="R195" i="16"/>
  <c r="P195" i="16"/>
  <c r="BI194" i="16"/>
  <c r="BH194" i="16"/>
  <c r="BG194" i="16"/>
  <c r="BE194" i="16"/>
  <c r="T194" i="16"/>
  <c r="R194" i="16"/>
  <c r="P194" i="16"/>
  <c r="BI193" i="16"/>
  <c r="BH193" i="16"/>
  <c r="BG193" i="16"/>
  <c r="BE193" i="16"/>
  <c r="T193" i="16"/>
  <c r="R193" i="16"/>
  <c r="P193" i="16"/>
  <c r="BI192" i="16"/>
  <c r="BH192" i="16"/>
  <c r="BG192" i="16"/>
  <c r="BE192" i="16"/>
  <c r="T192" i="16"/>
  <c r="R192" i="16"/>
  <c r="P192" i="16"/>
  <c r="BI191" i="16"/>
  <c r="BH191" i="16"/>
  <c r="BG191" i="16"/>
  <c r="BE191" i="16"/>
  <c r="T191" i="16"/>
  <c r="R191" i="16"/>
  <c r="P191" i="16"/>
  <c r="BI190" i="16"/>
  <c r="BH190" i="16"/>
  <c r="BG190" i="16"/>
  <c r="BE190" i="16"/>
  <c r="T190" i="16"/>
  <c r="R190" i="16"/>
  <c r="P190" i="16"/>
  <c r="BI189" i="16"/>
  <c r="BH189" i="16"/>
  <c r="BG189" i="16"/>
  <c r="BE189" i="16"/>
  <c r="T189" i="16"/>
  <c r="R189" i="16"/>
  <c r="P189" i="16"/>
  <c r="BI188" i="16"/>
  <c r="BH188" i="16"/>
  <c r="BG188" i="16"/>
  <c r="BE188" i="16"/>
  <c r="T188" i="16"/>
  <c r="R188" i="16"/>
  <c r="P188" i="16"/>
  <c r="BI187" i="16"/>
  <c r="BH187" i="16"/>
  <c r="BG187" i="16"/>
  <c r="BE187" i="16"/>
  <c r="T187" i="16"/>
  <c r="R187" i="16"/>
  <c r="P187" i="16"/>
  <c r="BI186" i="16"/>
  <c r="BH186" i="16"/>
  <c r="BG186" i="16"/>
  <c r="BE186" i="16"/>
  <c r="T186" i="16"/>
  <c r="R186" i="16"/>
  <c r="P186" i="16"/>
  <c r="BI185" i="16"/>
  <c r="BH185" i="16"/>
  <c r="BG185" i="16"/>
  <c r="BE185" i="16"/>
  <c r="T185" i="16"/>
  <c r="R185" i="16"/>
  <c r="P185" i="16"/>
  <c r="BI183" i="16"/>
  <c r="BH183" i="16"/>
  <c r="BG183" i="16"/>
  <c r="BE183" i="16"/>
  <c r="T183" i="16"/>
  <c r="T182" i="16" s="1"/>
  <c r="R183" i="16"/>
  <c r="R182" i="16"/>
  <c r="P183" i="16"/>
  <c r="P182" i="16" s="1"/>
  <c r="BI181" i="16"/>
  <c r="BH181" i="16"/>
  <c r="BG181" i="16"/>
  <c r="BE181" i="16"/>
  <c r="T181" i="16"/>
  <c r="R181" i="16"/>
  <c r="P181" i="16"/>
  <c r="BI180" i="16"/>
  <c r="BH180" i="16"/>
  <c r="BG180" i="16"/>
  <c r="BE180" i="16"/>
  <c r="T180" i="16"/>
  <c r="R180" i="16"/>
  <c r="P180" i="16"/>
  <c r="BI179" i="16"/>
  <c r="BH179" i="16"/>
  <c r="BG179" i="16"/>
  <c r="BE179" i="16"/>
  <c r="T179" i="16"/>
  <c r="R179" i="16"/>
  <c r="P179" i="16"/>
  <c r="BI178" i="16"/>
  <c r="BH178" i="16"/>
  <c r="BG178" i="16"/>
  <c r="BE178" i="16"/>
  <c r="T178" i="16"/>
  <c r="R178" i="16"/>
  <c r="P178" i="16"/>
  <c r="BI177" i="16"/>
  <c r="BH177" i="16"/>
  <c r="BG177" i="16"/>
  <c r="BE177" i="16"/>
  <c r="T177" i="16"/>
  <c r="R177" i="16"/>
  <c r="P177" i="16"/>
  <c r="BI176" i="16"/>
  <c r="BH176" i="16"/>
  <c r="BG176" i="16"/>
  <c r="BE176" i="16"/>
  <c r="T176" i="16"/>
  <c r="R176" i="16"/>
  <c r="P176" i="16"/>
  <c r="BI175" i="16"/>
  <c r="BH175" i="16"/>
  <c r="BG175" i="16"/>
  <c r="BE175" i="16"/>
  <c r="T175" i="16"/>
  <c r="R175" i="16"/>
  <c r="P175" i="16"/>
  <c r="BI174" i="16"/>
  <c r="BH174" i="16"/>
  <c r="BG174" i="16"/>
  <c r="BE174" i="16"/>
  <c r="T174" i="16"/>
  <c r="R174" i="16"/>
  <c r="P174" i="16"/>
  <c r="BI173" i="16"/>
  <c r="BH173" i="16"/>
  <c r="BG173" i="16"/>
  <c r="BE173" i="16"/>
  <c r="T173" i="16"/>
  <c r="R173" i="16"/>
  <c r="P173" i="16"/>
  <c r="BI172" i="16"/>
  <c r="BH172" i="16"/>
  <c r="BG172" i="16"/>
  <c r="BE172" i="16"/>
  <c r="T172" i="16"/>
  <c r="R172" i="16"/>
  <c r="P172" i="16"/>
  <c r="BI171" i="16"/>
  <c r="BH171" i="16"/>
  <c r="BG171" i="16"/>
  <c r="BE171" i="16"/>
  <c r="T171" i="16"/>
  <c r="R171" i="16"/>
  <c r="P171" i="16"/>
  <c r="BI170" i="16"/>
  <c r="BH170" i="16"/>
  <c r="BG170" i="16"/>
  <c r="BE170" i="16"/>
  <c r="T170" i="16"/>
  <c r="R170" i="16"/>
  <c r="P170" i="16"/>
  <c r="BI169" i="16"/>
  <c r="BH169" i="16"/>
  <c r="BG169" i="16"/>
  <c r="BE169" i="16"/>
  <c r="T169" i="16"/>
  <c r="R169" i="16"/>
  <c r="P169" i="16"/>
  <c r="BI168" i="16"/>
  <c r="BH168" i="16"/>
  <c r="BG168" i="16"/>
  <c r="BE168" i="16"/>
  <c r="T168" i="16"/>
  <c r="R168" i="16"/>
  <c r="P168" i="16"/>
  <c r="BI167" i="16"/>
  <c r="BH167" i="16"/>
  <c r="BG167" i="16"/>
  <c r="BE167" i="16"/>
  <c r="T167" i="16"/>
  <c r="R167" i="16"/>
  <c r="P167" i="16"/>
  <c r="BI166" i="16"/>
  <c r="BH166" i="16"/>
  <c r="BG166" i="16"/>
  <c r="BE166" i="16"/>
  <c r="T166" i="16"/>
  <c r="R166" i="16"/>
  <c r="P166" i="16"/>
  <c r="BI165" i="16"/>
  <c r="BH165" i="16"/>
  <c r="BG165" i="16"/>
  <c r="BE165" i="16"/>
  <c r="T165" i="16"/>
  <c r="R165" i="16"/>
  <c r="P165" i="16"/>
  <c r="BI164" i="16"/>
  <c r="BH164" i="16"/>
  <c r="BG164" i="16"/>
  <c r="BE164" i="16"/>
  <c r="T164" i="16"/>
  <c r="R164" i="16"/>
  <c r="P164" i="16"/>
  <c r="BI163" i="16"/>
  <c r="BH163" i="16"/>
  <c r="BG163" i="16"/>
  <c r="BE163" i="16"/>
  <c r="T163" i="16"/>
  <c r="R163" i="16"/>
  <c r="P163" i="16"/>
  <c r="BI162" i="16"/>
  <c r="BH162" i="16"/>
  <c r="BG162" i="16"/>
  <c r="BE162" i="16"/>
  <c r="T162" i="16"/>
  <c r="R162" i="16"/>
  <c r="P162" i="16"/>
  <c r="BI161" i="16"/>
  <c r="BH161" i="16"/>
  <c r="BG161" i="16"/>
  <c r="BE161" i="16"/>
  <c r="T161" i="16"/>
  <c r="R161" i="16"/>
  <c r="P161" i="16"/>
  <c r="BI160" i="16"/>
  <c r="BH160" i="16"/>
  <c r="BG160" i="16"/>
  <c r="BE160" i="16"/>
  <c r="T160" i="16"/>
  <c r="R160" i="16"/>
  <c r="P160" i="16"/>
  <c r="BI158" i="16"/>
  <c r="BH158" i="16"/>
  <c r="BG158" i="16"/>
  <c r="BE158" i="16"/>
  <c r="T158" i="16"/>
  <c r="R158" i="16"/>
  <c r="P158" i="16"/>
  <c r="BI157" i="16"/>
  <c r="BH157" i="16"/>
  <c r="BG157" i="16"/>
  <c r="BE157" i="16"/>
  <c r="T157" i="16"/>
  <c r="R157" i="16"/>
  <c r="P157" i="16"/>
  <c r="BI156" i="16"/>
  <c r="BH156" i="16"/>
  <c r="BG156" i="16"/>
  <c r="BE156" i="16"/>
  <c r="T156" i="16"/>
  <c r="R156" i="16"/>
  <c r="P156" i="16"/>
  <c r="BI155" i="16"/>
  <c r="BH155" i="16"/>
  <c r="BG155" i="16"/>
  <c r="BE155" i="16"/>
  <c r="T155" i="16"/>
  <c r="R155" i="16"/>
  <c r="P155" i="16"/>
  <c r="BI154" i="16"/>
  <c r="BH154" i="16"/>
  <c r="BG154" i="16"/>
  <c r="BE154" i="16"/>
  <c r="T154" i="16"/>
  <c r="R154" i="16"/>
  <c r="P154" i="16"/>
  <c r="BI153" i="16"/>
  <c r="BH153" i="16"/>
  <c r="BG153" i="16"/>
  <c r="BE153" i="16"/>
  <c r="T153" i="16"/>
  <c r="R153" i="16"/>
  <c r="P153" i="16"/>
  <c r="BI152" i="16"/>
  <c r="BH152" i="16"/>
  <c r="BG152" i="16"/>
  <c r="BE152" i="16"/>
  <c r="T152" i="16"/>
  <c r="R152" i="16"/>
  <c r="P152" i="16"/>
  <c r="BI150" i="16"/>
  <c r="BH150" i="16"/>
  <c r="BG150" i="16"/>
  <c r="BE150" i="16"/>
  <c r="T150" i="16"/>
  <c r="R150" i="16"/>
  <c r="P150" i="16"/>
  <c r="BI149" i="16"/>
  <c r="BH149" i="16"/>
  <c r="BG149" i="16"/>
  <c r="BE149" i="16"/>
  <c r="T149" i="16"/>
  <c r="R149" i="16"/>
  <c r="P149" i="16"/>
  <c r="BI148" i="16"/>
  <c r="BH148" i="16"/>
  <c r="BG148" i="16"/>
  <c r="BE148" i="16"/>
  <c r="T148" i="16"/>
  <c r="R148" i="16"/>
  <c r="P148" i="16"/>
  <c r="BI147" i="16"/>
  <c r="BH147" i="16"/>
  <c r="BG147" i="16"/>
  <c r="BE147" i="16"/>
  <c r="T147" i="16"/>
  <c r="R147" i="16"/>
  <c r="P147" i="16"/>
  <c r="BI146" i="16"/>
  <c r="BH146" i="16"/>
  <c r="BG146" i="16"/>
  <c r="BE146" i="16"/>
  <c r="T146" i="16"/>
  <c r="R146" i="16"/>
  <c r="P146" i="16"/>
  <c r="BI145" i="16"/>
  <c r="BH145" i="16"/>
  <c r="BG145" i="16"/>
  <c r="BE145" i="16"/>
  <c r="T145" i="16"/>
  <c r="R145" i="16"/>
  <c r="P145" i="16"/>
  <c r="BI144" i="16"/>
  <c r="BH144" i="16"/>
  <c r="BG144" i="16"/>
  <c r="BE144" i="16"/>
  <c r="T144" i="16"/>
  <c r="R144" i="16"/>
  <c r="P144" i="16"/>
  <c r="BI143" i="16"/>
  <c r="BH143" i="16"/>
  <c r="BG143" i="16"/>
  <c r="BE143" i="16"/>
  <c r="T143" i="16"/>
  <c r="R143" i="16"/>
  <c r="P143" i="16"/>
  <c r="BI142" i="16"/>
  <c r="BH142" i="16"/>
  <c r="BG142" i="16"/>
  <c r="BE142" i="16"/>
  <c r="T142" i="16"/>
  <c r="R142" i="16"/>
  <c r="P142" i="16"/>
  <c r="BI141" i="16"/>
  <c r="BH141" i="16"/>
  <c r="BG141" i="16"/>
  <c r="BE141" i="16"/>
  <c r="T141" i="16"/>
  <c r="R141" i="16"/>
  <c r="P141" i="16"/>
  <c r="BI140" i="16"/>
  <c r="BH140" i="16"/>
  <c r="BG140" i="16"/>
  <c r="BE140" i="16"/>
  <c r="T140" i="16"/>
  <c r="R140" i="16"/>
  <c r="P140" i="16"/>
  <c r="BI139" i="16"/>
  <c r="BH139" i="16"/>
  <c r="BG139" i="16"/>
  <c r="BE139" i="16"/>
  <c r="T139" i="16"/>
  <c r="R139" i="16"/>
  <c r="P139" i="16"/>
  <c r="BI138" i="16"/>
  <c r="BH138" i="16"/>
  <c r="BG138" i="16"/>
  <c r="BE138" i="16"/>
  <c r="T138" i="16"/>
  <c r="R138" i="16"/>
  <c r="P138" i="16"/>
  <c r="BI137" i="16"/>
  <c r="BH137" i="16"/>
  <c r="BG137" i="16"/>
  <c r="BE137" i="16"/>
  <c r="T137" i="16"/>
  <c r="R137" i="16"/>
  <c r="P137" i="16"/>
  <c r="BI136" i="16"/>
  <c r="BH136" i="16"/>
  <c r="BG136" i="16"/>
  <c r="BE136" i="16"/>
  <c r="T136" i="16"/>
  <c r="R136" i="16"/>
  <c r="P136" i="16"/>
  <c r="BI135" i="16"/>
  <c r="BH135" i="16"/>
  <c r="BG135" i="16"/>
  <c r="BE135" i="16"/>
  <c r="T135" i="16"/>
  <c r="R135" i="16"/>
  <c r="P135" i="16"/>
  <c r="BI134" i="16"/>
  <c r="BH134" i="16"/>
  <c r="BG134" i="16"/>
  <c r="BE134" i="16"/>
  <c r="T134" i="16"/>
  <c r="R134" i="16"/>
  <c r="P134" i="16"/>
  <c r="BI133" i="16"/>
  <c r="BH133" i="16"/>
  <c r="BG133" i="16"/>
  <c r="BE133" i="16"/>
  <c r="T133" i="16"/>
  <c r="R133" i="16"/>
  <c r="P133" i="16"/>
  <c r="BI132" i="16"/>
  <c r="BH132" i="16"/>
  <c r="BG132" i="16"/>
  <c r="BE132" i="16"/>
  <c r="T132" i="16"/>
  <c r="R132" i="16"/>
  <c r="P132" i="16"/>
  <c r="BI131" i="16"/>
  <c r="BH131" i="16"/>
  <c r="BG131" i="16"/>
  <c r="BE131" i="16"/>
  <c r="T131" i="16"/>
  <c r="R131" i="16"/>
  <c r="P131" i="16"/>
  <c r="BI130" i="16"/>
  <c r="BH130" i="16"/>
  <c r="BG130" i="16"/>
  <c r="BE130" i="16"/>
  <c r="T130" i="16"/>
  <c r="R130" i="16"/>
  <c r="P130" i="16"/>
  <c r="BI129" i="16"/>
  <c r="BH129" i="16"/>
  <c r="BG129" i="16"/>
  <c r="BE129" i="16"/>
  <c r="T129" i="16"/>
  <c r="R129" i="16"/>
  <c r="P129" i="16"/>
  <c r="J123" i="16"/>
  <c r="J122" i="16"/>
  <c r="F122" i="16"/>
  <c r="F120" i="16"/>
  <c r="E118" i="16"/>
  <c r="J92" i="16"/>
  <c r="J91" i="16"/>
  <c r="F91" i="16"/>
  <c r="F89" i="16"/>
  <c r="E87" i="16"/>
  <c r="J18" i="16"/>
  <c r="E18" i="16"/>
  <c r="F123" i="16"/>
  <c r="J17" i="16"/>
  <c r="J12" i="16"/>
  <c r="J120" i="16" s="1"/>
  <c r="E7" i="16"/>
  <c r="E116" i="16"/>
  <c r="J39" i="15"/>
  <c r="J38" i="15"/>
  <c r="AY111" i="1" s="1"/>
  <c r="J37" i="15"/>
  <c r="AX111" i="1" s="1"/>
  <c r="BI153" i="15"/>
  <c r="BH153" i="15"/>
  <c r="BG153" i="15"/>
  <c r="BE153" i="15"/>
  <c r="T153" i="15"/>
  <c r="R153" i="15"/>
  <c r="P153" i="15"/>
  <c r="BI152" i="15"/>
  <c r="BH152" i="15"/>
  <c r="BG152" i="15"/>
  <c r="BE152" i="15"/>
  <c r="T152" i="15"/>
  <c r="R152" i="15"/>
  <c r="P152" i="15"/>
  <c r="BI150" i="15"/>
  <c r="BH150" i="15"/>
  <c r="BG150" i="15"/>
  <c r="BE150" i="15"/>
  <c r="T150" i="15"/>
  <c r="R150" i="15"/>
  <c r="P150" i="15"/>
  <c r="BI149" i="15"/>
  <c r="BH149" i="15"/>
  <c r="BG149" i="15"/>
  <c r="BE149" i="15"/>
  <c r="T149" i="15"/>
  <c r="R149" i="15"/>
  <c r="P149" i="15"/>
  <c r="BI148" i="15"/>
  <c r="BH148" i="15"/>
  <c r="BG148" i="15"/>
  <c r="BE148" i="15"/>
  <c r="T148" i="15"/>
  <c r="R148" i="15"/>
  <c r="P148" i="15"/>
  <c r="BI147" i="15"/>
  <c r="BH147" i="15"/>
  <c r="BG147" i="15"/>
  <c r="BE147" i="15"/>
  <c r="T147" i="15"/>
  <c r="R147" i="15"/>
  <c r="P147" i="15"/>
  <c r="BI146" i="15"/>
  <c r="BH146" i="15"/>
  <c r="BG146" i="15"/>
  <c r="BE146" i="15"/>
  <c r="T146" i="15"/>
  <c r="R146" i="15"/>
  <c r="P146" i="15"/>
  <c r="BI143" i="15"/>
  <c r="BH143" i="15"/>
  <c r="BG143" i="15"/>
  <c r="BE143" i="15"/>
  <c r="T143" i="15"/>
  <c r="T142" i="15"/>
  <c r="R143" i="15"/>
  <c r="R142" i="15" s="1"/>
  <c r="P143" i="15"/>
  <c r="P142" i="15"/>
  <c r="BI136" i="15"/>
  <c r="BH136" i="15"/>
  <c r="BG136" i="15"/>
  <c r="BE136" i="15"/>
  <c r="T136" i="15"/>
  <c r="R136" i="15"/>
  <c r="P136" i="15"/>
  <c r="BI135" i="15"/>
  <c r="BH135" i="15"/>
  <c r="BG135" i="15"/>
  <c r="BE135" i="15"/>
  <c r="T135" i="15"/>
  <c r="R135" i="15"/>
  <c r="P135" i="15"/>
  <c r="BI134" i="15"/>
  <c r="BH134" i="15"/>
  <c r="BG134" i="15"/>
  <c r="BE134" i="15"/>
  <c r="T134" i="15"/>
  <c r="R134" i="15"/>
  <c r="P134" i="15"/>
  <c r="BI132" i="15"/>
  <c r="BH132" i="15"/>
  <c r="BG132" i="15"/>
  <c r="BE132" i="15"/>
  <c r="T132" i="15"/>
  <c r="R132" i="15"/>
  <c r="P132" i="15"/>
  <c r="BI131" i="15"/>
  <c r="BH131" i="15"/>
  <c r="BG131" i="15"/>
  <c r="BE131" i="15"/>
  <c r="T131" i="15"/>
  <c r="R131" i="15"/>
  <c r="P131" i="15"/>
  <c r="BI130" i="15"/>
  <c r="BH130" i="15"/>
  <c r="BG130" i="15"/>
  <c r="BE130" i="15"/>
  <c r="T130" i="15"/>
  <c r="R130" i="15"/>
  <c r="P130" i="15"/>
  <c r="J124" i="15"/>
  <c r="J123" i="15"/>
  <c r="F123" i="15"/>
  <c r="F121" i="15"/>
  <c r="E119" i="15"/>
  <c r="J94" i="15"/>
  <c r="J93" i="15"/>
  <c r="F93" i="15"/>
  <c r="F91" i="15"/>
  <c r="E89" i="15"/>
  <c r="J20" i="15"/>
  <c r="E20" i="15"/>
  <c r="F124" i="15" s="1"/>
  <c r="J19" i="15"/>
  <c r="J14" i="15"/>
  <c r="J91" i="15" s="1"/>
  <c r="E7" i="15"/>
  <c r="E85" i="15"/>
  <c r="J39" i="14"/>
  <c r="J38" i="14"/>
  <c r="AY110" i="1"/>
  <c r="J37" i="14"/>
  <c r="AX110" i="1" s="1"/>
  <c r="BI160" i="14"/>
  <c r="BH160" i="14"/>
  <c r="BG160" i="14"/>
  <c r="BE160" i="14"/>
  <c r="T160" i="14"/>
  <c r="T159" i="14" s="1"/>
  <c r="R160" i="14"/>
  <c r="R159" i="14" s="1"/>
  <c r="P160" i="14"/>
  <c r="P159" i="14"/>
  <c r="BI158" i="14"/>
  <c r="BH158" i="14"/>
  <c r="BG158" i="14"/>
  <c r="BE158" i="14"/>
  <c r="T158" i="14"/>
  <c r="R158" i="14"/>
  <c r="P158" i="14"/>
  <c r="BI157" i="14"/>
  <c r="BH157" i="14"/>
  <c r="BG157" i="14"/>
  <c r="BE157" i="14"/>
  <c r="T157" i="14"/>
  <c r="R157" i="14"/>
  <c r="P157" i="14"/>
  <c r="BI154" i="14"/>
  <c r="BH154" i="14"/>
  <c r="BG154" i="14"/>
  <c r="BE154" i="14"/>
  <c r="T154" i="14"/>
  <c r="R154" i="14"/>
  <c r="P154" i="14"/>
  <c r="BI152" i="14"/>
  <c r="BH152" i="14"/>
  <c r="BG152" i="14"/>
  <c r="BE152" i="14"/>
  <c r="T152" i="14"/>
  <c r="R152" i="14"/>
  <c r="P152" i="14"/>
  <c r="BI150" i="14"/>
  <c r="BH150" i="14"/>
  <c r="BG150" i="14"/>
  <c r="BE150" i="14"/>
  <c r="T150" i="14"/>
  <c r="R150" i="14"/>
  <c r="P150" i="14"/>
  <c r="BI148" i="14"/>
  <c r="BH148" i="14"/>
  <c r="BG148" i="14"/>
  <c r="BE148" i="14"/>
  <c r="T148" i="14"/>
  <c r="R148" i="14"/>
  <c r="P148" i="14"/>
  <c r="BI145" i="14"/>
  <c r="BH145" i="14"/>
  <c r="BG145" i="14"/>
  <c r="BE145" i="14"/>
  <c r="T145" i="14"/>
  <c r="R145" i="14"/>
  <c r="P145" i="14"/>
  <c r="BI143" i="14"/>
  <c r="BH143" i="14"/>
  <c r="BG143" i="14"/>
  <c r="BE143" i="14"/>
  <c r="T143" i="14"/>
  <c r="R143" i="14"/>
  <c r="P143" i="14"/>
  <c r="BI142" i="14"/>
  <c r="BH142" i="14"/>
  <c r="BG142" i="14"/>
  <c r="BE142" i="14"/>
  <c r="T142" i="14"/>
  <c r="R142" i="14"/>
  <c r="P142" i="14"/>
  <c r="BI141" i="14"/>
  <c r="BH141" i="14"/>
  <c r="BG141" i="14"/>
  <c r="BE141" i="14"/>
  <c r="T141" i="14"/>
  <c r="R141" i="14"/>
  <c r="P141" i="14"/>
  <c r="BI139" i="14"/>
  <c r="BH139" i="14"/>
  <c r="BG139" i="14"/>
  <c r="BE139" i="14"/>
  <c r="T139" i="14"/>
  <c r="R139" i="14"/>
  <c r="P139" i="14"/>
  <c r="BI138" i="14"/>
  <c r="BH138" i="14"/>
  <c r="BG138" i="14"/>
  <c r="BE138" i="14"/>
  <c r="T138" i="14"/>
  <c r="R138" i="14"/>
  <c r="P138" i="14"/>
  <c r="BI137" i="14"/>
  <c r="BH137" i="14"/>
  <c r="BG137" i="14"/>
  <c r="BE137" i="14"/>
  <c r="T137" i="14"/>
  <c r="R137" i="14"/>
  <c r="P137" i="14"/>
  <c r="BI136" i="14"/>
  <c r="BH136" i="14"/>
  <c r="BG136" i="14"/>
  <c r="BE136" i="14"/>
  <c r="T136" i="14"/>
  <c r="R136" i="14"/>
  <c r="P136" i="14"/>
  <c r="BI134" i="14"/>
  <c r="BH134" i="14"/>
  <c r="BG134" i="14"/>
  <c r="BE134" i="14"/>
  <c r="T134" i="14"/>
  <c r="R134" i="14"/>
  <c r="P134" i="14"/>
  <c r="BI132" i="14"/>
  <c r="BH132" i="14"/>
  <c r="BG132" i="14"/>
  <c r="BE132" i="14"/>
  <c r="T132" i="14"/>
  <c r="R132" i="14"/>
  <c r="P132" i="14"/>
  <c r="BI128" i="14"/>
  <c r="BH128" i="14"/>
  <c r="BG128" i="14"/>
  <c r="BE128" i="14"/>
  <c r="T128" i="14"/>
  <c r="R128" i="14"/>
  <c r="P128" i="14"/>
  <c r="J122" i="14"/>
  <c r="J121" i="14"/>
  <c r="F121" i="14"/>
  <c r="F119" i="14"/>
  <c r="E117" i="14"/>
  <c r="J94" i="14"/>
  <c r="J93" i="14"/>
  <c r="F93" i="14"/>
  <c r="F91" i="14"/>
  <c r="E89" i="14"/>
  <c r="J20" i="14"/>
  <c r="E20" i="14"/>
  <c r="F94" i="14"/>
  <c r="J19" i="14"/>
  <c r="J14" i="14"/>
  <c r="J91" i="14" s="1"/>
  <c r="E7" i="14"/>
  <c r="E113" i="14"/>
  <c r="J39" i="13"/>
  <c r="J38" i="13"/>
  <c r="AY109" i="1" s="1"/>
  <c r="J37" i="13"/>
  <c r="AX109" i="1" s="1"/>
  <c r="BI151" i="13"/>
  <c r="BH151" i="13"/>
  <c r="BG151" i="13"/>
  <c r="BE151" i="13"/>
  <c r="T151" i="13"/>
  <c r="R151" i="13"/>
  <c r="P151" i="13"/>
  <c r="BI150" i="13"/>
  <c r="BH150" i="13"/>
  <c r="BG150" i="13"/>
  <c r="BE150" i="13"/>
  <c r="T150" i="13"/>
  <c r="R150" i="13"/>
  <c r="P150" i="13"/>
  <c r="BI149" i="13"/>
  <c r="BH149" i="13"/>
  <c r="BG149" i="13"/>
  <c r="BE149" i="13"/>
  <c r="T149" i="13"/>
  <c r="R149" i="13"/>
  <c r="P149" i="13"/>
  <c r="BI148" i="13"/>
  <c r="BH148" i="13"/>
  <c r="BG148" i="13"/>
  <c r="BE148" i="13"/>
  <c r="T148" i="13"/>
  <c r="R148" i="13"/>
  <c r="P148" i="13"/>
  <c r="BI147" i="13"/>
  <c r="BH147" i="13"/>
  <c r="BG147" i="13"/>
  <c r="BE147" i="13"/>
  <c r="T147" i="13"/>
  <c r="R147" i="13"/>
  <c r="P147" i="13"/>
  <c r="BI146" i="13"/>
  <c r="BH146" i="13"/>
  <c r="BG146" i="13"/>
  <c r="BE146" i="13"/>
  <c r="T146" i="13"/>
  <c r="R146" i="13"/>
  <c r="P146" i="13"/>
  <c r="BI145" i="13"/>
  <c r="BH145" i="13"/>
  <c r="BG145" i="13"/>
  <c r="BE145" i="13"/>
  <c r="T145" i="13"/>
  <c r="R145" i="13"/>
  <c r="P145" i="13"/>
  <c r="BI144" i="13"/>
  <c r="BH144" i="13"/>
  <c r="BG144" i="13"/>
  <c r="BE144" i="13"/>
  <c r="T144" i="13"/>
  <c r="R144" i="13"/>
  <c r="P144" i="13"/>
  <c r="BI142" i="13"/>
  <c r="BH142" i="13"/>
  <c r="BG142" i="13"/>
  <c r="BE142" i="13"/>
  <c r="T142" i="13"/>
  <c r="T141" i="13"/>
  <c r="R142" i="13"/>
  <c r="R141" i="13" s="1"/>
  <c r="P142" i="13"/>
  <c r="P141" i="13" s="1"/>
  <c r="BI139" i="13"/>
  <c r="BH139" i="13"/>
  <c r="BG139" i="13"/>
  <c r="BE139" i="13"/>
  <c r="T139" i="13"/>
  <c r="T138" i="13" s="1"/>
  <c r="R139" i="13"/>
  <c r="R138" i="13"/>
  <c r="P139" i="13"/>
  <c r="P138" i="13" s="1"/>
  <c r="BI135" i="13"/>
  <c r="BH135" i="13"/>
  <c r="BG135" i="13"/>
  <c r="BE135" i="13"/>
  <c r="T135" i="13"/>
  <c r="R135" i="13"/>
  <c r="P135" i="13"/>
  <c r="BI133" i="13"/>
  <c r="BH133" i="13"/>
  <c r="BG133" i="13"/>
  <c r="BE133" i="13"/>
  <c r="T133" i="13"/>
  <c r="R133" i="13"/>
  <c r="P133" i="13"/>
  <c r="BI130" i="13"/>
  <c r="BH130" i="13"/>
  <c r="BG130" i="13"/>
  <c r="BE130" i="13"/>
  <c r="T130" i="13"/>
  <c r="T129" i="13" s="1"/>
  <c r="R130" i="13"/>
  <c r="R129" i="13"/>
  <c r="P130" i="13"/>
  <c r="P129" i="13" s="1"/>
  <c r="J124" i="13"/>
  <c r="J123" i="13"/>
  <c r="F123" i="13"/>
  <c r="F121" i="13"/>
  <c r="E119" i="13"/>
  <c r="J94" i="13"/>
  <c r="J93" i="13"/>
  <c r="F93" i="13"/>
  <c r="F91" i="13"/>
  <c r="E89" i="13"/>
  <c r="J20" i="13"/>
  <c r="E20" i="13"/>
  <c r="F124" i="13"/>
  <c r="J19" i="13"/>
  <c r="J14" i="13"/>
  <c r="J121" i="13" s="1"/>
  <c r="E7" i="13"/>
  <c r="E115" i="13" s="1"/>
  <c r="J39" i="12"/>
  <c r="J38" i="12"/>
  <c r="AY108" i="1"/>
  <c r="J37" i="12"/>
  <c r="AX108" i="1" s="1"/>
  <c r="BI143" i="12"/>
  <c r="BH143" i="12"/>
  <c r="BG143" i="12"/>
  <c r="BE143" i="12"/>
  <c r="T143" i="12"/>
  <c r="T142" i="12" s="1"/>
  <c r="R143" i="12"/>
  <c r="R142" i="12"/>
  <c r="P143" i="12"/>
  <c r="P142" i="12"/>
  <c r="BI141" i="12"/>
  <c r="BH141" i="12"/>
  <c r="BG141" i="12"/>
  <c r="BE141" i="12"/>
  <c r="T141" i="12"/>
  <c r="R141" i="12"/>
  <c r="P141" i="12"/>
  <c r="BI140" i="12"/>
  <c r="BH140" i="12"/>
  <c r="BG140" i="12"/>
  <c r="BE140" i="12"/>
  <c r="T140" i="12"/>
  <c r="R140" i="12"/>
  <c r="P140" i="12"/>
  <c r="BI139" i="12"/>
  <c r="BH139" i="12"/>
  <c r="BG139" i="12"/>
  <c r="BE139" i="12"/>
  <c r="T139" i="12"/>
  <c r="R139" i="12"/>
  <c r="P139" i="12"/>
  <c r="BI138" i="12"/>
  <c r="BH138" i="12"/>
  <c r="BG138" i="12"/>
  <c r="BE138" i="12"/>
  <c r="T138" i="12"/>
  <c r="R138" i="12"/>
  <c r="P138" i="12"/>
  <c r="BI137" i="12"/>
  <c r="BH137" i="12"/>
  <c r="BG137" i="12"/>
  <c r="BE137" i="12"/>
  <c r="T137" i="12"/>
  <c r="R137" i="12"/>
  <c r="P137" i="12"/>
  <c r="BI136" i="12"/>
  <c r="BH136" i="12"/>
  <c r="BG136" i="12"/>
  <c r="BE136" i="12"/>
  <c r="T136" i="12"/>
  <c r="R136" i="12"/>
  <c r="P136" i="12"/>
  <c r="BI133" i="12"/>
  <c r="BH133" i="12"/>
  <c r="BG133" i="12"/>
  <c r="BE133" i="12"/>
  <c r="T133" i="12"/>
  <c r="T132" i="12"/>
  <c r="R133" i="12"/>
  <c r="R132" i="12" s="1"/>
  <c r="P133" i="12"/>
  <c r="P132" i="12"/>
  <c r="BI131" i="12"/>
  <c r="BH131" i="12"/>
  <c r="BG131" i="12"/>
  <c r="BE131" i="12"/>
  <c r="T131" i="12"/>
  <c r="R131" i="12"/>
  <c r="P131" i="12"/>
  <c r="BI130" i="12"/>
  <c r="BH130" i="12"/>
  <c r="BG130" i="12"/>
  <c r="BE130" i="12"/>
  <c r="T130" i="12"/>
  <c r="R130" i="12"/>
  <c r="P130" i="12"/>
  <c r="BI128" i="12"/>
  <c r="BH128" i="12"/>
  <c r="BG128" i="12"/>
  <c r="BE128" i="12"/>
  <c r="T128" i="12"/>
  <c r="R128" i="12"/>
  <c r="P128" i="12"/>
  <c r="J122" i="12"/>
  <c r="J121" i="12"/>
  <c r="F121" i="12"/>
  <c r="F119" i="12"/>
  <c r="E117" i="12"/>
  <c r="J94" i="12"/>
  <c r="J93" i="12"/>
  <c r="F93" i="12"/>
  <c r="F91" i="12"/>
  <c r="E89" i="12"/>
  <c r="J20" i="12"/>
  <c r="E20" i="12"/>
  <c r="F94" i="12" s="1"/>
  <c r="J19" i="12"/>
  <c r="J14" i="12"/>
  <c r="J91" i="12" s="1"/>
  <c r="E7" i="12"/>
  <c r="E113" i="12"/>
  <c r="J39" i="11"/>
  <c r="J38" i="11"/>
  <c r="AY107" i="1"/>
  <c r="J37" i="11"/>
  <c r="AX107" i="1"/>
  <c r="BI171" i="11"/>
  <c r="BH171" i="11"/>
  <c r="BG171" i="11"/>
  <c r="BE171" i="11"/>
  <c r="T171" i="11"/>
  <c r="R171" i="11"/>
  <c r="P171" i="11"/>
  <c r="BI170" i="11"/>
  <c r="BH170" i="11"/>
  <c r="BG170" i="11"/>
  <c r="BE170" i="11"/>
  <c r="T170" i="11"/>
  <c r="R170" i="11"/>
  <c r="P170" i="11"/>
  <c r="BI169" i="11"/>
  <c r="BH169" i="11"/>
  <c r="BG169" i="11"/>
  <c r="BE169" i="11"/>
  <c r="T169" i="11"/>
  <c r="R169" i="11"/>
  <c r="P169" i="11"/>
  <c r="BI168" i="11"/>
  <c r="BH168" i="11"/>
  <c r="BG168" i="11"/>
  <c r="BE168" i="11"/>
  <c r="T168" i="11"/>
  <c r="R168" i="11"/>
  <c r="P168" i="11"/>
  <c r="BI167" i="11"/>
  <c r="BH167" i="11"/>
  <c r="BG167" i="11"/>
  <c r="BE167" i="11"/>
  <c r="T167" i="11"/>
  <c r="R167" i="11"/>
  <c r="P167" i="11"/>
  <c r="BI166" i="11"/>
  <c r="BH166" i="11"/>
  <c r="BG166" i="11"/>
  <c r="BE166" i="11"/>
  <c r="T166" i="11"/>
  <c r="R166" i="11"/>
  <c r="P166" i="11"/>
  <c r="BI165" i="11"/>
  <c r="BH165" i="11"/>
  <c r="BG165" i="11"/>
  <c r="BE165" i="11"/>
  <c r="T165" i="11"/>
  <c r="R165" i="11"/>
  <c r="P165" i="11"/>
  <c r="BI164" i="11"/>
  <c r="BH164" i="11"/>
  <c r="BG164" i="11"/>
  <c r="BE164" i="11"/>
  <c r="T164" i="11"/>
  <c r="R164" i="11"/>
  <c r="P164" i="11"/>
  <c r="BI161" i="11"/>
  <c r="BH161" i="11"/>
  <c r="BG161" i="11"/>
  <c r="BE161" i="11"/>
  <c r="T161" i="11"/>
  <c r="R161" i="11"/>
  <c r="P161" i="11"/>
  <c r="BI160" i="11"/>
  <c r="BH160" i="11"/>
  <c r="BG160" i="11"/>
  <c r="BE160" i="11"/>
  <c r="T160" i="11"/>
  <c r="R160" i="11"/>
  <c r="P160" i="11"/>
  <c r="BI159" i="11"/>
  <c r="BH159" i="11"/>
  <c r="BG159" i="11"/>
  <c r="BE159" i="11"/>
  <c r="T159" i="11"/>
  <c r="R159" i="11"/>
  <c r="P159" i="11"/>
  <c r="BI158" i="11"/>
  <c r="BH158" i="11"/>
  <c r="BG158" i="11"/>
  <c r="BE158" i="11"/>
  <c r="T158" i="11"/>
  <c r="R158" i="11"/>
  <c r="P158" i="11"/>
  <c r="BI157" i="11"/>
  <c r="BH157" i="11"/>
  <c r="BG157" i="11"/>
  <c r="BE157" i="11"/>
  <c r="T157" i="11"/>
  <c r="R157" i="11"/>
  <c r="P157" i="11"/>
  <c r="BI156" i="11"/>
  <c r="BH156" i="11"/>
  <c r="BG156" i="11"/>
  <c r="BE156" i="11"/>
  <c r="T156" i="11"/>
  <c r="R156" i="11"/>
  <c r="P156" i="11"/>
  <c r="BI155" i="11"/>
  <c r="BH155" i="11"/>
  <c r="BG155" i="11"/>
  <c r="BE155" i="11"/>
  <c r="T155" i="11"/>
  <c r="R155" i="11"/>
  <c r="P155" i="11"/>
  <c r="BI154" i="11"/>
  <c r="BH154" i="11"/>
  <c r="BG154" i="11"/>
  <c r="BE154" i="11"/>
  <c r="T154" i="11"/>
  <c r="R154" i="11"/>
  <c r="P154" i="11"/>
  <c r="BI153" i="11"/>
  <c r="BH153" i="11"/>
  <c r="BG153" i="11"/>
  <c r="BE153" i="11"/>
  <c r="T153" i="11"/>
  <c r="R153" i="11"/>
  <c r="P153" i="11"/>
  <c r="BI152" i="11"/>
  <c r="BH152" i="11"/>
  <c r="BG152" i="11"/>
  <c r="BE152" i="11"/>
  <c r="T152" i="11"/>
  <c r="R152" i="11"/>
  <c r="P152" i="11"/>
  <c r="BI151" i="11"/>
  <c r="BH151" i="11"/>
  <c r="BG151" i="11"/>
  <c r="BE151" i="11"/>
  <c r="T151" i="11"/>
  <c r="R151" i="11"/>
  <c r="P151" i="11"/>
  <c r="BI150" i="11"/>
  <c r="BH150" i="11"/>
  <c r="BG150" i="11"/>
  <c r="BE150" i="11"/>
  <c r="T150" i="11"/>
  <c r="R150" i="11"/>
  <c r="P150" i="11"/>
  <c r="BI149" i="11"/>
  <c r="BH149" i="11"/>
  <c r="BG149" i="11"/>
  <c r="BE149" i="11"/>
  <c r="T149" i="11"/>
  <c r="R149" i="11"/>
  <c r="P149" i="11"/>
  <c r="BI148" i="11"/>
  <c r="BH148" i="11"/>
  <c r="BG148" i="11"/>
  <c r="BE148" i="11"/>
  <c r="T148" i="11"/>
  <c r="R148" i="11"/>
  <c r="P148" i="11"/>
  <c r="BI146" i="11"/>
  <c r="BH146" i="11"/>
  <c r="BG146" i="11"/>
  <c r="BE146" i="11"/>
  <c r="T146" i="11"/>
  <c r="R146" i="11"/>
  <c r="P146" i="11"/>
  <c r="BI145" i="11"/>
  <c r="BH145" i="11"/>
  <c r="BG145" i="11"/>
  <c r="BE145" i="11"/>
  <c r="T145" i="11"/>
  <c r="R145" i="11"/>
  <c r="P145" i="11"/>
  <c r="BI143" i="11"/>
  <c r="BH143" i="11"/>
  <c r="BG143" i="11"/>
  <c r="BE143" i="11"/>
  <c r="T143" i="11"/>
  <c r="R143" i="11"/>
  <c r="P143" i="11"/>
  <c r="BI142" i="11"/>
  <c r="BH142" i="11"/>
  <c r="BG142" i="11"/>
  <c r="BE142" i="11"/>
  <c r="T142" i="11"/>
  <c r="R142" i="11"/>
  <c r="P142" i="11"/>
  <c r="BI141" i="11"/>
  <c r="BH141" i="11"/>
  <c r="BG141" i="11"/>
  <c r="BE141" i="11"/>
  <c r="T141" i="11"/>
  <c r="R141" i="11"/>
  <c r="P141" i="11"/>
  <c r="BI140" i="11"/>
  <c r="BH140" i="11"/>
  <c r="BG140" i="11"/>
  <c r="BE140" i="11"/>
  <c r="T140" i="11"/>
  <c r="R140" i="11"/>
  <c r="P140" i="11"/>
  <c r="BI139" i="11"/>
  <c r="BH139" i="11"/>
  <c r="BG139" i="11"/>
  <c r="BE139" i="11"/>
  <c r="T139" i="11"/>
  <c r="R139" i="11"/>
  <c r="P139" i="11"/>
  <c r="BI138" i="11"/>
  <c r="BH138" i="11"/>
  <c r="BG138" i="11"/>
  <c r="BE138" i="11"/>
  <c r="T138" i="11"/>
  <c r="R138" i="11"/>
  <c r="P138" i="11"/>
  <c r="BI137" i="11"/>
  <c r="BH137" i="11"/>
  <c r="BG137" i="11"/>
  <c r="BE137" i="11"/>
  <c r="T137" i="11"/>
  <c r="R137" i="11"/>
  <c r="P137" i="11"/>
  <c r="BI135" i="11"/>
  <c r="BH135" i="11"/>
  <c r="BG135" i="11"/>
  <c r="BE135" i="11"/>
  <c r="T135" i="11"/>
  <c r="R135" i="11"/>
  <c r="P135" i="11"/>
  <c r="BI134" i="11"/>
  <c r="BH134" i="11"/>
  <c r="BG134" i="11"/>
  <c r="BE134" i="11"/>
  <c r="T134" i="11"/>
  <c r="R134" i="11"/>
  <c r="P134" i="11"/>
  <c r="BI132" i="11"/>
  <c r="BH132" i="11"/>
  <c r="BG132" i="11"/>
  <c r="BE132" i="11"/>
  <c r="T132" i="11"/>
  <c r="R132" i="11"/>
  <c r="P132" i="11"/>
  <c r="BI131" i="11"/>
  <c r="BH131" i="11"/>
  <c r="BG131" i="11"/>
  <c r="BE131" i="11"/>
  <c r="T131" i="11"/>
  <c r="R131" i="11"/>
  <c r="P131" i="11"/>
  <c r="BI130" i="11"/>
  <c r="BH130" i="11"/>
  <c r="BG130" i="11"/>
  <c r="BE130" i="11"/>
  <c r="T130" i="11"/>
  <c r="R130" i="11"/>
  <c r="P130" i="11"/>
  <c r="BI129" i="11"/>
  <c r="BH129" i="11"/>
  <c r="BG129" i="11"/>
  <c r="BE129" i="11"/>
  <c r="J35" i="11" s="1"/>
  <c r="T129" i="11"/>
  <c r="R129" i="11"/>
  <c r="P129" i="11"/>
  <c r="J124" i="11"/>
  <c r="J123" i="11"/>
  <c r="F123" i="11"/>
  <c r="F121" i="11"/>
  <c r="E119" i="11"/>
  <c r="J94" i="11"/>
  <c r="J93" i="11"/>
  <c r="F93" i="11"/>
  <c r="F91" i="11"/>
  <c r="E89" i="11"/>
  <c r="J20" i="11"/>
  <c r="E20" i="11"/>
  <c r="F94" i="11" s="1"/>
  <c r="J19" i="11"/>
  <c r="J14" i="11"/>
  <c r="J121" i="11" s="1"/>
  <c r="E7" i="11"/>
  <c r="E115" i="11"/>
  <c r="J39" i="10"/>
  <c r="J38" i="10"/>
  <c r="AY106" i="1"/>
  <c r="J37" i="10"/>
  <c r="AX106" i="1"/>
  <c r="BI130" i="10"/>
  <c r="BH130" i="10"/>
  <c r="BG130" i="10"/>
  <c r="BE130" i="10"/>
  <c r="T130" i="10"/>
  <c r="R130" i="10"/>
  <c r="P130" i="10"/>
  <c r="BI129" i="10"/>
  <c r="BH129" i="10"/>
  <c r="BG129" i="10"/>
  <c r="BE129" i="10"/>
  <c r="T129" i="10"/>
  <c r="R129" i="10"/>
  <c r="P129" i="10"/>
  <c r="BI128" i="10"/>
  <c r="BH128" i="10"/>
  <c r="BG128" i="10"/>
  <c r="BE128" i="10"/>
  <c r="T128" i="10"/>
  <c r="R128" i="10"/>
  <c r="P128" i="10"/>
  <c r="BI127" i="10"/>
  <c r="BH127" i="10"/>
  <c r="BG127" i="10"/>
  <c r="BE127" i="10"/>
  <c r="T127" i="10"/>
  <c r="R127" i="10"/>
  <c r="P127" i="10"/>
  <c r="BI126" i="10"/>
  <c r="BH126" i="10"/>
  <c r="BG126" i="10"/>
  <c r="BE126" i="10"/>
  <c r="T126" i="10"/>
  <c r="R126" i="10"/>
  <c r="P126" i="10"/>
  <c r="BI125" i="10"/>
  <c r="BH125" i="10"/>
  <c r="BG125" i="10"/>
  <c r="BE125" i="10"/>
  <c r="T125" i="10"/>
  <c r="R125" i="10"/>
  <c r="P125" i="10"/>
  <c r="J119" i="10"/>
  <c r="J118" i="10"/>
  <c r="F118" i="10"/>
  <c r="F116" i="10"/>
  <c r="E114" i="10"/>
  <c r="J94" i="10"/>
  <c r="J93" i="10"/>
  <c r="F93" i="10"/>
  <c r="F91" i="10"/>
  <c r="E89" i="10"/>
  <c r="J20" i="10"/>
  <c r="E20" i="10"/>
  <c r="F119" i="10"/>
  <c r="J19" i="10"/>
  <c r="J14" i="10"/>
  <c r="J116" i="10" s="1"/>
  <c r="E7" i="10"/>
  <c r="E85" i="10"/>
  <c r="J39" i="9"/>
  <c r="J38" i="9"/>
  <c r="AY105" i="1" s="1"/>
  <c r="J37" i="9"/>
  <c r="AX105" i="1" s="1"/>
  <c r="BI188" i="9"/>
  <c r="BH188" i="9"/>
  <c r="BG188" i="9"/>
  <c r="BE188" i="9"/>
  <c r="T188" i="9"/>
  <c r="R188" i="9"/>
  <c r="P188" i="9"/>
  <c r="BI187" i="9"/>
  <c r="BH187" i="9"/>
  <c r="BG187" i="9"/>
  <c r="BE187" i="9"/>
  <c r="T187" i="9"/>
  <c r="R187" i="9"/>
  <c r="P187" i="9"/>
  <c r="BI185" i="9"/>
  <c r="BH185" i="9"/>
  <c r="BG185" i="9"/>
  <c r="BE185" i="9"/>
  <c r="T185" i="9"/>
  <c r="R185" i="9"/>
  <c r="P185" i="9"/>
  <c r="BI184" i="9"/>
  <c r="BH184" i="9"/>
  <c r="BG184" i="9"/>
  <c r="BE184" i="9"/>
  <c r="T184" i="9"/>
  <c r="R184" i="9"/>
  <c r="P184" i="9"/>
  <c r="BI183" i="9"/>
  <c r="BH183" i="9"/>
  <c r="BG183" i="9"/>
  <c r="BE183" i="9"/>
  <c r="T183" i="9"/>
  <c r="R183" i="9"/>
  <c r="P183" i="9"/>
  <c r="BI181" i="9"/>
  <c r="BH181" i="9"/>
  <c r="BG181" i="9"/>
  <c r="BE181" i="9"/>
  <c r="T181" i="9"/>
  <c r="R181" i="9"/>
  <c r="P181" i="9"/>
  <c r="BI179" i="9"/>
  <c r="BH179" i="9"/>
  <c r="BG179" i="9"/>
  <c r="BE179" i="9"/>
  <c r="T179" i="9"/>
  <c r="R179" i="9"/>
  <c r="P179" i="9"/>
  <c r="BI176" i="9"/>
  <c r="BH176" i="9"/>
  <c r="BG176" i="9"/>
  <c r="BE176" i="9"/>
  <c r="T176" i="9"/>
  <c r="T175" i="9"/>
  <c r="R176" i="9"/>
  <c r="R175" i="9" s="1"/>
  <c r="P176" i="9"/>
  <c r="P175" i="9"/>
  <c r="BI174" i="9"/>
  <c r="BH174" i="9"/>
  <c r="BG174" i="9"/>
  <c r="BE174" i="9"/>
  <c r="T174" i="9"/>
  <c r="R174" i="9"/>
  <c r="P174" i="9"/>
  <c r="BI173" i="9"/>
  <c r="BH173" i="9"/>
  <c r="BG173" i="9"/>
  <c r="BE173" i="9"/>
  <c r="T173" i="9"/>
  <c r="R173" i="9"/>
  <c r="P173" i="9"/>
  <c r="BI171" i="9"/>
  <c r="BH171" i="9"/>
  <c r="BG171" i="9"/>
  <c r="BE171" i="9"/>
  <c r="T171" i="9"/>
  <c r="R171" i="9"/>
  <c r="P171" i="9"/>
  <c r="BI170" i="9"/>
  <c r="BH170" i="9"/>
  <c r="BG170" i="9"/>
  <c r="BE170" i="9"/>
  <c r="T170" i="9"/>
  <c r="R170" i="9"/>
  <c r="P170" i="9"/>
  <c r="BI169" i="9"/>
  <c r="BH169" i="9"/>
  <c r="BG169" i="9"/>
  <c r="BE169" i="9"/>
  <c r="T169" i="9"/>
  <c r="R169" i="9"/>
  <c r="P169" i="9"/>
  <c r="BI165" i="9"/>
  <c r="BH165" i="9"/>
  <c r="BG165" i="9"/>
  <c r="BE165" i="9"/>
  <c r="T165" i="9"/>
  <c r="R165" i="9"/>
  <c r="P165" i="9"/>
  <c r="BI163" i="9"/>
  <c r="BH163" i="9"/>
  <c r="BG163" i="9"/>
  <c r="BE163" i="9"/>
  <c r="T163" i="9"/>
  <c r="R163" i="9"/>
  <c r="P163" i="9"/>
  <c r="BI159" i="9"/>
  <c r="BH159" i="9"/>
  <c r="BG159" i="9"/>
  <c r="BE159" i="9"/>
  <c r="T159" i="9"/>
  <c r="R159" i="9"/>
  <c r="P159" i="9"/>
  <c r="BI158" i="9"/>
  <c r="BH158" i="9"/>
  <c r="BG158" i="9"/>
  <c r="BE158" i="9"/>
  <c r="T158" i="9"/>
  <c r="R158" i="9"/>
  <c r="P158" i="9"/>
  <c r="BI157" i="9"/>
  <c r="BH157" i="9"/>
  <c r="BG157" i="9"/>
  <c r="BE157" i="9"/>
  <c r="T157" i="9"/>
  <c r="R157" i="9"/>
  <c r="P157" i="9"/>
  <c r="BI156" i="9"/>
  <c r="BH156" i="9"/>
  <c r="BG156" i="9"/>
  <c r="BE156" i="9"/>
  <c r="T156" i="9"/>
  <c r="R156" i="9"/>
  <c r="P156" i="9"/>
  <c r="BI152" i="9"/>
  <c r="BH152" i="9"/>
  <c r="BG152" i="9"/>
  <c r="BE152" i="9"/>
  <c r="T152" i="9"/>
  <c r="R152" i="9"/>
  <c r="P152" i="9"/>
  <c r="BI150" i="9"/>
  <c r="BH150" i="9"/>
  <c r="BG150" i="9"/>
  <c r="BE150" i="9"/>
  <c r="T150" i="9"/>
  <c r="R150" i="9"/>
  <c r="P150" i="9"/>
  <c r="BI149" i="9"/>
  <c r="BH149" i="9"/>
  <c r="BG149" i="9"/>
  <c r="BE149" i="9"/>
  <c r="T149" i="9"/>
  <c r="R149" i="9"/>
  <c r="P149" i="9"/>
  <c r="BI146" i="9"/>
  <c r="BH146" i="9"/>
  <c r="BG146" i="9"/>
  <c r="BE146" i="9"/>
  <c r="T146" i="9"/>
  <c r="T145" i="9"/>
  <c r="R146" i="9"/>
  <c r="R145" i="9" s="1"/>
  <c r="P146" i="9"/>
  <c r="P145" i="9"/>
  <c r="BI143" i="9"/>
  <c r="BH143" i="9"/>
  <c r="BG143" i="9"/>
  <c r="BE143" i="9"/>
  <c r="T143" i="9"/>
  <c r="R143" i="9"/>
  <c r="P143" i="9"/>
  <c r="BI141" i="9"/>
  <c r="BH141" i="9"/>
  <c r="BG141" i="9"/>
  <c r="BE141" i="9"/>
  <c r="T141" i="9"/>
  <c r="R141" i="9"/>
  <c r="P141" i="9"/>
  <c r="BI139" i="9"/>
  <c r="BH139" i="9"/>
  <c r="BG139" i="9"/>
  <c r="BE139" i="9"/>
  <c r="T139" i="9"/>
  <c r="R139" i="9"/>
  <c r="P139" i="9"/>
  <c r="BI138" i="9"/>
  <c r="BH138" i="9"/>
  <c r="BG138" i="9"/>
  <c r="BE138" i="9"/>
  <c r="T138" i="9"/>
  <c r="R138" i="9"/>
  <c r="P138" i="9"/>
  <c r="BI136" i="9"/>
  <c r="BH136" i="9"/>
  <c r="BG136" i="9"/>
  <c r="BE136" i="9"/>
  <c r="T136" i="9"/>
  <c r="R136" i="9"/>
  <c r="P136" i="9"/>
  <c r="BI134" i="9"/>
  <c r="BH134" i="9"/>
  <c r="BG134" i="9"/>
  <c r="BE134" i="9"/>
  <c r="T134" i="9"/>
  <c r="R134" i="9"/>
  <c r="P134" i="9"/>
  <c r="J128" i="9"/>
  <c r="J127" i="9"/>
  <c r="F127" i="9"/>
  <c r="F125" i="9"/>
  <c r="E123" i="9"/>
  <c r="J94" i="9"/>
  <c r="J93" i="9"/>
  <c r="F93" i="9"/>
  <c r="F91" i="9"/>
  <c r="E89" i="9"/>
  <c r="J20" i="9"/>
  <c r="E20" i="9"/>
  <c r="F128" i="9" s="1"/>
  <c r="J19" i="9"/>
  <c r="J14" i="9"/>
  <c r="J91" i="9" s="1"/>
  <c r="E7" i="9"/>
  <c r="E119" i="9"/>
  <c r="J39" i="8"/>
  <c r="J38" i="8"/>
  <c r="AY104" i="1"/>
  <c r="J37" i="8"/>
  <c r="AX104" i="1" s="1"/>
  <c r="BI194" i="8"/>
  <c r="BH194" i="8"/>
  <c r="BG194" i="8"/>
  <c r="BE194" i="8"/>
  <c r="T194" i="8"/>
  <c r="R194" i="8"/>
  <c r="P194" i="8"/>
  <c r="BI193" i="8"/>
  <c r="BH193" i="8"/>
  <c r="BG193" i="8"/>
  <c r="BE193" i="8"/>
  <c r="T193" i="8"/>
  <c r="R193" i="8"/>
  <c r="P193" i="8"/>
  <c r="BI191" i="8"/>
  <c r="BH191" i="8"/>
  <c r="BG191" i="8"/>
  <c r="BE191" i="8"/>
  <c r="T191" i="8"/>
  <c r="R191" i="8"/>
  <c r="P191" i="8"/>
  <c r="BI189" i="8"/>
  <c r="BH189" i="8"/>
  <c r="BG189" i="8"/>
  <c r="BE189" i="8"/>
  <c r="T189" i="8"/>
  <c r="R189" i="8"/>
  <c r="P189" i="8"/>
  <c r="BI187" i="8"/>
  <c r="BH187" i="8"/>
  <c r="BG187" i="8"/>
  <c r="BE187" i="8"/>
  <c r="T187" i="8"/>
  <c r="R187" i="8"/>
  <c r="P187" i="8"/>
  <c r="BI185" i="8"/>
  <c r="BH185" i="8"/>
  <c r="BG185" i="8"/>
  <c r="BE185" i="8"/>
  <c r="T185" i="8"/>
  <c r="R185" i="8"/>
  <c r="P185" i="8"/>
  <c r="BI179" i="8"/>
  <c r="BH179" i="8"/>
  <c r="BG179" i="8"/>
  <c r="BE179" i="8"/>
  <c r="T179" i="8"/>
  <c r="R179" i="8"/>
  <c r="P179" i="8"/>
  <c r="BI176" i="8"/>
  <c r="BH176" i="8"/>
  <c r="BG176" i="8"/>
  <c r="BE176" i="8"/>
  <c r="T176" i="8"/>
  <c r="T175" i="8"/>
  <c r="R176" i="8"/>
  <c r="R175" i="8"/>
  <c r="P176" i="8"/>
  <c r="P175" i="8" s="1"/>
  <c r="BI174" i="8"/>
  <c r="BH174" i="8"/>
  <c r="BG174" i="8"/>
  <c r="BE174" i="8"/>
  <c r="T174" i="8"/>
  <c r="R174" i="8"/>
  <c r="P174" i="8"/>
  <c r="BI173" i="8"/>
  <c r="BH173" i="8"/>
  <c r="BG173" i="8"/>
  <c r="BE173" i="8"/>
  <c r="T173" i="8"/>
  <c r="R173" i="8"/>
  <c r="P173" i="8"/>
  <c r="BI171" i="8"/>
  <c r="BH171" i="8"/>
  <c r="BG171" i="8"/>
  <c r="BE171" i="8"/>
  <c r="T171" i="8"/>
  <c r="R171" i="8"/>
  <c r="P171" i="8"/>
  <c r="BI170" i="8"/>
  <c r="BH170" i="8"/>
  <c r="BG170" i="8"/>
  <c r="BE170" i="8"/>
  <c r="T170" i="8"/>
  <c r="R170" i="8"/>
  <c r="P170" i="8"/>
  <c r="BI169" i="8"/>
  <c r="BH169" i="8"/>
  <c r="BG169" i="8"/>
  <c r="BE169" i="8"/>
  <c r="T169" i="8"/>
  <c r="R169" i="8"/>
  <c r="P169" i="8"/>
  <c r="BI167" i="8"/>
  <c r="BH167" i="8"/>
  <c r="BG167" i="8"/>
  <c r="BE167" i="8"/>
  <c r="T167" i="8"/>
  <c r="R167" i="8"/>
  <c r="P167" i="8"/>
  <c r="BI165" i="8"/>
  <c r="BH165" i="8"/>
  <c r="BG165" i="8"/>
  <c r="BE165" i="8"/>
  <c r="T165" i="8"/>
  <c r="R165" i="8"/>
  <c r="P165" i="8"/>
  <c r="BI164" i="8"/>
  <c r="BH164" i="8"/>
  <c r="BG164" i="8"/>
  <c r="BE164" i="8"/>
  <c r="T164" i="8"/>
  <c r="R164" i="8"/>
  <c r="P164" i="8"/>
  <c r="BI161" i="8"/>
  <c r="BH161" i="8"/>
  <c r="BG161" i="8"/>
  <c r="BE161" i="8"/>
  <c r="T161" i="8"/>
  <c r="R161" i="8"/>
  <c r="P161" i="8"/>
  <c r="BI157" i="8"/>
  <c r="BH157" i="8"/>
  <c r="BG157" i="8"/>
  <c r="BE157" i="8"/>
  <c r="T157" i="8"/>
  <c r="T156" i="8" s="1"/>
  <c r="R157" i="8"/>
  <c r="R156" i="8"/>
  <c r="P157" i="8"/>
  <c r="P156" i="8" s="1"/>
  <c r="BI155" i="8"/>
  <c r="BH155" i="8"/>
  <c r="BG155" i="8"/>
  <c r="BE155" i="8"/>
  <c r="T155" i="8"/>
  <c r="R155" i="8"/>
  <c r="P155" i="8"/>
  <c r="BI154" i="8"/>
  <c r="BH154" i="8"/>
  <c r="BG154" i="8"/>
  <c r="BE154" i="8"/>
  <c r="T154" i="8"/>
  <c r="R154" i="8"/>
  <c r="P154" i="8"/>
  <c r="BI152" i="8"/>
  <c r="BH152" i="8"/>
  <c r="BG152" i="8"/>
  <c r="BE152" i="8"/>
  <c r="T152" i="8"/>
  <c r="R152" i="8"/>
  <c r="P152" i="8"/>
  <c r="BI151" i="8"/>
  <c r="BH151" i="8"/>
  <c r="BG151" i="8"/>
  <c r="BE151" i="8"/>
  <c r="T151" i="8"/>
  <c r="R151" i="8"/>
  <c r="P151" i="8"/>
  <c r="BI147" i="8"/>
  <c r="BH147" i="8"/>
  <c r="BG147" i="8"/>
  <c r="BE147" i="8"/>
  <c r="T147" i="8"/>
  <c r="R147" i="8"/>
  <c r="P147" i="8"/>
  <c r="BI145" i="8"/>
  <c r="BH145" i="8"/>
  <c r="BG145" i="8"/>
  <c r="BE145" i="8"/>
  <c r="T145" i="8"/>
  <c r="R145" i="8"/>
  <c r="P145" i="8"/>
  <c r="BI139" i="8"/>
  <c r="BH139" i="8"/>
  <c r="BG139" i="8"/>
  <c r="BE139" i="8"/>
  <c r="T139" i="8"/>
  <c r="R139" i="8"/>
  <c r="P139" i="8"/>
  <c r="BI137" i="8"/>
  <c r="BH137" i="8"/>
  <c r="BG137" i="8"/>
  <c r="BE137" i="8"/>
  <c r="T137" i="8"/>
  <c r="T136" i="8"/>
  <c r="R137" i="8"/>
  <c r="R136" i="8"/>
  <c r="P137" i="8"/>
  <c r="P136" i="8" s="1"/>
  <c r="BI133" i="8"/>
  <c r="BH133" i="8"/>
  <c r="BG133" i="8"/>
  <c r="BE133" i="8"/>
  <c r="T133" i="8"/>
  <c r="T132" i="8" s="1"/>
  <c r="R133" i="8"/>
  <c r="R132" i="8"/>
  <c r="P133" i="8"/>
  <c r="P132" i="8"/>
  <c r="J127" i="8"/>
  <c r="J126" i="8"/>
  <c r="F126" i="8"/>
  <c r="F124" i="8"/>
  <c r="E122" i="8"/>
  <c r="J94" i="8"/>
  <c r="J93" i="8"/>
  <c r="F93" i="8"/>
  <c r="F91" i="8"/>
  <c r="E89" i="8"/>
  <c r="J20" i="8"/>
  <c r="E20" i="8"/>
  <c r="F94" i="8"/>
  <c r="J19" i="8"/>
  <c r="J14" i="8"/>
  <c r="J124" i="8" s="1"/>
  <c r="E7" i="8"/>
  <c r="E118" i="8"/>
  <c r="J39" i="7"/>
  <c r="J38" i="7"/>
  <c r="AY103" i="1" s="1"/>
  <c r="J37" i="7"/>
  <c r="AX103" i="1" s="1"/>
  <c r="BI171" i="7"/>
  <c r="BH171" i="7"/>
  <c r="BG171" i="7"/>
  <c r="BE171" i="7"/>
  <c r="T171" i="7"/>
  <c r="R171" i="7"/>
  <c r="P171" i="7"/>
  <c r="BI170" i="7"/>
  <c r="BH170" i="7"/>
  <c r="BG170" i="7"/>
  <c r="BE170" i="7"/>
  <c r="T170" i="7"/>
  <c r="R170" i="7"/>
  <c r="P170" i="7"/>
  <c r="BI167" i="7"/>
  <c r="BH167" i="7"/>
  <c r="BG167" i="7"/>
  <c r="BE167" i="7"/>
  <c r="T167" i="7"/>
  <c r="T166" i="7"/>
  <c r="R167" i="7"/>
  <c r="R166" i="7" s="1"/>
  <c r="P167" i="7"/>
  <c r="P166" i="7" s="1"/>
  <c r="BI164" i="7"/>
  <c r="BH164" i="7"/>
  <c r="BG164" i="7"/>
  <c r="BE164" i="7"/>
  <c r="T164" i="7"/>
  <c r="T163" i="7" s="1"/>
  <c r="R164" i="7"/>
  <c r="R163" i="7"/>
  <c r="P164" i="7"/>
  <c r="P163" i="7" s="1"/>
  <c r="BI162" i="7"/>
  <c r="BH162" i="7"/>
  <c r="BG162" i="7"/>
  <c r="BE162" i="7"/>
  <c r="T162" i="7"/>
  <c r="R162" i="7"/>
  <c r="P162" i="7"/>
  <c r="BI161" i="7"/>
  <c r="BH161" i="7"/>
  <c r="BG161" i="7"/>
  <c r="BE161" i="7"/>
  <c r="T161" i="7"/>
  <c r="R161" i="7"/>
  <c r="P161" i="7"/>
  <c r="BI160" i="7"/>
  <c r="BH160" i="7"/>
  <c r="BG160" i="7"/>
  <c r="BE160" i="7"/>
  <c r="T160" i="7"/>
  <c r="R160" i="7"/>
  <c r="P160" i="7"/>
  <c r="BI158" i="7"/>
  <c r="BH158" i="7"/>
  <c r="BG158" i="7"/>
  <c r="BE158" i="7"/>
  <c r="T158" i="7"/>
  <c r="R158" i="7"/>
  <c r="P158" i="7"/>
  <c r="BI157" i="7"/>
  <c r="BH157" i="7"/>
  <c r="BG157" i="7"/>
  <c r="BE157" i="7"/>
  <c r="T157" i="7"/>
  <c r="R157" i="7"/>
  <c r="P157" i="7"/>
  <c r="BI156" i="7"/>
  <c r="BH156" i="7"/>
  <c r="BG156" i="7"/>
  <c r="BE156" i="7"/>
  <c r="T156" i="7"/>
  <c r="R156" i="7"/>
  <c r="P156" i="7"/>
  <c r="BI155" i="7"/>
  <c r="BH155" i="7"/>
  <c r="BG155" i="7"/>
  <c r="BE155" i="7"/>
  <c r="T155" i="7"/>
  <c r="R155" i="7"/>
  <c r="P155" i="7"/>
  <c r="BI152" i="7"/>
  <c r="BH152" i="7"/>
  <c r="BG152" i="7"/>
  <c r="BE152" i="7"/>
  <c r="T152" i="7"/>
  <c r="R152" i="7"/>
  <c r="P152" i="7"/>
  <c r="BI151" i="7"/>
  <c r="BH151" i="7"/>
  <c r="BG151" i="7"/>
  <c r="BE151" i="7"/>
  <c r="T151" i="7"/>
  <c r="R151" i="7"/>
  <c r="P151" i="7"/>
  <c r="BI149" i="7"/>
  <c r="BH149" i="7"/>
  <c r="BG149" i="7"/>
  <c r="BE149" i="7"/>
  <c r="T149" i="7"/>
  <c r="R149" i="7"/>
  <c r="P149" i="7"/>
  <c r="BI145" i="7"/>
  <c r="BH145" i="7"/>
  <c r="BG145" i="7"/>
  <c r="BE145" i="7"/>
  <c r="T145" i="7"/>
  <c r="R145" i="7"/>
  <c r="P145" i="7"/>
  <c r="BI139" i="7"/>
  <c r="BH139" i="7"/>
  <c r="BG139" i="7"/>
  <c r="BE139" i="7"/>
  <c r="T139" i="7"/>
  <c r="R139" i="7"/>
  <c r="P139" i="7"/>
  <c r="BI137" i="7"/>
  <c r="BH137" i="7"/>
  <c r="BG137" i="7"/>
  <c r="BE137" i="7"/>
  <c r="T137" i="7"/>
  <c r="R137" i="7"/>
  <c r="P137" i="7"/>
  <c r="BI135" i="7"/>
  <c r="BH135" i="7"/>
  <c r="BG135" i="7"/>
  <c r="BE135" i="7"/>
  <c r="T135" i="7"/>
  <c r="R135" i="7"/>
  <c r="P135" i="7"/>
  <c r="BI133" i="7"/>
  <c r="BH133" i="7"/>
  <c r="BG133" i="7"/>
  <c r="BE133" i="7"/>
  <c r="T133" i="7"/>
  <c r="R133" i="7"/>
  <c r="P133" i="7"/>
  <c r="BI131" i="7"/>
  <c r="BH131" i="7"/>
  <c r="BG131" i="7"/>
  <c r="BE131" i="7"/>
  <c r="T131" i="7"/>
  <c r="R131" i="7"/>
  <c r="P131" i="7"/>
  <c r="J125" i="7"/>
  <c r="J124" i="7"/>
  <c r="F124" i="7"/>
  <c r="F122" i="7"/>
  <c r="E120" i="7"/>
  <c r="J94" i="7"/>
  <c r="J93" i="7"/>
  <c r="F93" i="7"/>
  <c r="F91" i="7"/>
  <c r="E89" i="7"/>
  <c r="J20" i="7"/>
  <c r="E20" i="7"/>
  <c r="F125" i="7" s="1"/>
  <c r="J19" i="7"/>
  <c r="J14" i="7"/>
  <c r="J122" i="7" s="1"/>
  <c r="E7" i="7"/>
  <c r="E85" i="7"/>
  <c r="J39" i="6"/>
  <c r="J38" i="6"/>
  <c r="AY102" i="1"/>
  <c r="J37" i="6"/>
  <c r="AX102" i="1"/>
  <c r="BI168" i="6"/>
  <c r="BH168" i="6"/>
  <c r="BG168" i="6"/>
  <c r="BE168" i="6"/>
  <c r="T168" i="6"/>
  <c r="T167" i="6"/>
  <c r="R168" i="6"/>
  <c r="R167" i="6" s="1"/>
  <c r="P168" i="6"/>
  <c r="P167" i="6"/>
  <c r="BI166" i="6"/>
  <c r="BH166" i="6"/>
  <c r="BG166" i="6"/>
  <c r="BE166" i="6"/>
  <c r="T166" i="6"/>
  <c r="R166" i="6"/>
  <c r="P166" i="6"/>
  <c r="BI164" i="6"/>
  <c r="BH164" i="6"/>
  <c r="BG164" i="6"/>
  <c r="BE164" i="6"/>
  <c r="T164" i="6"/>
  <c r="R164" i="6"/>
  <c r="P164" i="6"/>
  <c r="BI163" i="6"/>
  <c r="BH163" i="6"/>
  <c r="BG163" i="6"/>
  <c r="BE163" i="6"/>
  <c r="T163" i="6"/>
  <c r="R163" i="6"/>
  <c r="P163" i="6"/>
  <c r="BI160" i="6"/>
  <c r="BH160" i="6"/>
  <c r="BG160" i="6"/>
  <c r="BE160" i="6"/>
  <c r="T160" i="6"/>
  <c r="R160" i="6"/>
  <c r="P160" i="6"/>
  <c r="BI158" i="6"/>
  <c r="BH158" i="6"/>
  <c r="BG158" i="6"/>
  <c r="BE158" i="6"/>
  <c r="T158" i="6"/>
  <c r="R158" i="6"/>
  <c r="P158" i="6"/>
  <c r="BI155" i="6"/>
  <c r="BH155" i="6"/>
  <c r="BG155" i="6"/>
  <c r="BE155" i="6"/>
  <c r="T155" i="6"/>
  <c r="R155" i="6"/>
  <c r="P155" i="6"/>
  <c r="BI154" i="6"/>
  <c r="BH154" i="6"/>
  <c r="BG154" i="6"/>
  <c r="BE154" i="6"/>
  <c r="T154" i="6"/>
  <c r="R154" i="6"/>
  <c r="P154" i="6"/>
  <c r="BI151" i="6"/>
  <c r="BH151" i="6"/>
  <c r="BG151" i="6"/>
  <c r="BE151" i="6"/>
  <c r="T151" i="6"/>
  <c r="R151" i="6"/>
  <c r="P151" i="6"/>
  <c r="BI147" i="6"/>
  <c r="BH147" i="6"/>
  <c r="BG147" i="6"/>
  <c r="BE147" i="6"/>
  <c r="T147" i="6"/>
  <c r="R147" i="6"/>
  <c r="P147" i="6"/>
  <c r="BI143" i="6"/>
  <c r="BH143" i="6"/>
  <c r="BG143" i="6"/>
  <c r="BE143" i="6"/>
  <c r="T143" i="6"/>
  <c r="R143" i="6"/>
  <c r="P143" i="6"/>
  <c r="BI141" i="6"/>
  <c r="BH141" i="6"/>
  <c r="BG141" i="6"/>
  <c r="BE141" i="6"/>
  <c r="T141" i="6"/>
  <c r="R141" i="6"/>
  <c r="P141" i="6"/>
  <c r="BI140" i="6"/>
  <c r="BH140" i="6"/>
  <c r="BG140" i="6"/>
  <c r="BE140" i="6"/>
  <c r="T140" i="6"/>
  <c r="R140" i="6"/>
  <c r="P140" i="6"/>
  <c r="BI138" i="6"/>
  <c r="BH138" i="6"/>
  <c r="BG138" i="6"/>
  <c r="BE138" i="6"/>
  <c r="T138" i="6"/>
  <c r="R138" i="6"/>
  <c r="P138" i="6"/>
  <c r="BI137" i="6"/>
  <c r="BH137" i="6"/>
  <c r="BG137" i="6"/>
  <c r="BE137" i="6"/>
  <c r="T137" i="6"/>
  <c r="R137" i="6"/>
  <c r="P137" i="6"/>
  <c r="BI136" i="6"/>
  <c r="BH136" i="6"/>
  <c r="BG136" i="6"/>
  <c r="BE136" i="6"/>
  <c r="T136" i="6"/>
  <c r="R136" i="6"/>
  <c r="P136" i="6"/>
  <c r="BI134" i="6"/>
  <c r="BH134" i="6"/>
  <c r="BG134" i="6"/>
  <c r="BE134" i="6"/>
  <c r="T134" i="6"/>
  <c r="R134" i="6"/>
  <c r="P134" i="6"/>
  <c r="BI130" i="6"/>
  <c r="BH130" i="6"/>
  <c r="BG130" i="6"/>
  <c r="BE130" i="6"/>
  <c r="T130" i="6"/>
  <c r="R130" i="6"/>
  <c r="P130" i="6"/>
  <c r="BI129" i="6"/>
  <c r="BH129" i="6"/>
  <c r="BG129" i="6"/>
  <c r="BE129" i="6"/>
  <c r="T129" i="6"/>
  <c r="R129" i="6"/>
  <c r="P129" i="6"/>
  <c r="J123" i="6"/>
  <c r="J122" i="6"/>
  <c r="F122" i="6"/>
  <c r="F120" i="6"/>
  <c r="E118" i="6"/>
  <c r="J94" i="6"/>
  <c r="J93" i="6"/>
  <c r="F93" i="6"/>
  <c r="F91" i="6"/>
  <c r="E89" i="6"/>
  <c r="J20" i="6"/>
  <c r="E20" i="6"/>
  <c r="F123" i="6" s="1"/>
  <c r="J19" i="6"/>
  <c r="J14" i="6"/>
  <c r="J120" i="6" s="1"/>
  <c r="E7" i="6"/>
  <c r="E114" i="6"/>
  <c r="J41" i="5"/>
  <c r="J40" i="5"/>
  <c r="AY100" i="1"/>
  <c r="J39" i="5"/>
  <c r="AX100" i="1" s="1"/>
  <c r="BI152" i="5"/>
  <c r="BH152" i="5"/>
  <c r="BG152" i="5"/>
  <c r="BE152" i="5"/>
  <c r="T152" i="5"/>
  <c r="R152" i="5"/>
  <c r="P152" i="5"/>
  <c r="BI151" i="5"/>
  <c r="BH151" i="5"/>
  <c r="BG151" i="5"/>
  <c r="BE151" i="5"/>
  <c r="T151" i="5"/>
  <c r="R151" i="5"/>
  <c r="P151" i="5"/>
  <c r="BI150" i="5"/>
  <c r="BH150" i="5"/>
  <c r="BG150" i="5"/>
  <c r="BE150" i="5"/>
  <c r="T150" i="5"/>
  <c r="R150" i="5"/>
  <c r="P150" i="5"/>
  <c r="BI149" i="5"/>
  <c r="BH149" i="5"/>
  <c r="BG149" i="5"/>
  <c r="BE149" i="5"/>
  <c r="T149" i="5"/>
  <c r="R149" i="5"/>
  <c r="P149" i="5"/>
  <c r="BI148" i="5"/>
  <c r="BH148" i="5"/>
  <c r="BG148" i="5"/>
  <c r="BE148" i="5"/>
  <c r="T148" i="5"/>
  <c r="R148" i="5"/>
  <c r="P148" i="5"/>
  <c r="BI147" i="5"/>
  <c r="BH147" i="5"/>
  <c r="BG147" i="5"/>
  <c r="BE147" i="5"/>
  <c r="T147" i="5"/>
  <c r="R147" i="5"/>
  <c r="P147" i="5"/>
  <c r="BI146" i="5"/>
  <c r="BH146" i="5"/>
  <c r="BG146" i="5"/>
  <c r="BE146" i="5"/>
  <c r="T146" i="5"/>
  <c r="R146" i="5"/>
  <c r="P146" i="5"/>
  <c r="BI145" i="5"/>
  <c r="BH145" i="5"/>
  <c r="BG145" i="5"/>
  <c r="BE145" i="5"/>
  <c r="T145" i="5"/>
  <c r="R145" i="5"/>
  <c r="P145" i="5"/>
  <c r="BI144" i="5"/>
  <c r="BH144" i="5"/>
  <c r="BG144" i="5"/>
  <c r="BE144" i="5"/>
  <c r="T144" i="5"/>
  <c r="R144" i="5"/>
  <c r="P144" i="5"/>
  <c r="BI143" i="5"/>
  <c r="BH143" i="5"/>
  <c r="BG143" i="5"/>
  <c r="BE143" i="5"/>
  <c r="T143" i="5"/>
  <c r="R143" i="5"/>
  <c r="P143" i="5"/>
  <c r="BI142" i="5"/>
  <c r="BH142" i="5"/>
  <c r="BG142" i="5"/>
  <c r="BE142" i="5"/>
  <c r="T142" i="5"/>
  <c r="R142" i="5"/>
  <c r="P142"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BI133" i="5"/>
  <c r="BH133" i="5"/>
  <c r="BG133" i="5"/>
  <c r="BE133" i="5"/>
  <c r="T133" i="5"/>
  <c r="R133" i="5"/>
  <c r="P133" i="5"/>
  <c r="BI132" i="5"/>
  <c r="BH132" i="5"/>
  <c r="BG132" i="5"/>
  <c r="BE132" i="5"/>
  <c r="T132" i="5"/>
  <c r="R132" i="5"/>
  <c r="P132" i="5"/>
  <c r="BI130" i="5"/>
  <c r="BH130" i="5"/>
  <c r="BG130" i="5"/>
  <c r="BE130" i="5"/>
  <c r="T130" i="5"/>
  <c r="T129" i="5"/>
  <c r="R130" i="5"/>
  <c r="R129" i="5" s="1"/>
  <c r="P130" i="5"/>
  <c r="P129" i="5"/>
  <c r="J124" i="5"/>
  <c r="J123" i="5"/>
  <c r="F123" i="5"/>
  <c r="F121" i="5"/>
  <c r="E119" i="5"/>
  <c r="J96" i="5"/>
  <c r="J95" i="5"/>
  <c r="F95" i="5"/>
  <c r="F93" i="5"/>
  <c r="E91" i="5"/>
  <c r="J22" i="5"/>
  <c r="E22" i="5"/>
  <c r="F124" i="5" s="1"/>
  <c r="J21" i="5"/>
  <c r="J16" i="5"/>
  <c r="J121" i="5" s="1"/>
  <c r="E7" i="5"/>
  <c r="E85" i="5"/>
  <c r="J41" i="4"/>
  <c r="J40" i="4"/>
  <c r="AY99" i="1"/>
  <c r="J39" i="4"/>
  <c r="AX99" i="1" s="1"/>
  <c r="BI151" i="4"/>
  <c r="BH151" i="4"/>
  <c r="BG151" i="4"/>
  <c r="BE151" i="4"/>
  <c r="T151" i="4"/>
  <c r="R151" i="4"/>
  <c r="P151" i="4"/>
  <c r="BI150" i="4"/>
  <c r="BH150" i="4"/>
  <c r="BG150" i="4"/>
  <c r="BE150" i="4"/>
  <c r="T150" i="4"/>
  <c r="R150" i="4"/>
  <c r="P150" i="4"/>
  <c r="BI149" i="4"/>
  <c r="BH149" i="4"/>
  <c r="BG149" i="4"/>
  <c r="BE149" i="4"/>
  <c r="T149" i="4"/>
  <c r="R149" i="4"/>
  <c r="P149" i="4"/>
  <c r="BI148" i="4"/>
  <c r="BH148" i="4"/>
  <c r="BG148" i="4"/>
  <c r="BE148" i="4"/>
  <c r="T148" i="4"/>
  <c r="R148" i="4"/>
  <c r="P148" i="4"/>
  <c r="BI147" i="4"/>
  <c r="BH147" i="4"/>
  <c r="BG147" i="4"/>
  <c r="BE147" i="4"/>
  <c r="T147" i="4"/>
  <c r="R147" i="4"/>
  <c r="P147" i="4"/>
  <c r="BI146" i="4"/>
  <c r="BH146" i="4"/>
  <c r="BG146" i="4"/>
  <c r="BE146" i="4"/>
  <c r="T146" i="4"/>
  <c r="R146" i="4"/>
  <c r="P146" i="4"/>
  <c r="BI145" i="4"/>
  <c r="BH145" i="4"/>
  <c r="BG145" i="4"/>
  <c r="BE145" i="4"/>
  <c r="T145" i="4"/>
  <c r="R145" i="4"/>
  <c r="P145" i="4"/>
  <c r="BI144" i="4"/>
  <c r="BH144" i="4"/>
  <c r="BG144" i="4"/>
  <c r="BE144" i="4"/>
  <c r="T144" i="4"/>
  <c r="R144" i="4"/>
  <c r="P144" i="4"/>
  <c r="BI143" i="4"/>
  <c r="BH143" i="4"/>
  <c r="BG143" i="4"/>
  <c r="BE143" i="4"/>
  <c r="T143" i="4"/>
  <c r="R143" i="4"/>
  <c r="P143" i="4"/>
  <c r="BI142" i="4"/>
  <c r="BH142" i="4"/>
  <c r="BG142" i="4"/>
  <c r="BE142" i="4"/>
  <c r="T142" i="4"/>
  <c r="R142" i="4"/>
  <c r="P142" i="4"/>
  <c r="BI141" i="4"/>
  <c r="BH141" i="4"/>
  <c r="BG141" i="4"/>
  <c r="BE141" i="4"/>
  <c r="T141" i="4"/>
  <c r="R141" i="4"/>
  <c r="P141" i="4"/>
  <c r="BI140" i="4"/>
  <c r="BH140" i="4"/>
  <c r="BG140" i="4"/>
  <c r="BE140" i="4"/>
  <c r="T140" i="4"/>
  <c r="R140" i="4"/>
  <c r="P140" i="4"/>
  <c r="BI139" i="4"/>
  <c r="BH139" i="4"/>
  <c r="BG139" i="4"/>
  <c r="BE139" i="4"/>
  <c r="T139" i="4"/>
  <c r="R139" i="4"/>
  <c r="P139" i="4"/>
  <c r="BI138" i="4"/>
  <c r="BH138" i="4"/>
  <c r="BG138" i="4"/>
  <c r="BE138" i="4"/>
  <c r="T138" i="4"/>
  <c r="R138" i="4"/>
  <c r="P138" i="4"/>
  <c r="BI137" i="4"/>
  <c r="BH137" i="4"/>
  <c r="BG137" i="4"/>
  <c r="BE137" i="4"/>
  <c r="T137" i="4"/>
  <c r="R137" i="4"/>
  <c r="P137" i="4"/>
  <c r="BI136" i="4"/>
  <c r="BH136" i="4"/>
  <c r="BG136" i="4"/>
  <c r="BE136" i="4"/>
  <c r="T136" i="4"/>
  <c r="R136" i="4"/>
  <c r="P136" i="4"/>
  <c r="BI135" i="4"/>
  <c r="BH135" i="4"/>
  <c r="BG135" i="4"/>
  <c r="BE135" i="4"/>
  <c r="T135" i="4"/>
  <c r="R135" i="4"/>
  <c r="P135" i="4"/>
  <c r="BI134" i="4"/>
  <c r="BH134" i="4"/>
  <c r="BG134" i="4"/>
  <c r="BE134" i="4"/>
  <c r="T134" i="4"/>
  <c r="R134" i="4"/>
  <c r="P134" i="4"/>
  <c r="BI133" i="4"/>
  <c r="BH133" i="4"/>
  <c r="BG133" i="4"/>
  <c r="BE133" i="4"/>
  <c r="T133" i="4"/>
  <c r="R133" i="4"/>
  <c r="P133" i="4"/>
  <c r="BI132" i="4"/>
  <c r="BH132" i="4"/>
  <c r="BG132" i="4"/>
  <c r="BE132" i="4"/>
  <c r="T132" i="4"/>
  <c r="R132" i="4"/>
  <c r="P132" i="4"/>
  <c r="BI131" i="4"/>
  <c r="BH131" i="4"/>
  <c r="BG131" i="4"/>
  <c r="BE131" i="4"/>
  <c r="T131" i="4"/>
  <c r="R131" i="4"/>
  <c r="P131" i="4"/>
  <c r="BI130" i="4"/>
  <c r="BH130" i="4"/>
  <c r="BG130" i="4"/>
  <c r="BE130" i="4"/>
  <c r="T130" i="4"/>
  <c r="R130" i="4"/>
  <c r="P130" i="4"/>
  <c r="BI129" i="4"/>
  <c r="BH129" i="4"/>
  <c r="BG129" i="4"/>
  <c r="BE129" i="4"/>
  <c r="T129" i="4"/>
  <c r="R129" i="4"/>
  <c r="P129" i="4"/>
  <c r="J123" i="4"/>
  <c r="J122" i="4"/>
  <c r="F122" i="4"/>
  <c r="F120" i="4"/>
  <c r="E118" i="4"/>
  <c r="J96" i="4"/>
  <c r="J95" i="4"/>
  <c r="F95" i="4"/>
  <c r="F93" i="4"/>
  <c r="E91" i="4"/>
  <c r="J22" i="4"/>
  <c r="E22" i="4"/>
  <c r="F96" i="4" s="1"/>
  <c r="J21" i="4"/>
  <c r="J16" i="4"/>
  <c r="J93" i="4" s="1"/>
  <c r="E7" i="4"/>
  <c r="E85" i="4" s="1"/>
  <c r="J41" i="3"/>
  <c r="J40" i="3"/>
  <c r="AY98" i="1" s="1"/>
  <c r="J39" i="3"/>
  <c r="AX98" i="1"/>
  <c r="BI152" i="3"/>
  <c r="BH152" i="3"/>
  <c r="BG152" i="3"/>
  <c r="BE152" i="3"/>
  <c r="T152" i="3"/>
  <c r="R152" i="3"/>
  <c r="P152" i="3"/>
  <c r="BI151" i="3"/>
  <c r="BH151" i="3"/>
  <c r="BG151" i="3"/>
  <c r="BE151" i="3"/>
  <c r="T151" i="3"/>
  <c r="R151" i="3"/>
  <c r="P151" i="3"/>
  <c r="BI150" i="3"/>
  <c r="BH150" i="3"/>
  <c r="BG150" i="3"/>
  <c r="BE150" i="3"/>
  <c r="T150" i="3"/>
  <c r="R150" i="3"/>
  <c r="P150" i="3"/>
  <c r="BI149" i="3"/>
  <c r="BH149" i="3"/>
  <c r="BG149" i="3"/>
  <c r="BE149" i="3"/>
  <c r="T149" i="3"/>
  <c r="R149" i="3"/>
  <c r="P149" i="3"/>
  <c r="BI148" i="3"/>
  <c r="BH148" i="3"/>
  <c r="BG148" i="3"/>
  <c r="BE148" i="3"/>
  <c r="T148" i="3"/>
  <c r="R148" i="3"/>
  <c r="P148" i="3"/>
  <c r="BI147" i="3"/>
  <c r="BH147" i="3"/>
  <c r="BG147" i="3"/>
  <c r="BE147" i="3"/>
  <c r="T147" i="3"/>
  <c r="R147" i="3"/>
  <c r="P147" i="3"/>
  <c r="BI146" i="3"/>
  <c r="BH146" i="3"/>
  <c r="BG146" i="3"/>
  <c r="BE146" i="3"/>
  <c r="T146" i="3"/>
  <c r="R146" i="3"/>
  <c r="P146" i="3"/>
  <c r="BI145" i="3"/>
  <c r="BH145" i="3"/>
  <c r="BG145" i="3"/>
  <c r="BE145" i="3"/>
  <c r="T145" i="3"/>
  <c r="R145" i="3"/>
  <c r="P145" i="3"/>
  <c r="BI144" i="3"/>
  <c r="BH144" i="3"/>
  <c r="BG144" i="3"/>
  <c r="BE144" i="3"/>
  <c r="T144" i="3"/>
  <c r="R144" i="3"/>
  <c r="P144" i="3"/>
  <c r="BI143" i="3"/>
  <c r="BH143" i="3"/>
  <c r="BG143" i="3"/>
  <c r="BE143" i="3"/>
  <c r="T143" i="3"/>
  <c r="R143" i="3"/>
  <c r="P143" i="3"/>
  <c r="BI142" i="3"/>
  <c r="BH142" i="3"/>
  <c r="BG142" i="3"/>
  <c r="BE142" i="3"/>
  <c r="T142" i="3"/>
  <c r="R142" i="3"/>
  <c r="P142" i="3"/>
  <c r="BI141" i="3"/>
  <c r="BH141" i="3"/>
  <c r="BG141" i="3"/>
  <c r="BE141" i="3"/>
  <c r="T141" i="3"/>
  <c r="R141" i="3"/>
  <c r="P141" i="3"/>
  <c r="BI140" i="3"/>
  <c r="BH140" i="3"/>
  <c r="BG140" i="3"/>
  <c r="BE140" i="3"/>
  <c r="T140" i="3"/>
  <c r="R140" i="3"/>
  <c r="P140" i="3"/>
  <c r="BI139" i="3"/>
  <c r="BH139" i="3"/>
  <c r="BG139" i="3"/>
  <c r="BE139" i="3"/>
  <c r="T139" i="3"/>
  <c r="R139" i="3"/>
  <c r="P139" i="3"/>
  <c r="BI138" i="3"/>
  <c r="BH138" i="3"/>
  <c r="BG138" i="3"/>
  <c r="BE138" i="3"/>
  <c r="T138" i="3"/>
  <c r="R138" i="3"/>
  <c r="P138" i="3"/>
  <c r="BI137" i="3"/>
  <c r="BH137" i="3"/>
  <c r="BG137" i="3"/>
  <c r="BE137" i="3"/>
  <c r="T137" i="3"/>
  <c r="R137" i="3"/>
  <c r="P137" i="3"/>
  <c r="BI136" i="3"/>
  <c r="BH136" i="3"/>
  <c r="BG136" i="3"/>
  <c r="BE136" i="3"/>
  <c r="T136" i="3"/>
  <c r="R136" i="3"/>
  <c r="P136" i="3"/>
  <c r="BI135" i="3"/>
  <c r="BH135" i="3"/>
  <c r="BG135" i="3"/>
  <c r="BE135" i="3"/>
  <c r="T135" i="3"/>
  <c r="R135" i="3"/>
  <c r="P135" i="3"/>
  <c r="BI134" i="3"/>
  <c r="BH134" i="3"/>
  <c r="BG134" i="3"/>
  <c r="BE134" i="3"/>
  <c r="T134" i="3"/>
  <c r="R134" i="3"/>
  <c r="P134" i="3"/>
  <c r="BI133" i="3"/>
  <c r="BH133" i="3"/>
  <c r="BG133" i="3"/>
  <c r="BE133" i="3"/>
  <c r="T133" i="3"/>
  <c r="R133" i="3"/>
  <c r="P133" i="3"/>
  <c r="BI132" i="3"/>
  <c r="BH132" i="3"/>
  <c r="BG132" i="3"/>
  <c r="BE132" i="3"/>
  <c r="T132" i="3"/>
  <c r="R132" i="3"/>
  <c r="P132" i="3"/>
  <c r="BI131" i="3"/>
  <c r="BH131" i="3"/>
  <c r="BG131" i="3"/>
  <c r="BE131" i="3"/>
  <c r="T131" i="3"/>
  <c r="R131" i="3"/>
  <c r="P131" i="3"/>
  <c r="BI130" i="3"/>
  <c r="BH130" i="3"/>
  <c r="BG130" i="3"/>
  <c r="BE130" i="3"/>
  <c r="T130" i="3"/>
  <c r="R130" i="3"/>
  <c r="P130" i="3"/>
  <c r="BI129" i="3"/>
  <c r="BH129" i="3"/>
  <c r="BG129" i="3"/>
  <c r="BE129" i="3"/>
  <c r="T129" i="3"/>
  <c r="R129" i="3"/>
  <c r="P129" i="3"/>
  <c r="J123" i="3"/>
  <c r="J122" i="3"/>
  <c r="F122" i="3"/>
  <c r="F120" i="3"/>
  <c r="E118" i="3"/>
  <c r="J96" i="3"/>
  <c r="J95" i="3"/>
  <c r="F95" i="3"/>
  <c r="F93" i="3"/>
  <c r="E91" i="3"/>
  <c r="J22" i="3"/>
  <c r="E22" i="3"/>
  <c r="F96" i="3" s="1"/>
  <c r="J21" i="3"/>
  <c r="J16" i="3"/>
  <c r="J120" i="3" s="1"/>
  <c r="E7" i="3"/>
  <c r="E85" i="3"/>
  <c r="J39" i="2"/>
  <c r="J38" i="2"/>
  <c r="AY96" i="1"/>
  <c r="J37" i="2"/>
  <c r="AX96" i="1"/>
  <c r="BI182" i="2"/>
  <c r="BH182" i="2"/>
  <c r="BG182" i="2"/>
  <c r="BE182" i="2"/>
  <c r="T182" i="2"/>
  <c r="R182" i="2"/>
  <c r="P182" i="2"/>
  <c r="BI181" i="2"/>
  <c r="BH181" i="2"/>
  <c r="BG181" i="2"/>
  <c r="BE181" i="2"/>
  <c r="T181" i="2"/>
  <c r="R181" i="2"/>
  <c r="P181" i="2"/>
  <c r="BI180" i="2"/>
  <c r="BH180" i="2"/>
  <c r="BG180" i="2"/>
  <c r="BE180" i="2"/>
  <c r="T180" i="2"/>
  <c r="R180" i="2"/>
  <c r="P180" i="2"/>
  <c r="BI179" i="2"/>
  <c r="BH179" i="2"/>
  <c r="BG179" i="2"/>
  <c r="BE179" i="2"/>
  <c r="T179" i="2"/>
  <c r="R179" i="2"/>
  <c r="P179" i="2"/>
  <c r="BI178" i="2"/>
  <c r="BH178" i="2"/>
  <c r="BG178" i="2"/>
  <c r="BE178" i="2"/>
  <c r="T178" i="2"/>
  <c r="R178" i="2"/>
  <c r="P178" i="2"/>
  <c r="BI176" i="2"/>
  <c r="BH176" i="2"/>
  <c r="BG176" i="2"/>
  <c r="BE176" i="2"/>
  <c r="T176" i="2"/>
  <c r="R176" i="2"/>
  <c r="P176" i="2"/>
  <c r="BI172" i="2"/>
  <c r="BH172" i="2"/>
  <c r="BG172" i="2"/>
  <c r="BE172" i="2"/>
  <c r="T172" i="2"/>
  <c r="R172" i="2"/>
  <c r="P172" i="2"/>
  <c r="BI169" i="2"/>
  <c r="BH169" i="2"/>
  <c r="BG169" i="2"/>
  <c r="BE169" i="2"/>
  <c r="T169" i="2"/>
  <c r="T168" i="2"/>
  <c r="R169" i="2"/>
  <c r="R168" i="2" s="1"/>
  <c r="P169" i="2"/>
  <c r="P168" i="2" s="1"/>
  <c r="BI167" i="2"/>
  <c r="BH167" i="2"/>
  <c r="BG167" i="2"/>
  <c r="BE167" i="2"/>
  <c r="T167" i="2"/>
  <c r="R167" i="2"/>
  <c r="P167" i="2"/>
  <c r="BI166" i="2"/>
  <c r="BH166" i="2"/>
  <c r="BG166" i="2"/>
  <c r="BE166" i="2"/>
  <c r="T166" i="2"/>
  <c r="R166" i="2"/>
  <c r="P166" i="2"/>
  <c r="BI164" i="2"/>
  <c r="BH164" i="2"/>
  <c r="BG164" i="2"/>
  <c r="BE164" i="2"/>
  <c r="T164" i="2"/>
  <c r="R164" i="2"/>
  <c r="P164" i="2"/>
  <c r="BI163" i="2"/>
  <c r="BH163" i="2"/>
  <c r="BG163" i="2"/>
  <c r="BE163" i="2"/>
  <c r="T163" i="2"/>
  <c r="R163" i="2"/>
  <c r="P163" i="2"/>
  <c r="BI162" i="2"/>
  <c r="BH162" i="2"/>
  <c r="BG162" i="2"/>
  <c r="BE162" i="2"/>
  <c r="T162" i="2"/>
  <c r="R162" i="2"/>
  <c r="P162" i="2"/>
  <c r="BI158" i="2"/>
  <c r="BH158" i="2"/>
  <c r="BG158" i="2"/>
  <c r="BE158" i="2"/>
  <c r="T158" i="2"/>
  <c r="R158" i="2"/>
  <c r="P158" i="2"/>
  <c r="BI157" i="2"/>
  <c r="BH157" i="2"/>
  <c r="BG157" i="2"/>
  <c r="BE157" i="2"/>
  <c r="T157" i="2"/>
  <c r="R157" i="2"/>
  <c r="P157" i="2"/>
  <c r="BI156" i="2"/>
  <c r="BH156" i="2"/>
  <c r="BG156" i="2"/>
  <c r="BE156" i="2"/>
  <c r="T156" i="2"/>
  <c r="R156" i="2"/>
  <c r="P156" i="2"/>
  <c r="BI153" i="2"/>
  <c r="BH153" i="2"/>
  <c r="BG153" i="2"/>
  <c r="BE153" i="2"/>
  <c r="T153" i="2"/>
  <c r="R153" i="2"/>
  <c r="P153" i="2"/>
  <c r="BI151" i="2"/>
  <c r="BH151" i="2"/>
  <c r="BG151" i="2"/>
  <c r="BE151" i="2"/>
  <c r="T151" i="2"/>
  <c r="R151" i="2"/>
  <c r="P151" i="2"/>
  <c r="BI150" i="2"/>
  <c r="BH150" i="2"/>
  <c r="BG150" i="2"/>
  <c r="BE150" i="2"/>
  <c r="T150" i="2"/>
  <c r="R150" i="2"/>
  <c r="P150" i="2"/>
  <c r="BI145" i="2"/>
  <c r="BH145" i="2"/>
  <c r="BG145" i="2"/>
  <c r="BE145" i="2"/>
  <c r="T145" i="2"/>
  <c r="R145" i="2"/>
  <c r="P145" i="2"/>
  <c r="BI143" i="2"/>
  <c r="BH143" i="2"/>
  <c r="BG143" i="2"/>
  <c r="BE143" i="2"/>
  <c r="T143" i="2"/>
  <c r="R143" i="2"/>
  <c r="P143" i="2"/>
  <c r="BI140" i="2"/>
  <c r="BH140" i="2"/>
  <c r="BG140" i="2"/>
  <c r="BE140" i="2"/>
  <c r="T140" i="2"/>
  <c r="R140" i="2"/>
  <c r="P140" i="2"/>
  <c r="BI138" i="2"/>
  <c r="BH138" i="2"/>
  <c r="BG138" i="2"/>
  <c r="BE138" i="2"/>
  <c r="T138" i="2"/>
  <c r="R138" i="2"/>
  <c r="P138" i="2"/>
  <c r="BI136" i="2"/>
  <c r="BH136" i="2"/>
  <c r="BG136" i="2"/>
  <c r="BE136" i="2"/>
  <c r="T136" i="2"/>
  <c r="R136" i="2"/>
  <c r="P136" i="2"/>
  <c r="BI134" i="2"/>
  <c r="BH134" i="2"/>
  <c r="BG134" i="2"/>
  <c r="BE134" i="2"/>
  <c r="T134" i="2"/>
  <c r="R134" i="2"/>
  <c r="P134" i="2"/>
  <c r="BI132" i="2"/>
  <c r="BH132" i="2"/>
  <c r="BG132" i="2"/>
  <c r="BE132" i="2"/>
  <c r="T132" i="2"/>
  <c r="R132" i="2"/>
  <c r="P132" i="2"/>
  <c r="J126" i="2"/>
  <c r="J125" i="2"/>
  <c r="F125" i="2"/>
  <c r="F123" i="2"/>
  <c r="E121" i="2"/>
  <c r="J94" i="2"/>
  <c r="J93" i="2"/>
  <c r="F93" i="2"/>
  <c r="F91" i="2"/>
  <c r="E89" i="2"/>
  <c r="J20" i="2"/>
  <c r="E20" i="2"/>
  <c r="F126" i="2"/>
  <c r="J19" i="2"/>
  <c r="J14" i="2"/>
  <c r="J123" i="2" s="1"/>
  <c r="E7" i="2"/>
  <c r="E117" i="2" s="1"/>
  <c r="L90" i="1"/>
  <c r="AM90" i="1"/>
  <c r="AM89" i="1"/>
  <c r="L89" i="1"/>
  <c r="AM87" i="1"/>
  <c r="L87" i="1"/>
  <c r="L85" i="1"/>
  <c r="L84" i="1"/>
  <c r="J164" i="2"/>
  <c r="AS123" i="1"/>
  <c r="J166" i="2"/>
  <c r="AS113" i="1"/>
  <c r="BK166" i="2"/>
  <c r="BK132" i="2"/>
  <c r="J152" i="3"/>
  <c r="J138" i="3"/>
  <c r="J131" i="3"/>
  <c r="J144" i="3"/>
  <c r="J134" i="3"/>
  <c r="J142" i="3"/>
  <c r="BK152" i="3"/>
  <c r="BK140" i="4"/>
  <c r="BK136" i="4"/>
  <c r="BK142" i="4"/>
  <c r="BK132" i="4"/>
  <c r="J134" i="4"/>
  <c r="BK130" i="4"/>
  <c r="J151" i="5"/>
  <c r="BK142" i="5"/>
  <c r="J139" i="5"/>
  <c r="BK136" i="5"/>
  <c r="J141" i="5"/>
  <c r="J155" i="6"/>
  <c r="BK168" i="6"/>
  <c r="J130" i="6"/>
  <c r="J140" i="6"/>
  <c r="BK154" i="6"/>
  <c r="BK156" i="7"/>
  <c r="BK171" i="7"/>
  <c r="BK133" i="7"/>
  <c r="J135" i="7"/>
  <c r="BK157" i="7"/>
  <c r="J154" i="8"/>
  <c r="J170" i="8"/>
  <c r="BK155" i="8"/>
  <c r="BK179" i="8"/>
  <c r="J183" i="9"/>
  <c r="J169" i="9"/>
  <c r="BK136" i="9"/>
  <c r="BK150" i="9"/>
  <c r="BK134" i="9"/>
  <c r="J158" i="9"/>
  <c r="BK143" i="9"/>
  <c r="BK130" i="10"/>
  <c r="J157" i="11"/>
  <c r="J132" i="11"/>
  <c r="J169" i="11"/>
  <c r="BK150" i="11"/>
  <c r="J156" i="11"/>
  <c r="J166" i="11"/>
  <c r="J143" i="11"/>
  <c r="J155" i="11"/>
  <c r="BK155" i="11"/>
  <c r="J137" i="11"/>
  <c r="J141" i="12"/>
  <c r="BK130" i="12"/>
  <c r="BK138" i="12"/>
  <c r="J139" i="13"/>
  <c r="BK142" i="13"/>
  <c r="BK130" i="13"/>
  <c r="BK160" i="14"/>
  <c r="J132" i="14"/>
  <c r="BK142" i="14"/>
  <c r="BK158" i="14"/>
  <c r="BK138" i="14"/>
  <c r="J135" i="15"/>
  <c r="BK148" i="15"/>
  <c r="BK131" i="15"/>
  <c r="J146" i="15"/>
  <c r="J210" i="16"/>
  <c r="BK191" i="16"/>
  <c r="BK150" i="16"/>
  <c r="BK133" i="16"/>
  <c r="BK231" i="16"/>
  <c r="J218" i="16"/>
  <c r="BK193" i="16"/>
  <c r="BK173" i="16"/>
  <c r="J242" i="16"/>
  <c r="J198" i="16"/>
  <c r="J153" i="16"/>
  <c r="J229" i="16"/>
  <c r="BK185" i="16"/>
  <c r="J156" i="16"/>
  <c r="BK232" i="16"/>
  <c r="BK194" i="16"/>
  <c r="J167" i="16"/>
  <c r="J141" i="16"/>
  <c r="BK227" i="16"/>
  <c r="BK208" i="16"/>
  <c r="J176" i="16"/>
  <c r="BK239" i="16"/>
  <c r="J220" i="16"/>
  <c r="J199" i="16"/>
  <c r="BK166" i="16"/>
  <c r="BK145" i="16"/>
  <c r="J252" i="16"/>
  <c r="BK223" i="16"/>
  <c r="BK187" i="16"/>
  <c r="J157" i="16"/>
  <c r="BK129" i="16"/>
  <c r="BK182" i="17"/>
  <c r="J145" i="17"/>
  <c r="J179" i="17"/>
  <c r="J137" i="17"/>
  <c r="BK172" i="17"/>
  <c r="J134" i="17"/>
  <c r="J167" i="17"/>
  <c r="J142" i="17"/>
  <c r="J182" i="17"/>
  <c r="BK142" i="17"/>
  <c r="BK164" i="17"/>
  <c r="J136" i="17"/>
  <c r="BK162" i="17"/>
  <c r="BK134" i="17"/>
  <c r="BK171" i="17"/>
  <c r="J143" i="17"/>
  <c r="BK232" i="18"/>
  <c r="J202" i="18"/>
  <c r="BK177" i="18"/>
  <c r="BK141" i="18"/>
  <c r="J227" i="18"/>
  <c r="J186" i="18"/>
  <c r="J254" i="18"/>
  <c r="J239" i="18"/>
  <c r="J222" i="18"/>
  <c r="J189" i="18"/>
  <c r="BK156" i="18"/>
  <c r="J147" i="18"/>
  <c r="J231" i="18"/>
  <c r="BK193" i="18"/>
  <c r="BK145" i="18"/>
  <c r="BK242" i="18"/>
  <c r="BK212" i="18"/>
  <c r="BK189" i="18"/>
  <c r="BK131" i="18"/>
  <c r="J223" i="18"/>
  <c r="J198" i="18"/>
  <c r="J181" i="18"/>
  <c r="J252" i="18"/>
  <c r="BK206" i="18"/>
  <c r="J132" i="18"/>
  <c r="BK236" i="18"/>
  <c r="J216" i="18"/>
  <c r="BK190" i="18"/>
  <c r="J174" i="18"/>
  <c r="BK161" i="18"/>
  <c r="J148" i="18"/>
  <c r="J331" i="19"/>
  <c r="J310" i="19"/>
  <c r="J297" i="19"/>
  <c r="J261" i="19"/>
  <c r="J248" i="19"/>
  <c r="J214" i="19"/>
  <c r="BK197" i="19"/>
  <c r="BK177" i="19"/>
  <c r="BK346" i="19"/>
  <c r="BK314" i="19"/>
  <c r="BK292" i="19"/>
  <c r="BK245" i="19"/>
  <c r="BK210" i="19"/>
  <c r="J158" i="19"/>
  <c r="BK317" i="19"/>
  <c r="J285" i="19"/>
  <c r="BK265" i="19"/>
  <c r="J227" i="19"/>
  <c r="J212" i="19"/>
  <c r="J191" i="19"/>
  <c r="J175" i="19"/>
  <c r="BK164" i="19"/>
  <c r="BK336" i="19"/>
  <c r="J321" i="19"/>
  <c r="J283" i="19"/>
  <c r="BK228" i="19"/>
  <c r="J200" i="19"/>
  <c r="BK178" i="19"/>
  <c r="J161" i="19"/>
  <c r="J342" i="19"/>
  <c r="J286" i="19"/>
  <c r="BK266" i="19"/>
  <c r="J239" i="19"/>
  <c r="J224" i="19"/>
  <c r="BK201" i="19"/>
  <c r="BK350" i="19"/>
  <c r="BK316" i="19"/>
  <c r="J280" i="19"/>
  <c r="J263" i="19"/>
  <c r="J231" i="19"/>
  <c r="J188" i="19"/>
  <c r="BK157" i="19"/>
  <c r="J329" i="19"/>
  <c r="J277" i="19"/>
  <c r="BK254" i="19"/>
  <c r="BK227" i="19"/>
  <c r="J179" i="19"/>
  <c r="BK139" i="19"/>
  <c r="J318" i="19"/>
  <c r="J270" i="19"/>
  <c r="BK234" i="19"/>
  <c r="J197" i="19"/>
  <c r="BK149" i="19"/>
  <c r="J163" i="20"/>
  <c r="BK138" i="20"/>
  <c r="BK152" i="20"/>
  <c r="J138" i="20"/>
  <c r="J142" i="20"/>
  <c r="BK159" i="20"/>
  <c r="BK208" i="21"/>
  <c r="BK188" i="21"/>
  <c r="J177" i="21"/>
  <c r="BK143" i="21"/>
  <c r="J221" i="21"/>
  <c r="J187" i="21"/>
  <c r="J166" i="21"/>
  <c r="J143" i="21"/>
  <c r="BK211" i="21"/>
  <c r="J163" i="21"/>
  <c r="BK132" i="21"/>
  <c r="J196" i="21"/>
  <c r="BK167" i="21"/>
  <c r="J136" i="21"/>
  <c r="BK215" i="21"/>
  <c r="BK191" i="21"/>
  <c r="J233" i="21"/>
  <c r="BK210" i="21"/>
  <c r="BK175" i="21"/>
  <c r="J151" i="21"/>
  <c r="BK238" i="21"/>
  <c r="J215" i="21"/>
  <c r="BK194" i="21"/>
  <c r="BK160" i="21"/>
  <c r="BK137" i="21"/>
  <c r="J212" i="22"/>
  <c r="BK175" i="22"/>
  <c r="J162" i="22"/>
  <c r="BK203" i="22"/>
  <c r="BK173" i="22"/>
  <c r="BK149" i="22"/>
  <c r="J195" i="22"/>
  <c r="J150" i="22"/>
  <c r="J208" i="22"/>
  <c r="BK160" i="22"/>
  <c r="BK137" i="22"/>
  <c r="J183" i="22"/>
  <c r="J146" i="22"/>
  <c r="BK190" i="22"/>
  <c r="BK158" i="22"/>
  <c r="BK188" i="22"/>
  <c r="J158" i="22"/>
  <c r="BK217" i="22"/>
  <c r="J187" i="22"/>
  <c r="J156" i="22"/>
  <c r="J196" i="23"/>
  <c r="J174" i="23"/>
  <c r="BK150" i="23"/>
  <c r="J229" i="23"/>
  <c r="J206" i="23"/>
  <c r="J125" i="23"/>
  <c r="J211" i="23"/>
  <c r="BK163" i="23"/>
  <c r="J223" i="23"/>
  <c r="BK211" i="23"/>
  <c r="BK197" i="23"/>
  <c r="BK138" i="23"/>
  <c r="J228" i="23"/>
  <c r="J214" i="23"/>
  <c r="BK219" i="23"/>
  <c r="J193" i="23"/>
  <c r="BK215" i="23"/>
  <c r="BK145" i="23"/>
  <c r="BK161" i="23"/>
  <c r="J125" i="24"/>
  <c r="BK134" i="24"/>
  <c r="BK133" i="24"/>
  <c r="J127" i="24"/>
  <c r="J132" i="2"/>
  <c r="BK153" i="2"/>
  <c r="J179" i="2"/>
  <c r="J172" i="2"/>
  <c r="AS120" i="1"/>
  <c r="BK150" i="2"/>
  <c r="J140" i="3"/>
  <c r="BK139" i="3"/>
  <c r="J143" i="3"/>
  <c r="J146" i="3"/>
  <c r="BK129" i="3"/>
  <c r="BK131" i="3"/>
  <c r="J130" i="3"/>
  <c r="J130" i="4"/>
  <c r="BK150" i="4"/>
  <c r="J135" i="4"/>
  <c r="J143" i="4"/>
  <c r="BK135" i="4"/>
  <c r="BK132" i="5"/>
  <c r="J146" i="5"/>
  <c r="BK138" i="5"/>
  <c r="J149" i="5"/>
  <c r="J148" i="5"/>
  <c r="J163" i="6"/>
  <c r="J134" i="6"/>
  <c r="BK158" i="6"/>
  <c r="BK136" i="6"/>
  <c r="J143" i="6"/>
  <c r="J158" i="7"/>
  <c r="J164" i="7"/>
  <c r="J152" i="7"/>
  <c r="J131" i="7"/>
  <c r="J171" i="7"/>
  <c r="BK158" i="7"/>
  <c r="J176" i="8"/>
  <c r="BK176" i="8"/>
  <c r="J194" i="8"/>
  <c r="BK174" i="8"/>
  <c r="J161" i="8"/>
  <c r="J170" i="9"/>
  <c r="J184" i="9"/>
  <c r="BK146" i="9"/>
  <c r="J174" i="9"/>
  <c r="J146" i="9"/>
  <c r="J159" i="9"/>
  <c r="J141" i="9"/>
  <c r="J139" i="9"/>
  <c r="J129" i="10"/>
  <c r="BK125" i="10"/>
  <c r="BK142" i="11"/>
  <c r="BK165" i="11"/>
  <c r="BK143" i="11"/>
  <c r="BK141" i="11"/>
  <c r="J160" i="11"/>
  <c r="BK138" i="11"/>
  <c r="BK166" i="11"/>
  <c r="J167" i="11"/>
  <c r="J154" i="11"/>
  <c r="J138" i="11"/>
  <c r="J143" i="12"/>
  <c r="J128" i="12"/>
  <c r="BK141" i="12"/>
  <c r="BK151" i="13"/>
  <c r="BK147" i="13"/>
  <c r="J142" i="13"/>
  <c r="BK144" i="13"/>
  <c r="BK139" i="14"/>
  <c r="BK148" i="14"/>
  <c r="J160" i="14"/>
  <c r="J139" i="14"/>
  <c r="BK153" i="15"/>
  <c r="J132" i="15"/>
  <c r="J152" i="15"/>
  <c r="BK147" i="15"/>
  <c r="BK209" i="16"/>
  <c r="J190" i="16"/>
  <c r="J149" i="16"/>
  <c r="J237" i="16"/>
  <c r="J223" i="16"/>
  <c r="J211" i="16"/>
  <c r="J186" i="16"/>
  <c r="J169" i="16"/>
  <c r="J251" i="16"/>
  <c r="J215" i="16"/>
  <c r="J175" i="16"/>
  <c r="J140" i="16"/>
  <c r="J202" i="16"/>
  <c r="BK161" i="16"/>
  <c r="J226" i="16"/>
  <c r="BK178" i="16"/>
  <c r="BK149" i="16"/>
  <c r="J137" i="16"/>
  <c r="BK224" i="16"/>
  <c r="BK210" i="16"/>
  <c r="BK248" i="16"/>
  <c r="J224" i="16"/>
  <c r="J209" i="16"/>
  <c r="BK167" i="16"/>
  <c r="J138" i="16"/>
  <c r="J253" i="16"/>
  <c r="J213" i="16"/>
  <c r="J181" i="16"/>
  <c r="J166" i="16"/>
  <c r="BK139" i="16"/>
  <c r="BK131" i="16"/>
  <c r="J184" i="17"/>
  <c r="J154" i="17"/>
  <c r="J161" i="17"/>
  <c r="BK143" i="17"/>
  <c r="BK178" i="17"/>
  <c r="BK155" i="17"/>
  <c r="BK189" i="17"/>
  <c r="BK158" i="17"/>
  <c r="J187" i="17"/>
  <c r="J192" i="17"/>
  <c r="J160" i="17"/>
  <c r="J183" i="17"/>
  <c r="J153" i="17"/>
  <c r="J197" i="17"/>
  <c r="BK174" i="17"/>
  <c r="BK148" i="17"/>
  <c r="J230" i="18"/>
  <c r="J200" i="18"/>
  <c r="BK175" i="18"/>
  <c r="BK137" i="18"/>
  <c r="BK224" i="18"/>
  <c r="J171" i="18"/>
  <c r="BK253" i="18"/>
  <c r="BK228" i="18"/>
  <c r="J194" i="18"/>
  <c r="J160" i="18"/>
  <c r="J253" i="18"/>
  <c r="BK201" i="18"/>
  <c r="BK168" i="18"/>
  <c r="BK142" i="18"/>
  <c r="BK233" i="18"/>
  <c r="J224" i="18"/>
  <c r="J193" i="18"/>
  <c r="J133" i="18"/>
  <c r="BK229" i="18"/>
  <c r="BK194" i="18"/>
  <c r="BK139" i="18"/>
  <c r="BK241" i="18"/>
  <c r="J192" i="18"/>
  <c r="J165" i="18"/>
  <c r="BK134" i="18"/>
  <c r="BK238" i="18"/>
  <c r="J217" i="18"/>
  <c r="BK180" i="18"/>
  <c r="BK167" i="18"/>
  <c r="J150" i="18"/>
  <c r="J345" i="19"/>
  <c r="J308" i="19"/>
  <c r="J291" i="19"/>
  <c r="J259" i="19"/>
  <c r="BK240" i="19"/>
  <c r="BK212" i="19"/>
  <c r="BK194" i="19"/>
  <c r="BK173" i="19"/>
  <c r="J337" i="19"/>
  <c r="BK324" i="19"/>
  <c r="BK293" i="19"/>
  <c r="J237" i="19"/>
  <c r="J208" i="19"/>
  <c r="BK167" i="19"/>
  <c r="J327" i="19"/>
  <c r="BK272" i="19"/>
  <c r="J249" i="19"/>
  <c r="BK223" i="19"/>
  <c r="J210" i="19"/>
  <c r="J194" i="19"/>
  <c r="J172" i="19"/>
  <c r="BK345" i="19"/>
  <c r="J322" i="19"/>
  <c r="BK297" i="19"/>
  <c r="J245" i="19"/>
  <c r="J184" i="19"/>
  <c r="J162" i="19"/>
  <c r="BK150" i="19"/>
  <c r="BK333" i="19"/>
  <c r="BK282" i="19"/>
  <c r="BK255" i="19"/>
  <c r="BK215" i="19"/>
  <c r="BK195" i="19"/>
  <c r="BK342" i="19"/>
  <c r="J290" i="19"/>
  <c r="BK277" i="19"/>
  <c r="BK262" i="19"/>
  <c r="J221" i="19"/>
  <c r="J195" i="19"/>
  <c r="J149" i="19"/>
  <c r="BK313" i="19"/>
  <c r="J284" i="19"/>
  <c r="J266" i="19"/>
  <c r="BK236" i="19"/>
  <c r="BK189" i="19"/>
  <c r="BK142" i="19"/>
  <c r="J328" i="19"/>
  <c r="J279" i="19"/>
  <c r="J241" i="19"/>
  <c r="J198" i="19"/>
  <c r="J177" i="19"/>
  <c r="J142" i="19"/>
  <c r="BK140" i="20"/>
  <c r="BK169" i="20"/>
  <c r="J135" i="20"/>
  <c r="J159" i="20"/>
  <c r="J145" i="20"/>
  <c r="BK132" i="20"/>
  <c r="BK200" i="21"/>
  <c r="J160" i="21"/>
  <c r="BK136" i="21"/>
  <c r="BK216" i="21"/>
  <c r="BK177" i="21"/>
  <c r="J170" i="21"/>
  <c r="J147" i="21"/>
  <c r="J226" i="21"/>
  <c r="J182" i="21"/>
  <c r="BK153" i="21"/>
  <c r="J198" i="21"/>
  <c r="J180" i="21"/>
  <c r="J154" i="21"/>
  <c r="BK231" i="21"/>
  <c r="BK202" i="21"/>
  <c r="BK142" i="21"/>
  <c r="J219" i="21"/>
  <c r="J201" i="21"/>
  <c r="BK168" i="21"/>
  <c r="BK146" i="21"/>
  <c r="J238" i="21"/>
  <c r="BK212" i="21"/>
  <c r="BK186" i="21"/>
  <c r="BK169" i="21"/>
  <c r="J150" i="21"/>
  <c r="J205" i="22"/>
  <c r="J190" i="22"/>
  <c r="J169" i="22"/>
  <c r="BK142" i="22"/>
  <c r="BK178" i="22"/>
  <c r="BK135" i="22"/>
  <c r="BK202" i="22"/>
  <c r="J153" i="22"/>
  <c r="J138" i="22"/>
  <c r="J180" i="22"/>
  <c r="BK153" i="22"/>
  <c r="J136" i="22"/>
  <c r="J168" i="22"/>
  <c r="BK136" i="22"/>
  <c r="BK174" i="22"/>
  <c r="J139" i="22"/>
  <c r="J178" i="22"/>
  <c r="BK151" i="22"/>
  <c r="J213" i="22"/>
  <c r="BK184" i="22"/>
  <c r="J161" i="22"/>
  <c r="BK134" i="22"/>
  <c r="BK190" i="23"/>
  <c r="J156" i="23"/>
  <c r="BK124" i="23"/>
  <c r="J215" i="23"/>
  <c r="BK177" i="23"/>
  <c r="J232" i="23"/>
  <c r="BK166" i="23"/>
  <c r="BK232" i="23"/>
  <c r="J208" i="23"/>
  <c r="J178" i="23"/>
  <c r="BK241" i="23"/>
  <c r="J225" i="23"/>
  <c r="J169" i="23"/>
  <c r="BK212" i="23"/>
  <c r="J173" i="23"/>
  <c r="BK220" i="23"/>
  <c r="J153" i="23"/>
  <c r="J158" i="23"/>
  <c r="J131" i="24"/>
  <c r="BK135" i="24"/>
  <c r="J129" i="24"/>
  <c r="BK132" i="24"/>
  <c r="BK136" i="2"/>
  <c r="BK172" i="2"/>
  <c r="BK138" i="2"/>
  <c r="BK178" i="2"/>
  <c r="BK181" i="2"/>
  <c r="J153" i="2"/>
  <c r="BK167" i="2"/>
  <c r="BK145" i="2"/>
  <c r="J176" i="2"/>
  <c r="BK150" i="3"/>
  <c r="J135" i="3"/>
  <c r="J141" i="3"/>
  <c r="BK141" i="3"/>
  <c r="J145" i="3"/>
  <c r="BK137" i="3"/>
  <c r="J145" i="4"/>
  <c r="J140" i="4"/>
  <c r="J136" i="4"/>
  <c r="BK146" i="4"/>
  <c r="J149" i="4"/>
  <c r="J145" i="5"/>
  <c r="BK147" i="5"/>
  <c r="BK141" i="5"/>
  <c r="J135" i="5"/>
  <c r="BK133" i="5"/>
  <c r="J134" i="5"/>
  <c r="BK140" i="6"/>
  <c r="BK143" i="6"/>
  <c r="BK163" i="6"/>
  <c r="BK155" i="6"/>
  <c r="J141" i="6"/>
  <c r="BK139" i="7"/>
  <c r="J139" i="7"/>
  <c r="J149" i="7"/>
  <c r="J160" i="7"/>
  <c r="BK162" i="7"/>
  <c r="BK194" i="8"/>
  <c r="J187" i="8"/>
  <c r="J191" i="8"/>
  <c r="BK171" i="8"/>
  <c r="J174" i="8"/>
  <c r="BK149" i="9"/>
  <c r="J138" i="9"/>
  <c r="J165" i="9"/>
  <c r="J187" i="9"/>
  <c r="BK159" i="9"/>
  <c r="BK170" i="9"/>
  <c r="BK171" i="9"/>
  <c r="J128" i="10"/>
  <c r="BK161" i="11"/>
  <c r="BK169" i="11"/>
  <c r="J146" i="11"/>
  <c r="BK139" i="11"/>
  <c r="BK158" i="11"/>
  <c r="BK140" i="11"/>
  <c r="BK157" i="11"/>
  <c r="J129" i="11"/>
  <c r="BK145" i="11"/>
  <c r="BK139" i="12"/>
  <c r="J140" i="12"/>
  <c r="BK133" i="12"/>
  <c r="J150" i="13"/>
  <c r="J144" i="13"/>
  <c r="J149" i="13"/>
  <c r="BK145" i="14"/>
  <c r="BK152" i="14"/>
  <c r="J143" i="14"/>
  <c r="J128" i="14"/>
  <c r="J148" i="15"/>
  <c r="BK152" i="15"/>
  <c r="BK135" i="15"/>
  <c r="J149" i="15"/>
  <c r="J238" i="16"/>
  <c r="BK171" i="16"/>
  <c r="BK142" i="16"/>
  <c r="J248" i="16"/>
  <c r="BK219" i="16"/>
  <c r="J197" i="16"/>
  <c r="J172" i="16"/>
  <c r="BK138" i="16"/>
  <c r="J228" i="16"/>
  <c r="J192" i="16"/>
  <c r="BK247" i="16"/>
  <c r="BK211" i="16"/>
  <c r="BK163" i="16"/>
  <c r="J132" i="16"/>
  <c r="J207" i="16"/>
  <c r="J179" i="16"/>
  <c r="BK152" i="16"/>
  <c r="J205" i="16"/>
  <c r="BK157" i="16"/>
  <c r="J221" i="16"/>
  <c r="BK202" i="16"/>
  <c r="J161" i="16"/>
  <c r="J254" i="16"/>
  <c r="BK226" i="16"/>
  <c r="BK195" i="16"/>
  <c r="BK146" i="16"/>
  <c r="BK186" i="17"/>
  <c r="J170" i="17"/>
  <c r="BK139" i="17"/>
  <c r="J169" i="17"/>
  <c r="BK135" i="17"/>
  <c r="J171" i="17"/>
  <c r="J149" i="17"/>
  <c r="BK176" i="17"/>
  <c r="BK140" i="17"/>
  <c r="BK161" i="17"/>
  <c r="J168" i="17"/>
  <c r="J193" i="17"/>
  <c r="J152" i="17"/>
  <c r="BK193" i="17"/>
  <c r="J164" i="17"/>
  <c r="J140" i="17"/>
  <c r="BK239" i="18"/>
  <c r="J210" i="18"/>
  <c r="BK170" i="18"/>
  <c r="BK249" i="18"/>
  <c r="J215" i="18"/>
  <c r="BK185" i="18"/>
  <c r="BK245" i="18"/>
  <c r="BK198" i="18"/>
  <c r="J166" i="18"/>
  <c r="J149" i="18"/>
  <c r="J246" i="18"/>
  <c r="BK203" i="18"/>
  <c r="J182" i="18"/>
  <c r="BK132" i="18"/>
  <c r="BK226" i="18"/>
  <c r="J207" i="18"/>
  <c r="J164" i="18"/>
  <c r="BK235" i="18"/>
  <c r="BK219" i="18"/>
  <c r="BK182" i="18"/>
  <c r="BK133" i="18"/>
  <c r="BK237" i="18"/>
  <c r="J187" i="18"/>
  <c r="J139" i="18"/>
  <c r="BK254" i="18"/>
  <c r="J205" i="18"/>
  <c r="J170" i="18"/>
  <c r="BK151" i="18"/>
  <c r="J349" i="19"/>
  <c r="BK320" i="19"/>
  <c r="J299" i="19"/>
  <c r="J257" i="19"/>
  <c r="J235" i="19"/>
  <c r="J207" i="19"/>
  <c r="J186" i="19"/>
  <c r="J138" i="19"/>
  <c r="BK319" i="19"/>
  <c r="BK285" i="19"/>
  <c r="J225" i="19"/>
  <c r="J193" i="19"/>
  <c r="J152" i="19"/>
  <c r="BK312" i="19"/>
  <c r="BK284" i="19"/>
  <c r="BK243" i="19"/>
  <c r="BK226" i="19"/>
  <c r="BK208" i="19"/>
  <c r="BK187" i="19"/>
  <c r="BK174" i="19"/>
  <c r="J155" i="19"/>
  <c r="BK334" i="19"/>
  <c r="J309" i="19"/>
  <c r="BK279" i="19"/>
  <c r="J247" i="19"/>
  <c r="J189" i="19"/>
  <c r="BK171" i="19"/>
  <c r="J346" i="19"/>
  <c r="BK306" i="19"/>
  <c r="BK278" i="19"/>
  <c r="BK241" i="19"/>
  <c r="BK216" i="19"/>
  <c r="J190" i="19"/>
  <c r="J334" i="19"/>
  <c r="BK289" i="19"/>
  <c r="J274" i="19"/>
  <c r="J234" i="19"/>
  <c r="J201" i="19"/>
  <c r="J164" i="19"/>
  <c r="BK332" i="19"/>
  <c r="J289" i="19"/>
  <c r="BK246" i="19"/>
  <c r="BK190" i="19"/>
  <c r="J143" i="19"/>
  <c r="J316" i="19"/>
  <c r="J281" i="19"/>
  <c r="BK247" i="19"/>
  <c r="BK222" i="19"/>
  <c r="BK186" i="19"/>
  <c r="BK143" i="19"/>
  <c r="BK151" i="20"/>
  <c r="J134" i="20"/>
  <c r="BK145" i="20"/>
  <c r="J147" i="20"/>
  <c r="BK143" i="20"/>
  <c r="BK172" i="20"/>
  <c r="J191" i="21"/>
  <c r="BK165" i="21"/>
  <c r="BK133" i="21"/>
  <c r="J218" i="21"/>
  <c r="BK176" i="21"/>
  <c r="BK159" i="21"/>
  <c r="J227" i="21"/>
  <c r="J193" i="21"/>
  <c r="J142" i="21"/>
  <c r="BK214" i="21"/>
  <c r="BK184" i="21"/>
  <c r="J156" i="21"/>
  <c r="BK229" i="21"/>
  <c r="J195" i="21"/>
  <c r="J144" i="21"/>
  <c r="J213" i="21"/>
  <c r="BK189" i="21"/>
  <c r="J169" i="21"/>
  <c r="BK239" i="21"/>
  <c r="BK222" i="21"/>
  <c r="J208" i="21"/>
  <c r="J181" i="21"/>
  <c r="BK164" i="21"/>
  <c r="BK134" i="21"/>
  <c r="J197" i="22"/>
  <c r="BK180" i="22"/>
  <c r="J154" i="22"/>
  <c r="J181" i="22"/>
  <c r="BK152" i="22"/>
  <c r="J217" i="22"/>
  <c r="BK194" i="22"/>
  <c r="J164" i="22"/>
  <c r="J143" i="22"/>
  <c r="J201" i="22"/>
  <c r="BK162" i="22"/>
  <c r="BK141" i="22"/>
  <c r="BK206" i="22"/>
  <c r="J198" i="22"/>
  <c r="BK182" i="22"/>
  <c r="BK145" i="22"/>
  <c r="BK172" i="22"/>
  <c r="J216" i="22"/>
  <c r="J191" i="22"/>
  <c r="J167" i="22"/>
  <c r="J137" i="22"/>
  <c r="BK213" i="23"/>
  <c r="BK184" i="23"/>
  <c r="J147" i="23"/>
  <c r="BK222" i="23"/>
  <c r="J213" i="23"/>
  <c r="J157" i="23"/>
  <c r="J197" i="23"/>
  <c r="BK129" i="23"/>
  <c r="BK216" i="23"/>
  <c r="BK200" i="23"/>
  <c r="BK137" i="23"/>
  <c r="J227" i="23"/>
  <c r="J210" i="23"/>
  <c r="BK146" i="23"/>
  <c r="BK209" i="23"/>
  <c r="BK167" i="23"/>
  <c r="BK181" i="23"/>
  <c r="J146" i="23"/>
  <c r="J167" i="23"/>
  <c r="BK128" i="23"/>
  <c r="BK137" i="24"/>
  <c r="J130" i="24"/>
  <c r="BK157" i="2"/>
  <c r="BK156" i="2"/>
  <c r="BK169" i="2"/>
  <c r="AS117" i="1"/>
  <c r="J134" i="2"/>
  <c r="BK140" i="2"/>
  <c r="BK142" i="3"/>
  <c r="BK145" i="3"/>
  <c r="BK148" i="3"/>
  <c r="J149" i="3"/>
  <c r="J133" i="3"/>
  <c r="BK135" i="3"/>
  <c r="J142" i="4"/>
  <c r="J137" i="4"/>
  <c r="BK141" i="4"/>
  <c r="BK149" i="4"/>
  <c r="J131" i="4"/>
  <c r="BK145" i="4"/>
  <c r="J144" i="5"/>
  <c r="BK145" i="5"/>
  <c r="J140" i="5"/>
  <c r="BK140" i="5"/>
  <c r="J137" i="5"/>
  <c r="BK164" i="6"/>
  <c r="J137" i="6"/>
  <c r="BK141" i="6"/>
  <c r="J164" i="6"/>
  <c r="J138" i="6"/>
  <c r="J162" i="7"/>
  <c r="BK149" i="7"/>
  <c r="BK135" i="7"/>
  <c r="J185" i="8"/>
  <c r="J157" i="8"/>
  <c r="BK169" i="8"/>
  <c r="J165" i="8"/>
  <c r="J164" i="8"/>
  <c r="J137" i="8"/>
  <c r="BK187" i="8"/>
  <c r="BK185" i="8"/>
  <c r="J179" i="8"/>
  <c r="BK165" i="8"/>
  <c r="BK145" i="8"/>
  <c r="J193" i="8"/>
  <c r="BK170" i="8"/>
  <c r="BK161" i="8"/>
  <c r="BK139" i="8"/>
  <c r="J133" i="8"/>
  <c r="BK193" i="8"/>
  <c r="BK173" i="8"/>
  <c r="BK152" i="8"/>
  <c r="BK157" i="8"/>
  <c r="J188" i="9"/>
  <c r="BK163" i="9"/>
  <c r="BK169" i="9"/>
  <c r="BK181" i="9"/>
  <c r="BK139" i="9"/>
  <c r="BK185" i="9"/>
  <c r="J152" i="9"/>
  <c r="J126" i="10"/>
  <c r="J127" i="10"/>
  <c r="J151" i="11"/>
  <c r="BK137" i="11"/>
  <c r="J161" i="11"/>
  <c r="J140" i="11"/>
  <c r="BK148" i="11"/>
  <c r="BK164" i="11"/>
  <c r="J131" i="11"/>
  <c r="J165" i="11"/>
  <c r="BK160" i="11"/>
  <c r="J141" i="11"/>
  <c r="J139" i="12"/>
  <c r="BK140" i="12"/>
  <c r="BK128" i="12"/>
  <c r="BK131" i="12"/>
  <c r="J148" i="13"/>
  <c r="BK148" i="13"/>
  <c r="J130" i="13"/>
  <c r="J158" i="14"/>
  <c r="BK150" i="14"/>
  <c r="BK141" i="14"/>
  <c r="J142" i="14"/>
  <c r="BK146" i="15"/>
  <c r="BK143" i="15"/>
  <c r="BK136" i="15"/>
  <c r="BK130" i="15"/>
  <c r="J201" i="16"/>
  <c r="J170" i="16"/>
  <c r="BK136" i="16"/>
  <c r="BK242" i="16"/>
  <c r="BK228" i="16"/>
  <c r="BK207" i="16"/>
  <c r="BK181" i="16"/>
  <c r="BK130" i="16"/>
  <c r="J227" i="16"/>
  <c r="J188" i="16"/>
  <c r="J145" i="16"/>
  <c r="J245" i="16"/>
  <c r="BK168" i="16"/>
  <c r="BK245" i="16"/>
  <c r="BK213" i="16"/>
  <c r="J180" i="16"/>
  <c r="BK153" i="16"/>
  <c r="J135" i="16"/>
  <c r="BK217" i="16"/>
  <c r="BK180" i="16"/>
  <c r="BK233" i="16"/>
  <c r="J206" i="16"/>
  <c r="J171" i="16"/>
  <c r="J130" i="16"/>
  <c r="BK234" i="16"/>
  <c r="BK204" i="16"/>
  <c r="BK170" i="16"/>
  <c r="J148" i="16"/>
  <c r="J194" i="17"/>
  <c r="J173" i="17"/>
  <c r="J162" i="17"/>
  <c r="J188" i="17"/>
  <c r="BK153" i="17"/>
  <c r="BK131" i="17"/>
  <c r="BK167" i="17"/>
  <c r="BK190" i="17"/>
  <c r="BK165" i="17"/>
  <c r="J132" i="17"/>
  <c r="J165" i="17"/>
  <c r="BK179" i="17"/>
  <c r="BK152" i="17"/>
  <c r="J156" i="17"/>
  <c r="BK195" i="17"/>
  <c r="BK156" i="17"/>
  <c r="BK132" i="17"/>
  <c r="J211" i="18"/>
  <c r="J183" i="18"/>
  <c r="BK148" i="18"/>
  <c r="BK244" i="18"/>
  <c r="BK197" i="18"/>
  <c r="J161" i="18"/>
  <c r="J233" i="18"/>
  <c r="BK184" i="18"/>
  <c r="BK159" i="18"/>
  <c r="J135" i="18"/>
  <c r="BK217" i="18"/>
  <c r="J176" i="18"/>
  <c r="BK144" i="18"/>
  <c r="BK231" i="18"/>
  <c r="J203" i="18"/>
  <c r="J167" i="18"/>
  <c r="BK230" i="18"/>
  <c r="BK202" i="18"/>
  <c r="J175" i="18"/>
  <c r="BK251" i="18"/>
  <c r="BK222" i="18"/>
  <c r="J163" i="18"/>
  <c r="J232" i="18"/>
  <c r="BK213" i="18"/>
  <c r="J179" i="18"/>
  <c r="BK163" i="18"/>
  <c r="J140" i="18"/>
  <c r="J319" i="19"/>
  <c r="BK300" i="19"/>
  <c r="BK270" i="19"/>
  <c r="J254" i="19"/>
  <c r="J228" i="19"/>
  <c r="BK193" i="19"/>
  <c r="BK170" i="19"/>
  <c r="J336" i="19"/>
  <c r="BK309" i="19"/>
  <c r="BK291" i="19"/>
  <c r="J251" i="19"/>
  <c r="BK199" i="19"/>
  <c r="J350" i="19"/>
  <c r="J296" i="19"/>
  <c r="BK274" i="19"/>
  <c r="BK238" i="19"/>
  <c r="BK213" i="19"/>
  <c r="BK202" i="19"/>
  <c r="J180" i="19"/>
  <c r="BK147" i="19"/>
  <c r="BK328" i="19"/>
  <c r="J307" i="19"/>
  <c r="J287" i="19"/>
  <c r="J253" i="19"/>
  <c r="BK224" i="19"/>
  <c r="J167" i="19"/>
  <c r="BK145" i="19"/>
  <c r="BK301" i="19"/>
  <c r="J271" i="19"/>
  <c r="J260" i="19"/>
  <c r="BK229" i="19"/>
  <c r="J203" i="19"/>
  <c r="J147" i="19"/>
  <c r="BK327" i="19"/>
  <c r="BK288" i="19"/>
  <c r="J276" i="19"/>
  <c r="J246" i="19"/>
  <c r="BK206" i="19"/>
  <c r="J151" i="19"/>
  <c r="BK337" i="19"/>
  <c r="BK303" i="19"/>
  <c r="BK251" i="19"/>
  <c r="J226" i="19"/>
  <c r="J178" i="19"/>
  <c r="BK344" i="19"/>
  <c r="J325" i="19"/>
  <c r="J312" i="19"/>
  <c r="BK248" i="19"/>
  <c r="J217" i="19"/>
  <c r="J182" i="19"/>
  <c r="J174" i="19"/>
  <c r="J166" i="20"/>
  <c r="BK142" i="20"/>
  <c r="BK176" i="20"/>
  <c r="J168" i="20"/>
  <c r="J171" i="20"/>
  <c r="J156" i="20"/>
  <c r="J151" i="20"/>
  <c r="BK150" i="20"/>
  <c r="BK146" i="20"/>
  <c r="J140" i="20"/>
  <c r="BK137" i="20"/>
  <c r="J175" i="20"/>
  <c r="J169" i="20"/>
  <c r="J165" i="20"/>
  <c r="J161" i="20"/>
  <c r="J160" i="20"/>
  <c r="BK147" i="20"/>
  <c r="J146" i="20"/>
  <c r="J143" i="20"/>
  <c r="BK141" i="20"/>
  <c r="J136" i="20"/>
  <c r="BK135" i="20"/>
  <c r="J173" i="20"/>
  <c r="J172" i="20"/>
  <c r="BK168" i="20"/>
  <c r="J158" i="20"/>
  <c r="BK153" i="20"/>
  <c r="J150" i="20"/>
  <c r="BK149" i="20"/>
  <c r="BK148" i="20"/>
  <c r="BK144" i="20"/>
  <c r="BK134" i="20"/>
  <c r="BK133" i="20"/>
  <c r="J132" i="20"/>
  <c r="BK171" i="20"/>
  <c r="J167" i="20"/>
  <c r="BK165" i="20"/>
  <c r="J162" i="20"/>
  <c r="BK158" i="20"/>
  <c r="BK156" i="20"/>
  <c r="BK154" i="20"/>
  <c r="J153" i="20"/>
  <c r="J152" i="20"/>
  <c r="J139" i="20"/>
  <c r="J133" i="20"/>
  <c r="J236" i="21"/>
  <c r="J235" i="21"/>
  <c r="BK234" i="21"/>
  <c r="J222" i="21"/>
  <c r="J212" i="21"/>
  <c r="J207" i="21"/>
  <c r="J206" i="21"/>
  <c r="J199" i="21"/>
  <c r="BK195" i="21"/>
  <c r="BK192" i="21"/>
  <c r="J185" i="21"/>
  <c r="J157" i="21"/>
  <c r="J153" i="21"/>
  <c r="BK147" i="21"/>
  <c r="BK138" i="21"/>
  <c r="J135" i="21"/>
  <c r="J134" i="21"/>
  <c r="J131" i="21"/>
  <c r="BK237" i="21"/>
  <c r="BK233" i="21"/>
  <c r="BK232" i="21"/>
  <c r="BK226" i="21"/>
  <c r="J204" i="21"/>
  <c r="J184" i="21"/>
  <c r="BK158" i="21"/>
  <c r="J223" i="21"/>
  <c r="J190" i="21"/>
  <c r="J172" i="21"/>
  <c r="J229" i="21"/>
  <c r="J197" i="21"/>
  <c r="J159" i="21"/>
  <c r="J225" i="21"/>
  <c r="J194" i="21"/>
  <c r="BK170" i="21"/>
  <c r="J146" i="21"/>
  <c r="BK230" i="21"/>
  <c r="J200" i="21"/>
  <c r="J141" i="21"/>
  <c r="BK218" i="21"/>
  <c r="J192" i="21"/>
  <c r="BK162" i="21"/>
  <c r="BK141" i="21"/>
  <c r="BK224" i="21"/>
  <c r="BK193" i="21"/>
  <c r="J168" i="21"/>
  <c r="J133" i="21"/>
  <c r="J200" i="22"/>
  <c r="BK181" i="22"/>
  <c r="BK157" i="22"/>
  <c r="BK193" i="22"/>
  <c r="BK161" i="22"/>
  <c r="J218" i="22"/>
  <c r="BK198" i="22"/>
  <c r="J175" i="22"/>
  <c r="J152" i="22"/>
  <c r="J134" i="22"/>
  <c r="J193" i="22"/>
  <c r="BK208" i="22"/>
  <c r="BK154" i="22"/>
  <c r="J196" i="22"/>
  <c r="BK177" i="22"/>
  <c r="BK205" i="22"/>
  <c r="BK176" i="22"/>
  <c r="BK143" i="22"/>
  <c r="BK209" i="22"/>
  <c r="J179" i="22"/>
  <c r="J149" i="22"/>
  <c r="J192" i="23"/>
  <c r="BK162" i="23"/>
  <c r="BK228" i="23"/>
  <c r="BK218" i="23"/>
  <c r="J241" i="23"/>
  <c r="BK210" i="23"/>
  <c r="J131" i="23"/>
  <c r="J221" i="23"/>
  <c r="J207" i="23"/>
  <c r="BK158" i="23"/>
  <c r="BK240" i="23"/>
  <c r="J222" i="23"/>
  <c r="J152" i="23"/>
  <c r="J218" i="23"/>
  <c r="BK178" i="23"/>
  <c r="J200" i="23"/>
  <c r="J150" i="23"/>
  <c r="BK134" i="23"/>
  <c r="J133" i="24"/>
  <c r="J128" i="24"/>
  <c r="J134" i="24"/>
  <c r="BK130" i="24"/>
  <c r="BK151" i="2"/>
  <c r="J180" i="2"/>
  <c r="J140" i="2"/>
  <c r="J162" i="2"/>
  <c r="BK180" i="2"/>
  <c r="J178" i="2"/>
  <c r="J150" i="2"/>
  <c r="J169" i="2"/>
  <c r="BK147" i="3"/>
  <c r="J137" i="3"/>
  <c r="BK130" i="3"/>
  <c r="J150" i="3"/>
  <c r="BK132" i="3"/>
  <c r="J147" i="3"/>
  <c r="BK131" i="4"/>
  <c r="J138" i="4"/>
  <c r="BK144" i="4"/>
  <c r="BK138" i="4"/>
  <c r="BK133" i="4"/>
  <c r="J146" i="4"/>
  <c r="J150" i="5"/>
  <c r="BK148" i="5"/>
  <c r="J152" i="5"/>
  <c r="J138" i="5"/>
  <c r="J143" i="5"/>
  <c r="J136" i="5"/>
  <c r="BK166" i="6"/>
  <c r="J158" i="6"/>
  <c r="BK160" i="6"/>
  <c r="BK137" i="6"/>
  <c r="J147" i="6"/>
  <c r="BK160" i="7"/>
  <c r="J157" i="7"/>
  <c r="BK161" i="7"/>
  <c r="BK145" i="7"/>
  <c r="BK164" i="7"/>
  <c r="BK164" i="8"/>
  <c r="J167" i="8"/>
  <c r="BK147" i="8"/>
  <c r="J155" i="8"/>
  <c r="J171" i="8"/>
  <c r="BK165" i="9"/>
  <c r="BK156" i="9"/>
  <c r="J157" i="9"/>
  <c r="J173" i="9"/>
  <c r="J149" i="9"/>
  <c r="BK176" i="9"/>
  <c r="J185" i="9"/>
  <c r="BK129" i="10"/>
  <c r="BK127" i="10"/>
  <c r="BK131" i="11"/>
  <c r="BK159" i="11"/>
  <c r="J139" i="11"/>
  <c r="J142" i="11"/>
  <c r="BK151" i="11"/>
  <c r="J168" i="11"/>
  <c r="J148" i="11"/>
  <c r="J152" i="11"/>
  <c r="J134" i="11"/>
  <c r="J131" i="12"/>
  <c r="J138" i="12"/>
  <c r="J137" i="12"/>
  <c r="BK136" i="12"/>
  <c r="J135" i="13"/>
  <c r="BK135" i="13"/>
  <c r="BK139" i="13"/>
  <c r="BK132" i="14"/>
  <c r="J138" i="14"/>
  <c r="J141" i="14"/>
  <c r="BK154" i="14"/>
  <c r="J136" i="14"/>
  <c r="J136" i="15"/>
  <c r="J131" i="15"/>
  <c r="BK149" i="15"/>
  <c r="J247" i="16"/>
  <c r="BK188" i="16"/>
  <c r="BK147" i="16"/>
  <c r="J129" i="16"/>
  <c r="J230" i="16"/>
  <c r="J212" i="16"/>
  <c r="BK192" i="16"/>
  <c r="BK156" i="16"/>
  <c r="J249" i="16"/>
  <c r="J194" i="16"/>
  <c r="J160" i="16"/>
  <c r="BK249" i="16"/>
  <c r="BK206" i="16"/>
  <c r="BK164" i="16"/>
  <c r="J144" i="16"/>
  <c r="BK220" i="16"/>
  <c r="J185" i="16"/>
  <c r="J165" i="16"/>
  <c r="BK143" i="16"/>
  <c r="J239" i="16"/>
  <c r="J200" i="16"/>
  <c r="BK169" i="16"/>
  <c r="BK240" i="16"/>
  <c r="BK222" i="16"/>
  <c r="BK197" i="16"/>
  <c r="J152" i="16"/>
  <c r="BK254" i="16"/>
  <c r="J232" i="16"/>
  <c r="BK199" i="16"/>
  <c r="BK162" i="16"/>
  <c r="BK135" i="16"/>
  <c r="J195" i="17"/>
  <c r="BK166" i="17"/>
  <c r="BK194" i="17"/>
  <c r="J155" i="17"/>
  <c r="BK188" i="17"/>
  <c r="J174" i="17"/>
  <c r="BK192" i="17"/>
  <c r="BK163" i="17"/>
  <c r="BK197" i="17"/>
  <c r="J148" i="17"/>
  <c r="BK173" i="17"/>
  <c r="J138" i="17"/>
  <c r="BK169" i="17"/>
  <c r="BK136" i="17"/>
  <c r="J190" i="17"/>
  <c r="BK157" i="17"/>
  <c r="BK138" i="17"/>
  <c r="J234" i="18"/>
  <c r="BK188" i="18"/>
  <c r="J154" i="18"/>
  <c r="J245" i="18"/>
  <c r="J204" i="18"/>
  <c r="BK169" i="18"/>
  <c r="BK248" i="18"/>
  <c r="J219" i="18"/>
  <c r="J180" i="18"/>
  <c r="BK154" i="18"/>
  <c r="BK146" i="18"/>
  <c r="BK209" i="18"/>
  <c r="BK179" i="18"/>
  <c r="J146" i="18"/>
  <c r="J228" i="18"/>
  <c r="BK195" i="18"/>
  <c r="J158" i="18"/>
  <c r="J241" i="18"/>
  <c r="J214" i="18"/>
  <c r="J142" i="18"/>
  <c r="J250" i="18"/>
  <c r="BK215" i="18"/>
  <c r="BK176" i="18"/>
  <c r="J137" i="18"/>
  <c r="J240" i="18"/>
  <c r="J208" i="18"/>
  <c r="BK183" i="18"/>
  <c r="BK164" i="18"/>
  <c r="BK149" i="18"/>
  <c r="J340" i="19"/>
  <c r="BK315" i="19"/>
  <c r="J288" i="19"/>
  <c r="BK258" i="19"/>
  <c r="J242" i="19"/>
  <c r="J213" i="19"/>
  <c r="J187" i="19"/>
  <c r="J150" i="19"/>
  <c r="J305" i="19"/>
  <c r="BK276" i="19"/>
  <c r="J223" i="19"/>
  <c r="BK191" i="19"/>
  <c r="J140" i="19"/>
  <c r="J293" i="19"/>
  <c r="J252" i="19"/>
  <c r="J229" i="19"/>
  <c r="BK214" i="19"/>
  <c r="J199" i="19"/>
  <c r="J181" i="19"/>
  <c r="J163" i="19"/>
  <c r="BK338" i="19"/>
  <c r="J311" i="19"/>
  <c r="BK296" i="19"/>
  <c r="BK244" i="19"/>
  <c r="BK218" i="19"/>
  <c r="J168" i="19"/>
  <c r="BK153" i="19"/>
  <c r="J335" i="19"/>
  <c r="J262" i="19"/>
  <c r="BK237" i="19"/>
  <c r="J219" i="19"/>
  <c r="BK162" i="19"/>
  <c r="J339" i="19"/>
  <c r="J313" i="19"/>
  <c r="BK281" i="19"/>
  <c r="J265" i="19"/>
  <c r="BK219" i="19"/>
  <c r="BK179" i="19"/>
  <c r="BK138" i="19"/>
  <c r="BK325" i="19"/>
  <c r="J272" i="19"/>
  <c r="BK242" i="19"/>
  <c r="BK203" i="19"/>
  <c r="J169" i="19"/>
  <c r="J330" i="19"/>
  <c r="J304" i="19"/>
  <c r="BK257" i="19"/>
  <c r="BK200" i="19"/>
  <c r="J176" i="19"/>
  <c r="BK163" i="20"/>
  <c r="BK166" i="20"/>
  <c r="J144" i="20"/>
  <c r="BK164" i="20"/>
  <c r="J205" i="21"/>
  <c r="BK178" i="21"/>
  <c r="BK154" i="21"/>
  <c r="BK227" i="21"/>
  <c r="J189" i="21"/>
  <c r="BK163" i="21"/>
  <c r="BK130" i="21"/>
  <c r="BK213" i="21"/>
  <c r="J162" i="21"/>
  <c r="BK228" i="21"/>
  <c r="BK187" i="21"/>
  <c r="BK161" i="21"/>
  <c r="J132" i="21"/>
  <c r="BK203" i="21"/>
  <c r="BK150" i="21"/>
  <c r="BK221" i="21"/>
  <c r="BK196" i="21"/>
  <c r="J173" i="21"/>
  <c r="BK149" i="21"/>
  <c r="J239" i="21"/>
  <c r="J217" i="21"/>
  <c r="BK201" i="21"/>
  <c r="J174" i="21"/>
  <c r="J138" i="21"/>
  <c r="J209" i="22"/>
  <c r="BK196" i="22"/>
  <c r="J173" i="22"/>
  <c r="BK215" i="22"/>
  <c r="BK192" i="22"/>
  <c r="J157" i="22"/>
  <c r="BK139" i="22"/>
  <c r="BK201" i="22"/>
  <c r="BK167" i="22"/>
  <c r="J140" i="22"/>
  <c r="BK199" i="22"/>
  <c r="J159" i="22"/>
  <c r="J207" i="22"/>
  <c r="BK159" i="22"/>
  <c r="BK212" i="22"/>
  <c r="BK166" i="22"/>
  <c r="BK189" i="22"/>
  <c r="BK220" i="22"/>
  <c r="BK207" i="22"/>
  <c r="J188" i="22"/>
  <c r="BK147" i="22"/>
  <c r="J219" i="23"/>
  <c r="J187" i="23"/>
  <c r="BK142" i="23"/>
  <c r="BK226" i="23"/>
  <c r="BK193" i="23"/>
  <c r="J145" i="23"/>
  <c r="BK224" i="23"/>
  <c r="BK168" i="23"/>
  <c r="BK235" i="23"/>
  <c r="J212" i="23"/>
  <c r="BK196" i="23"/>
  <c r="J130" i="23"/>
  <c r="BK229" i="23"/>
  <c r="BK208" i="23"/>
  <c r="J128" i="23"/>
  <c r="BK206" i="23"/>
  <c r="J168" i="23"/>
  <c r="BK230" i="23"/>
  <c r="J163" i="23"/>
  <c r="J124" i="23"/>
  <c r="J151" i="23"/>
  <c r="BK127" i="24"/>
  <c r="BK136" i="24"/>
  <c r="BK131" i="24"/>
  <c r="BK128" i="24"/>
  <c r="J143" i="2"/>
  <c r="AS97" i="1"/>
  <c r="J156" i="2"/>
  <c r="J167" i="2"/>
  <c r="J151" i="2"/>
  <c r="BK163" i="2"/>
  <c r="J181" i="2"/>
  <c r="BK146" i="3"/>
  <c r="BK151" i="3"/>
  <c r="J151" i="3"/>
  <c r="BK134" i="3"/>
  <c r="BK144" i="3"/>
  <c r="BK149" i="3"/>
  <c r="J144" i="4"/>
  <c r="BK143" i="4"/>
  <c r="J129" i="4"/>
  <c r="BK148" i="4"/>
  <c r="BK134" i="4"/>
  <c r="J147" i="4"/>
  <c r="BK151" i="5"/>
  <c r="J147" i="5"/>
  <c r="J142" i="5"/>
  <c r="BK134" i="5"/>
  <c r="BK135" i="5"/>
  <c r="BK137" i="5"/>
  <c r="BK130" i="6"/>
  <c r="J136" i="6"/>
  <c r="J166" i="6"/>
  <c r="BK134" i="6"/>
  <c r="BK129" i="6"/>
  <c r="BK151" i="7"/>
  <c r="BK152" i="7"/>
  <c r="BK155" i="7"/>
  <c r="J155" i="7"/>
  <c r="J151" i="7"/>
  <c r="BK191" i="8"/>
  <c r="J139" i="8"/>
  <c r="BK189" i="8"/>
  <c r="J145" i="8"/>
  <c r="BK151" i="8"/>
  <c r="J171" i="9"/>
  <c r="J136" i="9"/>
  <c r="BK158" i="9"/>
  <c r="BK184" i="9"/>
  <c r="J163" i="9"/>
  <c r="J181" i="9"/>
  <c r="BK152" i="9"/>
  <c r="BK126" i="10"/>
  <c r="J149" i="11"/>
  <c r="BK132" i="11"/>
  <c r="BK156" i="11"/>
  <c r="BK168" i="11"/>
  <c r="BK170" i="11"/>
  <c r="BK146" i="11"/>
  <c r="J170" i="11"/>
  <c r="J145" i="11"/>
  <c r="BK153" i="11"/>
  <c r="J130" i="11"/>
  <c r="J133" i="12"/>
  <c r="J136" i="12"/>
  <c r="BK143" i="12"/>
  <c r="J151" i="13"/>
  <c r="J133" i="13"/>
  <c r="J145" i="13"/>
  <c r="BK128" i="14"/>
  <c r="J137" i="14"/>
  <c r="BK137" i="14"/>
  <c r="J148" i="14"/>
  <c r="BK134" i="14"/>
  <c r="J134" i="15"/>
  <c r="BK150" i="15"/>
  <c r="BK237" i="16"/>
  <c r="BK198" i="16"/>
  <c r="J155" i="16"/>
  <c r="J131" i="16"/>
  <c r="J235" i="16"/>
  <c r="BK221" i="16"/>
  <c r="BK200" i="16"/>
  <c r="BK176" i="16"/>
  <c r="J150" i="16"/>
  <c r="BK238" i="16"/>
  <c r="J203" i="16"/>
  <c r="BK177" i="16"/>
  <c r="J142" i="16"/>
  <c r="BK225" i="16"/>
  <c r="J173" i="16"/>
  <c r="BK235" i="16"/>
  <c r="J187" i="16"/>
  <c r="J162" i="16"/>
  <c r="J139" i="16"/>
  <c r="BK218" i="16"/>
  <c r="J195" i="16"/>
  <c r="BK141" i="16"/>
  <c r="BK229" i="16"/>
  <c r="BK212" i="16"/>
  <c r="BK179" i="16"/>
  <c r="J147" i="16"/>
  <c r="BK251" i="16"/>
  <c r="BK214" i="16"/>
  <c r="BK183" i="16"/>
  <c r="J158" i="16"/>
  <c r="BK137" i="16"/>
  <c r="BK180" i="17"/>
  <c r="J146" i="17"/>
  <c r="BK183" i="17"/>
  <c r="J158" i="17"/>
  <c r="BK181" i="17"/>
  <c r="J150" i="17"/>
  <c r="J189" i="17"/>
  <c r="BK146" i="17"/>
  <c r="BK170" i="17"/>
  <c r="J135" i="17"/>
  <c r="BK160" i="17"/>
  <c r="BK200" i="17"/>
  <c r="BK184" i="17"/>
  <c r="BK137" i="17"/>
  <c r="BK214" i="18"/>
  <c r="BK187" i="18"/>
  <c r="J156" i="18"/>
  <c r="J251" i="18"/>
  <c r="J225" i="18"/>
  <c r="J168" i="18"/>
  <c r="J237" i="18"/>
  <c r="BK216" i="18"/>
  <c r="J178" i="18"/>
  <c r="BK150" i="18"/>
  <c r="J243" i="18"/>
  <c r="J197" i="18"/>
  <c r="J152" i="18"/>
  <c r="BK243" i="18"/>
  <c r="BK225" i="18"/>
  <c r="J201" i="18"/>
  <c r="BK157" i="18"/>
  <c r="J236" i="18"/>
  <c r="BK221" i="18"/>
  <c r="J157" i="18"/>
  <c r="J131" i="18"/>
  <c r="BK207" i="18"/>
  <c r="BK181" i="18"/>
  <c r="BK143" i="18"/>
  <c r="J255" i="18"/>
  <c r="J221" i="18"/>
  <c r="J195" i="18"/>
  <c r="BK171" i="18"/>
  <c r="BK160" i="18"/>
  <c r="BK147" i="18"/>
  <c r="J341" i="19"/>
  <c r="BK305" i="19"/>
  <c r="BK273" i="19"/>
  <c r="J256" i="19"/>
  <c r="BK232" i="19"/>
  <c r="BK196" i="19"/>
  <c r="J157" i="19"/>
  <c r="BK335" i="19"/>
  <c r="BK295" i="19"/>
  <c r="BK264" i="19"/>
  <c r="J220" i="19"/>
  <c r="J171" i="19"/>
  <c r="BK331" i="19"/>
  <c r="J292" i="19"/>
  <c r="BK267" i="19"/>
  <c r="BK235" i="19"/>
  <c r="BK221" i="19"/>
  <c r="BK209" i="19"/>
  <c r="BK188" i="19"/>
  <c r="BK168" i="19"/>
  <c r="J146" i="19"/>
  <c r="J324" i="19"/>
  <c r="BK299" i="19"/>
  <c r="J269" i="19"/>
  <c r="J243" i="19"/>
  <c r="J215" i="19"/>
  <c r="BK172" i="19"/>
  <c r="J156" i="19"/>
  <c r="J344" i="19"/>
  <c r="BK290" i="19"/>
  <c r="BK268" i="19"/>
  <c r="J240" i="19"/>
  <c r="J222" i="19"/>
  <c r="BK175" i="19"/>
  <c r="BK329" i="19"/>
  <c r="J298" i="19"/>
  <c r="BK271" i="19"/>
  <c r="BK252" i="19"/>
  <c r="J211" i="19"/>
  <c r="BK165" i="19"/>
  <c r="J347" i="19"/>
  <c r="BK318" i="19"/>
  <c r="BK287" i="19"/>
  <c r="J244" i="19"/>
  <c r="J209" i="19"/>
  <c r="J170" i="19"/>
  <c r="J317" i="19"/>
  <c r="J301" i="19"/>
  <c r="BK239" i="19"/>
  <c r="BK207" i="19"/>
  <c r="BK181" i="19"/>
  <c r="J145" i="19"/>
  <c r="BK160" i="20"/>
  <c r="BK136" i="20"/>
  <c r="J149" i="20"/>
  <c r="BK155" i="20"/>
  <c r="J141" i="20"/>
  <c r="J210" i="21"/>
  <c r="J183" i="21"/>
  <c r="BK157" i="21"/>
  <c r="J232" i="21"/>
  <c r="J214" i="21"/>
  <c r="J186" i="21"/>
  <c r="J164" i="21"/>
  <c r="BK139" i="21"/>
  <c r="BK225" i="21"/>
  <c r="BK181" i="21"/>
  <c r="J158" i="21"/>
  <c r="J224" i="21"/>
  <c r="J188" i="21"/>
  <c r="BK172" i="21"/>
  <c r="J149" i="21"/>
  <c r="J228" i="21"/>
  <c r="BK151" i="21"/>
  <c r="BK223" i="21"/>
  <c r="BK185" i="21"/>
  <c r="J167" i="21"/>
  <c r="BK145" i="21"/>
  <c r="BK220" i="21"/>
  <c r="BK199" i="21"/>
  <c r="BK166" i="21"/>
  <c r="BK144" i="21"/>
  <c r="BK216" i="22"/>
  <c r="J192" i="22"/>
  <c r="J170" i="22"/>
  <c r="J145" i="22"/>
  <c r="J184" i="22"/>
  <c r="BK156" i="22"/>
  <c r="J133" i="22"/>
  <c r="J199" i="22"/>
  <c r="BK171" i="22"/>
  <c r="BK148" i="22"/>
  <c r="BK213" i="22"/>
  <c r="BK170" i="22"/>
  <c r="J142" i="22"/>
  <c r="J185" i="22"/>
  <c r="BK218" i="22"/>
  <c r="J171" i="22"/>
  <c r="J135" i="22"/>
  <c r="BK186" i="22"/>
  <c r="J166" i="22"/>
  <c r="BK219" i="22"/>
  <c r="BK197" i="22"/>
  <c r="J177" i="22"/>
  <c r="BK155" i="22"/>
  <c r="J240" i="23"/>
  <c r="BK173" i="23"/>
  <c r="J139" i="23"/>
  <c r="J191" i="23"/>
  <c r="BK131" i="23"/>
  <c r="BK201" i="23"/>
  <c r="BK156" i="23"/>
  <c r="BK214" i="23"/>
  <c r="J205" i="23"/>
  <c r="J162" i="23"/>
  <c r="BK125" i="23"/>
  <c r="J226" i="23"/>
  <c r="BK207" i="23"/>
  <c r="BK239" i="23"/>
  <c r="J204" i="23"/>
  <c r="J137" i="23"/>
  <c r="BK227" i="23"/>
  <c r="J161" i="23"/>
  <c r="J184" i="23"/>
  <c r="BK130" i="23"/>
  <c r="J137" i="24"/>
  <c r="J135" i="24"/>
  <c r="BK138" i="24"/>
  <c r="J132" i="24"/>
  <c r="J163" i="2"/>
  <c r="BK162" i="2"/>
  <c r="BK134" i="2"/>
  <c r="BK164" i="2"/>
  <c r="J157" i="2"/>
  <c r="BK176" i="2"/>
  <c r="J138" i="2"/>
  <c r="AS101" i="1"/>
  <c r="J139" i="3"/>
  <c r="BK138" i="3"/>
  <c r="BK133" i="3"/>
  <c r="BK151" i="4"/>
  <c r="BK147" i="4"/>
  <c r="J132" i="4"/>
  <c r="BK129" i="4"/>
  <c r="J148" i="4"/>
  <c r="J139" i="4"/>
  <c r="BK139" i="5"/>
  <c r="BK144" i="5"/>
  <c r="BK150" i="5"/>
  <c r="BK130" i="5"/>
  <c r="J132" i="5"/>
  <c r="J133" i="5"/>
  <c r="J168" i="6"/>
  <c r="BK138" i="6"/>
  <c r="J151" i="6"/>
  <c r="BK147" i="6"/>
  <c r="J167" i="7"/>
  <c r="BK167" i="7"/>
  <c r="BK137" i="7"/>
  <c r="BK170" i="7"/>
  <c r="J156" i="7"/>
  <c r="BK133" i="8"/>
  <c r="J147" i="8"/>
  <c r="BK167" i="8"/>
  <c r="BK154" i="8"/>
  <c r="J169" i="8"/>
  <c r="J176" i="9"/>
  <c r="BK183" i="9"/>
  <c r="J143" i="9"/>
  <c r="BK141" i="9"/>
  <c r="J156" i="9"/>
  <c r="J150" i="9"/>
  <c r="BK173" i="9"/>
  <c r="J130" i="10"/>
  <c r="J125" i="10"/>
  <c r="BK135" i="11"/>
  <c r="BK167" i="11"/>
  <c r="BK134" i="11"/>
  <c r="J171" i="11"/>
  <c r="BK152" i="11"/>
  <c r="J146" i="13"/>
  <c r="BK145" i="13"/>
  <c r="BK146" i="13"/>
  <c r="J134" i="14"/>
  <c r="BK143" i="14"/>
  <c r="BK136" i="14"/>
  <c r="J152" i="14"/>
  <c r="J143" i="15"/>
  <c r="J153" i="15"/>
  <c r="J147" i="15"/>
  <c r="BK132" i="15"/>
  <c r="BK203" i="16"/>
  <c r="J164" i="16"/>
  <c r="BK140" i="16"/>
  <c r="J246" i="16"/>
  <c r="J222" i="16"/>
  <c r="BK201" i="16"/>
  <c r="J183" i="16"/>
  <c r="BK144" i="16"/>
  <c r="J231" i="16"/>
  <c r="J196" i="16"/>
  <c r="J163" i="16"/>
  <c r="J236" i="16"/>
  <c r="BK175" i="16"/>
  <c r="BK160" i="16"/>
  <c r="BK216" i="16"/>
  <c r="BK186" i="16"/>
  <c r="J168" i="16"/>
  <c r="J146" i="16"/>
  <c r="BK132" i="16"/>
  <c r="J219" i="16"/>
  <c r="J189" i="16"/>
  <c r="J143" i="16"/>
  <c r="BK230" i="16"/>
  <c r="BK196" i="16"/>
  <c r="BK165" i="16"/>
  <c r="J136" i="16"/>
  <c r="BK236" i="16"/>
  <c r="J208" i="16"/>
  <c r="J174" i="16"/>
  <c r="J154" i="16"/>
  <c r="BK191" i="17"/>
  <c r="J172" i="17"/>
  <c r="J131" i="17"/>
  <c r="BK159" i="17"/>
  <c r="BK133" i="17"/>
  <c r="J181" i="17"/>
  <c r="J151" i="17"/>
  <c r="BK185" i="17"/>
  <c r="J159" i="17"/>
  <c r="J191" i="17"/>
  <c r="J157" i="17"/>
  <c r="BK177" i="17"/>
  <c r="J139" i="17"/>
  <c r="J180" i="17"/>
  <c r="J200" i="17"/>
  <c r="BK168" i="17"/>
  <c r="J133" i="17"/>
  <c r="BK223" i="18"/>
  <c r="BK174" i="18"/>
  <c r="J136" i="18"/>
  <c r="BK205" i="18"/>
  <c r="J177" i="18"/>
  <c r="J235" i="18"/>
  <c r="BK210" i="18"/>
  <c r="J155" i="18"/>
  <c r="BK252" i="18"/>
  <c r="BK208" i="18"/>
  <c r="J191" i="18"/>
  <c r="J151" i="18"/>
  <c r="J238" i="18"/>
  <c r="J218" i="18"/>
  <c r="J173" i="18"/>
  <c r="BK250" i="18"/>
  <c r="BK211" i="18"/>
  <c r="BK192" i="18"/>
  <c r="BK136" i="18"/>
  <c r="J242" i="18"/>
  <c r="BK166" i="18"/>
  <c r="BK140" i="18"/>
  <c r="BK246" i="18"/>
  <c r="BK218" i="18"/>
  <c r="J185" i="18"/>
  <c r="J169" i="18"/>
  <c r="BK152" i="18"/>
  <c r="J144" i="18"/>
  <c r="BK321" i="19"/>
  <c r="J306" i="19"/>
  <c r="BK263" i="19"/>
  <c r="BK253" i="19"/>
  <c r="BK220" i="19"/>
  <c r="J202" i="19"/>
  <c r="BK183" i="19"/>
  <c r="BK349" i="19"/>
  <c r="J326" i="19"/>
  <c r="BK298" i="19"/>
  <c r="BK260" i="19"/>
  <c r="J218" i="19"/>
  <c r="J173" i="19"/>
  <c r="J332" i="19"/>
  <c r="BK294" i="19"/>
  <c r="J258" i="19"/>
  <c r="J232" i="19"/>
  <c r="BK217" i="19"/>
  <c r="J204" i="19"/>
  <c r="BK185" i="19"/>
  <c r="J153" i="19"/>
  <c r="J333" i="19"/>
  <c r="BK308" i="19"/>
  <c r="J294" i="19"/>
  <c r="J264" i="19"/>
  <c r="J236" i="19"/>
  <c r="BK204" i="19"/>
  <c r="J166" i="19"/>
  <c r="BK347" i="19"/>
  <c r="BK323" i="19"/>
  <c r="J267" i="19"/>
  <c r="BK230" i="19"/>
  <c r="BK205" i="19"/>
  <c r="BK182" i="19"/>
  <c r="BK340" i="19"/>
  <c r="J303" i="19"/>
  <c r="BK275" i="19"/>
  <c r="J255" i="19"/>
  <c r="BK176" i="19"/>
  <c r="BK146" i="19"/>
  <c r="BK310" i="19"/>
  <c r="BK283" i="19"/>
  <c r="BK269" i="19"/>
  <c r="BK231" i="19"/>
  <c r="BK180" i="19"/>
  <c r="BK151" i="19"/>
  <c r="BK341" i="19"/>
  <c r="J314" i="19"/>
  <c r="BK261" i="19"/>
  <c r="J238" i="19"/>
  <c r="BK192" i="19"/>
  <c r="BK155" i="19"/>
  <c r="BK173" i="20"/>
  <c r="J148" i="20"/>
  <c r="BK175" i="20"/>
  <c r="BK167" i="20"/>
  <c r="J154" i="20"/>
  <c r="BK139" i="20"/>
  <c r="BK219" i="21"/>
  <c r="BK198" i="21"/>
  <c r="J176" i="21"/>
  <c r="J137" i="21"/>
  <c r="J220" i="21"/>
  <c r="BK209" i="21"/>
  <c r="J171" i="21"/>
  <c r="J231" i="21"/>
  <c r="BK205" i="21"/>
  <c r="J165" i="21"/>
  <c r="BK152" i="21"/>
  <c r="J216" i="21"/>
  <c r="BK182" i="21"/>
  <c r="J148" i="21"/>
  <c r="J130" i="21"/>
  <c r="BK197" i="21"/>
  <c r="BK236" i="21"/>
  <c r="BK206" i="21"/>
  <c r="J178" i="21"/>
  <c r="BK155" i="21"/>
  <c r="J237" i="21"/>
  <c r="J203" i="21"/>
  <c r="J175" i="21"/>
  <c r="J152" i="21"/>
  <c r="J215" i="22"/>
  <c r="J186" i="22"/>
  <c r="J165" i="22"/>
  <c r="BK204" i="22"/>
  <c r="J182" i="22"/>
  <c r="BK146" i="22"/>
  <c r="J211" i="22"/>
  <c r="BK183" i="22"/>
  <c r="J160" i="22"/>
  <c r="BK133" i="22"/>
  <c r="BK191" i="22"/>
  <c r="J155" i="22"/>
  <c r="BK187" i="22"/>
  <c r="J148" i="22"/>
  <c r="BK195" i="22"/>
  <c r="J147" i="22"/>
  <c r="J202" i="22"/>
  <c r="J174" i="22"/>
  <c r="J220" i="22"/>
  <c r="J189" i="22"/>
  <c r="J172" i="22"/>
  <c r="BK205" i="23"/>
  <c r="J177" i="23"/>
  <c r="BK152" i="23"/>
  <c r="BK245" i="23"/>
  <c r="J220" i="23"/>
  <c r="BK169" i="23"/>
  <c r="J235" i="23"/>
  <c r="J190" i="23"/>
  <c r="J239" i="23"/>
  <c r="J209" i="23"/>
  <c r="J181" i="23"/>
  <c r="J230" i="23"/>
  <c r="BK192" i="23"/>
  <c r="BK223" i="23"/>
  <c r="J201" i="23"/>
  <c r="BK151" i="23"/>
  <c r="J170" i="23"/>
  <c r="J138" i="23"/>
  <c r="BK147" i="23"/>
  <c r="J136" i="24"/>
  <c r="J126" i="24"/>
  <c r="BK125" i="24"/>
  <c r="J138" i="24"/>
  <c r="BK182" i="2"/>
  <c r="J182" i="2"/>
  <c r="J136" i="2"/>
  <c r="BK143" i="2"/>
  <c r="BK158" i="2"/>
  <c r="J145" i="2"/>
  <c r="J158" i="2"/>
  <c r="BK179" i="2"/>
  <c r="BK143" i="3"/>
  <c r="J132" i="3"/>
  <c r="J129" i="3"/>
  <c r="BK140" i="3"/>
  <c r="J148" i="3"/>
  <c r="J136" i="3"/>
  <c r="BK136" i="3"/>
  <c r="J133" i="4"/>
  <c r="BK139" i="4"/>
  <c r="J151" i="4"/>
  <c r="J141" i="4"/>
  <c r="J150" i="4"/>
  <c r="BK137" i="4"/>
  <c r="BK152" i="5"/>
  <c r="BK143" i="5"/>
  <c r="BK149" i="5"/>
  <c r="BK146" i="5"/>
  <c r="J130" i="5"/>
  <c r="BK151" i="6"/>
  <c r="J160" i="6"/>
  <c r="J154" i="6"/>
  <c r="J129" i="6"/>
  <c r="J170" i="7"/>
  <c r="J133" i="7"/>
  <c r="J161" i="7"/>
  <c r="J145" i="7"/>
  <c r="BK131" i="7"/>
  <c r="J137" i="7"/>
  <c r="J189" i="8"/>
  <c r="BK137" i="8"/>
  <c r="J173" i="8"/>
  <c r="J151" i="8"/>
  <c r="J152" i="8"/>
  <c r="BK174" i="9"/>
  <c r="BK179" i="9"/>
  <c r="BK188" i="9"/>
  <c r="BK157" i="9"/>
  <c r="BK187" i="9"/>
  <c r="J134" i="9"/>
  <c r="J179" i="9"/>
  <c r="BK138" i="9"/>
  <c r="BK128" i="10"/>
  <c r="BK154" i="11"/>
  <c r="J159" i="11"/>
  <c r="J158" i="11"/>
  <c r="BK171" i="11"/>
  <c r="BK130" i="11"/>
  <c r="BK149" i="11"/>
  <c r="J135" i="11"/>
  <c r="J153" i="11"/>
  <c r="J164" i="11"/>
  <c r="J150" i="11"/>
  <c r="BK129" i="11"/>
  <c r="BK137" i="12"/>
  <c r="J130" i="12"/>
  <c r="BK133" i="13"/>
  <c r="BK150" i="13"/>
  <c r="BK149" i="13"/>
  <c r="J147" i="13"/>
  <c r="J154" i="14"/>
  <c r="J150" i="14"/>
  <c r="BK157" i="14"/>
  <c r="J145" i="14"/>
  <c r="J157" i="14"/>
  <c r="BK134" i="15"/>
  <c r="J130" i="15"/>
  <c r="J150" i="15"/>
  <c r="J216" i="16"/>
  <c r="BK174" i="16"/>
  <c r="BK134" i="16"/>
  <c r="J233" i="16"/>
  <c r="J214" i="16"/>
  <c r="BK189" i="16"/>
  <c r="BK154" i="16"/>
  <c r="BK246" i="16"/>
  <c r="J204" i="16"/>
  <c r="J178" i="16"/>
  <c r="J134" i="16"/>
  <c r="BK190" i="16"/>
  <c r="BK252" i="16"/>
  <c r="BK205" i="16"/>
  <c r="BK172" i="16"/>
  <c r="BK148" i="16"/>
  <c r="J240" i="16"/>
  <c r="BK215" i="16"/>
  <c r="J193" i="16"/>
  <c r="J234" i="16"/>
  <c r="J217" i="16"/>
  <c r="J191" i="16"/>
  <c r="BK158" i="16"/>
  <c r="BK253" i="16"/>
  <c r="J225" i="16"/>
  <c r="J177" i="16"/>
  <c r="BK155" i="16"/>
  <c r="J133" i="16"/>
  <c r="J185" i="17"/>
  <c r="J163" i="17"/>
  <c r="J186" i="17"/>
  <c r="BK150" i="17"/>
  <c r="BK187" i="17"/>
  <c r="J166" i="17"/>
  <c r="J175" i="17"/>
  <c r="BK145" i="17"/>
  <c r="J177" i="17"/>
  <c r="J176" i="17"/>
  <c r="BK151" i="17"/>
  <c r="BK175" i="17"/>
  <c r="BK149" i="17"/>
  <c r="J178" i="17"/>
  <c r="BK154" i="17"/>
  <c r="J248" i="18"/>
  <c r="J213" i="18"/>
  <c r="BK186" i="18"/>
  <c r="J145" i="18"/>
  <c r="BK240" i="18"/>
  <c r="BK191" i="18"/>
  <c r="BK158" i="18"/>
  <c r="J244" i="18"/>
  <c r="BK204" i="18"/>
  <c r="BK165" i="18"/>
  <c r="J141" i="18"/>
  <c r="J226" i="18"/>
  <c r="BK200" i="18"/>
  <c r="BK173" i="18"/>
  <c r="J143" i="18"/>
  <c r="J229" i="18"/>
  <c r="J209" i="18"/>
  <c r="J188" i="18"/>
  <c r="J249" i="18"/>
  <c r="J212" i="18"/>
  <c r="J184" i="18"/>
  <c r="BK135" i="18"/>
  <c r="BK234" i="18"/>
  <c r="J190" i="18"/>
  <c r="BK155" i="18"/>
  <c r="BK255" i="18"/>
  <c r="BK227" i="18"/>
  <c r="J206" i="18"/>
  <c r="BK178" i="18"/>
  <c r="J159" i="18"/>
  <c r="J134" i="18"/>
  <c r="J323" i="19"/>
  <c r="BK307" i="19"/>
  <c r="J295" i="19"/>
  <c r="BK249" i="19"/>
  <c r="BK211" i="19"/>
  <c r="J192" i="19"/>
  <c r="BK156" i="19"/>
  <c r="BK330" i="19"/>
  <c r="J300" i="19"/>
  <c r="J273" i="19"/>
  <c r="BK198" i="19"/>
  <c r="BK161" i="19"/>
  <c r="BK322" i="19"/>
  <c r="J275" i="19"/>
  <c r="BK250" i="19"/>
  <c r="J216" i="19"/>
  <c r="J205" i="19"/>
  <c r="J183" i="19"/>
  <c r="BK166" i="19"/>
  <c r="BK152" i="19"/>
  <c r="BK326" i="19"/>
  <c r="BK304" i="19"/>
  <c r="J278" i="19"/>
  <c r="J230" i="19"/>
  <c r="J185" i="19"/>
  <c r="J165" i="19"/>
  <c r="J139" i="19"/>
  <c r="BK311" i="19"/>
  <c r="BK280" i="19"/>
  <c r="BK256" i="19"/>
  <c r="BK225" i="19"/>
  <c r="J206" i="19"/>
  <c r="BK140" i="19"/>
  <c r="J320" i="19"/>
  <c r="BK286" i="19"/>
  <c r="J268" i="19"/>
  <c r="BK233" i="19"/>
  <c r="BK169" i="19"/>
  <c r="J338" i="19"/>
  <c r="J282" i="19"/>
  <c r="J250" i="19"/>
  <c r="J196" i="19"/>
  <c r="BK163" i="19"/>
  <c r="BK339" i="19"/>
  <c r="J315" i="19"/>
  <c r="BK259" i="19"/>
  <c r="J233" i="19"/>
  <c r="BK184" i="19"/>
  <c r="BK158" i="19"/>
  <c r="BK162" i="20"/>
  <c r="J137" i="20"/>
  <c r="J155" i="20"/>
  <c r="J164" i="20"/>
  <c r="BK161" i="20"/>
  <c r="J176" i="20"/>
  <c r="BK207" i="21"/>
  <c r="BK180" i="21"/>
  <c r="J145" i="21"/>
  <c r="BK131" i="21"/>
  <c r="BK217" i="21"/>
  <c r="BK173" i="21"/>
  <c r="J161" i="21"/>
  <c r="J234" i="21"/>
  <c r="J202" i="21"/>
  <c r="BK179" i="21"/>
  <c r="BK148" i="21"/>
  <c r="BK190" i="21"/>
  <c r="BK174" i="21"/>
  <c r="J139" i="21"/>
  <c r="BK204" i="21"/>
  <c r="BK171" i="21"/>
  <c r="BK235" i="21"/>
  <c r="J211" i="21"/>
  <c r="BK183" i="21"/>
  <c r="BK156" i="21"/>
  <c r="BK135" i="21"/>
  <c r="J230" i="21"/>
  <c r="J209" i="21"/>
  <c r="J179" i="21"/>
  <c r="J155" i="21"/>
  <c r="BK164" i="22"/>
  <c r="J194" i="22"/>
  <c r="J151" i="22"/>
  <c r="J206" i="22"/>
  <c r="J176" i="22"/>
  <c r="J141" i="22"/>
  <c r="BK200" i="22"/>
  <c r="BK179" i="22"/>
  <c r="BK211" i="22"/>
  <c r="BK165" i="22"/>
  <c r="BK138" i="22"/>
  <c r="BK185" i="22"/>
  <c r="BK150" i="22"/>
  <c r="J204" i="22"/>
  <c r="BK169" i="22"/>
  <c r="J219" i="22"/>
  <c r="J203" i="22"/>
  <c r="BK168" i="22"/>
  <c r="BK140" i="22"/>
  <c r="BK217" i="23"/>
  <c r="BK170" i="23"/>
  <c r="J134" i="23"/>
  <c r="BK221" i="23"/>
  <c r="BK187" i="23"/>
  <c r="J142" i="23"/>
  <c r="BK225" i="23"/>
  <c r="BK174" i="23"/>
  <c r="J217" i="23"/>
  <c r="BK204" i="23"/>
  <c r="J245" i="23"/>
  <c r="J224" i="23"/>
  <c r="BK157" i="23"/>
  <c r="J216" i="23"/>
  <c r="BK191" i="23"/>
  <c r="J129" i="23"/>
  <c r="J166" i="23"/>
  <c r="BK139" i="23"/>
  <c r="BK153" i="23"/>
  <c r="BK126" i="24"/>
  <c r="BK129" i="24"/>
  <c r="BK137" i="2" l="1"/>
  <c r="J137" i="2"/>
  <c r="J101" i="2" s="1"/>
  <c r="BK155" i="2"/>
  <c r="J155" i="2" s="1"/>
  <c r="J103" i="2" s="1"/>
  <c r="P171" i="2"/>
  <c r="T131" i="5"/>
  <c r="T128" i="5" s="1"/>
  <c r="T127" i="5" s="1"/>
  <c r="BK128" i="6"/>
  <c r="J128" i="6"/>
  <c r="J100" i="6" s="1"/>
  <c r="T157" i="6"/>
  <c r="BK136" i="7"/>
  <c r="J136" i="7"/>
  <c r="J101" i="7" s="1"/>
  <c r="T138" i="8"/>
  <c r="T131" i="8" s="1"/>
  <c r="R178" i="8"/>
  <c r="T140" i="9"/>
  <c r="T148" i="9"/>
  <c r="P178" i="9"/>
  <c r="P186" i="9"/>
  <c r="BK136" i="11"/>
  <c r="J136" i="11"/>
  <c r="J101" i="11" s="1"/>
  <c r="P144" i="11"/>
  <c r="R163" i="11"/>
  <c r="R162" i="11"/>
  <c r="R135" i="12"/>
  <c r="T132" i="13"/>
  <c r="T128" i="13" s="1"/>
  <c r="BK143" i="13"/>
  <c r="J143" i="13" s="1"/>
  <c r="J105" i="13" s="1"/>
  <c r="BK127" i="14"/>
  <c r="T156" i="14"/>
  <c r="R129" i="15"/>
  <c r="T151" i="15"/>
  <c r="P128" i="16"/>
  <c r="P151" i="16"/>
  <c r="R159" i="16"/>
  <c r="T250" i="16"/>
  <c r="T244" i="16" s="1"/>
  <c r="T243" i="16" s="1"/>
  <c r="P130" i="17"/>
  <c r="P141" i="17"/>
  <c r="P129" i="17" s="1"/>
  <c r="P128" i="17" s="1"/>
  <c r="AU114" i="1" s="1"/>
  <c r="P144" i="17"/>
  <c r="BK130" i="18"/>
  <c r="J130" i="18" s="1"/>
  <c r="J99" i="18" s="1"/>
  <c r="BK153" i="18"/>
  <c r="J153" i="18"/>
  <c r="J101" i="18" s="1"/>
  <c r="R172" i="18"/>
  <c r="P196" i="18"/>
  <c r="P220" i="18"/>
  <c r="R160" i="19"/>
  <c r="R343" i="19"/>
  <c r="BK131" i="20"/>
  <c r="J131" i="20"/>
  <c r="J102" i="20" s="1"/>
  <c r="BK170" i="20"/>
  <c r="J170" i="20" s="1"/>
  <c r="J104" i="20" s="1"/>
  <c r="T163" i="22"/>
  <c r="R214" i="22"/>
  <c r="P238" i="23"/>
  <c r="R131" i="2"/>
  <c r="R137" i="2"/>
  <c r="P155" i="2"/>
  <c r="R171" i="2"/>
  <c r="BK128" i="3"/>
  <c r="J128" i="3" s="1"/>
  <c r="J102" i="3" s="1"/>
  <c r="T128" i="6"/>
  <c r="P157" i="6"/>
  <c r="T136" i="7"/>
  <c r="R160" i="8"/>
  <c r="R190" i="8"/>
  <c r="BK140" i="9"/>
  <c r="J140" i="9" s="1"/>
  <c r="J101" i="9" s="1"/>
  <c r="P148" i="9"/>
  <c r="P182" i="9"/>
  <c r="T128" i="11"/>
  <c r="R133" i="11"/>
  <c r="BK144" i="11"/>
  <c r="J144" i="11"/>
  <c r="J102" i="11" s="1"/>
  <c r="T144" i="11"/>
  <c r="BK163" i="11"/>
  <c r="J163" i="11"/>
  <c r="J105" i="11" s="1"/>
  <c r="T127" i="12"/>
  <c r="T147" i="14"/>
  <c r="P133" i="15"/>
  <c r="P145" i="15"/>
  <c r="P144" i="15"/>
  <c r="T184" i="16"/>
  <c r="P250" i="16"/>
  <c r="P244" i="16" s="1"/>
  <c r="P243" i="16" s="1"/>
  <c r="T147" i="17"/>
  <c r="R138" i="18"/>
  <c r="T172" i="18"/>
  <c r="R196" i="18"/>
  <c r="T220" i="18"/>
  <c r="T137" i="19"/>
  <c r="R141" i="19"/>
  <c r="P144" i="19"/>
  <c r="P148" i="19"/>
  <c r="P154" i="19"/>
  <c r="BK302" i="19"/>
  <c r="J302" i="19"/>
  <c r="J109" i="19" s="1"/>
  <c r="R348" i="19"/>
  <c r="R131" i="20"/>
  <c r="R170" i="20"/>
  <c r="R140" i="21"/>
  <c r="BK163" i="22"/>
  <c r="J163" i="22" s="1"/>
  <c r="J104" i="22" s="1"/>
  <c r="T214" i="22"/>
  <c r="BK231" i="23"/>
  <c r="J231" i="23" s="1"/>
  <c r="J99" i="23" s="1"/>
  <c r="T131" i="2"/>
  <c r="T142" i="2"/>
  <c r="BK177" i="2"/>
  <c r="J177" i="2"/>
  <c r="J107" i="2" s="1"/>
  <c r="T128" i="3"/>
  <c r="T127" i="3" s="1"/>
  <c r="T126" i="3" s="1"/>
  <c r="P128" i="4"/>
  <c r="P127" i="4"/>
  <c r="P126" i="4" s="1"/>
  <c r="AU99" i="1" s="1"/>
  <c r="R142" i="6"/>
  <c r="R153" i="6"/>
  <c r="BK130" i="7"/>
  <c r="J130" i="7"/>
  <c r="J100" i="7" s="1"/>
  <c r="R154" i="7"/>
  <c r="T160" i="8"/>
  <c r="P190" i="8"/>
  <c r="R133" i="9"/>
  <c r="T162" i="9"/>
  <c r="T132" i="9" s="1"/>
  <c r="R182" i="9"/>
  <c r="BK128" i="11"/>
  <c r="J128" i="11" s="1"/>
  <c r="J99" i="11" s="1"/>
  <c r="T136" i="11"/>
  <c r="R144" i="11"/>
  <c r="P163" i="11"/>
  <c r="P162" i="11"/>
  <c r="BK127" i="12"/>
  <c r="J127" i="12"/>
  <c r="J100" i="12" s="1"/>
  <c r="P135" i="12"/>
  <c r="BK147" i="14"/>
  <c r="J147" i="14"/>
  <c r="J101" i="14" s="1"/>
  <c r="T133" i="15"/>
  <c r="R151" i="15"/>
  <c r="T128" i="16"/>
  <c r="R151" i="16"/>
  <c r="P159" i="16"/>
  <c r="R147" i="17"/>
  <c r="T130" i="18"/>
  <c r="R153" i="18"/>
  <c r="T162" i="18"/>
  <c r="R199" i="18"/>
  <c r="BK247" i="18"/>
  <c r="J247" i="18" s="1"/>
  <c r="J107" i="18" s="1"/>
  <c r="P160" i="19"/>
  <c r="P343" i="19"/>
  <c r="T157" i="20"/>
  <c r="P174" i="20"/>
  <c r="P129" i="21"/>
  <c r="BK132" i="22"/>
  <c r="J132" i="22" s="1"/>
  <c r="J102" i="22" s="1"/>
  <c r="P163" i="22"/>
  <c r="R210" i="22"/>
  <c r="BK123" i="23"/>
  <c r="R231" i="23"/>
  <c r="BK124" i="24"/>
  <c r="J124" i="24"/>
  <c r="J100" i="24" s="1"/>
  <c r="BK131" i="2"/>
  <c r="P142" i="2"/>
  <c r="P177" i="2"/>
  <c r="BK128" i="4"/>
  <c r="J128" i="4"/>
  <c r="J102" i="4" s="1"/>
  <c r="R131" i="5"/>
  <c r="R128" i="5" s="1"/>
  <c r="R127" i="5" s="1"/>
  <c r="P142" i="6"/>
  <c r="P153" i="6"/>
  <c r="P136" i="7"/>
  <c r="P169" i="7"/>
  <c r="P168" i="7" s="1"/>
  <c r="P138" i="8"/>
  <c r="P131" i="8" s="1"/>
  <c r="BK178" i="8"/>
  <c r="J178" i="8" s="1"/>
  <c r="J107" i="8" s="1"/>
  <c r="T133" i="9"/>
  <c r="BK162" i="9"/>
  <c r="J162" i="9"/>
  <c r="J104" i="9" s="1"/>
  <c r="BK182" i="9"/>
  <c r="J182" i="9" s="1"/>
  <c r="J108" i="9" s="1"/>
  <c r="P133" i="11"/>
  <c r="P127" i="12"/>
  <c r="P126" i="12" s="1"/>
  <c r="P125" i="12" s="1"/>
  <c r="AU108" i="1" s="1"/>
  <c r="T135" i="12"/>
  <c r="R132" i="13"/>
  <c r="R128" i="13"/>
  <c r="R127" i="14"/>
  <c r="R156" i="14"/>
  <c r="P129" i="15"/>
  <c r="P128" i="15"/>
  <c r="T145" i="15"/>
  <c r="T144" i="15"/>
  <c r="R128" i="16"/>
  <c r="T151" i="16"/>
  <c r="T159" i="16"/>
  <c r="P147" i="17"/>
  <c r="P130" i="18"/>
  <c r="P153" i="18"/>
  <c r="P162" i="18"/>
  <c r="BK196" i="18"/>
  <c r="J196" i="18"/>
  <c r="J104" i="18" s="1"/>
  <c r="T196" i="18"/>
  <c r="R220" i="18"/>
  <c r="BK160" i="19"/>
  <c r="J160" i="19" s="1"/>
  <c r="J108" i="19" s="1"/>
  <c r="BK343" i="19"/>
  <c r="J343" i="19"/>
  <c r="J110" i="19" s="1"/>
  <c r="P157" i="20"/>
  <c r="BK174" i="20"/>
  <c r="J174" i="20"/>
  <c r="J105" i="20" s="1"/>
  <c r="BK129" i="21"/>
  <c r="J129" i="21" s="1"/>
  <c r="J102" i="21" s="1"/>
  <c r="T129" i="21"/>
  <c r="BK144" i="22"/>
  <c r="J144" i="22" s="1"/>
  <c r="J103" i="22" s="1"/>
  <c r="T144" i="22"/>
  <c r="BK214" i="22"/>
  <c r="J214" i="22" s="1"/>
  <c r="J106" i="22" s="1"/>
  <c r="R123" i="23"/>
  <c r="T238" i="23"/>
  <c r="P131" i="2"/>
  <c r="R142" i="2"/>
  <c r="R177" i="2"/>
  <c r="R128" i="6"/>
  <c r="BK157" i="6"/>
  <c r="J157" i="6"/>
  <c r="J103" i="6" s="1"/>
  <c r="P130" i="7"/>
  <c r="T154" i="7"/>
  <c r="R169" i="7"/>
  <c r="R168" i="7" s="1"/>
  <c r="BK138" i="8"/>
  <c r="J138" i="8" s="1"/>
  <c r="J102" i="8" s="1"/>
  <c r="P178" i="8"/>
  <c r="P177" i="8"/>
  <c r="R140" i="9"/>
  <c r="BK148" i="9"/>
  <c r="J148" i="9" s="1"/>
  <c r="J103" i="9" s="1"/>
  <c r="BK178" i="9"/>
  <c r="J178" i="9"/>
  <c r="J107" i="9" s="1"/>
  <c r="BK186" i="9"/>
  <c r="J186" i="9" s="1"/>
  <c r="J109" i="9" s="1"/>
  <c r="P124" i="10"/>
  <c r="P123" i="10"/>
  <c r="P122" i="10" s="1"/>
  <c r="AU106" i="1" s="1"/>
  <c r="R128" i="11"/>
  <c r="P136" i="11"/>
  <c r="T147" i="11"/>
  <c r="BK135" i="12"/>
  <c r="J135" i="12" s="1"/>
  <c r="J102" i="12" s="1"/>
  <c r="BK132" i="13"/>
  <c r="J132" i="13"/>
  <c r="J101" i="13" s="1"/>
  <c r="T143" i="13"/>
  <c r="T140" i="13" s="1"/>
  <c r="P127" i="14"/>
  <c r="BK156" i="14"/>
  <c r="J156" i="14"/>
  <c r="J102" i="14" s="1"/>
  <c r="BK133" i="15"/>
  <c r="J133" i="15" s="1"/>
  <c r="J101" i="15" s="1"/>
  <c r="R145" i="15"/>
  <c r="R144" i="15"/>
  <c r="BK184" i="16"/>
  <c r="J184" i="16"/>
  <c r="J102" i="16" s="1"/>
  <c r="T130" i="17"/>
  <c r="T141" i="17"/>
  <c r="T144" i="17"/>
  <c r="T138" i="18"/>
  <c r="BK162" i="18"/>
  <c r="J162" i="18" s="1"/>
  <c r="J102" i="18" s="1"/>
  <c r="BK199" i="18"/>
  <c r="J199" i="18"/>
  <c r="J105" i="18" s="1"/>
  <c r="BK220" i="18"/>
  <c r="J220" i="18" s="1"/>
  <c r="J106" i="18" s="1"/>
  <c r="P137" i="19"/>
  <c r="BK141" i="19"/>
  <c r="J141" i="19" s="1"/>
  <c r="J103" i="19" s="1"/>
  <c r="BK144" i="19"/>
  <c r="J144" i="19"/>
  <c r="J104" i="19" s="1"/>
  <c r="BK148" i="19"/>
  <c r="J148" i="19" s="1"/>
  <c r="J105" i="19" s="1"/>
  <c r="BK154" i="19"/>
  <c r="J154" i="19"/>
  <c r="J106" i="19" s="1"/>
  <c r="P302" i="19"/>
  <c r="BK348" i="19"/>
  <c r="J348" i="19"/>
  <c r="J111" i="19" s="1"/>
  <c r="BK157" i="20"/>
  <c r="J157" i="20" s="1"/>
  <c r="J103" i="20" s="1"/>
  <c r="R174" i="20"/>
  <c r="BK140" i="21"/>
  <c r="J140" i="21" s="1"/>
  <c r="J103" i="21" s="1"/>
  <c r="P132" i="22"/>
  <c r="T132" i="22"/>
  <c r="R144" i="22"/>
  <c r="BK210" i="22"/>
  <c r="J210" i="22" s="1"/>
  <c r="J105" i="22" s="1"/>
  <c r="P214" i="22"/>
  <c r="P231" i="23"/>
  <c r="P137" i="2"/>
  <c r="R155" i="2"/>
  <c r="T177" i="2"/>
  <c r="P128" i="3"/>
  <c r="P127" i="3" s="1"/>
  <c r="P126" i="3" s="1"/>
  <c r="AU98" i="1" s="1"/>
  <c r="T128" i="4"/>
  <c r="T127" i="4" s="1"/>
  <c r="T126" i="4" s="1"/>
  <c r="BK131" i="5"/>
  <c r="P128" i="6"/>
  <c r="P127" i="6" s="1"/>
  <c r="P126" i="6" s="1"/>
  <c r="AU102" i="1" s="1"/>
  <c r="BK153" i="6"/>
  <c r="J153" i="6" s="1"/>
  <c r="J102" i="6" s="1"/>
  <c r="R136" i="7"/>
  <c r="T169" i="7"/>
  <c r="T168" i="7" s="1"/>
  <c r="R138" i="8"/>
  <c r="R131" i="8" s="1"/>
  <c r="T178" i="8"/>
  <c r="BK133" i="9"/>
  <c r="R162" i="9"/>
  <c r="T182" i="9"/>
  <c r="R124" i="10"/>
  <c r="R123" i="10" s="1"/>
  <c r="R122" i="10" s="1"/>
  <c r="P128" i="11"/>
  <c r="R136" i="11"/>
  <c r="P147" i="11"/>
  <c r="R127" i="12"/>
  <c r="R126" i="12" s="1"/>
  <c r="R125" i="12" s="1"/>
  <c r="P143" i="13"/>
  <c r="P140" i="13"/>
  <c r="T127" i="14"/>
  <c r="T126" i="14"/>
  <c r="T125" i="14" s="1"/>
  <c r="P156" i="14"/>
  <c r="T129" i="15"/>
  <c r="T128" i="15"/>
  <c r="T127" i="15" s="1"/>
  <c r="BK151" i="15"/>
  <c r="J151" i="15" s="1"/>
  <c r="J105" i="15" s="1"/>
  <c r="R184" i="16"/>
  <c r="BK147" i="17"/>
  <c r="J147" i="17" s="1"/>
  <c r="J103" i="17" s="1"/>
  <c r="BK138" i="18"/>
  <c r="J138" i="18"/>
  <c r="J100" i="18" s="1"/>
  <c r="BK172" i="18"/>
  <c r="J172" i="18" s="1"/>
  <c r="J103" i="18" s="1"/>
  <c r="P247" i="18"/>
  <c r="T160" i="19"/>
  <c r="T343" i="19"/>
  <c r="P131" i="20"/>
  <c r="P130" i="20" s="1"/>
  <c r="P129" i="20" s="1"/>
  <c r="AU119" i="1" s="1"/>
  <c r="P170" i="20"/>
  <c r="P140" i="21"/>
  <c r="P128" i="21"/>
  <c r="P127" i="21" s="1"/>
  <c r="AU121" i="1" s="1"/>
  <c r="R163" i="22"/>
  <c r="T210" i="22"/>
  <c r="P123" i="23"/>
  <c r="P122" i="23"/>
  <c r="P121" i="23" s="1"/>
  <c r="AU124" i="1" s="1"/>
  <c r="BK238" i="23"/>
  <c r="J238" i="23"/>
  <c r="J100" i="23" s="1"/>
  <c r="P124" i="24"/>
  <c r="P123" i="24" s="1"/>
  <c r="P122" i="24" s="1"/>
  <c r="AU125" i="1" s="1"/>
  <c r="BK142" i="2"/>
  <c r="J142" i="2" s="1"/>
  <c r="J102" i="2" s="1"/>
  <c r="BK171" i="2"/>
  <c r="BK170" i="2"/>
  <c r="J170" i="2" s="1"/>
  <c r="J105" i="2" s="1"/>
  <c r="R128" i="3"/>
  <c r="R127" i="3"/>
  <c r="R126" i="3" s="1"/>
  <c r="R128" i="4"/>
  <c r="R127" i="4" s="1"/>
  <c r="R126" i="4" s="1"/>
  <c r="BK142" i="6"/>
  <c r="J142" i="6"/>
  <c r="J101" i="6" s="1"/>
  <c r="R157" i="6"/>
  <c r="T130" i="7"/>
  <c r="BK154" i="7"/>
  <c r="J154" i="7" s="1"/>
  <c r="J102" i="7" s="1"/>
  <c r="P160" i="8"/>
  <c r="T190" i="8"/>
  <c r="P140" i="9"/>
  <c r="R148" i="9"/>
  <c r="T178" i="9"/>
  <c r="T177" i="9"/>
  <c r="T186" i="9"/>
  <c r="BK124" i="10"/>
  <c r="J124" i="10" s="1"/>
  <c r="J100" i="10" s="1"/>
  <c r="BK133" i="11"/>
  <c r="J133" i="11"/>
  <c r="J100" i="11" s="1"/>
  <c r="BK147" i="11"/>
  <c r="J147" i="11" s="1"/>
  <c r="J103" i="11" s="1"/>
  <c r="T163" i="11"/>
  <c r="T162" i="11"/>
  <c r="P132" i="13"/>
  <c r="P128" i="13"/>
  <c r="R143" i="13"/>
  <c r="R140" i="13"/>
  <c r="R147" i="14"/>
  <c r="BK129" i="15"/>
  <c r="J129" i="15" s="1"/>
  <c r="J100" i="15" s="1"/>
  <c r="BK145" i="15"/>
  <c r="BK144" i="15"/>
  <c r="J144" i="15" s="1"/>
  <c r="J103" i="15" s="1"/>
  <c r="P184" i="16"/>
  <c r="R250" i="16"/>
  <c r="R244" i="16" s="1"/>
  <c r="R243" i="16" s="1"/>
  <c r="BK130" i="17"/>
  <c r="J130" i="17"/>
  <c r="J100" i="17" s="1"/>
  <c r="BK141" i="17"/>
  <c r="J141" i="17" s="1"/>
  <c r="J101" i="17" s="1"/>
  <c r="BK144" i="17"/>
  <c r="J144" i="17"/>
  <c r="J102" i="17" s="1"/>
  <c r="P138" i="18"/>
  <c r="P172" i="18"/>
  <c r="P199" i="18"/>
  <c r="T247" i="18"/>
  <c r="BK137" i="19"/>
  <c r="J137" i="19" s="1"/>
  <c r="J102" i="19" s="1"/>
  <c r="T141" i="19"/>
  <c r="T144" i="19"/>
  <c r="R148" i="19"/>
  <c r="R154" i="19"/>
  <c r="T302" i="19"/>
  <c r="T348" i="19"/>
  <c r="R157" i="20"/>
  <c r="T174" i="20"/>
  <c r="R129" i="21"/>
  <c r="T231" i="23"/>
  <c r="T122" i="23" s="1"/>
  <c r="T121" i="23" s="1"/>
  <c r="R124" i="24"/>
  <c r="R123" i="24"/>
  <c r="R122" i="24" s="1"/>
  <c r="T137" i="2"/>
  <c r="T155" i="2"/>
  <c r="T171" i="2"/>
  <c r="T170" i="2" s="1"/>
  <c r="P131" i="5"/>
  <c r="P128" i="5" s="1"/>
  <c r="P127" i="5" s="1"/>
  <c r="AU100" i="1" s="1"/>
  <c r="T142" i="6"/>
  <c r="T153" i="6"/>
  <c r="R130" i="7"/>
  <c r="P154" i="7"/>
  <c r="BK169" i="7"/>
  <c r="J169" i="7" s="1"/>
  <c r="J106" i="7" s="1"/>
  <c r="BK160" i="8"/>
  <c r="J160" i="8"/>
  <c r="J104" i="8" s="1"/>
  <c r="BK190" i="8"/>
  <c r="J190" i="8" s="1"/>
  <c r="J108" i="8" s="1"/>
  <c r="P133" i="9"/>
  <c r="P132" i="9"/>
  <c r="P162" i="9"/>
  <c r="R178" i="9"/>
  <c r="R186" i="9"/>
  <c r="T124" i="10"/>
  <c r="T123" i="10" s="1"/>
  <c r="T122" i="10" s="1"/>
  <c r="T133" i="11"/>
  <c r="R147" i="11"/>
  <c r="P147" i="14"/>
  <c r="R133" i="15"/>
  <c r="P151" i="15"/>
  <c r="BK128" i="16"/>
  <c r="J128" i="16" s="1"/>
  <c r="J98" i="16" s="1"/>
  <c r="BK151" i="16"/>
  <c r="J151" i="16"/>
  <c r="J99" i="16" s="1"/>
  <c r="BK159" i="16"/>
  <c r="J159" i="16" s="1"/>
  <c r="J100" i="16" s="1"/>
  <c r="BK250" i="16"/>
  <c r="J250" i="16"/>
  <c r="J106" i="16" s="1"/>
  <c r="R130" i="17"/>
  <c r="R141" i="17"/>
  <c r="R144" i="17"/>
  <c r="R130" i="18"/>
  <c r="T153" i="18"/>
  <c r="R162" i="18"/>
  <c r="T199" i="18"/>
  <c r="R247" i="18"/>
  <c r="R137" i="19"/>
  <c r="P141" i="19"/>
  <c r="R144" i="19"/>
  <c r="T148" i="19"/>
  <c r="T154" i="19"/>
  <c r="R302" i="19"/>
  <c r="P348" i="19"/>
  <c r="T131" i="20"/>
  <c r="T130" i="20"/>
  <c r="T129" i="20" s="1"/>
  <c r="T170" i="20"/>
  <c r="T140" i="21"/>
  <c r="T128" i="21"/>
  <c r="T127" i="21" s="1"/>
  <c r="R132" i="22"/>
  <c r="P144" i="22"/>
  <c r="P210" i="22"/>
  <c r="T123" i="23"/>
  <c r="R238" i="23"/>
  <c r="T124" i="24"/>
  <c r="T123" i="24"/>
  <c r="T122" i="24" s="1"/>
  <c r="BK142" i="15"/>
  <c r="J142" i="15" s="1"/>
  <c r="J102" i="15" s="1"/>
  <c r="BK132" i="8"/>
  <c r="BK142" i="12"/>
  <c r="J142" i="12" s="1"/>
  <c r="J103" i="12" s="1"/>
  <c r="BK138" i="13"/>
  <c r="J138" i="13"/>
  <c r="J102" i="13" s="1"/>
  <c r="BK159" i="14"/>
  <c r="J159" i="14" s="1"/>
  <c r="J103" i="14" s="1"/>
  <c r="BK241" i="16"/>
  <c r="J241" i="16"/>
  <c r="J103" i="16" s="1"/>
  <c r="BK163" i="7"/>
  <c r="J163" i="7" s="1"/>
  <c r="J103" i="7" s="1"/>
  <c r="BK141" i="13"/>
  <c r="J141" i="13"/>
  <c r="J104" i="13" s="1"/>
  <c r="BK199" i="17"/>
  <c r="J199" i="17" s="1"/>
  <c r="J106" i="17" s="1"/>
  <c r="BK129" i="5"/>
  <c r="J129" i="5"/>
  <c r="J102" i="5" s="1"/>
  <c r="BK167" i="6"/>
  <c r="J167" i="6" s="1"/>
  <c r="J104" i="6" s="1"/>
  <c r="BK156" i="8"/>
  <c r="J156" i="8"/>
  <c r="J103" i="8" s="1"/>
  <c r="BK196" i="17"/>
  <c r="J196" i="17" s="1"/>
  <c r="J104" i="17" s="1"/>
  <c r="BK168" i="2"/>
  <c r="J168" i="2"/>
  <c r="J104" i="2" s="1"/>
  <c r="BK145" i="9"/>
  <c r="J145" i="9" s="1"/>
  <c r="J102" i="9" s="1"/>
  <c r="BK244" i="16"/>
  <c r="J244" i="16"/>
  <c r="J105" i="16" s="1"/>
  <c r="BK166" i="7"/>
  <c r="J166" i="7" s="1"/>
  <c r="J104" i="7" s="1"/>
  <c r="BK136" i="8"/>
  <c r="J136" i="8"/>
  <c r="J101" i="8" s="1"/>
  <c r="BK175" i="9"/>
  <c r="J175" i="9" s="1"/>
  <c r="J105" i="9" s="1"/>
  <c r="BK132" i="12"/>
  <c r="J132" i="12"/>
  <c r="J101" i="12" s="1"/>
  <c r="BK244" i="23"/>
  <c r="J244" i="23" s="1"/>
  <c r="J101" i="23" s="1"/>
  <c r="BK175" i="8"/>
  <c r="J175" i="8"/>
  <c r="J105" i="8" s="1"/>
  <c r="BK129" i="13"/>
  <c r="J129" i="13" s="1"/>
  <c r="J100" i="13" s="1"/>
  <c r="BK182" i="16"/>
  <c r="J182" i="16"/>
  <c r="J101" i="16" s="1"/>
  <c r="BF125" i="24"/>
  <c r="J116" i="24"/>
  <c r="BF126" i="24"/>
  <c r="BF136" i="24"/>
  <c r="BF138" i="24"/>
  <c r="E85" i="24"/>
  <c r="F94" i="24"/>
  <c r="BF127" i="24"/>
  <c r="J123" i="23"/>
  <c r="J98" i="23" s="1"/>
  <c r="BF132" i="24"/>
  <c r="BF137" i="24"/>
  <c r="BF129" i="24"/>
  <c r="BF130" i="24"/>
  <c r="BF131" i="24"/>
  <c r="BF128" i="24"/>
  <c r="BF133" i="24"/>
  <c r="BF134" i="24"/>
  <c r="BF135" i="24"/>
  <c r="BF142" i="23"/>
  <c r="BF156" i="23"/>
  <c r="BF169" i="23"/>
  <c r="BF174" i="23"/>
  <c r="BF187" i="23"/>
  <c r="BF190" i="23"/>
  <c r="BF196" i="23"/>
  <c r="F92" i="23"/>
  <c r="BF134" i="23"/>
  <c r="BF191" i="23"/>
  <c r="BF193" i="23"/>
  <c r="BF204" i="23"/>
  <c r="BF206" i="23"/>
  <c r="BF207" i="23"/>
  <c r="BF208" i="23"/>
  <c r="BF211" i="23"/>
  <c r="BF212" i="23"/>
  <c r="BF213" i="23"/>
  <c r="BF216" i="23"/>
  <c r="BF218" i="23"/>
  <c r="BF222" i="23"/>
  <c r="BF225" i="23"/>
  <c r="BF232" i="23"/>
  <c r="J89" i="23"/>
  <c r="BF124" i="23"/>
  <c r="BF125" i="23"/>
  <c r="BF147" i="23"/>
  <c r="BF163" i="23"/>
  <c r="BF229" i="23"/>
  <c r="BF241" i="23"/>
  <c r="E85" i="23"/>
  <c r="BF129" i="23"/>
  <c r="BF131" i="23"/>
  <c r="BF138" i="23"/>
  <c r="BF184" i="23"/>
  <c r="BF201" i="23"/>
  <c r="BF205" i="23"/>
  <c r="BF235" i="23"/>
  <c r="BF167" i="23"/>
  <c r="BF168" i="23"/>
  <c r="BF170" i="23"/>
  <c r="BF173" i="23"/>
  <c r="BF223" i="23"/>
  <c r="BF224" i="23"/>
  <c r="BF227" i="23"/>
  <c r="BF230" i="23"/>
  <c r="BF139" i="23"/>
  <c r="BF146" i="23"/>
  <c r="BF151" i="23"/>
  <c r="BF158" i="23"/>
  <c r="BF177" i="23"/>
  <c r="BF181" i="23"/>
  <c r="BF192" i="23"/>
  <c r="BF214" i="23"/>
  <c r="BF215" i="23"/>
  <c r="BF217" i="23"/>
  <c r="BF219" i="23"/>
  <c r="BF220" i="23"/>
  <c r="BF150" i="23"/>
  <c r="BF152" i="23"/>
  <c r="BF153" i="23"/>
  <c r="BF161" i="23"/>
  <c r="BF162" i="23"/>
  <c r="BF200" i="23"/>
  <c r="BF210" i="23"/>
  <c r="BF239" i="23"/>
  <c r="BF240" i="23"/>
  <c r="BF128" i="23"/>
  <c r="BF130" i="23"/>
  <c r="BF137" i="23"/>
  <c r="BF145" i="23"/>
  <c r="BF157" i="23"/>
  <c r="BF166" i="23"/>
  <c r="BF178" i="23"/>
  <c r="BF197" i="23"/>
  <c r="BF209" i="23"/>
  <c r="BF221" i="23"/>
  <c r="BF226" i="23"/>
  <c r="BF228" i="23"/>
  <c r="BF245" i="23"/>
  <c r="J124" i="22"/>
  <c r="BF151" i="22"/>
  <c r="BF158" i="22"/>
  <c r="BF159" i="22"/>
  <c r="BF169" i="22"/>
  <c r="BF173" i="22"/>
  <c r="BF192" i="22"/>
  <c r="BF199" i="22"/>
  <c r="BF200" i="22"/>
  <c r="BF211" i="22"/>
  <c r="BF219" i="22"/>
  <c r="BF220" i="22"/>
  <c r="E85" i="22"/>
  <c r="F127" i="22"/>
  <c r="BF138" i="22"/>
  <c r="BF141" i="22"/>
  <c r="BF146" i="22"/>
  <c r="BF147" i="22"/>
  <c r="BF153" i="22"/>
  <c r="BF162" i="22"/>
  <c r="BF167" i="22"/>
  <c r="BF183" i="22"/>
  <c r="BF194" i="22"/>
  <c r="BF206" i="22"/>
  <c r="BF207" i="22"/>
  <c r="BF215" i="22"/>
  <c r="BF218" i="22"/>
  <c r="BK128" i="21"/>
  <c r="BK127" i="21" s="1"/>
  <c r="J127" i="21" s="1"/>
  <c r="J100" i="21" s="1"/>
  <c r="BF137" i="22"/>
  <c r="BF142" i="22"/>
  <c r="BF148" i="22"/>
  <c r="BF152" i="22"/>
  <c r="BF154" i="22"/>
  <c r="BF161" i="22"/>
  <c r="BF168" i="22"/>
  <c r="BF172" i="22"/>
  <c r="BF179" i="22"/>
  <c r="BF193" i="22"/>
  <c r="BF216" i="22"/>
  <c r="BF133" i="22"/>
  <c r="BF143" i="22"/>
  <c r="BF149" i="22"/>
  <c r="BF170" i="22"/>
  <c r="BF174" i="22"/>
  <c r="BF175" i="22"/>
  <c r="BF178" i="22"/>
  <c r="BF180" i="22"/>
  <c r="BF189" i="22"/>
  <c r="BF190" i="22"/>
  <c r="BF191" i="22"/>
  <c r="BF198" i="22"/>
  <c r="BF201" i="22"/>
  <c r="BF204" i="22"/>
  <c r="BF213" i="22"/>
  <c r="BF217" i="22"/>
  <c r="BF134" i="22"/>
  <c r="BF139" i="22"/>
  <c r="BF145" i="22"/>
  <c r="BF157" i="22"/>
  <c r="BF165" i="22"/>
  <c r="BF171" i="22"/>
  <c r="BF176" i="22"/>
  <c r="BF182" i="22"/>
  <c r="BF184" i="22"/>
  <c r="BF195" i="22"/>
  <c r="BF196" i="22"/>
  <c r="BF205" i="22"/>
  <c r="BF209" i="22"/>
  <c r="BF135" i="22"/>
  <c r="BF155" i="22"/>
  <c r="BF156" i="22"/>
  <c r="BF177" i="22"/>
  <c r="BF181" i="22"/>
  <c r="BF185" i="22"/>
  <c r="BF212" i="22"/>
  <c r="BF140" i="22"/>
  <c r="BF164" i="22"/>
  <c r="BF166" i="22"/>
  <c r="BF186" i="22"/>
  <c r="BF187" i="22"/>
  <c r="BF188" i="22"/>
  <c r="BF197" i="22"/>
  <c r="BF208" i="22"/>
  <c r="BF136" i="22"/>
  <c r="BF150" i="22"/>
  <c r="BF160" i="22"/>
  <c r="BF202" i="22"/>
  <c r="BF203" i="22"/>
  <c r="E113" i="21"/>
  <c r="BF130" i="21"/>
  <c r="BF148" i="21"/>
  <c r="BF156" i="21"/>
  <c r="BF233" i="21"/>
  <c r="BF236" i="21"/>
  <c r="BF238" i="21"/>
  <c r="BF239" i="21"/>
  <c r="BF131" i="21"/>
  <c r="BF136" i="21"/>
  <c r="BF160" i="21"/>
  <c r="BF170" i="21"/>
  <c r="BF171" i="21"/>
  <c r="BF181" i="21"/>
  <c r="BF190" i="21"/>
  <c r="BF207" i="21"/>
  <c r="BF226" i="21"/>
  <c r="BF228" i="21"/>
  <c r="BF230" i="21"/>
  <c r="J93" i="21"/>
  <c r="BF135" i="21"/>
  <c r="BF138" i="21"/>
  <c r="BF157" i="21"/>
  <c r="BF159" i="21"/>
  <c r="BF167" i="21"/>
  <c r="BF176" i="21"/>
  <c r="BF184" i="21"/>
  <c r="BF187" i="21"/>
  <c r="BF188" i="21"/>
  <c r="BF189" i="21"/>
  <c r="BF192" i="21"/>
  <c r="BF196" i="21"/>
  <c r="BF211" i="21"/>
  <c r="BF213" i="21"/>
  <c r="BF217" i="21"/>
  <c r="BF218" i="21"/>
  <c r="BF220" i="21"/>
  <c r="BF133" i="21"/>
  <c r="BF141" i="21"/>
  <c r="BF144" i="21"/>
  <c r="BF164" i="21"/>
  <c r="BF199" i="21"/>
  <c r="BF203" i="21"/>
  <c r="BF209" i="21"/>
  <c r="BF210" i="21"/>
  <c r="BF221" i="21"/>
  <c r="BF231" i="21"/>
  <c r="BF234" i="21"/>
  <c r="BK130" i="20"/>
  <c r="J130" i="20" s="1"/>
  <c r="J101" i="20" s="1"/>
  <c r="F96" i="21"/>
  <c r="BF134" i="21"/>
  <c r="BF137" i="21"/>
  <c r="BF169" i="21"/>
  <c r="BF185" i="21"/>
  <c r="BF186" i="21"/>
  <c r="BF191" i="21"/>
  <c r="BF200" i="21"/>
  <c r="BF216" i="21"/>
  <c r="BF219" i="21"/>
  <c r="BF223" i="21"/>
  <c r="BF232" i="21"/>
  <c r="BF235" i="21"/>
  <c r="BF237" i="21"/>
  <c r="BF132" i="21"/>
  <c r="BF145" i="21"/>
  <c r="BF152" i="21"/>
  <c r="BF153" i="21"/>
  <c r="BF154" i="21"/>
  <c r="BF155" i="21"/>
  <c r="BF179" i="21"/>
  <c r="BF180" i="21"/>
  <c r="BF193" i="21"/>
  <c r="BF194" i="21"/>
  <c r="BF198" i="21"/>
  <c r="BF201" i="21"/>
  <c r="BF205" i="21"/>
  <c r="BF206" i="21"/>
  <c r="BF225" i="21"/>
  <c r="BF139" i="21"/>
  <c r="BF146" i="21"/>
  <c r="BF147" i="21"/>
  <c r="BF151" i="21"/>
  <c r="BF161" i="21"/>
  <c r="BF172" i="21"/>
  <c r="BF174" i="21"/>
  <c r="BF195" i="21"/>
  <c r="BF202" i="21"/>
  <c r="BF212" i="21"/>
  <c r="BF215" i="21"/>
  <c r="BF222" i="21"/>
  <c r="BF224" i="21"/>
  <c r="BF229" i="21"/>
  <c r="BF142" i="21"/>
  <c r="BF143" i="21"/>
  <c r="BF149" i="21"/>
  <c r="BF150" i="21"/>
  <c r="BF158" i="21"/>
  <c r="BF162" i="21"/>
  <c r="BF163" i="21"/>
  <c r="BF165" i="21"/>
  <c r="BF166" i="21"/>
  <c r="BF168" i="21"/>
  <c r="BF173" i="21"/>
  <c r="BF175" i="21"/>
  <c r="BF177" i="21"/>
  <c r="BF178" i="21"/>
  <c r="BF182" i="21"/>
  <c r="BF183" i="21"/>
  <c r="BF197" i="21"/>
  <c r="BF204" i="21"/>
  <c r="BF208" i="21"/>
  <c r="BF214" i="21"/>
  <c r="BF227" i="21"/>
  <c r="J96" i="20"/>
  <c r="BF142" i="20"/>
  <c r="BF149" i="20"/>
  <c r="BF150" i="20"/>
  <c r="BF172" i="20"/>
  <c r="BF136" i="20"/>
  <c r="BF137" i="20"/>
  <c r="BF139" i="20"/>
  <c r="BF146" i="20"/>
  <c r="BF160" i="20"/>
  <c r="BF162" i="20"/>
  <c r="BF164" i="20"/>
  <c r="E85" i="20"/>
  <c r="J123" i="20"/>
  <c r="BF133" i="20"/>
  <c r="BF151" i="20"/>
  <c r="BF171" i="20"/>
  <c r="BK159" i="19"/>
  <c r="J95" i="20"/>
  <c r="BF132" i="20"/>
  <c r="BF134" i="20"/>
  <c r="BF135" i="20"/>
  <c r="BF141" i="20"/>
  <c r="BF143" i="20"/>
  <c r="BF148" i="20"/>
  <c r="BF161" i="20"/>
  <c r="BF166" i="20"/>
  <c r="BF168" i="20"/>
  <c r="BF176" i="20"/>
  <c r="BF147" i="20"/>
  <c r="BF163" i="20"/>
  <c r="BF175" i="20"/>
  <c r="F96" i="20"/>
  <c r="F125" i="20"/>
  <c r="BF138" i="20"/>
  <c r="BF140" i="20"/>
  <c r="BF145" i="20"/>
  <c r="BF173" i="20"/>
  <c r="BF156" i="20"/>
  <c r="BF158" i="20"/>
  <c r="BF159" i="20"/>
  <c r="BF165" i="20"/>
  <c r="BF144" i="20"/>
  <c r="BF152" i="20"/>
  <c r="BF153" i="20"/>
  <c r="BF154" i="20"/>
  <c r="BF155" i="20"/>
  <c r="BF167" i="20"/>
  <c r="BF169" i="20"/>
  <c r="F96" i="19"/>
  <c r="BF139" i="19"/>
  <c r="BF153" i="19"/>
  <c r="BF164" i="19"/>
  <c r="BF170" i="19"/>
  <c r="BF171" i="19"/>
  <c r="BF172" i="19"/>
  <c r="BF179" i="19"/>
  <c r="BF188" i="19"/>
  <c r="BF209" i="19"/>
  <c r="BF214" i="19"/>
  <c r="BF226" i="19"/>
  <c r="BF230" i="19"/>
  <c r="BF231" i="19"/>
  <c r="BF242" i="19"/>
  <c r="BF243" i="19"/>
  <c r="BF244" i="19"/>
  <c r="BF245" i="19"/>
  <c r="BF249" i="19"/>
  <c r="BF255" i="19"/>
  <c r="BF264" i="19"/>
  <c r="BF272" i="19"/>
  <c r="BF276" i="19"/>
  <c r="BF277" i="19"/>
  <c r="BF284" i="19"/>
  <c r="BF290" i="19"/>
  <c r="BF292" i="19"/>
  <c r="BF293" i="19"/>
  <c r="BF296" i="19"/>
  <c r="BF332" i="19"/>
  <c r="BF345" i="19"/>
  <c r="BF347" i="19"/>
  <c r="J93" i="19"/>
  <c r="BF149" i="19"/>
  <c r="BF161" i="19"/>
  <c r="BF166" i="19"/>
  <c r="BF173" i="19"/>
  <c r="BF176" i="19"/>
  <c r="BF185" i="19"/>
  <c r="BF187" i="19"/>
  <c r="BF191" i="19"/>
  <c r="BF197" i="19"/>
  <c r="BF201" i="19"/>
  <c r="BF205" i="19"/>
  <c r="BF207" i="19"/>
  <c r="BF210" i="19"/>
  <c r="BF212" i="19"/>
  <c r="BF215" i="19"/>
  <c r="BF219" i="19"/>
  <c r="BF223" i="19"/>
  <c r="BF224" i="19"/>
  <c r="BF229" i="19"/>
  <c r="BF234" i="19"/>
  <c r="BF240" i="19"/>
  <c r="BF252" i="19"/>
  <c r="BF256" i="19"/>
  <c r="BF275" i="19"/>
  <c r="BF294" i="19"/>
  <c r="BF297" i="19"/>
  <c r="BF298" i="19"/>
  <c r="BF301" i="19"/>
  <c r="BF307" i="19"/>
  <c r="BF311" i="19"/>
  <c r="BF341" i="19"/>
  <c r="BF344" i="19"/>
  <c r="E85" i="19"/>
  <c r="BF152" i="19"/>
  <c r="BF155" i="19"/>
  <c r="BF162" i="19"/>
  <c r="BF174" i="19"/>
  <c r="BF182" i="19"/>
  <c r="BF184" i="19"/>
  <c r="BF186" i="19"/>
  <c r="BF190" i="19"/>
  <c r="BF192" i="19"/>
  <c r="BF199" i="19"/>
  <c r="BF227" i="19"/>
  <c r="BF236" i="19"/>
  <c r="BF238" i="19"/>
  <c r="BF248" i="19"/>
  <c r="BF258" i="19"/>
  <c r="BF269" i="19"/>
  <c r="BF283" i="19"/>
  <c r="BF295" i="19"/>
  <c r="BF306" i="19"/>
  <c r="BF309" i="19"/>
  <c r="BF325" i="19"/>
  <c r="BF331" i="19"/>
  <c r="BF346" i="19"/>
  <c r="BF143" i="19"/>
  <c r="BF158" i="19"/>
  <c r="BF163" i="19"/>
  <c r="BF167" i="19"/>
  <c r="BF181" i="19"/>
  <c r="BF193" i="19"/>
  <c r="BF213" i="19"/>
  <c r="BF217" i="19"/>
  <c r="BF232" i="19"/>
  <c r="BF250" i="19"/>
  <c r="BF265" i="19"/>
  <c r="BF273" i="19"/>
  <c r="BF326" i="19"/>
  <c r="BF328" i="19"/>
  <c r="BF337" i="19"/>
  <c r="BF147" i="19"/>
  <c r="BF194" i="19"/>
  <c r="BF198" i="19"/>
  <c r="BF206" i="19"/>
  <c r="BF208" i="19"/>
  <c r="BF220" i="19"/>
  <c r="BF222" i="19"/>
  <c r="BF239" i="19"/>
  <c r="BF241" i="19"/>
  <c r="BF257" i="19"/>
  <c r="BF259" i="19"/>
  <c r="BF261" i="19"/>
  <c r="BF262" i="19"/>
  <c r="BF266" i="19"/>
  <c r="BF271" i="19"/>
  <c r="BF285" i="19"/>
  <c r="BF291" i="19"/>
  <c r="BF305" i="19"/>
  <c r="BF315" i="19"/>
  <c r="BF316" i="19"/>
  <c r="BF322" i="19"/>
  <c r="BF330" i="19"/>
  <c r="BF349" i="19"/>
  <c r="BF350" i="19"/>
  <c r="BK129" i="18"/>
  <c r="J129" i="18" s="1"/>
  <c r="J98" i="18" s="1"/>
  <c r="BF138" i="19"/>
  <c r="BF150" i="19"/>
  <c r="BF157" i="19"/>
  <c r="BF178" i="19"/>
  <c r="BF195" i="19"/>
  <c r="BF246" i="19"/>
  <c r="BF247" i="19"/>
  <c r="BF253" i="19"/>
  <c r="BF254" i="19"/>
  <c r="BF260" i="19"/>
  <c r="BF263" i="19"/>
  <c r="BF270" i="19"/>
  <c r="BF278" i="19"/>
  <c r="BF281" i="19"/>
  <c r="BF288" i="19"/>
  <c r="BF289" i="19"/>
  <c r="BF299" i="19"/>
  <c r="BF300" i="19"/>
  <c r="BF304" i="19"/>
  <c r="BF308" i="19"/>
  <c r="BF310" i="19"/>
  <c r="BF314" i="19"/>
  <c r="BF318" i="19"/>
  <c r="BF319" i="19"/>
  <c r="BF329" i="19"/>
  <c r="BF334" i="19"/>
  <c r="BF335" i="19"/>
  <c r="BF340" i="19"/>
  <c r="BF342" i="19"/>
  <c r="BF142" i="19"/>
  <c r="BF146" i="19"/>
  <c r="BF156" i="19"/>
  <c r="BF165" i="19"/>
  <c r="BF169" i="19"/>
  <c r="BF175" i="19"/>
  <c r="BF177" i="19"/>
  <c r="BF180" i="19"/>
  <c r="BF183" i="19"/>
  <c r="BF196" i="19"/>
  <c r="BF202" i="19"/>
  <c r="BF204" i="19"/>
  <c r="BF211" i="19"/>
  <c r="BF216" i="19"/>
  <c r="BF221" i="19"/>
  <c r="BF228" i="19"/>
  <c r="BF233" i="19"/>
  <c r="BF235" i="19"/>
  <c r="BF274" i="19"/>
  <c r="BF280" i="19"/>
  <c r="BF287" i="19"/>
  <c r="BF303" i="19"/>
  <c r="BF312" i="19"/>
  <c r="BF317" i="19"/>
  <c r="BF320" i="19"/>
  <c r="BF321" i="19"/>
  <c r="BF327" i="19"/>
  <c r="BF339" i="19"/>
  <c r="BF140" i="19"/>
  <c r="BF145" i="19"/>
  <c r="BF151" i="19"/>
  <c r="BF168" i="19"/>
  <c r="BF189" i="19"/>
  <c r="BF200" i="19"/>
  <c r="BF203" i="19"/>
  <c r="BF218" i="19"/>
  <c r="BF225" i="19"/>
  <c r="BF237" i="19"/>
  <c r="BF251" i="19"/>
  <c r="BF267" i="19"/>
  <c r="BF268" i="19"/>
  <c r="BF279" i="19"/>
  <c r="BF282" i="19"/>
  <c r="BF286" i="19"/>
  <c r="BF313" i="19"/>
  <c r="BF323" i="19"/>
  <c r="BF324" i="19"/>
  <c r="BF333" i="19"/>
  <c r="BF336" i="19"/>
  <c r="BF338" i="19"/>
  <c r="E85" i="18"/>
  <c r="BF131" i="18"/>
  <c r="BF132" i="18"/>
  <c r="BF136" i="18"/>
  <c r="BF137" i="18"/>
  <c r="BF150" i="18"/>
  <c r="BF157" i="18"/>
  <c r="BF165" i="18"/>
  <c r="BF192" i="18"/>
  <c r="BF198" i="18"/>
  <c r="BF201" i="18"/>
  <c r="BF202" i="18"/>
  <c r="BF210" i="18"/>
  <c r="BF251" i="18"/>
  <c r="BF254" i="18"/>
  <c r="BF255" i="18"/>
  <c r="BF152" i="18"/>
  <c r="BF179" i="18"/>
  <c r="BF203" i="18"/>
  <c r="BF218" i="18"/>
  <c r="BF232" i="18"/>
  <c r="BF245" i="18"/>
  <c r="J91" i="18"/>
  <c r="BF149" i="18"/>
  <c r="BF151" i="18"/>
  <c r="BF167" i="18"/>
  <c r="BF170" i="18"/>
  <c r="BF171" i="18"/>
  <c r="BF177" i="18"/>
  <c r="BF190" i="18"/>
  <c r="BF200" i="18"/>
  <c r="BF204" i="18"/>
  <c r="BF205" i="18"/>
  <c r="BF206" i="18"/>
  <c r="BF209" i="18"/>
  <c r="BF225" i="18"/>
  <c r="BF226" i="18"/>
  <c r="BF233" i="18"/>
  <c r="BF237" i="18"/>
  <c r="BF243" i="18"/>
  <c r="BF244" i="18"/>
  <c r="BK129" i="17"/>
  <c r="J129" i="17"/>
  <c r="J99" i="17" s="1"/>
  <c r="BF135" i="18"/>
  <c r="BF155" i="18"/>
  <c r="BF160" i="18"/>
  <c r="BF169" i="18"/>
  <c r="BF184" i="18"/>
  <c r="BF214" i="18"/>
  <c r="BF216" i="18"/>
  <c r="BF239" i="18"/>
  <c r="BF246" i="18"/>
  <c r="BF249" i="18"/>
  <c r="BF147" i="18"/>
  <c r="BF148" i="18"/>
  <c r="BF158" i="18"/>
  <c r="BF163" i="18"/>
  <c r="BF166" i="18"/>
  <c r="BF180" i="18"/>
  <c r="BF211" i="18"/>
  <c r="BF215" i="18"/>
  <c r="BF223" i="18"/>
  <c r="BF227" i="18"/>
  <c r="BF228" i="18"/>
  <c r="BF234" i="18"/>
  <c r="BF235" i="18"/>
  <c r="BF238" i="18"/>
  <c r="BF241" i="18"/>
  <c r="BF248" i="18"/>
  <c r="F126" i="18"/>
  <c r="BF133" i="18"/>
  <c r="BF139" i="18"/>
  <c r="BF142" i="18"/>
  <c r="BF144" i="18"/>
  <c r="BF145" i="18"/>
  <c r="BF168" i="18"/>
  <c r="BF173" i="18"/>
  <c r="BF174" i="18"/>
  <c r="BF176" i="18"/>
  <c r="BF182" i="18"/>
  <c r="BF186" i="18"/>
  <c r="BF187" i="18"/>
  <c r="BF191" i="18"/>
  <c r="BF207" i="18"/>
  <c r="BF208" i="18"/>
  <c r="BF213" i="18"/>
  <c r="BF224" i="18"/>
  <c r="BF229" i="18"/>
  <c r="BF231" i="18"/>
  <c r="BF134" i="18"/>
  <c r="BF140" i="18"/>
  <c r="BF141" i="18"/>
  <c r="BF143" i="18"/>
  <c r="BF146" i="18"/>
  <c r="BF154" i="18"/>
  <c r="BF156" i="18"/>
  <c r="BF164" i="18"/>
  <c r="BF175" i="18"/>
  <c r="BF178" i="18"/>
  <c r="BF181" i="18"/>
  <c r="BF183" i="18"/>
  <c r="BF188" i="18"/>
  <c r="BF189" i="18"/>
  <c r="BF195" i="18"/>
  <c r="BF212" i="18"/>
  <c r="BF219" i="18"/>
  <c r="BF222" i="18"/>
  <c r="BF230" i="18"/>
  <c r="BF242" i="18"/>
  <c r="BF159" i="18"/>
  <c r="BF161" i="18"/>
  <c r="BF185" i="18"/>
  <c r="BF193" i="18"/>
  <c r="BF194" i="18"/>
  <c r="BF197" i="18"/>
  <c r="BF217" i="18"/>
  <c r="BF221" i="18"/>
  <c r="BF236" i="18"/>
  <c r="BF240" i="18"/>
  <c r="BF250" i="18"/>
  <c r="BF252" i="18"/>
  <c r="BF253" i="18"/>
  <c r="BK127" i="16"/>
  <c r="E85" i="17"/>
  <c r="F94" i="17"/>
  <c r="BF135" i="17"/>
  <c r="BF151" i="17"/>
  <c r="BF159" i="17"/>
  <c r="BF165" i="17"/>
  <c r="BF166" i="17"/>
  <c r="BF200" i="17"/>
  <c r="J91" i="17"/>
  <c r="BF139" i="17"/>
  <c r="BF145" i="17"/>
  <c r="BF164" i="17"/>
  <c r="BF167" i="17"/>
  <c r="BF171" i="17"/>
  <c r="BF173" i="17"/>
  <c r="BK243" i="16"/>
  <c r="J243" i="16"/>
  <c r="J104" i="16" s="1"/>
  <c r="BF132" i="17"/>
  <c r="BF133" i="17"/>
  <c r="BF161" i="17"/>
  <c r="BF181" i="17"/>
  <c r="BF182" i="17"/>
  <c r="BF188" i="17"/>
  <c r="BF190" i="17"/>
  <c r="BF193" i="17"/>
  <c r="BF131" i="17"/>
  <c r="BF149" i="17"/>
  <c r="BF150" i="17"/>
  <c r="BF154" i="17"/>
  <c r="BF158" i="17"/>
  <c r="BF162" i="17"/>
  <c r="BF163" i="17"/>
  <c r="BF170" i="17"/>
  <c r="BF175" i="17"/>
  <c r="BF180" i="17"/>
  <c r="BF184" i="17"/>
  <c r="BF185" i="17"/>
  <c r="BF134" i="17"/>
  <c r="BF148" i="17"/>
  <c r="BF155" i="17"/>
  <c r="BF160" i="17"/>
  <c r="BF169" i="17"/>
  <c r="BF172" i="17"/>
  <c r="BF179" i="17"/>
  <c r="BF186" i="17"/>
  <c r="BF187" i="17"/>
  <c r="BF136" i="17"/>
  <c r="BF137" i="17"/>
  <c r="BF142" i="17"/>
  <c r="BF143" i="17"/>
  <c r="BF146" i="17"/>
  <c r="BF153" i="17"/>
  <c r="BF194" i="17"/>
  <c r="BF195" i="17"/>
  <c r="BF138" i="17"/>
  <c r="BF140" i="17"/>
  <c r="BF156" i="17"/>
  <c r="BF174" i="17"/>
  <c r="BF177" i="17"/>
  <c r="BF183" i="17"/>
  <c r="BF189" i="17"/>
  <c r="BF191" i="17"/>
  <c r="BF197" i="17"/>
  <c r="BF152" i="17"/>
  <c r="BF157" i="17"/>
  <c r="BF168" i="17"/>
  <c r="BF176" i="17"/>
  <c r="BF178" i="17"/>
  <c r="BF192" i="17"/>
  <c r="BK128" i="15"/>
  <c r="BK127" i="15" s="1"/>
  <c r="J127" i="15" s="1"/>
  <c r="J32" i="15" s="1"/>
  <c r="F92" i="16"/>
  <c r="BF150" i="16"/>
  <c r="BF171" i="16"/>
  <c r="BF189" i="16"/>
  <c r="BF192" i="16"/>
  <c r="BF193" i="16"/>
  <c r="BF202" i="16"/>
  <c r="BF206" i="16"/>
  <c r="BF219" i="16"/>
  <c r="BF220" i="16"/>
  <c r="BF228" i="16"/>
  <c r="BF229" i="16"/>
  <c r="BF239" i="16"/>
  <c r="BF253" i="16"/>
  <c r="BF254" i="16"/>
  <c r="J145" i="15"/>
  <c r="J104" i="15" s="1"/>
  <c r="BF131" i="16"/>
  <c r="BF132" i="16"/>
  <c r="BF134" i="16"/>
  <c r="BF140" i="16"/>
  <c r="BF143" i="16"/>
  <c r="BF156" i="16"/>
  <c r="BF173" i="16"/>
  <c r="BF176" i="16"/>
  <c r="BF185" i="16"/>
  <c r="BF186" i="16"/>
  <c r="BF188" i="16"/>
  <c r="BF194" i="16"/>
  <c r="BF225" i="16"/>
  <c r="BF226" i="16"/>
  <c r="BF227" i="16"/>
  <c r="BF237" i="16"/>
  <c r="BF246" i="16"/>
  <c r="BF251" i="16"/>
  <c r="J89" i="16"/>
  <c r="BF133" i="16"/>
  <c r="BF137" i="16"/>
  <c r="BF139" i="16"/>
  <c r="BF145" i="16"/>
  <c r="BF152" i="16"/>
  <c r="BF154" i="16"/>
  <c r="BF160" i="16"/>
  <c r="BF161" i="16"/>
  <c r="BF162" i="16"/>
  <c r="BF163" i="16"/>
  <c r="BF164" i="16"/>
  <c r="BF174" i="16"/>
  <c r="BF181" i="16"/>
  <c r="BF187" i="16"/>
  <c r="BF201" i="16"/>
  <c r="BF222" i="16"/>
  <c r="BF231" i="16"/>
  <c r="BF247" i="16"/>
  <c r="BF155" i="16"/>
  <c r="BF157" i="16"/>
  <c r="BF170" i="16"/>
  <c r="BF175" i="16"/>
  <c r="BF197" i="16"/>
  <c r="BF199" i="16"/>
  <c r="BF209" i="16"/>
  <c r="BF217" i="16"/>
  <c r="BF223" i="16"/>
  <c r="BF224" i="16"/>
  <c r="BF242" i="16"/>
  <c r="BF248" i="16"/>
  <c r="BF129" i="16"/>
  <c r="BF130" i="16"/>
  <c r="BF138" i="16"/>
  <c r="BF141" i="16"/>
  <c r="BF142" i="16"/>
  <c r="BF178" i="16"/>
  <c r="BF191" i="16"/>
  <c r="BF195" i="16"/>
  <c r="BF200" i="16"/>
  <c r="BF204" i="16"/>
  <c r="BF208" i="16"/>
  <c r="BF215" i="16"/>
  <c r="BF216" i="16"/>
  <c r="BF218" i="16"/>
  <c r="BF230" i="16"/>
  <c r="BF232" i="16"/>
  <c r="BF233" i="16"/>
  <c r="BF238" i="16"/>
  <c r="BF240" i="16"/>
  <c r="E85" i="16"/>
  <c r="BF135" i="16"/>
  <c r="BF136" i="16"/>
  <c r="BF146" i="16"/>
  <c r="BF147" i="16"/>
  <c r="BF149" i="16"/>
  <c r="BF166" i="16"/>
  <c r="BF167" i="16"/>
  <c r="BF169" i="16"/>
  <c r="BF180" i="16"/>
  <c r="BF207" i="16"/>
  <c r="BF210" i="16"/>
  <c r="BF211" i="16"/>
  <c r="BF213" i="16"/>
  <c r="BF234" i="16"/>
  <c r="BF235" i="16"/>
  <c r="BF236" i="16"/>
  <c r="BF148" i="16"/>
  <c r="BF165" i="16"/>
  <c r="BF190" i="16"/>
  <c r="BF198" i="16"/>
  <c r="BF203" i="16"/>
  <c r="BF221" i="16"/>
  <c r="BF144" i="16"/>
  <c r="BF153" i="16"/>
  <c r="BF158" i="16"/>
  <c r="BF168" i="16"/>
  <c r="BF172" i="16"/>
  <c r="BF177" i="16"/>
  <c r="BF179" i="16"/>
  <c r="BF183" i="16"/>
  <c r="BF196" i="16"/>
  <c r="BF205" i="16"/>
  <c r="BF212" i="16"/>
  <c r="BF214" i="16"/>
  <c r="BF245" i="16"/>
  <c r="BF249" i="16"/>
  <c r="BF252" i="16"/>
  <c r="BF134" i="15"/>
  <c r="BF147" i="15"/>
  <c r="J121" i="15"/>
  <c r="BF130" i="15"/>
  <c r="BF136" i="15"/>
  <c r="BF152" i="15"/>
  <c r="E115" i="15"/>
  <c r="BF131" i="15"/>
  <c r="F94" i="15"/>
  <c r="BF132" i="15"/>
  <c r="J127" i="14"/>
  <c r="J100" i="14" s="1"/>
  <c r="BF148" i="15"/>
  <c r="BF150" i="15"/>
  <c r="BF135" i="15"/>
  <c r="BF143" i="15"/>
  <c r="BF146" i="15"/>
  <c r="BF153" i="15"/>
  <c r="BF149" i="15"/>
  <c r="BF132" i="14"/>
  <c r="BF141" i="14"/>
  <c r="BF142" i="14"/>
  <c r="BF158" i="14"/>
  <c r="J119" i="14"/>
  <c r="BF128" i="14"/>
  <c r="BF157" i="14"/>
  <c r="BF160" i="14"/>
  <c r="BF138" i="14"/>
  <c r="E85" i="14"/>
  <c r="BF134" i="14"/>
  <c r="BF136" i="14"/>
  <c r="BF137" i="14"/>
  <c r="BF139" i="14"/>
  <c r="BF143" i="14"/>
  <c r="BF145" i="14"/>
  <c r="BF154" i="14"/>
  <c r="BK128" i="13"/>
  <c r="F122" i="14"/>
  <c r="BF152" i="14"/>
  <c r="BF148" i="14"/>
  <c r="BF150" i="14"/>
  <c r="BF139" i="13"/>
  <c r="BF148" i="13"/>
  <c r="E85" i="13"/>
  <c r="BF142" i="13"/>
  <c r="BF150" i="13"/>
  <c r="J91" i="13"/>
  <c r="BF135" i="13"/>
  <c r="F94" i="13"/>
  <c r="BF133" i="13"/>
  <c r="BF146" i="13"/>
  <c r="BK126" i="12"/>
  <c r="BK125" i="12"/>
  <c r="J125" i="12" s="1"/>
  <c r="J98" i="12" s="1"/>
  <c r="BF130" i="13"/>
  <c r="BF145" i="13"/>
  <c r="BF149" i="13"/>
  <c r="BF144" i="13"/>
  <c r="BF147" i="13"/>
  <c r="BF151" i="13"/>
  <c r="BK162" i="11"/>
  <c r="J162" i="11"/>
  <c r="J104" i="11" s="1"/>
  <c r="F122" i="12"/>
  <c r="BF128" i="12"/>
  <c r="E85" i="12"/>
  <c r="BF136" i="12"/>
  <c r="BF139" i="12"/>
  <c r="BF143" i="12"/>
  <c r="BK127" i="11"/>
  <c r="J127" i="11" s="1"/>
  <c r="J98" i="11" s="1"/>
  <c r="BF130" i="12"/>
  <c r="BF137" i="12"/>
  <c r="BF138" i="12"/>
  <c r="J119" i="12"/>
  <c r="BF131" i="12"/>
  <c r="BF133" i="12"/>
  <c r="BF140" i="12"/>
  <c r="BF141" i="12"/>
  <c r="E85" i="11"/>
  <c r="BF135" i="11"/>
  <c r="BF148" i="11"/>
  <c r="BF132" i="11"/>
  <c r="BF134" i="11"/>
  <c r="BF138" i="11"/>
  <c r="BF149" i="11"/>
  <c r="BF158" i="11"/>
  <c r="BF168" i="11"/>
  <c r="J91" i="11"/>
  <c r="BF131" i="11"/>
  <c r="BF141" i="11"/>
  <c r="BF153" i="11"/>
  <c r="BF169" i="11"/>
  <c r="AV107" i="1"/>
  <c r="F124" i="11"/>
  <c r="BF137" i="11"/>
  <c r="BF142" i="11"/>
  <c r="BF145" i="11"/>
  <c r="BF152" i="11"/>
  <c r="BF157" i="11"/>
  <c r="BF164" i="11"/>
  <c r="BF165" i="11"/>
  <c r="BF166" i="11"/>
  <c r="BF130" i="11"/>
  <c r="BF151" i="11"/>
  <c r="BF154" i="11"/>
  <c r="BF155" i="11"/>
  <c r="BK123" i="10"/>
  <c r="J123" i="10"/>
  <c r="J99" i="10" s="1"/>
  <c r="BF140" i="11"/>
  <c r="BF143" i="11"/>
  <c r="BF146" i="11"/>
  <c r="BF150" i="11"/>
  <c r="BF156" i="11"/>
  <c r="BF160" i="11"/>
  <c r="BF161" i="11"/>
  <c r="BF170" i="11"/>
  <c r="BF129" i="11"/>
  <c r="BF139" i="11"/>
  <c r="BF159" i="11"/>
  <c r="BF167" i="11"/>
  <c r="BF171" i="11"/>
  <c r="F94" i="10"/>
  <c r="BF128" i="10"/>
  <c r="BF129" i="10"/>
  <c r="J91" i="10"/>
  <c r="J133" i="9"/>
  <c r="J100" i="9"/>
  <c r="BF125" i="10"/>
  <c r="BF126" i="10"/>
  <c r="BF127" i="10"/>
  <c r="BF130" i="10"/>
  <c r="BK177" i="9"/>
  <c r="J177" i="9"/>
  <c r="J106" i="9" s="1"/>
  <c r="E110" i="10"/>
  <c r="J132" i="8"/>
  <c r="J100" i="8"/>
  <c r="BK177" i="8"/>
  <c r="J177" i="8"/>
  <c r="J106" i="8" s="1"/>
  <c r="E85" i="9"/>
  <c r="BF134" i="9"/>
  <c r="BF146" i="9"/>
  <c r="BF188" i="9"/>
  <c r="J125" i="9"/>
  <c r="BF136" i="9"/>
  <c r="BF159" i="9"/>
  <c r="BF169" i="9"/>
  <c r="BF179" i="9"/>
  <c r="BF181" i="9"/>
  <c r="BF156" i="9"/>
  <c r="BF157" i="9"/>
  <c r="BF163" i="9"/>
  <c r="BF165" i="9"/>
  <c r="BF174" i="9"/>
  <c r="BF183" i="9"/>
  <c r="F94" i="9"/>
  <c r="BF143" i="9"/>
  <c r="BF176" i="9"/>
  <c r="BF138" i="9"/>
  <c r="BF139" i="9"/>
  <c r="BF149" i="9"/>
  <c r="BF152" i="9"/>
  <c r="BF170" i="9"/>
  <c r="BF171" i="9"/>
  <c r="BF173" i="9"/>
  <c r="BF185" i="9"/>
  <c r="BF141" i="9"/>
  <c r="BF150" i="9"/>
  <c r="BF158" i="9"/>
  <c r="BF184" i="9"/>
  <c r="BF187" i="9"/>
  <c r="BK129" i="7"/>
  <c r="J129" i="7" s="1"/>
  <c r="J99" i="7" s="1"/>
  <c r="BK168" i="7"/>
  <c r="J168" i="7"/>
  <c r="J105" i="7" s="1"/>
  <c r="BF133" i="8"/>
  <c r="BF165" i="8"/>
  <c r="BF191" i="8"/>
  <c r="BF193" i="8"/>
  <c r="E85" i="8"/>
  <c r="BF164" i="8"/>
  <c r="BF167" i="8"/>
  <c r="BF179" i="8"/>
  <c r="BF185" i="8"/>
  <c r="BF187" i="8"/>
  <c r="BF189" i="8"/>
  <c r="BF194" i="8"/>
  <c r="BF137" i="8"/>
  <c r="BF147" i="8"/>
  <c r="BF157" i="8"/>
  <c r="BF161" i="8"/>
  <c r="BF169" i="8"/>
  <c r="BF171" i="8"/>
  <c r="BF174" i="8"/>
  <c r="J91" i="8"/>
  <c r="BF145" i="8"/>
  <c r="BF176" i="8"/>
  <c r="F127" i="8"/>
  <c r="BF152" i="8"/>
  <c r="BF154" i="8"/>
  <c r="BF170" i="8"/>
  <c r="BF139" i="8"/>
  <c r="BF151" i="8"/>
  <c r="BF155" i="8"/>
  <c r="BF173" i="8"/>
  <c r="J91" i="7"/>
  <c r="BF133" i="7"/>
  <c r="BF161" i="7"/>
  <c r="BF171" i="7"/>
  <c r="BF137" i="7"/>
  <c r="BF139" i="7"/>
  <c r="BF145" i="7"/>
  <c r="E116" i="7"/>
  <c r="BF157" i="7"/>
  <c r="BF170" i="7"/>
  <c r="F94" i="7"/>
  <c r="BF131" i="7"/>
  <c r="BF135" i="7"/>
  <c r="BF151" i="7"/>
  <c r="BF158" i="7"/>
  <c r="BF160" i="7"/>
  <c r="BF152" i="7"/>
  <c r="BF164" i="7"/>
  <c r="BF149" i="7"/>
  <c r="BF156" i="7"/>
  <c r="BF162" i="7"/>
  <c r="BF167" i="7"/>
  <c r="BK127" i="6"/>
  <c r="J127" i="6" s="1"/>
  <c r="J99" i="6" s="1"/>
  <c r="BF155" i="7"/>
  <c r="J91" i="6"/>
  <c r="BF134" i="6"/>
  <c r="BF137" i="6"/>
  <c r="BF155" i="6"/>
  <c r="F94" i="6"/>
  <c r="BF141" i="6"/>
  <c r="BF151" i="6"/>
  <c r="BF168" i="6"/>
  <c r="E85" i="6"/>
  <c r="BF130" i="6"/>
  <c r="BF136" i="6"/>
  <c r="BF138" i="6"/>
  <c r="BF140" i="6"/>
  <c r="BF147" i="6"/>
  <c r="BF158" i="6"/>
  <c r="BF160" i="6"/>
  <c r="BF163" i="6"/>
  <c r="BF166" i="6"/>
  <c r="J131" i="5"/>
  <c r="J103" i="5" s="1"/>
  <c r="BF154" i="6"/>
  <c r="BF164" i="6"/>
  <c r="BF129" i="6"/>
  <c r="BF143" i="6"/>
  <c r="J93" i="5"/>
  <c r="BF130" i="5"/>
  <c r="BF141" i="5"/>
  <c r="BF143" i="5"/>
  <c r="BF148" i="5"/>
  <c r="BF137" i="5"/>
  <c r="BF140" i="5"/>
  <c r="BF142" i="5"/>
  <c r="BK127" i="4"/>
  <c r="J127" i="4" s="1"/>
  <c r="J101" i="4" s="1"/>
  <c r="E113" i="5"/>
  <c r="BF139" i="5"/>
  <c r="BF151" i="5"/>
  <c r="BF144" i="5"/>
  <c r="BF146" i="5"/>
  <c r="BF147" i="5"/>
  <c r="BF149" i="5"/>
  <c r="BF150" i="5"/>
  <c r="F96" i="5"/>
  <c r="BF132" i="5"/>
  <c r="BF134" i="5"/>
  <c r="BF135" i="5"/>
  <c r="BF136" i="5"/>
  <c r="BF138" i="5"/>
  <c r="BF145" i="5"/>
  <c r="BF133" i="5"/>
  <c r="BF152" i="5"/>
  <c r="BF131" i="4"/>
  <c r="BF132" i="4"/>
  <c r="BF143" i="4"/>
  <c r="BK127" i="3"/>
  <c r="J127" i="3"/>
  <c r="J101" i="3" s="1"/>
  <c r="J120" i="4"/>
  <c r="BF134" i="4"/>
  <c r="BF137" i="4"/>
  <c r="BF147" i="4"/>
  <c r="E112" i="4"/>
  <c r="BF139" i="4"/>
  <c r="BF140" i="4"/>
  <c r="BF142" i="4"/>
  <c r="BF144" i="4"/>
  <c r="BF151" i="4"/>
  <c r="F123" i="4"/>
  <c r="BF135" i="4"/>
  <c r="BF136" i="4"/>
  <c r="BF133" i="4"/>
  <c r="BF145" i="4"/>
  <c r="BF146" i="4"/>
  <c r="BF149" i="4"/>
  <c r="BF129" i="4"/>
  <c r="BF130" i="4"/>
  <c r="BF141" i="4"/>
  <c r="BF148" i="4"/>
  <c r="BF138" i="4"/>
  <c r="BF150" i="4"/>
  <c r="J93" i="3"/>
  <c r="BF134" i="3"/>
  <c r="BF144" i="3"/>
  <c r="BF145" i="3"/>
  <c r="BF146" i="3"/>
  <c r="BF147" i="3"/>
  <c r="E112" i="3"/>
  <c r="BF130" i="3"/>
  <c r="BF131" i="3"/>
  <c r="BF132" i="3"/>
  <c r="BF133" i="3"/>
  <c r="BF141" i="3"/>
  <c r="BF151" i="3"/>
  <c r="J171" i="2"/>
  <c r="J106" i="2" s="1"/>
  <c r="BF129" i="3"/>
  <c r="BF139" i="3"/>
  <c r="BF136" i="3"/>
  <c r="BF149" i="3"/>
  <c r="BF150" i="3"/>
  <c r="F123" i="3"/>
  <c r="BF148" i="3"/>
  <c r="BF135" i="3"/>
  <c r="BF137" i="3"/>
  <c r="BF138" i="3"/>
  <c r="J131" i="2"/>
  <c r="J100" i="2" s="1"/>
  <c r="BF140" i="3"/>
  <c r="BF142" i="3"/>
  <c r="BF143" i="3"/>
  <c r="BF152" i="3"/>
  <c r="F94" i="2"/>
  <c r="BF134" i="2"/>
  <c r="BF136" i="2"/>
  <c r="BF138" i="2"/>
  <c r="BF158" i="2"/>
  <c r="BF178" i="2"/>
  <c r="BF182" i="2"/>
  <c r="J91" i="2"/>
  <c r="BF132" i="2"/>
  <c r="BF140" i="2"/>
  <c r="BF151" i="2"/>
  <c r="BF180" i="2"/>
  <c r="BF143" i="2"/>
  <c r="BF162" i="2"/>
  <c r="BF163" i="2"/>
  <c r="BF164" i="2"/>
  <c r="BF156" i="2"/>
  <c r="BF167" i="2"/>
  <c r="BF172" i="2"/>
  <c r="BF176" i="2"/>
  <c r="BF181" i="2"/>
  <c r="BF150" i="2"/>
  <c r="BF157" i="2"/>
  <c r="E85" i="2"/>
  <c r="BF145" i="2"/>
  <c r="BF153" i="2"/>
  <c r="BF166" i="2"/>
  <c r="BF169" i="2"/>
  <c r="BF179" i="2"/>
  <c r="F39" i="2"/>
  <c r="BD96" i="1"/>
  <c r="F39" i="4"/>
  <c r="BB99" i="1"/>
  <c r="F39" i="5"/>
  <c r="BB100" i="1"/>
  <c r="F37" i="6"/>
  <c r="BB102" i="1"/>
  <c r="F37" i="8"/>
  <c r="BB104" i="1"/>
  <c r="F35" i="10"/>
  <c r="AZ106" i="1"/>
  <c r="F38" i="10"/>
  <c r="BC106" i="1"/>
  <c r="F37" i="11"/>
  <c r="BB107" i="1"/>
  <c r="J35" i="14"/>
  <c r="AV110" i="1"/>
  <c r="F37" i="16"/>
  <c r="BD112" i="1"/>
  <c r="F39" i="18"/>
  <c r="BD115" i="1"/>
  <c r="J37" i="20"/>
  <c r="AV119" i="1"/>
  <c r="F37" i="21"/>
  <c r="AZ121" i="1"/>
  <c r="J37" i="22"/>
  <c r="AV122" i="1"/>
  <c r="F37" i="23"/>
  <c r="BD124" i="1"/>
  <c r="F37" i="2"/>
  <c r="BB96" i="1"/>
  <c r="J37" i="4"/>
  <c r="AV99" i="1"/>
  <c r="J35" i="6"/>
  <c r="AV102" i="1"/>
  <c r="F38" i="7"/>
  <c r="BC103" i="1" s="1"/>
  <c r="F37" i="9"/>
  <c r="BB105" i="1"/>
  <c r="F35" i="11"/>
  <c r="AZ107" i="1"/>
  <c r="F37" i="12"/>
  <c r="BB108" i="1" s="1"/>
  <c r="F39" i="13"/>
  <c r="BD109" i="1"/>
  <c r="F38" i="15"/>
  <c r="BC111" i="1" s="1"/>
  <c r="F35" i="15"/>
  <c r="AZ111" i="1" s="1"/>
  <c r="F36" i="16"/>
  <c r="BC112" i="1"/>
  <c r="F38" i="18"/>
  <c r="BC115" i="1" s="1"/>
  <c r="F37" i="20"/>
  <c r="AZ119" i="1" s="1"/>
  <c r="F41" i="20"/>
  <c r="BD119" i="1"/>
  <c r="F39" i="21"/>
  <c r="BB121" i="1" s="1"/>
  <c r="F35" i="23"/>
  <c r="BB124" i="1" s="1"/>
  <c r="AS95" i="1"/>
  <c r="J37" i="3"/>
  <c r="AV98" i="1" s="1"/>
  <c r="F40" i="3"/>
  <c r="BC98" i="1"/>
  <c r="F35" i="6"/>
  <c r="AZ102" i="1"/>
  <c r="J35" i="8"/>
  <c r="AV104" i="1" s="1"/>
  <c r="F38" i="9"/>
  <c r="BC105" i="1"/>
  <c r="F39" i="12"/>
  <c r="BD108" i="1"/>
  <c r="F37" i="13"/>
  <c r="BB109" i="1" s="1"/>
  <c r="F39" i="14"/>
  <c r="BD110" i="1"/>
  <c r="F33" i="16"/>
  <c r="AZ112" i="1"/>
  <c r="F37" i="18"/>
  <c r="BB115" i="1" s="1"/>
  <c r="F40" i="20"/>
  <c r="BC119" i="1"/>
  <c r="F39" i="20"/>
  <c r="BB119" i="1"/>
  <c r="F40" i="21"/>
  <c r="BC121" i="1" s="1"/>
  <c r="F33" i="23"/>
  <c r="AZ124" i="1"/>
  <c r="F35" i="2"/>
  <c r="AZ96" i="1"/>
  <c r="F40" i="4"/>
  <c r="BC99" i="1" s="1"/>
  <c r="F37" i="5"/>
  <c r="AZ100" i="1" s="1"/>
  <c r="F37" i="7"/>
  <c r="BB103" i="1"/>
  <c r="F35" i="9"/>
  <c r="AZ105" i="1" s="1"/>
  <c r="F38" i="11"/>
  <c r="BC107" i="1" s="1"/>
  <c r="F37" i="14"/>
  <c r="BB110" i="1"/>
  <c r="F37" i="17"/>
  <c r="BB114" i="1"/>
  <c r="F38" i="17"/>
  <c r="BC114" i="1"/>
  <c r="J35" i="18"/>
  <c r="AV115" i="1"/>
  <c r="F39" i="19"/>
  <c r="BB118" i="1" s="1"/>
  <c r="F41" i="21"/>
  <c r="BD121" i="1" s="1"/>
  <c r="F35" i="24"/>
  <c r="AZ125" i="1"/>
  <c r="F38" i="24"/>
  <c r="BC125" i="1" s="1"/>
  <c r="F38" i="2"/>
  <c r="BC96" i="1" s="1"/>
  <c r="F40" i="5"/>
  <c r="BC100" i="1"/>
  <c r="F38" i="6"/>
  <c r="BC102" i="1" s="1"/>
  <c r="F39" i="7"/>
  <c r="BD103" i="1" s="1"/>
  <c r="F39" i="9"/>
  <c r="BD105" i="1"/>
  <c r="F39" i="10"/>
  <c r="BD106" i="1" s="1"/>
  <c r="J35" i="12"/>
  <c r="AV108" i="1" s="1"/>
  <c r="F38" i="13"/>
  <c r="BC109" i="1"/>
  <c r="F38" i="14"/>
  <c r="BC110" i="1" s="1"/>
  <c r="J35" i="17"/>
  <c r="AV114" i="1" s="1"/>
  <c r="F35" i="18"/>
  <c r="AZ115" i="1"/>
  <c r="F41" i="19"/>
  <c r="BD118" i="1" s="1"/>
  <c r="J37" i="21"/>
  <c r="AV121" i="1" s="1"/>
  <c r="F39" i="22"/>
  <c r="BB122" i="1"/>
  <c r="F37" i="24"/>
  <c r="BB125" i="1" s="1"/>
  <c r="F37" i="3"/>
  <c r="AZ98" i="1" s="1"/>
  <c r="F37" i="4"/>
  <c r="AZ99" i="1"/>
  <c r="F41" i="5"/>
  <c r="BD100" i="1" s="1"/>
  <c r="J35" i="7"/>
  <c r="AV103" i="1" s="1"/>
  <c r="F39" i="8"/>
  <c r="BD104" i="1"/>
  <c r="F37" i="10"/>
  <c r="BB106" i="1" s="1"/>
  <c r="F38" i="12"/>
  <c r="BC108" i="1" s="1"/>
  <c r="J35" i="13"/>
  <c r="AV109" i="1"/>
  <c r="F37" i="15"/>
  <c r="BB111" i="1" s="1"/>
  <c r="F35" i="16"/>
  <c r="BB112" i="1" s="1"/>
  <c r="J37" i="19"/>
  <c r="AV118" i="1"/>
  <c r="F40" i="22"/>
  <c r="BC122" i="1" s="1"/>
  <c r="J35" i="24"/>
  <c r="AV125" i="1" s="1"/>
  <c r="F39" i="24"/>
  <c r="BD125" i="1"/>
  <c r="J35" i="2"/>
  <c r="AV96" i="1" s="1"/>
  <c r="F41" i="4"/>
  <c r="BD99" i="1" s="1"/>
  <c r="F39" i="6"/>
  <c r="BD102" i="1"/>
  <c r="F35" i="8"/>
  <c r="AZ104" i="1" s="1"/>
  <c r="J35" i="9"/>
  <c r="AV105" i="1" s="1"/>
  <c r="F39" i="11"/>
  <c r="BD107" i="1"/>
  <c r="F35" i="14"/>
  <c r="AZ110" i="1" s="1"/>
  <c r="J33" i="16"/>
  <c r="AV112" i="1" s="1"/>
  <c r="F40" i="19"/>
  <c r="BC118" i="1"/>
  <c r="F41" i="22"/>
  <c r="BD122" i="1" s="1"/>
  <c r="J33" i="23"/>
  <c r="AV124" i="1" s="1"/>
  <c r="AS116" i="1"/>
  <c r="F41" i="3"/>
  <c r="BD98" i="1" s="1"/>
  <c r="F39" i="3"/>
  <c r="BB98" i="1"/>
  <c r="J37" i="5"/>
  <c r="AV100" i="1"/>
  <c r="F35" i="7"/>
  <c r="AZ103" i="1" s="1"/>
  <c r="F38" i="8"/>
  <c r="BC104" i="1"/>
  <c r="J35" i="10"/>
  <c r="AV106" i="1"/>
  <c r="F35" i="12"/>
  <c r="AZ108" i="1" s="1"/>
  <c r="F35" i="13"/>
  <c r="AZ109" i="1"/>
  <c r="F39" i="15"/>
  <c r="BD111" i="1"/>
  <c r="J35" i="15"/>
  <c r="AV111" i="1" s="1"/>
  <c r="F35" i="17"/>
  <c r="AZ114" i="1"/>
  <c r="F39" i="17"/>
  <c r="BD114" i="1"/>
  <c r="F37" i="19"/>
  <c r="AZ118" i="1" s="1"/>
  <c r="F37" i="22"/>
  <c r="AZ122" i="1"/>
  <c r="F36" i="23"/>
  <c r="BC124" i="1"/>
  <c r="BK131" i="22" l="1"/>
  <c r="BK130" i="22" s="1"/>
  <c r="J130" i="22" s="1"/>
  <c r="J100" i="22" s="1"/>
  <c r="R127" i="13"/>
  <c r="T127" i="13"/>
  <c r="BK131" i="8"/>
  <c r="J131" i="8"/>
  <c r="J99" i="8" s="1"/>
  <c r="R177" i="9"/>
  <c r="R127" i="16"/>
  <c r="R126" i="16" s="1"/>
  <c r="P131" i="22"/>
  <c r="P130" i="22"/>
  <c r="AU122" i="1" s="1"/>
  <c r="AU120" i="1" s="1"/>
  <c r="T136" i="19"/>
  <c r="P127" i="15"/>
  <c r="AU111" i="1" s="1"/>
  <c r="T127" i="6"/>
  <c r="T126" i="6"/>
  <c r="R130" i="2"/>
  <c r="P126" i="14"/>
  <c r="P125" i="14"/>
  <c r="AU110" i="1" s="1"/>
  <c r="R127" i="11"/>
  <c r="P130" i="2"/>
  <c r="P159" i="19"/>
  <c r="T129" i="18"/>
  <c r="R130" i="20"/>
  <c r="R129" i="20" s="1"/>
  <c r="T126" i="12"/>
  <c r="T125" i="12"/>
  <c r="P127" i="16"/>
  <c r="P126" i="16"/>
  <c r="AU112" i="1"/>
  <c r="R177" i="8"/>
  <c r="R130" i="8"/>
  <c r="R136" i="19"/>
  <c r="R135" i="19" s="1"/>
  <c r="BK128" i="5"/>
  <c r="J128" i="5"/>
  <c r="J101" i="5"/>
  <c r="R122" i="23"/>
  <c r="R121" i="23"/>
  <c r="R126" i="14"/>
  <c r="R125" i="14" s="1"/>
  <c r="T131" i="9"/>
  <c r="T127" i="16"/>
  <c r="T126" i="16" s="1"/>
  <c r="T130" i="2"/>
  <c r="T129" i="2"/>
  <c r="T129" i="17"/>
  <c r="T128" i="17"/>
  <c r="T127" i="11"/>
  <c r="T129" i="7"/>
  <c r="T128" i="7"/>
  <c r="R170" i="2"/>
  <c r="R128" i="15"/>
  <c r="R127" i="15"/>
  <c r="P127" i="13"/>
  <c r="AU109" i="1" s="1"/>
  <c r="R131" i="22"/>
  <c r="R130" i="22"/>
  <c r="P136" i="19"/>
  <c r="P130" i="8"/>
  <c r="AU104" i="1"/>
  <c r="R129" i="18"/>
  <c r="P170" i="2"/>
  <c r="BK132" i="9"/>
  <c r="J132" i="9" s="1"/>
  <c r="J99" i="9" s="1"/>
  <c r="R129" i="7"/>
  <c r="R128" i="7" s="1"/>
  <c r="P129" i="18"/>
  <c r="AU115" i="1"/>
  <c r="AU113" i="1" s="1"/>
  <c r="BK122" i="23"/>
  <c r="J122" i="23"/>
  <c r="J97" i="23"/>
  <c r="T131" i="22"/>
  <c r="T130" i="22"/>
  <c r="P177" i="9"/>
  <c r="P131" i="9" s="1"/>
  <c r="AU105" i="1" s="1"/>
  <c r="T177" i="8"/>
  <c r="T130" i="8" s="1"/>
  <c r="R127" i="6"/>
  <c r="R126" i="6"/>
  <c r="R128" i="21"/>
  <c r="R127" i="21"/>
  <c r="R159" i="19"/>
  <c r="T159" i="19"/>
  <c r="T135" i="19"/>
  <c r="P129" i="7"/>
  <c r="P128" i="7"/>
  <c r="AU103" i="1"/>
  <c r="BK130" i="2"/>
  <c r="BK129" i="2"/>
  <c r="J129" i="2"/>
  <c r="J32" i="2" s="1"/>
  <c r="AG96" i="1" s="1"/>
  <c r="R129" i="17"/>
  <c r="R128" i="17"/>
  <c r="P127" i="11"/>
  <c r="AU107" i="1" s="1"/>
  <c r="R132" i="9"/>
  <c r="R131" i="9"/>
  <c r="BK126" i="14"/>
  <c r="J126" i="14"/>
  <c r="J99" i="14"/>
  <c r="BK198" i="17"/>
  <c r="J198" i="17"/>
  <c r="J105" i="17"/>
  <c r="BK140" i="13"/>
  <c r="J140" i="13"/>
  <c r="J103" i="13"/>
  <c r="BK123" i="24"/>
  <c r="J123" i="24"/>
  <c r="J99" i="24"/>
  <c r="BK136" i="19"/>
  <c r="J136" i="19"/>
  <c r="J101" i="19"/>
  <c r="J128" i="21"/>
  <c r="J101" i="21" s="1"/>
  <c r="BK129" i="20"/>
  <c r="J129" i="20"/>
  <c r="J159" i="19"/>
  <c r="J107" i="19"/>
  <c r="BK128" i="17"/>
  <c r="J128" i="17" s="1"/>
  <c r="J98" i="17" s="1"/>
  <c r="BK126" i="16"/>
  <c r="J126" i="16" s="1"/>
  <c r="J30" i="16" s="1"/>
  <c r="AG112" i="1" s="1"/>
  <c r="J127" i="16"/>
  <c r="J97" i="16"/>
  <c r="AG111" i="1"/>
  <c r="J98" i="15"/>
  <c r="J128" i="15"/>
  <c r="J99" i="15" s="1"/>
  <c r="J128" i="13"/>
  <c r="J99" i="13"/>
  <c r="J126" i="12"/>
  <c r="J99" i="12"/>
  <c r="BK122" i="10"/>
  <c r="J122" i="10" s="1"/>
  <c r="J98" i="10" s="1"/>
  <c r="BK131" i="9"/>
  <c r="J131" i="9" s="1"/>
  <c r="J98" i="9" s="1"/>
  <c r="BK128" i="7"/>
  <c r="J128" i="7" s="1"/>
  <c r="J98" i="7" s="1"/>
  <c r="BK126" i="6"/>
  <c r="J126" i="6" s="1"/>
  <c r="J98" i="6" s="1"/>
  <c r="BK126" i="4"/>
  <c r="J126" i="4" s="1"/>
  <c r="J100" i="4" s="1"/>
  <c r="BK126" i="3"/>
  <c r="J126" i="3" s="1"/>
  <c r="J100" i="3" s="1"/>
  <c r="AU97" i="1"/>
  <c r="J38" i="4"/>
  <c r="AW99" i="1"/>
  <c r="AT99" i="1"/>
  <c r="BC97" i="1"/>
  <c r="AY97" i="1"/>
  <c r="J36" i="7"/>
  <c r="AW103" i="1" s="1"/>
  <c r="AT103" i="1" s="1"/>
  <c r="J36" i="11"/>
  <c r="AW107" i="1" s="1"/>
  <c r="AT107" i="1" s="1"/>
  <c r="BC101" i="1"/>
  <c r="AY101" i="1" s="1"/>
  <c r="AZ113" i="1"/>
  <c r="AV113" i="1"/>
  <c r="BC113" i="1"/>
  <c r="AY113" i="1"/>
  <c r="J36" i="18"/>
  <c r="AW115" i="1" s="1"/>
  <c r="AT115" i="1" s="1"/>
  <c r="BD120" i="1"/>
  <c r="J34" i="23"/>
  <c r="AW124" i="1" s="1"/>
  <c r="AT124" i="1" s="1"/>
  <c r="J36" i="2"/>
  <c r="AW96" i="1"/>
  <c r="AT96" i="1"/>
  <c r="J36" i="9"/>
  <c r="AW105" i="1"/>
  <c r="AT105" i="1"/>
  <c r="J36" i="13"/>
  <c r="AW109" i="1"/>
  <c r="AT109" i="1"/>
  <c r="BB101" i="1"/>
  <c r="AX101" i="1"/>
  <c r="F36" i="17"/>
  <c r="BA114" i="1" s="1"/>
  <c r="J32" i="18"/>
  <c r="AG115" i="1"/>
  <c r="BC117" i="1"/>
  <c r="BD117" i="1"/>
  <c r="AZ117" i="1"/>
  <c r="AV117" i="1" s="1"/>
  <c r="J38" i="20"/>
  <c r="AW119" i="1"/>
  <c r="AT119" i="1" s="1"/>
  <c r="J34" i="21"/>
  <c r="AG121" i="1"/>
  <c r="J38" i="22"/>
  <c r="AW122" i="1"/>
  <c r="AT122" i="1"/>
  <c r="AS94" i="1"/>
  <c r="F38" i="5"/>
  <c r="BA100" i="1"/>
  <c r="F36" i="6"/>
  <c r="BA102" i="1"/>
  <c r="F36" i="10"/>
  <c r="BA106" i="1" s="1"/>
  <c r="J36" i="12"/>
  <c r="AW108" i="1"/>
  <c r="AT108" i="1" s="1"/>
  <c r="BD101" i="1"/>
  <c r="J36" i="17"/>
  <c r="AW114" i="1"/>
  <c r="AT114" i="1" s="1"/>
  <c r="BB117" i="1"/>
  <c r="F38" i="20"/>
  <c r="BA119" i="1" s="1"/>
  <c r="AZ120" i="1"/>
  <c r="AV120" i="1"/>
  <c r="BC120" i="1"/>
  <c r="AY120" i="1"/>
  <c r="F34" i="23"/>
  <c r="BA124" i="1" s="1"/>
  <c r="BB97" i="1"/>
  <c r="AX97" i="1"/>
  <c r="J38" i="5"/>
  <c r="AW100" i="1"/>
  <c r="AT100" i="1"/>
  <c r="F36" i="7"/>
  <c r="BA103" i="1"/>
  <c r="F36" i="11"/>
  <c r="BA107" i="1" s="1"/>
  <c r="AZ101" i="1"/>
  <c r="AV101" i="1"/>
  <c r="F36" i="18"/>
  <c r="BA115" i="1"/>
  <c r="BB120" i="1"/>
  <c r="AX120" i="1" s="1"/>
  <c r="F38" i="22"/>
  <c r="BA122" i="1"/>
  <c r="F36" i="2"/>
  <c r="BA96" i="1"/>
  <c r="J36" i="8"/>
  <c r="AW104" i="1" s="1"/>
  <c r="AT104" i="1" s="1"/>
  <c r="F36" i="12"/>
  <c r="BA108" i="1" s="1"/>
  <c r="F36" i="15"/>
  <c r="BA111" i="1"/>
  <c r="BD113" i="1"/>
  <c r="F38" i="19"/>
  <c r="BA118" i="1"/>
  <c r="BC123" i="1"/>
  <c r="AY123" i="1"/>
  <c r="F36" i="24"/>
  <c r="BA125" i="1" s="1"/>
  <c r="AU123" i="1"/>
  <c r="F38" i="3"/>
  <c r="BA98" i="1" s="1"/>
  <c r="BD97" i="1"/>
  <c r="F36" i="8"/>
  <c r="BA104" i="1" s="1"/>
  <c r="J32" i="11"/>
  <c r="AG107" i="1"/>
  <c r="J36" i="14"/>
  <c r="AW110" i="1"/>
  <c r="AT110" i="1"/>
  <c r="F34" i="16"/>
  <c r="BA112" i="1"/>
  <c r="J34" i="20"/>
  <c r="AG119" i="1" s="1"/>
  <c r="F38" i="21"/>
  <c r="BA121" i="1"/>
  <c r="AZ123" i="1"/>
  <c r="AV123" i="1"/>
  <c r="BB123" i="1"/>
  <c r="AX123" i="1" s="1"/>
  <c r="F38" i="4"/>
  <c r="BA99" i="1" s="1"/>
  <c r="AZ97" i="1"/>
  <c r="AV97" i="1"/>
  <c r="F36" i="9"/>
  <c r="BA105" i="1"/>
  <c r="J32" i="12"/>
  <c r="AG108" i="1" s="1"/>
  <c r="F36" i="14"/>
  <c r="BA110" i="1"/>
  <c r="J34" i="16"/>
  <c r="AW112" i="1"/>
  <c r="AT112" i="1"/>
  <c r="J38" i="21"/>
  <c r="AW121" i="1"/>
  <c r="AT121" i="1"/>
  <c r="BD123" i="1"/>
  <c r="J38" i="3"/>
  <c r="AW98" i="1"/>
  <c r="AT98" i="1"/>
  <c r="J36" i="6"/>
  <c r="AW102" i="1"/>
  <c r="AT102" i="1"/>
  <c r="J36" i="10"/>
  <c r="AW106" i="1"/>
  <c r="AT106" i="1"/>
  <c r="F36" i="13"/>
  <c r="BA109" i="1"/>
  <c r="J36" i="15"/>
  <c r="AW111" i="1" s="1"/>
  <c r="AT111" i="1" s="1"/>
  <c r="AN111" i="1" s="1"/>
  <c r="BB113" i="1"/>
  <c r="AX113" i="1"/>
  <c r="J38" i="19"/>
  <c r="AW118" i="1" s="1"/>
  <c r="AT118" i="1" s="1"/>
  <c r="J36" i="24"/>
  <c r="AW125" i="1" s="1"/>
  <c r="AT125" i="1" s="1"/>
  <c r="J34" i="22" l="1"/>
  <c r="AG122" i="1" s="1"/>
  <c r="AN122" i="1" s="1"/>
  <c r="J131" i="22"/>
  <c r="J101" i="22" s="1"/>
  <c r="P129" i="2"/>
  <c r="AU96" i="1"/>
  <c r="P135" i="19"/>
  <c r="AU118" i="1" s="1"/>
  <c r="AU117" i="1" s="1"/>
  <c r="AU116" i="1" s="1"/>
  <c r="R129" i="2"/>
  <c r="BK125" i="14"/>
  <c r="J125" i="14" s="1"/>
  <c r="J98" i="14" s="1"/>
  <c r="BK130" i="8"/>
  <c r="J130" i="8" s="1"/>
  <c r="J98" i="8" s="1"/>
  <c r="J98" i="2"/>
  <c r="BK122" i="24"/>
  <c r="J122" i="24"/>
  <c r="J32" i="24" s="1"/>
  <c r="AG125" i="1" s="1"/>
  <c r="BK135" i="19"/>
  <c r="J135" i="19" s="1"/>
  <c r="J100" i="19" s="1"/>
  <c r="BK121" i="23"/>
  <c r="J121" i="23" s="1"/>
  <c r="J96" i="23" s="1"/>
  <c r="J130" i="2"/>
  <c r="J99" i="2" s="1"/>
  <c r="BK127" i="13"/>
  <c r="J127" i="13"/>
  <c r="J32" i="13" s="1"/>
  <c r="AG109" i="1" s="1"/>
  <c r="BK127" i="5"/>
  <c r="J127" i="5"/>
  <c r="J100" i="5"/>
  <c r="AN121" i="1"/>
  <c r="J43" i="22"/>
  <c r="AN119" i="1"/>
  <c r="J100" i="20"/>
  <c r="J43" i="21"/>
  <c r="J43" i="20"/>
  <c r="AN115" i="1"/>
  <c r="J41" i="18"/>
  <c r="AN112" i="1"/>
  <c r="J96" i="16"/>
  <c r="J39" i="16"/>
  <c r="J41" i="15"/>
  <c r="AN108" i="1"/>
  <c r="AN107" i="1"/>
  <c r="J41" i="12"/>
  <c r="J41" i="11"/>
  <c r="J41" i="2"/>
  <c r="AN96" i="1"/>
  <c r="AU95" i="1"/>
  <c r="BC95" i="1"/>
  <c r="AY95" i="1" s="1"/>
  <c r="J32" i="17"/>
  <c r="AG114" i="1"/>
  <c r="AG113" i="1" s="1"/>
  <c r="BA120" i="1"/>
  <c r="AW120" i="1"/>
  <c r="AT120" i="1" s="1"/>
  <c r="J34" i="3"/>
  <c r="AG98" i="1"/>
  <c r="BB95" i="1"/>
  <c r="AX95" i="1" s="1"/>
  <c r="BA113" i="1"/>
  <c r="AW113" i="1"/>
  <c r="AT113" i="1" s="1"/>
  <c r="BA123" i="1"/>
  <c r="AW123" i="1"/>
  <c r="AT123" i="1" s="1"/>
  <c r="BA97" i="1"/>
  <c r="AW97" i="1"/>
  <c r="AT97" i="1" s="1"/>
  <c r="BA101" i="1"/>
  <c r="AW101" i="1"/>
  <c r="AT101" i="1" s="1"/>
  <c r="BB116" i="1"/>
  <c r="AX116" i="1"/>
  <c r="AU101" i="1"/>
  <c r="BD95" i="1"/>
  <c r="J32" i="10"/>
  <c r="AG106" i="1"/>
  <c r="AN106" i="1" s="1"/>
  <c r="AY117" i="1"/>
  <c r="BD116" i="1"/>
  <c r="J32" i="7"/>
  <c r="AG103" i="1" s="1"/>
  <c r="AN103" i="1" s="1"/>
  <c r="J34" i="4"/>
  <c r="AG99" i="1" s="1"/>
  <c r="AN99" i="1" s="1"/>
  <c r="J32" i="9"/>
  <c r="AG105" i="1" s="1"/>
  <c r="AN105" i="1" s="1"/>
  <c r="AX117" i="1"/>
  <c r="BC116" i="1"/>
  <c r="AY116" i="1"/>
  <c r="J32" i="6"/>
  <c r="AG102" i="1" s="1"/>
  <c r="AG120" i="1"/>
  <c r="AZ95" i="1"/>
  <c r="BA117" i="1"/>
  <c r="AZ116" i="1"/>
  <c r="AV116" i="1"/>
  <c r="J41" i="24" l="1"/>
  <c r="J41" i="13"/>
  <c r="J98" i="13"/>
  <c r="J98" i="24"/>
  <c r="AN120" i="1"/>
  <c r="J41" i="17"/>
  <c r="AN114" i="1"/>
  <c r="J41" i="10"/>
  <c r="J41" i="9"/>
  <c r="J41" i="7"/>
  <c r="J41" i="6"/>
  <c r="AN102" i="1"/>
  <c r="J43" i="4"/>
  <c r="J43" i="3"/>
  <c r="AN98" i="1"/>
  <c r="AN113" i="1"/>
  <c r="AN109" i="1"/>
  <c r="AN125" i="1"/>
  <c r="AU94" i="1"/>
  <c r="BC94" i="1"/>
  <c r="W32" i="1" s="1"/>
  <c r="J30" i="23"/>
  <c r="AG124" i="1"/>
  <c r="AG123" i="1" s="1"/>
  <c r="AW117" i="1"/>
  <c r="AT117" i="1"/>
  <c r="J32" i="8"/>
  <c r="AG104" i="1"/>
  <c r="AN104" i="1"/>
  <c r="J34" i="19"/>
  <c r="AG118" i="1"/>
  <c r="AN118" i="1"/>
  <c r="AV95" i="1"/>
  <c r="J32" i="14"/>
  <c r="AG110" i="1"/>
  <c r="AN110" i="1" s="1"/>
  <c r="BA116" i="1"/>
  <c r="AW116" i="1"/>
  <c r="AT116" i="1" s="1"/>
  <c r="AZ94" i="1"/>
  <c r="W29" i="1"/>
  <c r="J34" i="5"/>
  <c r="AG100" i="1"/>
  <c r="AN100" i="1"/>
  <c r="BB94" i="1"/>
  <c r="W31" i="1"/>
  <c r="BA95" i="1"/>
  <c r="BD94" i="1"/>
  <c r="W33" i="1"/>
  <c r="J41" i="8" l="1"/>
  <c r="J43" i="19"/>
  <c r="J39" i="23"/>
  <c r="J41" i="14"/>
  <c r="J43" i="5"/>
  <c r="AN124" i="1"/>
  <c r="AN123" i="1"/>
  <c r="AG101" i="1"/>
  <c r="AX94" i="1"/>
  <c r="AG97" i="1"/>
  <c r="AG95" i="1"/>
  <c r="BA94" i="1"/>
  <c r="AW94" i="1"/>
  <c r="AK30" i="1"/>
  <c r="AG117" i="1"/>
  <c r="AG116" i="1"/>
  <c r="AN116" i="1"/>
  <c r="AV94" i="1"/>
  <c r="AK29" i="1"/>
  <c r="AW95" i="1"/>
  <c r="AT95" i="1" s="1"/>
  <c r="AY94" i="1"/>
  <c r="AN95" i="1" l="1"/>
  <c r="AN101" i="1"/>
  <c r="AN97" i="1"/>
  <c r="AN117" i="1"/>
  <c r="AG94" i="1"/>
  <c r="AK26" i="1"/>
  <c r="AK35" i="1"/>
  <c r="AT94" i="1"/>
  <c r="W30" i="1"/>
  <c r="AN94" i="1" l="1"/>
</calcChain>
</file>

<file path=xl/sharedStrings.xml><?xml version="1.0" encoding="utf-8"?>
<sst xmlns="http://schemas.openxmlformats.org/spreadsheetml/2006/main" count="21225" uniqueCount="2976">
  <si>
    <t>Export Komplet</t>
  </si>
  <si>
    <t/>
  </si>
  <si>
    <t>2.0</t>
  </si>
  <si>
    <t>ZAMOK</t>
  </si>
  <si>
    <t>False</t>
  </si>
  <si>
    <t>{9b62e97f-b6fc-45cf-bb21-e1d07d9c58de}</t>
  </si>
  <si>
    <t>0,001</t>
  </si>
  <si>
    <t>20</t>
  </si>
  <si>
    <t>0,01</t>
  </si>
  <si>
    <t>REKAPITULÁCIA STAVBY</t>
  </si>
  <si>
    <t>v ---  nižšie sa nachádzajú doplnkové a pomocné údaje k zostavám  --- v</t>
  </si>
  <si>
    <t>Návod na vyplnenie</t>
  </si>
  <si>
    <t>Kód:</t>
  </si>
  <si>
    <t>16433</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</si>
  <si>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</si>
  <si>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</si>
  <si>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Verejný cintorín - vstupná časť</t>
  </si>
  <si>
    <t>JKSO:</t>
  </si>
  <si>
    <t>KS:</t>
  </si>
  <si>
    <t>Miesto:</t>
  </si>
  <si>
    <t>Rastislavova 83, Košice</t>
  </si>
  <si>
    <t>Dátum:</t>
  </si>
  <si>
    <t>Objednávateľ:</t>
  </si>
  <si>
    <t>IČO:</t>
  </si>
  <si>
    <t>Mesto Košice, Tr.SNP48/A, Košice</t>
  </si>
  <si>
    <t>IČ DPH:</t>
  </si>
  <si>
    <t>Zhotoviteľ:</t>
  </si>
  <si>
    <t>Vyplň údaj</t>
  </si>
  <si>
    <t>Projektant:</t>
  </si>
  <si>
    <t>STOA architekti s.r.o., Slovenská 28, Prešov</t>
  </si>
  <si>
    <t>True</t>
  </si>
  <si>
    <t>Spracovateľ:</t>
  </si>
  <si>
    <t>ing. Ľ. Šáriczká</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</si>
  <si>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</si>
  <si>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</si>
  <si>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</si>
  <si>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</si>
  <si>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</si>
  <si>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</si>
  <si>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</si>
  <si>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</si>
  <si>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</si>
  <si>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</si>
  <si>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</si>
  <si>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</si>
  <si>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</si>
  <si>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</si>
  <si>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</si>
  <si>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</si>
  <si>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</si>
  <si>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</si>
  <si>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</si>
  <si>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</si>
  <si>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</si>
  <si>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</si>
  <si>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</si>
  <si>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</si>
  <si>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</si>
  <si>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</si>
  <si>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</si>
  <si>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</si>
  <si>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</si>
  <si>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</si>
  <si>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</si>
  <si>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</si>
  <si>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</si>
  <si>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</si>
  <si>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</si>
  <si>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</si>
  <si>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</si>
  <si>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</si>
  <si>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</si>
  <si>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</si>
  <si>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</si>
  <si>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</si>
  <si>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</si>
  <si>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</si>
  <si>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</si>
  <si>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SO 01</t>
  </si>
  <si>
    <t>Búracie práce a príprava územia</t>
  </si>
  <si>
    <t>STA</t>
  </si>
  <si>
    <t>1</t>
  </si>
  <si>
    <t>{2ed515da-a16e-4596-a3db-d1f9069ef51d}</t>
  </si>
  <si>
    <t>/</t>
  </si>
  <si>
    <t>01-1</t>
  </si>
  <si>
    <t>Objekt na parkovisku</t>
  </si>
  <si>
    <t>Časť</t>
  </si>
  <si>
    <t>2</t>
  </si>
  <si>
    <t>{0f708af7-ab95-42b2-b1b5-d4594bd81ae4}</t>
  </si>
  <si>
    <t>01-2</t>
  </si>
  <si>
    <t xml:space="preserve">Úprava rozvodov Telekom   </t>
  </si>
  <si>
    <t>{44099545-8560-4863-997b-73836a1f1237}</t>
  </si>
  <si>
    <t>01-2-1</t>
  </si>
  <si>
    <t>Úprava rozvodov Telekom preložka TF kábla zemné práce</t>
  </si>
  <si>
    <t>3</t>
  </si>
  <si>
    <t>{e7b9ddff-e56b-40f5-b9ca-9be941c3ab3e}</t>
  </si>
  <si>
    <t>01-2-2</t>
  </si>
  <si>
    <t>Úprava rozvodov Telekom preložka TF kábla demontáž,montáž</t>
  </si>
  <si>
    <t>{4e051033-0884-4fde-9ec0-b87adf6038f0}</t>
  </si>
  <si>
    <t>01-2-3</t>
  </si>
  <si>
    <t>Úprava rozvodov Telekom ochrana jestvujúcich TF káblov zemné práce,montáž</t>
  </si>
  <si>
    <t>{549fe799-89ad-4c95-a779-8c86168ce962}</t>
  </si>
  <si>
    <t>SO 02</t>
  </si>
  <si>
    <t>Architektúra</t>
  </si>
  <si>
    <t>{f3a5e943-f0fe-433a-8f65-710193624b9b}</t>
  </si>
  <si>
    <t>02-1</t>
  </si>
  <si>
    <t>Optická zástena</t>
  </si>
  <si>
    <t>{886d4bdb-f89d-4464-989d-94d4f539559e}</t>
  </si>
  <si>
    <t>02-2</t>
  </si>
  <si>
    <t>Pietne miesto</t>
  </si>
  <si>
    <t>{e842effd-b32f-4f1b-80fa-9a3cfe5cb226}</t>
  </si>
  <si>
    <t>02-3</t>
  </si>
  <si>
    <t>Schodiská</t>
  </si>
  <si>
    <t>{d694aced-08f1-41e3-8613-a007bb188f4b}</t>
  </si>
  <si>
    <t>02-4</t>
  </si>
  <si>
    <t>Vstupný portál</t>
  </si>
  <si>
    <t>{e4af753e-620e-43c4-a11a-3843fdc52643}</t>
  </si>
  <si>
    <t>02-5</t>
  </si>
  <si>
    <t>Prístrešok + predajný pult</t>
  </si>
  <si>
    <t>{f4bb5e3e-7315-48e8-80bd-84c12c7264c4}</t>
  </si>
  <si>
    <t>02-6</t>
  </si>
  <si>
    <t xml:space="preserve">Z stĺpik, P+V stĺpik, Stojan na bicykle </t>
  </si>
  <si>
    <t>{56304ae0-b504-461d-9e8d-dacca9d74a64}</t>
  </si>
  <si>
    <t>02-7</t>
  </si>
  <si>
    <t>Lavička, infotabuľa</t>
  </si>
  <si>
    <t>{bf6ca031-d236-4f42-8382-ed144b77f6db}</t>
  </si>
  <si>
    <t>02-8</t>
  </si>
  <si>
    <t xml:space="preserve">Kôš na odpad, kôš na separovaný odpad, výtok vody </t>
  </si>
  <si>
    <t>{7f614109-236d-449c-a7cb-28bd03798e26}</t>
  </si>
  <si>
    <t>02-9</t>
  </si>
  <si>
    <t>Podzemný kontajner</t>
  </si>
  <si>
    <t>{c6a1709d-4705-4657-b65f-d14f08eab174}</t>
  </si>
  <si>
    <t>02-11</t>
  </si>
  <si>
    <t>Trakčný stožiar, výtvarné dielo, sviečkomat</t>
  </si>
  <si>
    <t>{fed0b30f-4f4b-4dbd-9de5-c2f14f66e4ee}</t>
  </si>
  <si>
    <t>SO 03</t>
  </si>
  <si>
    <t>Komunikácie a spevnené plochy</t>
  </si>
  <si>
    <t>{42d99158-806f-4fd1-8f5e-163c4266de90}</t>
  </si>
  <si>
    <t>SO 04</t>
  </si>
  <si>
    <t>Dažďová kanalizácia</t>
  </si>
  <si>
    <t>{06c750c1-6535-4f9d-a80d-cb16498e366b}</t>
  </si>
  <si>
    <t>04-1</t>
  </si>
  <si>
    <t>{4d45f5c7-9862-4937-bdd7-7fade467d6b0}</t>
  </si>
  <si>
    <t>04-2</t>
  </si>
  <si>
    <t>Automatické zavlažovanie</t>
  </si>
  <si>
    <t>{cbd6e78a-caa2-449e-b8b0-118726cc6aa0}</t>
  </si>
  <si>
    <t>SO 05</t>
  </si>
  <si>
    <t xml:space="preserve">Elektro a SLP      </t>
  </si>
  <si>
    <t>{ccc624ff-8367-405b-b21c-754e8ebcfe08}</t>
  </si>
  <si>
    <t>05-1</t>
  </si>
  <si>
    <t>Verejné osvetlenie a rozvody NN</t>
  </si>
  <si>
    <t>{23b98251-8062-4e14-bd23-7dac9a16eb5c}</t>
  </si>
  <si>
    <t>05-1-1</t>
  </si>
  <si>
    <t>Verejné osvetlenie a rozvody nn</t>
  </si>
  <si>
    <t>{f0957c89-d7c8-4025-8786-2f8f49be36ce}</t>
  </si>
  <si>
    <t>05-1-2</t>
  </si>
  <si>
    <t>Verejné osvetlenie a rozvody nn, Nová RIS</t>
  </si>
  <si>
    <t>{6e30338b-a424-469c-8e5d-fd56a238aec2}</t>
  </si>
  <si>
    <t>05-2</t>
  </si>
  <si>
    <t xml:space="preserve">Kamerový a parkovací systém </t>
  </si>
  <si>
    <t>{dc4b6b63-a78a-4ea6-8b39-4208c029a29c}</t>
  </si>
  <si>
    <t>05-2-1</t>
  </si>
  <si>
    <t>Parkovací systém</t>
  </si>
  <si>
    <t>{eab7b779-379b-440a-950f-a8873717eedb}</t>
  </si>
  <si>
    <t>05-2-2</t>
  </si>
  <si>
    <t>Kamerový systém</t>
  </si>
  <si>
    <t>{854da28f-153c-42c0-9add-a3f3c03a8c0d}</t>
  </si>
  <si>
    <t>SO 06</t>
  </si>
  <si>
    <t>SADOVNÍCKE ÚPRAVY</t>
  </si>
  <si>
    <t>{55657e90-bb07-4840-b77d-b47d658c3df9}</t>
  </si>
  <si>
    <t>###NOINSERT###</t>
  </si>
  <si>
    <t>06-1</t>
  </si>
  <si>
    <t>Prekoreniteľné pôdne bunky</t>
  </si>
  <si>
    <t>{4f2c6f02-f034-4009-a937-6ca1e9148248}</t>
  </si>
  <si>
    <t>KRYCÍ LIST ROZPOČTU</t>
  </si>
  <si>
    <t>Objekt:</t>
  </si>
  <si>
    <t>SO 01 - Búracie práce a príprava územia</t>
  </si>
  <si>
    <t>Časť:</t>
  </si>
  <si>
    <t>01-1 - Objekt na parkovisku</t>
  </si>
  <si>
    <t>REKAPITULÁCIA ROZPOČTU</t>
  </si>
  <si>
    <t>Kód dielu - Popis</t>
  </si>
  <si>
    <t>Cena celkom [EUR]</t>
  </si>
  <si>
    <t>Náklady z rozpočtu</t>
  </si>
  <si>
    <t>-1</t>
  </si>
  <si>
    <t>HSV - Práce a dodávky HSV</t>
  </si>
  <si>
    <t xml:space="preserve">    1 - Zemné práce</t>
  </si>
  <si>
    <t xml:space="preserve">    2 - Zakladanie</t>
  </si>
  <si>
    <t xml:space="preserve">    4 - Vodorovné konštrukcie</t>
  </si>
  <si>
    <t xml:space="preserve">    9 - Ostatné konštrukcie a práce-búranie</t>
  </si>
  <si>
    <t xml:space="preserve">    99 - Presun hmôt HSV</t>
  </si>
  <si>
    <t>PSV - Práce a dodávky PSV</t>
  </si>
  <si>
    <t xml:space="preserve">    711 - Izolácie proti vode a vlhkosti</t>
  </si>
  <si>
    <t xml:space="preserve">    721 - Zdravotechnika - vnútorná kanalizácia</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</si>
  <si>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</si>
  <si>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</si>
  <si>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</si>
  <si>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</si>
  <si>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</si>
  <si>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</si>
  <si>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</si>
  <si>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</si>
  <si>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</si>
  <si>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</si>
  <si>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</si>
  <si>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</si>
  <si>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</si>
  <si>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</si>
  <si>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</si>
  <si>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</si>
  <si>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</si>
  <si>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132201101.S</t>
  </si>
  <si>
    <t>Výkop ryhy do šírky 600 mm v horn.3 do 100 m3</t>
  </si>
  <si>
    <t>m3</t>
  </si>
  <si>
    <t>4</t>
  </si>
  <si>
    <t>1759075781</t>
  </si>
  <si>
    <t>VV</t>
  </si>
  <si>
    <t>0,5*0,8*12</t>
  </si>
  <si>
    <t>132201109.S</t>
  </si>
  <si>
    <t>Príplatok k cene za lepivosť pri hĺbení rýh šírky do 600 mm zapažených i nezapažených s urovnaním dna v hornine 3</t>
  </si>
  <si>
    <t>-1287702557</t>
  </si>
  <si>
    <t>4,8*0,3 'Prepočítané koeficientom množstva</t>
  </si>
  <si>
    <t>175101101.S</t>
  </si>
  <si>
    <t>Obsyp potrubia sypaninou z vhodných hornín 1 až 4 bez prehodenia sypaniny</t>
  </si>
  <si>
    <t>1894078700</t>
  </si>
  <si>
    <t>Zakladanie</t>
  </si>
  <si>
    <t>271573001.S</t>
  </si>
  <si>
    <t>Násyp pod základové konštrukcie so zhutnením zo štrkopiesku fr.0-32 mm</t>
  </si>
  <si>
    <t>1120508987</t>
  </si>
  <si>
    <t>0,15*0,6*0,6</t>
  </si>
  <si>
    <t>5</t>
  </si>
  <si>
    <t>278381144.S1</t>
  </si>
  <si>
    <t>Základ pod ventilačnú hlavicu, betón prostý tr. C 16/20 vrátane debnenia, omietky, poteru, otvorov, plochy do 0,50m2</t>
  </si>
  <si>
    <t>1013602762</t>
  </si>
  <si>
    <t>0,08*0,6*0,6</t>
  </si>
  <si>
    <t>Vodorovné konštrukcie</t>
  </si>
  <si>
    <t>6</t>
  </si>
  <si>
    <t>411321414.S</t>
  </si>
  <si>
    <t>Betón stropov doskových a trámových,  železový tr. C 25/30</t>
  </si>
  <si>
    <t>-1077600891</t>
  </si>
  <si>
    <t>0,15*2,25*2,55</t>
  </si>
  <si>
    <t>7</t>
  </si>
  <si>
    <t>411351101.S</t>
  </si>
  <si>
    <t>Debnenie stropov doskových zhotovenie-dielce</t>
  </si>
  <si>
    <t>m2</t>
  </si>
  <si>
    <t>858362780</t>
  </si>
  <si>
    <t>2,25*2,55</t>
  </si>
  <si>
    <t>0,15*(2,26+2,25*2+2,55)</t>
  </si>
  <si>
    <t>0,15*2*3,14*0,3</t>
  </si>
  <si>
    <t>Súčet</t>
  </si>
  <si>
    <t>8</t>
  </si>
  <si>
    <t>411351102.S</t>
  </si>
  <si>
    <t>Debnenie stropov doskových odstránenie-dielce</t>
  </si>
  <si>
    <t>-1864693587</t>
  </si>
  <si>
    <t>9</t>
  </si>
  <si>
    <t>411361821.S</t>
  </si>
  <si>
    <t>Výstuž stropov doskových, trámových, vložkových,konzolových alebo balkónových, B500 (10505)</t>
  </si>
  <si>
    <t>t</t>
  </si>
  <si>
    <t>-1077989064</t>
  </si>
  <si>
    <t>28,53*1,05*0,001</t>
  </si>
  <si>
    <t>10</t>
  </si>
  <si>
    <t>451573111.S</t>
  </si>
  <si>
    <t>Lôžko pod potrubie, stoky a drobné objekty, v otvorenom výkope z piesku a štrkopiesku do 63 mm</t>
  </si>
  <si>
    <t>-2080345744</t>
  </si>
  <si>
    <t>0,5*0,3*12</t>
  </si>
  <si>
    <t>Ostatné konštrukcie a práce-búranie</t>
  </si>
  <si>
    <t>11</t>
  </si>
  <si>
    <t>953941210.S</t>
  </si>
  <si>
    <t>Osadenie drobných kovových výrobkov bez ich dodania, ale s vysekaním káps s plochou do 1 m2</t>
  </si>
  <si>
    <t>ks</t>
  </si>
  <si>
    <t>409978383</t>
  </si>
  <si>
    <t>12</t>
  </si>
  <si>
    <t>M</t>
  </si>
  <si>
    <t>PL600/B125</t>
  </si>
  <si>
    <t xml:space="preserve">Poklop betón - liatina kruhový, vodotesný s rámom, B125 pre zaťaženie do 12,5 t pre revízne šachty </t>
  </si>
  <si>
    <t>1080011277</t>
  </si>
  <si>
    <t>13</t>
  </si>
  <si>
    <t>961055111.S</t>
  </si>
  <si>
    <t>Búranie základov alebo vybúranie otvorov plochy nad 4 m2 v základoch železobetónových,  -2,40000t</t>
  </si>
  <si>
    <t>-1510356146</t>
  </si>
  <si>
    <t>0,2*(0,5-0,15)*(2,26+2,25*2+2,55)</t>
  </si>
  <si>
    <t>14</t>
  </si>
  <si>
    <t>976085311.S</t>
  </si>
  <si>
    <t>Vybúranie kanalizačného rámu liatinového vrátane poklopu alebo mreže,  -0,04400t</t>
  </si>
  <si>
    <t>-1438516914</t>
  </si>
  <si>
    <t>15</t>
  </si>
  <si>
    <t>979081111.S</t>
  </si>
  <si>
    <t>Odvoz sutiny a vybúraných hmôt na skládku do 1 km</t>
  </si>
  <si>
    <t>-1892938989</t>
  </si>
  <si>
    <t>16</t>
  </si>
  <si>
    <t>979081121.S</t>
  </si>
  <si>
    <t>Odvoz sutiny a vybúraných hmôt na skládku za každý ďalší 1 km</t>
  </si>
  <si>
    <t>303537991</t>
  </si>
  <si>
    <t>3,675*19 'Prepočítané koeficientom množstva</t>
  </si>
  <si>
    <t>17</t>
  </si>
  <si>
    <t>979082111.S</t>
  </si>
  <si>
    <t>Vnútrostavenisková doprava sutiny a vybúraných hmôt do 10 m</t>
  </si>
  <si>
    <t>1479833784</t>
  </si>
  <si>
    <t>18</t>
  </si>
  <si>
    <t>979089012.S</t>
  </si>
  <si>
    <t>Poplatok za skladovanie - betón, tehly, dlaždice (17 01) ostatné</t>
  </si>
  <si>
    <t>-1585207657</t>
  </si>
  <si>
    <t>99</t>
  </si>
  <si>
    <t>Presun hmôt HSV</t>
  </si>
  <si>
    <t>19</t>
  </si>
  <si>
    <t>999281111.S</t>
  </si>
  <si>
    <t>Presun hmôt pre opravy a údržbu objektov vrátane vonkajších plášťov výšky do 25 m</t>
  </si>
  <si>
    <t>178319304</t>
  </si>
  <si>
    <t>PSV</t>
  </si>
  <si>
    <t>Práce a dodávky PSV</t>
  </si>
  <si>
    <t>711</t>
  </si>
  <si>
    <t>Izolácie proti vode a vlhkosti</t>
  </si>
  <si>
    <t>711111211.S</t>
  </si>
  <si>
    <t>Izolácia proti zemnej vlhkosti, protiradónová, stierka hydroizolačná bitúmenová, betón. podklad , vodorovná</t>
  </si>
  <si>
    <t>740820519</t>
  </si>
  <si>
    <t>0,25*(2,25*2+2,26+2,55)</t>
  </si>
  <si>
    <t>21</t>
  </si>
  <si>
    <t>998711201.S</t>
  </si>
  <si>
    <t>Presun hmôt pre izoláciu proti vode v objektoch výšky do 6 m</t>
  </si>
  <si>
    <t>%</t>
  </si>
  <si>
    <t>-1811392430</t>
  </si>
  <si>
    <t>721</t>
  </si>
  <si>
    <t>Zdravotechnika - vnútorná kanalizácia</t>
  </si>
  <si>
    <t>22</t>
  </si>
  <si>
    <t>721171722.S</t>
  </si>
  <si>
    <t>Potrubie odhlučnené odpadové prípojné DN 75</t>
  </si>
  <si>
    <t>m</t>
  </si>
  <si>
    <t>-1187482619</t>
  </si>
  <si>
    <t>23</t>
  </si>
  <si>
    <t>721172390.R</t>
  </si>
  <si>
    <t xml:space="preserve">Demontáž vetracej hlavice pre HT potrubie </t>
  </si>
  <si>
    <t>-406400538</t>
  </si>
  <si>
    <t>24</t>
  </si>
  <si>
    <t>721172390.S</t>
  </si>
  <si>
    <t>Montáž vetracej hlavice pre HT potrubie DN 70</t>
  </si>
  <si>
    <t>-1382645144</t>
  </si>
  <si>
    <t>25</t>
  </si>
  <si>
    <t>429720001100.S</t>
  </si>
  <si>
    <t>Hlavica vetracia HT DN 70, PP systém pre rozvod vnútorného odpadu</t>
  </si>
  <si>
    <t>32</t>
  </si>
  <si>
    <t>1885708369</t>
  </si>
  <si>
    <t>26</t>
  </si>
  <si>
    <t>998721201.S</t>
  </si>
  <si>
    <t>Presun hmôt pre vnútornú kanalizáciu v objektoch výšky do 6 m</t>
  </si>
  <si>
    <t>1894332917</t>
  </si>
  <si>
    <t xml:space="preserve">01-2 - Úprava rozvodov Telekom   </t>
  </si>
  <si>
    <t>Úroveň 3:</t>
  </si>
  <si>
    <t>01-2-1 - Úprava rozvodov Telekom preložka TF kábla zemné práce</t>
  </si>
  <si>
    <t>D1 - Montážne práce</t>
  </si>
  <si>
    <t xml:space="preserve">    D2 - M-46 MONTÁŽE ZEMNÝCH PRÁC</t>
  </si>
  <si>
    <t>D1</t>
  </si>
  <si>
    <t>Montážne práce</t>
  </si>
  <si>
    <t>D2</t>
  </si>
  <si>
    <t>M-46 MONTÁŽE ZEMNÝCH PRÁC</t>
  </si>
  <si>
    <t>971052241</t>
  </si>
  <si>
    <t>Vybúranie otvoru v želzobet. do 300 mm, v jestvujúcom kábelovode</t>
  </si>
  <si>
    <t>KUS</t>
  </si>
  <si>
    <t>460010024</t>
  </si>
  <si>
    <t>Vytýčenie trasy káblového vedenia,v zastavanom priestore,jestvujúcej a novej</t>
  </si>
  <si>
    <t>KM</t>
  </si>
  <si>
    <t>460030071</t>
  </si>
  <si>
    <t>Búranie živičných povrchov vrstvy 3 - 5 cm-pre odkop ryhy</t>
  </si>
  <si>
    <t>M2</t>
  </si>
  <si>
    <t>460030081</t>
  </si>
  <si>
    <t>Rezanie škáry v asfalte alebo betóne zariadením na rezanie škár-pre odkop ryhy</t>
  </si>
  <si>
    <t>460120002</t>
  </si>
  <si>
    <t>Zásyp spojky so zhutnením a s úpravou povrchu, zemina triedy 3 - 4</t>
  </si>
  <si>
    <t>M3</t>
  </si>
  <si>
    <t>460200253</t>
  </si>
  <si>
    <t>Hĺbenie novej káblovej ryhy 50 cm š. a 70 cm hl. v zemine triedy 3</t>
  </si>
  <si>
    <t>460200253.1</t>
  </si>
  <si>
    <t>Odkop jestvujúcich TF káblov /zrušená prípojka do Prevádzkovej budovy/</t>
  </si>
  <si>
    <t>460200303</t>
  </si>
  <si>
    <t>Odkop jestvujúcich TF káblov a hĺbenie káblovej ryhy 50 cm š. a 120 cm hl. v zemine triedy 3  pre uloženie TK žlabov</t>
  </si>
  <si>
    <t>460230003</t>
  </si>
  <si>
    <t>Výkop pre novú káblovú spojku ,odkop jestvujúcej káblovej spojky v zemina triedy 3</t>
  </si>
  <si>
    <t>460420353</t>
  </si>
  <si>
    <t>Zriadenie káblového lôžka z piesku vrstvy 5 cm so zakrytím tehlami na šírku 45 cm</t>
  </si>
  <si>
    <t>460490012</t>
  </si>
  <si>
    <t>Rozvinutie a uloženie výstražnej fólie z PVC do ryhy,šírka 33 cm</t>
  </si>
  <si>
    <t>460510203</t>
  </si>
  <si>
    <t>Uloženie  káblových  betonových žlabov TK</t>
  </si>
  <si>
    <t>460560243</t>
  </si>
  <si>
    <t>Ručný zásyp nezap. káblovej ryhy bez zhutn. zeminy, 50 cm širokej, 60 cm hlbokej v zemine tr. 3</t>
  </si>
  <si>
    <t>460560273</t>
  </si>
  <si>
    <t>Ručný zásyp nezap. káblovej ryhy bez zhutn. zeminy, 50 cm širokej, 90 cm hlkbokej v zemine tr. 3</t>
  </si>
  <si>
    <t>28</t>
  </si>
  <si>
    <t>460620013</t>
  </si>
  <si>
    <t>Proviz. úprava terénu v zemine tr. 3, odkopanej ryhy a novej</t>
  </si>
  <si>
    <t>30</t>
  </si>
  <si>
    <t>460650016</t>
  </si>
  <si>
    <t>Zriadenie zavlhlej betonovej zmesi</t>
  </si>
  <si>
    <t>Nepredvídané práce  pri zemných prácach</t>
  </si>
  <si>
    <t>HOD</t>
  </si>
  <si>
    <t>34</t>
  </si>
  <si>
    <t>M2851394b</t>
  </si>
  <si>
    <t>TK1 Betonový žlab BG2  1000/170/140</t>
  </si>
  <si>
    <t>KS</t>
  </si>
  <si>
    <t>36</t>
  </si>
  <si>
    <t>M2851394c</t>
  </si>
  <si>
    <t>Betonový poklop 500/170/30 na TK1 žlab</t>
  </si>
  <si>
    <t>38</t>
  </si>
  <si>
    <t>345720100</t>
  </si>
  <si>
    <t>Výstražná fólia š.33 mm, s označenímTelekom</t>
  </si>
  <si>
    <t>40</t>
  </si>
  <si>
    <t>P0000002</t>
  </si>
  <si>
    <t>Podružný material 3%,nosný materiál /ks/</t>
  </si>
  <si>
    <t>42</t>
  </si>
  <si>
    <t>P0000003</t>
  </si>
  <si>
    <t>Podružný material 5%,nosný matriál/m,kg/</t>
  </si>
  <si>
    <t>44</t>
  </si>
  <si>
    <t>P0000007</t>
  </si>
  <si>
    <t>Prirážka na výkop 20 % za položky výkopu</t>
  </si>
  <si>
    <t>46</t>
  </si>
  <si>
    <t>460700103</t>
  </si>
  <si>
    <t>Zhotovenie polohopisného plánu kábla v intraviláne</t>
  </si>
  <si>
    <t>48</t>
  </si>
  <si>
    <t>01-2-2 - Úprava rozvodov Telekom preložka TF kábla demontáž,montáž</t>
  </si>
  <si>
    <t xml:space="preserve">    D2 - M-22 MONTÁŽ OZNAMOVACÍCH  A SIGNAL. ZARIADENÍ</t>
  </si>
  <si>
    <t>M-22 MONTÁŽ OZNAMOVACÍCH  A SIGNAL. ZARIADENÍ</t>
  </si>
  <si>
    <t>220061151</t>
  </si>
  <si>
    <t>Montáž káblu uloženie do lôžka,žľabu,trubky vrátane uzavretia koncov-TCEKE do 100 XN 0,4-0,6 mm</t>
  </si>
  <si>
    <t>220061151.1</t>
  </si>
  <si>
    <t>Demontáž jestvujúcich káblov TCEKE 5 XN 0,4 /50% z montáže/</t>
  </si>
  <si>
    <t>27</t>
  </si>
  <si>
    <t>220080404</t>
  </si>
  <si>
    <t>Montáž spojky odbočnej NITTO do 60 žíl</t>
  </si>
  <si>
    <t>220080601</t>
  </si>
  <si>
    <t>Demontáž jestvujúcej spojky /50% z montáže/</t>
  </si>
  <si>
    <t>29</t>
  </si>
  <si>
    <t>220110341</t>
  </si>
  <si>
    <t>Objímka káblova značkovacia,zhotovenie,vyraz.znaku,nasadenie,ovinutie objímky a plášťa benzopáskou</t>
  </si>
  <si>
    <t>220110346</t>
  </si>
  <si>
    <t>Zhotovenie káblového štítka,vyrazenie znaku,pripevnenie,ovinutie štítka páskou PVC</t>
  </si>
  <si>
    <t>31</t>
  </si>
  <si>
    <t>220110347</t>
  </si>
  <si>
    <t>Položenie rezonančného  markeru</t>
  </si>
  <si>
    <t>220111406</t>
  </si>
  <si>
    <t>Zapojenie vodičov po ukončenom meraní</t>
  </si>
  <si>
    <t>PÁR</t>
  </si>
  <si>
    <t>33</t>
  </si>
  <si>
    <t>220111431</t>
  </si>
  <si>
    <t>Jednosmerné meranie na miestnom oznamovacom kábli vr.vypracovania meracieho protokolu</t>
  </si>
  <si>
    <t>220111502</t>
  </si>
  <si>
    <t>Číslovanie obojstrannné (100 žíl),úprava koncov,rozvrstvenie,vyviazanie štvoríc a vyzn.poradia</t>
  </si>
  <si>
    <t>35</t>
  </si>
  <si>
    <t>220170015</t>
  </si>
  <si>
    <t>Dokumentácia/výkresy skutočného vyhotovenie/</t>
  </si>
  <si>
    <t>Revízia  zariadenia</t>
  </si>
  <si>
    <t>37</t>
  </si>
  <si>
    <t>Nepredvídané práce  pri montáži</t>
  </si>
  <si>
    <t>Technický dozor T-COM</t>
  </si>
  <si>
    <t>39</t>
  </si>
  <si>
    <t>3412111580</t>
  </si>
  <si>
    <t>Telefónne káble TCEPKPFLE 5xN0,4 , al. ekvivalent</t>
  </si>
  <si>
    <t>3412111590</t>
  </si>
  <si>
    <t>Telefónne káble TCEPKPFLE 10xN0,4 , al. ekvivalent</t>
  </si>
  <si>
    <t>41</t>
  </si>
  <si>
    <t>345711242M</t>
  </si>
  <si>
    <t>Rúrka ochranná  FXKVS 50 , al. ekvivalent</t>
  </si>
  <si>
    <t>354373664M</t>
  </si>
  <si>
    <t>Mini-marker 1255 plošný , al. ekvivalent</t>
  </si>
  <si>
    <t>43</t>
  </si>
  <si>
    <t>354373665M</t>
  </si>
  <si>
    <t>Spojka NITTO  JCSA140, 2-20 párov , al. ekvivalent</t>
  </si>
  <si>
    <t>354373666M</t>
  </si>
  <si>
    <t>Spojka NITTO JCSA200,20-50 párov ,al. ekvivalent</t>
  </si>
  <si>
    <t>45</t>
  </si>
  <si>
    <t>Podružný material 3%,nosný materiál</t>
  </si>
  <si>
    <t>47</t>
  </si>
  <si>
    <t>PPV  1% pre 22M-vonkajšie siete</t>
  </si>
  <si>
    <t>01-2-3 - Úprava rozvodov Telekom ochrana jestvujúcich TF káblov zemné práce,montáž</t>
  </si>
  <si>
    <t xml:space="preserve">    D3 - M-46 MONTÁŽE ZEMNÝCH PRÁC</t>
  </si>
  <si>
    <t>Dokumentácia/výkresy skutočného vyhotovenie/ pre projektovú dokumentáciu</t>
  </si>
  <si>
    <t>D3</t>
  </si>
  <si>
    <t>49</t>
  </si>
  <si>
    <t>50</t>
  </si>
  <si>
    <t>51</t>
  </si>
  <si>
    <t>52</t>
  </si>
  <si>
    <t>Odkop jestvujúcich TF káblov a hĺbenie káblovej ryhy 50 cm š. a 120 cm hl. v zemine triedy 3  pre uloženie TK žlabov-od spojky S1+ul.Rastislavova</t>
  </si>
  <si>
    <t>53</t>
  </si>
  <si>
    <t>54</t>
  </si>
  <si>
    <t>Uloženie  káblových  betonových žlabov TK-od spojky S1+ul.Rastislavova</t>
  </si>
  <si>
    <t>55</t>
  </si>
  <si>
    <t>56</t>
  </si>
  <si>
    <t>57</t>
  </si>
  <si>
    <t>58</t>
  </si>
  <si>
    <t>59</t>
  </si>
  <si>
    <t>Nepredvídané práce  pri odkope,položení žlabov a ostatných zemných prácach</t>
  </si>
  <si>
    <t>60</t>
  </si>
  <si>
    <t>Technický dozor Telekomu</t>
  </si>
  <si>
    <t>61</t>
  </si>
  <si>
    <t>M2851394a</t>
  </si>
  <si>
    <t>TK2 Betonový žlab  BG 1000x210/175</t>
  </si>
  <si>
    <t>62</t>
  </si>
  <si>
    <t>TK1 Betonový žlab BG 1000/170/140</t>
  </si>
  <si>
    <t>63</t>
  </si>
  <si>
    <t>64</t>
  </si>
  <si>
    <t>M2851394d</t>
  </si>
  <si>
    <t>Betonový poklop 500/210/35 na Žlab TK2</t>
  </si>
  <si>
    <t>65</t>
  </si>
  <si>
    <t>66</t>
  </si>
  <si>
    <t>Podružný material 3%,nosný materiál/ks/</t>
  </si>
  <si>
    <t>67</t>
  </si>
  <si>
    <t>68</t>
  </si>
  <si>
    <t>69</t>
  </si>
  <si>
    <t>SO 02 - Architektúra</t>
  </si>
  <si>
    <t>02-1 - Optická zástena</t>
  </si>
  <si>
    <t xml:space="preserve">    3 - Zvislé a kompletné konštrukcie</t>
  </si>
  <si>
    <t>113202111.S1</t>
  </si>
  <si>
    <t>Rozobranie obrúb kamenných, s vybúraním lôžka, z krajníkov alebo obrubníkov stojatých,  -0,14500t - pre spätné využitie vrátane očistenia</t>
  </si>
  <si>
    <t>-112254570</t>
  </si>
  <si>
    <t>-1345572757</t>
  </si>
  <si>
    <t>0,6*0,9*(3,3+9,3+38,3+41,4+6,8-(2,9+8,9+6,5))</t>
  </si>
  <si>
    <t>0,6*1,1*(2,9+8,9+6,5)</t>
  </si>
  <si>
    <t>-1610007883</t>
  </si>
  <si>
    <t>55,71*0,3 'Prepočítané koeficientom množstva</t>
  </si>
  <si>
    <t>162201102.S</t>
  </si>
  <si>
    <t>Vodorovné premiestnenie výkopku z horniny 1-4 nad 20-50m</t>
  </si>
  <si>
    <t>-1011340539</t>
  </si>
  <si>
    <t>162501102.S</t>
  </si>
  <si>
    <t>Vodorovné premiestnenie výkopku po spevnenej ceste z horniny tr.1-4, do 100 m3 na vzdialenosť do 3000 m</t>
  </si>
  <si>
    <t>1187188176</t>
  </si>
  <si>
    <t>162501105.S</t>
  </si>
  <si>
    <t>Vodorovné premiestnenie výkopku po spevnenej ceste z horniny tr.1-4, do 100 m3, príplatok k cene za každých ďalšich a začatých 1000 m</t>
  </si>
  <si>
    <t>-688370443</t>
  </si>
  <si>
    <t>55,71*17 'Prepočítané koeficientom množstva</t>
  </si>
  <si>
    <t>171201201.S</t>
  </si>
  <si>
    <t>Uloženie sypaniny na skládky do 100 m3</t>
  </si>
  <si>
    <t>-2085846030</t>
  </si>
  <si>
    <t>171209002.S</t>
  </si>
  <si>
    <t>Poplatok za skladovanie - zemina a kamenivo (17 05) ostatné</t>
  </si>
  <si>
    <t>326245611</t>
  </si>
  <si>
    <t>-1323740594</t>
  </si>
  <si>
    <t>0,6*0,1*(3,3+9,3+38,3+41,4+6,8-(2,9+8,9+6,5))</t>
  </si>
  <si>
    <t>0,6*0,1*(2,9+8,9+6,5)</t>
  </si>
  <si>
    <t>274321311.S</t>
  </si>
  <si>
    <t>Betón základových pásov, železový (bez výstuže), tr. C 16/20</t>
  </si>
  <si>
    <t>-890384143</t>
  </si>
  <si>
    <t>0,6*0,7*(3,3+9,3+38,3+41,4+6,8-(2,9+8,9+6,5))*1,035</t>
  </si>
  <si>
    <t>0,6*1*(2,9+8,9+6,5)*1,035</t>
  </si>
  <si>
    <t>274362021.S</t>
  </si>
  <si>
    <t>Výstuž základových pásov zo zvár. sietí KARI</t>
  </si>
  <si>
    <t>1271469374</t>
  </si>
  <si>
    <t>46,488*130*0,001</t>
  </si>
  <si>
    <t>Zvislé a kompletné konštrukcie</t>
  </si>
  <si>
    <t>338131163.R</t>
  </si>
  <si>
    <t>Osadzovanie stĺpikov  železobetónových okrasné výšky 0,8 - 3,0 m do bet. základového pásu</t>
  </si>
  <si>
    <t>883904926</t>
  </si>
  <si>
    <t>59231000</t>
  </si>
  <si>
    <t>Stĺpik betónový výšky 0,8 - 3,0 m, z vibrolisovaného betónu s upravenými skosenými hranami a impregnované voči vode a  špine náterom nanotechnológiou</t>
  </si>
  <si>
    <t>1156505198</t>
  </si>
  <si>
    <t>496,000*(0,8+3)/2</t>
  </si>
  <si>
    <t>917431111.R</t>
  </si>
  <si>
    <t>Osadenie obrubníka kamenného stojatého do lôžka z betónu prostého C 12/15 bez bočnej opory - spätná montáž</t>
  </si>
  <si>
    <t>-2047344054</t>
  </si>
  <si>
    <t>3,3+9,3+38,3+41,4+6,8</t>
  </si>
  <si>
    <t>961043111.S</t>
  </si>
  <si>
    <t>Búranie základov alebo vybúranie otvorov plochy nad 4 m2 z betónu prostého alebo preloženého kameňom,  -2,20000t</t>
  </si>
  <si>
    <t>1096543327</t>
  </si>
  <si>
    <t>vybúranie pôvodného základu</t>
  </si>
  <si>
    <t>0,3*0,4*105</t>
  </si>
  <si>
    <t>-1611595913</t>
  </si>
  <si>
    <t>714855150</t>
  </si>
  <si>
    <t>27,72*19 'Prepočítané koeficientom množstva</t>
  </si>
  <si>
    <t>77945013</t>
  </si>
  <si>
    <t>998152121.S</t>
  </si>
  <si>
    <t>Presun hmôt pre obj.8152, 8153,8159,zvislá nosná konštr.monolitická betónová, výška do 3 m</t>
  </si>
  <si>
    <t>-511151370</t>
  </si>
  <si>
    <t>02-2 - Pietne miesto</t>
  </si>
  <si>
    <t xml:space="preserve">    6 - Úpravy povrchov, podlahy, osadenie</t>
  </si>
  <si>
    <t xml:space="preserve">    767 - Konštrukcie doplnkové kovové</t>
  </si>
  <si>
    <t>1720927994</t>
  </si>
  <si>
    <t>0,3*0,8*(5+7,5-0,3*2)*2</t>
  </si>
  <si>
    <t>-511830958</t>
  </si>
  <si>
    <t>5,712*0,3 'Prepočítané koeficientom množstva</t>
  </si>
  <si>
    <t>162301101.S</t>
  </si>
  <si>
    <t>Vodorovné premiestnenie výkopku po spevnenej ceste z horniny tr.1-4, do 100 m3 na vzdialenosť do 500 m</t>
  </si>
  <si>
    <t>1477534826</t>
  </si>
  <si>
    <t>215901101.S</t>
  </si>
  <si>
    <t>Zhutnenie podložia z rastlej horniny 1 až 4 pod násypy, z hornina súdržných do 92 % PS a nesúdržných</t>
  </si>
  <si>
    <t>-565400446</t>
  </si>
  <si>
    <t>5*7,5</t>
  </si>
  <si>
    <t>998638845</t>
  </si>
  <si>
    <t>pod základové pásy</t>
  </si>
  <si>
    <t>0,1*0,3*(5+7,5-0,3*2)*2</t>
  </si>
  <si>
    <t>pod základovú dosku</t>
  </si>
  <si>
    <t>0,45*(5-0,3*2)*(7,5-0,3*2)</t>
  </si>
  <si>
    <t>273321411.S</t>
  </si>
  <si>
    <t>Betón základových dosiek, železový (bez výstuže), tr. C 25/30</t>
  </si>
  <si>
    <t>-1906769666</t>
  </si>
  <si>
    <t>0,3*0,8*(7,5+5-0,3*2)*2</t>
  </si>
  <si>
    <t>0,15*5*7,5</t>
  </si>
  <si>
    <t>273351215.S</t>
  </si>
  <si>
    <t>Debnenie stien základových dosiek, zhotovenie-dielce</t>
  </si>
  <si>
    <t>763852185</t>
  </si>
  <si>
    <t>0,95*(7,5+5)*2</t>
  </si>
  <si>
    <t>273351216.S</t>
  </si>
  <si>
    <t>Debnenie stien základových dosiek, odstránenie-dielce</t>
  </si>
  <si>
    <t>-39933910</t>
  </si>
  <si>
    <t>273362441.S</t>
  </si>
  <si>
    <t>Výstuž základových dosiek zo zvár. sietí KARI, priemer drôtu 8/8 mm, veľkosť oka 100x100 mm</t>
  </si>
  <si>
    <t>-962520572</t>
  </si>
  <si>
    <t>5*7,5*1,3</t>
  </si>
  <si>
    <t>Úpravy povrchov, podlahy, osadenie</t>
  </si>
  <si>
    <t>622473255.S</t>
  </si>
  <si>
    <t>Hydrofóbny impregnačný náter betónových konštrukcií - kríž</t>
  </si>
  <si>
    <t>-1627946138</t>
  </si>
  <si>
    <t>622473261.S</t>
  </si>
  <si>
    <t>Prostriedok na odstránenie mikroorganizmov z fasády</t>
  </si>
  <si>
    <t>1215491605</t>
  </si>
  <si>
    <t>622481000</t>
  </si>
  <si>
    <t>Vyspravenie hrán kríža</t>
  </si>
  <si>
    <t>-1998632864</t>
  </si>
  <si>
    <t>632001051.S</t>
  </si>
  <si>
    <t>Zhotovenie jednonásobného penetračného náteru pre potery a stierky</t>
  </si>
  <si>
    <t>718861449</t>
  </si>
  <si>
    <t>585520008700.S</t>
  </si>
  <si>
    <t>Penetračný náter na nasiakavé podklady pod potery, samonivelizačné hmoty a stavebné lepidlá</t>
  </si>
  <si>
    <t>kg</t>
  </si>
  <si>
    <t>1345356002</t>
  </si>
  <si>
    <t>632311011.R</t>
  </si>
  <si>
    <t>Brúsenie povrchu podláh strojné - konečná úprava betónovej plochy vrátane hĺbkovej impregnácie</t>
  </si>
  <si>
    <t>2024082596</t>
  </si>
  <si>
    <t>632452158.S</t>
  </si>
  <si>
    <t>Cementový poter z betonárky, pevnosti v tlaku 30 MPa, hr. 50 mm</t>
  </si>
  <si>
    <t>-303358685</t>
  </si>
  <si>
    <t>938902302.S</t>
  </si>
  <si>
    <t>Čistenie betónového podkladu vysokotlakovým vodným lúčom do hrúbky 1 mm - stien</t>
  </si>
  <si>
    <t>186363438</t>
  </si>
  <si>
    <t>5*1*4</t>
  </si>
  <si>
    <t>998011001.S</t>
  </si>
  <si>
    <t>Presun hmôt pre budovy (801, 803, 812), zvislá konštr. z tehál, tvárnic, z kovu výšky do 6 m</t>
  </si>
  <si>
    <t>-924118796</t>
  </si>
  <si>
    <t>767</t>
  </si>
  <si>
    <t>Konštrukcie doplnkové kovové</t>
  </si>
  <si>
    <t>767201000</t>
  </si>
  <si>
    <t>Montáž a dodávka miesto pre sviečky  - nerezový brúsený plech  s hrúbkou 5 mm , 1,5 x 0,5 m. Plech bude osadený nad betónovú plochu cca 5 mm Kotvenie do podstavca bude skryté  - 4 kovové tŕňe kotvené chemicky</t>
  </si>
  <si>
    <t>1782868674</t>
  </si>
  <si>
    <t>998767201.S</t>
  </si>
  <si>
    <t>Presun hmôt pre kovové stavebné doplnkové konštrukcie v objektoch výšky do 6 m</t>
  </si>
  <si>
    <t>883795394</t>
  </si>
  <si>
    <t>02-3 - Schodiská</t>
  </si>
  <si>
    <t xml:space="preserve">    5 - Komunikácie</t>
  </si>
  <si>
    <t>273362421.S</t>
  </si>
  <si>
    <t>Výstuž základových dosiek zo zvár. sietí KARI, priemer drôtu 6/6 mm, veľkosť oka 100x100 mm</t>
  </si>
  <si>
    <t>391345085</t>
  </si>
  <si>
    <t>úprava stupňa predajňa</t>
  </si>
  <si>
    <t>1,3*2,3*1*2</t>
  </si>
  <si>
    <t>311321823.S</t>
  </si>
  <si>
    <t>Príplatok za pohľadový betón  triedy SB 3</t>
  </si>
  <si>
    <t>1444877889</t>
  </si>
  <si>
    <t>430321414.S</t>
  </si>
  <si>
    <t>Schodiskové konštrukcie, betón železový tr. C 25/30</t>
  </si>
  <si>
    <t>-1066898261</t>
  </si>
  <si>
    <t>schodisko na pavlač</t>
  </si>
  <si>
    <t>0,9*1,5*0,27*2</t>
  </si>
  <si>
    <t>0,6*1,5*0,15*2</t>
  </si>
  <si>
    <t>0,3*1,5*0,15*2</t>
  </si>
  <si>
    <t>430361821.S</t>
  </si>
  <si>
    <t>Výstuž schodiskových konštrukcií z betonárskej ocele B500 (10505)</t>
  </si>
  <si>
    <t>791300353</t>
  </si>
  <si>
    <t>1,134*150*0,001</t>
  </si>
  <si>
    <t>431351121.S</t>
  </si>
  <si>
    <t>Debnenie do 4 m výšky - podest a podstupňových dosiek pôdorysne priamočiarych zhotovenie</t>
  </si>
  <si>
    <t>-13108944</t>
  </si>
  <si>
    <t>0,15*3*0,9*2*2</t>
  </si>
  <si>
    <t>0,15*1,5*3*2</t>
  </si>
  <si>
    <t>431351122.S</t>
  </si>
  <si>
    <t>Debnenie do 4 m výšky - podest a podstupňových dosiek pôdorysne priamočiarych odstránenie</t>
  </si>
  <si>
    <t>97321081</t>
  </si>
  <si>
    <t>434121417.S</t>
  </si>
  <si>
    <t>Osadzovanie schodiskových stupňov železobetónových na schodnice, brúsených</t>
  </si>
  <si>
    <t>1919178679</t>
  </si>
  <si>
    <t>1,5*3*2+5,5*2</t>
  </si>
  <si>
    <t>6682 9438s</t>
  </si>
  <si>
    <t>Schodiskový blok 100/30/15 cm, ref výrobok Semmelrock Steindesign al. ekvivalent</t>
  </si>
  <si>
    <t>-1861852985</t>
  </si>
  <si>
    <t>6682 9439s</t>
  </si>
  <si>
    <t>Schodiskový blok betónový 100/35/15 cm z vibrolisovaného betónu s upravenými skosenými hranami a impregnované voči vode a  špine náterom nanotechnológiou</t>
  </si>
  <si>
    <t>445220273</t>
  </si>
  <si>
    <t>Komunikácie</t>
  </si>
  <si>
    <t>582137111.S</t>
  </si>
  <si>
    <t>Kryt cementobetónový s kĺznymi tŕňami pre autobusové zastávky s povrchovou metličkovou úpravou</t>
  </si>
  <si>
    <t>95478385</t>
  </si>
  <si>
    <t>1*2,3*2</t>
  </si>
  <si>
    <t>917461112.S</t>
  </si>
  <si>
    <t>Osadenie chodník. obrubníka kamenného stojatého do lôžka z betónu prostého C 16/20 s bočnou oporou</t>
  </si>
  <si>
    <t>946574660</t>
  </si>
  <si>
    <t>vstup urnový háj</t>
  </si>
  <si>
    <t>15,8*2</t>
  </si>
  <si>
    <t>14850</t>
  </si>
  <si>
    <t>Travertinový obrubník 100x180 mm</t>
  </si>
  <si>
    <t>-1914317251</t>
  </si>
  <si>
    <t>963042819.S</t>
  </si>
  <si>
    <t>Búranie akýchkoľvek betónových schodiskových stupňov zhotovených na mieste,  -0,07000t</t>
  </si>
  <si>
    <t>738146305</t>
  </si>
  <si>
    <t>1,5*3</t>
  </si>
  <si>
    <t>963053935.S</t>
  </si>
  <si>
    <t>Búranie železobetónových schodiskových ramien monolitických,  -0,39200t</t>
  </si>
  <si>
    <t>712249872</t>
  </si>
  <si>
    <t>1,5*1,5</t>
  </si>
  <si>
    <t>976071111.S</t>
  </si>
  <si>
    <t>Vybúranie kovových madiel a zábradlí,  -0,03700t</t>
  </si>
  <si>
    <t>1571115609</t>
  </si>
  <si>
    <t>1396581787</t>
  </si>
  <si>
    <t>1813220123</t>
  </si>
  <si>
    <t>1,253*19 'Prepočítané koeficientom množstva</t>
  </si>
  <si>
    <t>1228696916</t>
  </si>
  <si>
    <t>-1476780587</t>
  </si>
  <si>
    <t>-552054042</t>
  </si>
  <si>
    <t>711132107.S</t>
  </si>
  <si>
    <t>Zhotovenie izolácie proti zemnej vlhkosti nopovou fóloiu položenou voľne na ploche zvislej</t>
  </si>
  <si>
    <t>-653309006</t>
  </si>
  <si>
    <t>schodisko parkoviska</t>
  </si>
  <si>
    <t>0,85*1,5*2</t>
  </si>
  <si>
    <t>168,5*1</t>
  </si>
  <si>
    <t>283230002700.S</t>
  </si>
  <si>
    <t>Nopová HDPE fólia hrúbky 0,5 mm, výška nopu 8 mm, proti zemnej vlhkosti s radónovou ochranou, pre spodnú stavbu</t>
  </si>
  <si>
    <t>-1568226451</t>
  </si>
  <si>
    <t>171,05*1,15 'Prepočítané koeficientom množstva</t>
  </si>
  <si>
    <t>711190010.S</t>
  </si>
  <si>
    <t>Ukončujúci profil profilovaných fólií</t>
  </si>
  <si>
    <t>-2074485604</t>
  </si>
  <si>
    <t>168,5+1,5*2</t>
  </si>
  <si>
    <t>1756497928</t>
  </si>
  <si>
    <t>767163035.S1</t>
  </si>
  <si>
    <t>Montáž zábradlia na schody a rovné plochy, kotvenie do podlahy</t>
  </si>
  <si>
    <t>-744437284</t>
  </si>
  <si>
    <t>1,3*4+3,5+17,5</t>
  </si>
  <si>
    <t>55352000</t>
  </si>
  <si>
    <t>Zábradlie z oceľových profilov, výška do 1200 mm, kotvenie do podlahy, vrátane konečnej povrchovej úpravy, exteriérové</t>
  </si>
  <si>
    <t>742892514</t>
  </si>
  <si>
    <t>-1851884120</t>
  </si>
  <si>
    <t>02-4 - Vstupný portál</t>
  </si>
  <si>
    <t xml:space="preserve">    764 - Konštrukcie klampiarske</t>
  </si>
  <si>
    <t xml:space="preserve">    766 - Konštrukcie stolárske</t>
  </si>
  <si>
    <t>132211101.S</t>
  </si>
  <si>
    <t>Hĺbenie rýh šírky do 600 mm v  hornine tr.3 súdržných - ručným náradím</t>
  </si>
  <si>
    <t>1561025618</t>
  </si>
  <si>
    <t>0,6*0,8*(2+2)</t>
  </si>
  <si>
    <t>132211119.S</t>
  </si>
  <si>
    <t>Príplatok za lepivosť pri hĺbení rýh š do 600 mm ručným náradím v hornine tr. 3</t>
  </si>
  <si>
    <t>-1219106886</t>
  </si>
  <si>
    <t>1,92*0,3 'Prepočítané koeficientom množstva</t>
  </si>
  <si>
    <t>162301102.S</t>
  </si>
  <si>
    <t>Vodorovné premiestnenie výkopku po spevnenej ceste z horniny tr.1-4, do 100 m3 na vzdialenosť do 1000 m</t>
  </si>
  <si>
    <t>-1771703801</t>
  </si>
  <si>
    <t>-973485074</t>
  </si>
  <si>
    <t>-1333875626</t>
  </si>
  <si>
    <t>0,6*0,1*2*2</t>
  </si>
  <si>
    <t>274313611.S</t>
  </si>
  <si>
    <t>Betón základových pásov, prostý tr. C 16/20</t>
  </si>
  <si>
    <t>1119672720</t>
  </si>
  <si>
    <t>0,6*0,7*2*2</t>
  </si>
  <si>
    <t>310239211.S</t>
  </si>
  <si>
    <t>Zamurovanie otvoru s plochou nad 1 do 4 m2 v murive nadzákladného tehlami na maltu vápennocementovú</t>
  </si>
  <si>
    <t>-804302583</t>
  </si>
  <si>
    <t>0,54*(2*2,4+1,95*2,4+1,2*1,2)</t>
  </si>
  <si>
    <t>622421322.S</t>
  </si>
  <si>
    <t>Oprava vonkajších omietok stien zo suchých zmesí, štukových, členitosť I, opravovaná plocha nad 20% do 30%</t>
  </si>
  <si>
    <t>974303325</t>
  </si>
  <si>
    <t>622460124.S</t>
  </si>
  <si>
    <t>Príprava vonkajšieho podkladu stien penetráciou pod omietky a nátery</t>
  </si>
  <si>
    <t>-538874220</t>
  </si>
  <si>
    <t>(2*2,4+1,95*2,4+1,2*1,2)*2</t>
  </si>
  <si>
    <t>622460125.S</t>
  </si>
  <si>
    <t>Príprava vonkajšieho podkladu stien penetráciou pod nátery a maľby</t>
  </si>
  <si>
    <t>-326382297</t>
  </si>
  <si>
    <t>4*24,05*2</t>
  </si>
  <si>
    <t>0,3*4*2*3</t>
  </si>
  <si>
    <t>622460241.S</t>
  </si>
  <si>
    <t>Vonkajšia omietka stien vápennocementová jadrová (hrubá), hr. 10 mm</t>
  </si>
  <si>
    <t>1712679402</t>
  </si>
  <si>
    <t>622460383.S</t>
  </si>
  <si>
    <t>Vonkajšia omietka stien vápennocementová štuková (jemná), hr. 3 mm</t>
  </si>
  <si>
    <t>-1856223172</t>
  </si>
  <si>
    <t>622461053.S</t>
  </si>
  <si>
    <t>Vonkajšia omietka stien pastovitá silikónová roztieraná, hr. 2 mm</t>
  </si>
  <si>
    <t>1792198352</t>
  </si>
  <si>
    <t>622491432.S</t>
  </si>
  <si>
    <t>Fasádny náter ochranný pre poveternostnými vplyvmi</t>
  </si>
  <si>
    <t>1915864210</t>
  </si>
  <si>
    <t>sokel</t>
  </si>
  <si>
    <t>0,6*24,05*2</t>
  </si>
  <si>
    <t>941955003.S</t>
  </si>
  <si>
    <t>Lešenie ľahké pracovné pomocné s výškou lešeňovej podlahy nad 1,90 do 2,50 m</t>
  </si>
  <si>
    <t>31882969</t>
  </si>
  <si>
    <t>24,05*2</t>
  </si>
  <si>
    <t>978015241.S</t>
  </si>
  <si>
    <t>Otlčenie omietok vonkajších priečelí jednoduchých, s vyškriabaním škár, očistením muriva,  v rozsahu do 30 %,  -0,01600t</t>
  </si>
  <si>
    <t>505263013</t>
  </si>
  <si>
    <t>979011111.S</t>
  </si>
  <si>
    <t>Zvislá doprava sutiny a vybúraných hmôt za prvé podlažie nad alebo pod základným podlažím</t>
  </si>
  <si>
    <t>-838006409</t>
  </si>
  <si>
    <t>33506180</t>
  </si>
  <si>
    <t>1288108477</t>
  </si>
  <si>
    <t>3,266*19 'Prepočítané koeficientom množstva</t>
  </si>
  <si>
    <t>-2085401120</t>
  </si>
  <si>
    <t>1622071710</t>
  </si>
  <si>
    <t>369290297</t>
  </si>
  <si>
    <t>-254588275</t>
  </si>
  <si>
    <t>0,6*2*2</t>
  </si>
  <si>
    <t>1278171396</t>
  </si>
  <si>
    <t>764</t>
  </si>
  <si>
    <t>Konštrukcie klampiarske</t>
  </si>
  <si>
    <t>764430450.S1</t>
  </si>
  <si>
    <t>Oplechovanie muriva a atík z pozinkovaného farbeného PZf plechu, vrátane rohov do r.š. 650 mm</t>
  </si>
  <si>
    <t>1706503505</t>
  </si>
  <si>
    <t>764430850.S</t>
  </si>
  <si>
    <t>Demontáž oplechovania múrov a nadmuroviek rš 600 mm,  -0,00337t</t>
  </si>
  <si>
    <t>-801368293</t>
  </si>
  <si>
    <t>998764201.S</t>
  </si>
  <si>
    <t>Presun hmôt pre konštrukcie klampiarske v objektoch výšky do 6 m</t>
  </si>
  <si>
    <t>327234947</t>
  </si>
  <si>
    <t>766</t>
  </si>
  <si>
    <t>Konštrukcie stolárske</t>
  </si>
  <si>
    <t>766662PC</t>
  </si>
  <si>
    <t>Renovácia brán, nový náter, nová kovová výplň, Spracovanie umeleckým kováčom, Brány sa opatria novými závesmi a zámkami s bezpečnostným zámkom</t>
  </si>
  <si>
    <t>1618426195</t>
  </si>
  <si>
    <t>998766201.S</t>
  </si>
  <si>
    <t>Presun hmot pre konštrukcie stolárske v objektoch výšky do 6 m</t>
  </si>
  <si>
    <t>-1358070864</t>
  </si>
  <si>
    <t>02-5 - Prístrešok + predajný pult</t>
  </si>
  <si>
    <t>767100</t>
  </si>
  <si>
    <t>Montáž predajného pultu</t>
  </si>
  <si>
    <t>-373348899</t>
  </si>
  <si>
    <t>542100</t>
  </si>
  <si>
    <t>Dodávka predajného pultu o rozmeroch 900x700x1000 mm, oceľová konštrukcia obklad z tvrdého dreva vrátane povrchovej úpravy</t>
  </si>
  <si>
    <t>1664524142</t>
  </si>
  <si>
    <t>767101</t>
  </si>
  <si>
    <t xml:space="preserve">Montáž prístrešku s rozmermi 9,2 x 2,6 m , výška 2,685m, zastrešenie rovnou strieškou so spádom do stredovej nosnej nohy </t>
  </si>
  <si>
    <t>-842723356</t>
  </si>
  <si>
    <t>543200</t>
  </si>
  <si>
    <t>Dodávka prístrešok s rozmermi 9,2 x2,6 m , výška 2,685m, zastrešenie rovnou strieškou so spádom do stredovej nosnej nohy, strešná rovina je riešená ako zelená strecha so sukulentmi .  Referenčný výrobok : mm cite PIN 130-3 , al. ekvivalent</t>
  </si>
  <si>
    <t>-1719645420</t>
  </si>
  <si>
    <t>767102</t>
  </si>
  <si>
    <t>Spodná stavba prístrešku - výkop, základ</t>
  </si>
  <si>
    <t>1234770457</t>
  </si>
  <si>
    <t>439119940</t>
  </si>
  <si>
    <t xml:space="preserve">02-6 - Z stĺpik, P+V stĺpik, Stojan na bicykle </t>
  </si>
  <si>
    <t>D1 - Automatický výsuvný stĺpik a jeho neoddeliteľné súčasti</t>
  </si>
  <si>
    <t>D2 - Zahradzovacie FIX stĺpiky</t>
  </si>
  <si>
    <t>D3 - Ovládacie prvky - Videovrátnik</t>
  </si>
  <si>
    <t>D4 - Bezpečnostné prvky</t>
  </si>
  <si>
    <t xml:space="preserve">D5 - Stavebné práce a kabeláže </t>
  </si>
  <si>
    <t>Automatický výsuvný stĺpik a jeho neoddeliteľné súčasti</t>
  </si>
  <si>
    <t>AA100041</t>
  </si>
  <si>
    <t>Externé vyhrievanie stĺpika do -40°C s termostatom na povrchu skrine s riadiacou jednotkou</t>
  </si>
  <si>
    <t>2055891878</t>
  </si>
  <si>
    <t>PC115063</t>
  </si>
  <si>
    <t>PILOMAT 275/P 600AIXS Hydraulický výsuvný stĺpik Ø275mm, výška 600mm, prevedenie KARTÁČOVO BRÚSENÁ NEREZ AIXS - farba kovu strieborná. Manuálne zasunutie stĺpika v prípade výpadku elektriky (zasúva sa uvoľnením skrutky ) al. ekvivalent</t>
  </si>
  <si>
    <t>-843857673</t>
  </si>
  <si>
    <t>PC151003</t>
  </si>
  <si>
    <t>Kontajner do zeme - uloženie stĺpika (výkop a betonáž s odvozom sute)</t>
  </si>
  <si>
    <t>1792964794</t>
  </si>
  <si>
    <t>PC152001 SLIM</t>
  </si>
  <si>
    <t>Hlavná riadiaca jednotka SLIM výsuvného stĺpika PILOMAT umiestnená vo FIX stĺpiku PILOMAT 275/PL 600FIXS, al. ekvivalent</t>
  </si>
  <si>
    <t>1696434231</t>
  </si>
  <si>
    <t>Zahradzovacie FIX stĺpiky</t>
  </si>
  <si>
    <t>AA105681</t>
  </si>
  <si>
    <t>Predispozícia pre osadenie riadiacej jednotky do fixného stĺpika 275/PL 600FIXS , al. ekvivalent</t>
  </si>
  <si>
    <t>-2068786176</t>
  </si>
  <si>
    <t>PH513063</t>
  </si>
  <si>
    <t>PILOMAT 275/PL 600FIXS FIXED BOLLARD Fixný zamedzovací stĺpik Ø275mm, výška 600mm, prevedenie kartáčovo brúsená nerez - farba kovu  polomatná strieborná. Vysoká odolnosť voči korózii. (výkop + betonáž + asfalt s osadením, odvoz sute). al. ekvivalent</t>
  </si>
  <si>
    <t>-537413143</t>
  </si>
  <si>
    <t>Ovládacie prvky - Videovrátnik</t>
  </si>
  <si>
    <t>DJ 1T ID v2</t>
  </si>
  <si>
    <t>Dverná kamerová jednotka farebná s jedným tlačidlom a 125 kHz RFID čítačkou, kapacita 320 kariet, podsvietená menovka a LED indikácia, prevedenie kov, prisvetlenie snímaného priestoru, širokouhlá kamera 170°, IP 43, 12 V DC alebo relé ovládanie, al. ekviv</t>
  </si>
  <si>
    <t>-1054647598</t>
  </si>
  <si>
    <t>LRS-100-24</t>
  </si>
  <si>
    <t>Napájací spínaný zdroj 24 V DC / 4,5 A, bez krytia (potrebná inšt. krabica), rozmery 129 x 97 x 30 mm, určený pre systém Easydoor používajúci dverné jednotky, plynulá regulácia trimrom.al. ekvivalent</t>
  </si>
  <si>
    <t>-1145392927</t>
  </si>
  <si>
    <t>plastový box</t>
  </si>
  <si>
    <t>Plastová krabica umiestnená na vrátnici s DIN lištou a ističom B16/1 o rozmeroch min 40x30x20mm pre uloženie LRS-100-24, SP 18v2 a VD 04 (do tejto krabici priviesť 230V káblom CYKY 3x1,5mm alebo 3x2,5mm v závislosti od vzdialenosti elektro rozvádzača odka</t>
  </si>
  <si>
    <t>-1895718461</t>
  </si>
  <si>
    <t>SP 18 v2</t>
  </si>
  <si>
    <t>Separátor napájania zbernice, 1x výstup pre vetvu monitorov, 1x výstup pre vetvu dver.jednotiek, napájanie z centrálneho 24 V DC zdroja, rozmery 35 x 93 x 45 mm, inštalácia na DIN lištu (2 pozície), vnút. použitie pozn. SP 18 v2 musí byť súčasťou, al. ekv</t>
  </si>
  <si>
    <t>411676895</t>
  </si>
  <si>
    <t>TL</t>
  </si>
  <si>
    <t>Tlačidlové ovládanie výsuvného stĺpika umiestnené na vrátnici pre prípad zlyhania videovrátnika</t>
  </si>
  <si>
    <t>307537586</t>
  </si>
  <si>
    <t>VD 04</t>
  </si>
  <si>
    <t>Video distribútor zbernice, 4x výstup pre odbočenie zbernice a zapojenie monitorov do hviezdy, rozmery 69x93x45mm, inštalácia na DIN lištu (5 pozícií), vnútorné použitie</t>
  </si>
  <si>
    <t>12050880</t>
  </si>
  <si>
    <t>VM 47TM</t>
  </si>
  <si>
    <t xml:space="preserve">Easydoor handsfree videomonitor, slim dizajn, prevedenie biely plast, 7" farebný dotykový LCD displej, grafické menu, interná pamäť 118 snímkov pri zazvonení (možnosť doplnenia MicroSD karty pre rozšírenie kapacity pamäte pre videozáznam), interkom medzi </t>
  </si>
  <si>
    <t>-1291842112</t>
  </si>
  <si>
    <t>D4</t>
  </si>
  <si>
    <t>Bezpečnostné prvky</t>
  </si>
  <si>
    <t>Radar</t>
  </si>
  <si>
    <t>Bezpečnostný radar pre zamedzenie havárie v prípade prejazdu vozidla ponad výsuvný stĺpik. Po prejdení vozidla sa stĺpik na povel radara automaticky vysunie, čím sa zabráni neoprávnenému vjazdu cudziemu vozidlu. Nainštalované na stojanoch pre videovrátnik</t>
  </si>
  <si>
    <t>-878442593</t>
  </si>
  <si>
    <t>ZDR</t>
  </si>
  <si>
    <t>Napájací zdroj bezpečnostných radarov 230/12V do 3,5A umiestnený vo FIX stĺpiku spolu s riadiacou jednotkou výsuvného stĺpika.</t>
  </si>
  <si>
    <t>-76397048</t>
  </si>
  <si>
    <t>D5</t>
  </si>
  <si>
    <t xml:space="preserve">Stavebné práce a kabeláže </t>
  </si>
  <si>
    <t>CYA 1x6</t>
  </si>
  <si>
    <t>Vodič CYA 6mm zeleonožltý od elektrorozvádzača k riadiacej jednotke</t>
  </si>
  <si>
    <t>-133627202</t>
  </si>
  <si>
    <t>CYKY 3x2,5</t>
  </si>
  <si>
    <t>Napájací kábel 230V privedené od rozvádzača do FIX stĺpika s umiestnením riadiacej jednotky a pre napájač videovrátnika umiestneného v plastovom boxe na vrátnici</t>
  </si>
  <si>
    <t>-529769775</t>
  </si>
  <si>
    <t>CYKY O 2x1,5</t>
  </si>
  <si>
    <t>Kábel pre tlačítko ovládania výsuvného stĺpika od vrátnice k riadiacej jednotke výsuvného stĺpika</t>
  </si>
  <si>
    <t>160740755</t>
  </si>
  <si>
    <t>CYKY O 2x2,5</t>
  </si>
  <si>
    <t>Napájací kaábel vonkajších jednotiek videovrátnikov 2ks od plastového bohu s napájačom videovrátnika</t>
  </si>
  <si>
    <t>-972922816</t>
  </si>
  <si>
    <t>dopr</t>
  </si>
  <si>
    <t>Dopravné náklady</t>
  </si>
  <si>
    <t>kpl</t>
  </si>
  <si>
    <t>888884361</t>
  </si>
  <si>
    <t>FTP</t>
  </si>
  <si>
    <t>Kábel dátový FTP 4x2x0,5mm cat.5e vedený z plastového boxu napájača videovrátnika a k riadiacej jednotke výsuvného stĺpika</t>
  </si>
  <si>
    <t>-660127728</t>
  </si>
  <si>
    <t>FXP 32</t>
  </si>
  <si>
    <t>Rúrka ohybná FXP 32mm PVC sivá pre dátové káble a napájacie káble videovrátnikov a radarov</t>
  </si>
  <si>
    <t>-1613561255</t>
  </si>
  <si>
    <t>KOP 40</t>
  </si>
  <si>
    <t>Chránička káblová KOPOFLEX 40mm 450N HDPE červená al. ekvivalent</t>
  </si>
  <si>
    <t>-2054822909</t>
  </si>
  <si>
    <t>PdrMat</t>
  </si>
  <si>
    <t>Podružný bližšie nešpecifikovaný materiál</t>
  </si>
  <si>
    <t>2116797795</t>
  </si>
  <si>
    <t>rev</t>
  </si>
  <si>
    <t>Uvedenie do prevádzky a zaškolenie + prvá povinná elektro revízia</t>
  </si>
  <si>
    <t>-1675893497</t>
  </si>
  <si>
    <t>stojan</t>
  </si>
  <si>
    <t>Oceľový stojan šedej farby (RAL určí investor/architekt), výška 1m, s úložnou skrinkou pre videovrátniky a radary. Kotvenie do betónu.</t>
  </si>
  <si>
    <t>1366926449</t>
  </si>
  <si>
    <t>suť</t>
  </si>
  <si>
    <t>Odvoz a likvidácia stavebnej sute v kg</t>
  </si>
  <si>
    <t>614516912</t>
  </si>
  <si>
    <t>zár</t>
  </si>
  <si>
    <t xml:space="preserve">Záručný servis min. 1x do roka pri záručnej dobe 2 roky (pri viacročnej záruke 2x do roka) </t>
  </si>
  <si>
    <t>186072621</t>
  </si>
  <si>
    <t>žľab</t>
  </si>
  <si>
    <t>Žľab káblový LHD 20X20 HC 20x20mm 2m PVC biely pre vedenie káblov ovládania na vrátnici al. ekvivalent</t>
  </si>
  <si>
    <t>-856335767</t>
  </si>
  <si>
    <t>767105</t>
  </si>
  <si>
    <t>Montáž zahradzovacieho stĺpika</t>
  </si>
  <si>
    <t>-2098410767</t>
  </si>
  <si>
    <t>767106</t>
  </si>
  <si>
    <t>Spodná stavba pre zahradzovací stĺpik</t>
  </si>
  <si>
    <t>1077840665</t>
  </si>
  <si>
    <t>100200</t>
  </si>
  <si>
    <t>Dodávka zahradzovací stĺpik  ZS1 pevný -  v-1000 mm, š 80 mm , kotvený chemickou kotvou ,   ref výrobok-  mmcite LOT al. ekvivalent</t>
  </si>
  <si>
    <t>638384035</t>
  </si>
  <si>
    <t>1002001</t>
  </si>
  <si>
    <t>Dodávka zahradzovací stĺpik  ZS2 demontovateľný -  v-1000 mm, š 80 mm , kotvený chemickou kotvou ,   ref výrobok-  mmcite LOT, al. ekvivalent</t>
  </si>
  <si>
    <t>-338383896</t>
  </si>
  <si>
    <t>767107</t>
  </si>
  <si>
    <t>Montáž stojana na bicykle</t>
  </si>
  <si>
    <t>50647298</t>
  </si>
  <si>
    <t>767108</t>
  </si>
  <si>
    <t>Spodná stavba pre stojan na bicykle</t>
  </si>
  <si>
    <t>-558352785</t>
  </si>
  <si>
    <t>100201</t>
  </si>
  <si>
    <t>Stojan na bicykle z oceľového L profilu 60 /60/10 mm. Rozmery stojanu  v- 1100 mm, l – 600 mm, Materiál – oceľový profil,  pozink . Kotvené do základu chemickou kotvou . Ref. výrobok : mmcite  LOTLIMIT , al. ekvivalent</t>
  </si>
  <si>
    <t>1593540902</t>
  </si>
  <si>
    <t>-1214231300</t>
  </si>
  <si>
    <t>02-7 - Lavička, infotabuľa</t>
  </si>
  <si>
    <t>131211101.S</t>
  </si>
  <si>
    <t>Hĺbenie jám v  hornine tr.3 súdržných - ručným náradím</t>
  </si>
  <si>
    <t>-1809123547</t>
  </si>
  <si>
    <t>0,8*0,4*0,3</t>
  </si>
  <si>
    <t>-49346595</t>
  </si>
  <si>
    <t>-1605712166</t>
  </si>
  <si>
    <t>275313521.S</t>
  </si>
  <si>
    <t>Betón základových pätiek, prostý tr. C 12/15</t>
  </si>
  <si>
    <t>1356224237</t>
  </si>
  <si>
    <t>0,8*0,3*0,4*1,035</t>
  </si>
  <si>
    <t>936941131.S</t>
  </si>
  <si>
    <t>Osadenie reklamnej vitríny, informačného nosiča kotevnými skrutkami bez zabetónovania nôh na pevný podklad</t>
  </si>
  <si>
    <t>-1595579406</t>
  </si>
  <si>
    <t>553561000</t>
  </si>
  <si>
    <t>Infotabuľa trkčný stožiar, vyrobená z oceľových prvkov pozinkované, tabuľa Alucobond pre nalepenie informácií</t>
  </si>
  <si>
    <t>-1377504462</t>
  </si>
  <si>
    <t>940101000</t>
  </si>
  <si>
    <t>Montáž lavičky atyp</t>
  </si>
  <si>
    <t>-2044922753</t>
  </si>
  <si>
    <t>940101001</t>
  </si>
  <si>
    <t>Spodná stavba pre lavičku atyp</t>
  </si>
  <si>
    <t>1998908860</t>
  </si>
  <si>
    <t>5521000</t>
  </si>
  <si>
    <t>Dodávka kruhové lavičky, nosná konštrukcia z pozinkovanej ocele, sedák z tropického dreva. bez povrchovej úpravy, vrátane operadla, ref výrobok mmcité  LAGO, al. ekvivalent</t>
  </si>
  <si>
    <t>1758734074</t>
  </si>
  <si>
    <t>959941122.S</t>
  </si>
  <si>
    <t>Chemická kotva s kotevným svorníkom tesnená chemickou ampulkou do betónu, ŽB, kameňa, s vyvŕtaním otvoru M12/165</t>
  </si>
  <si>
    <t>-1825382226</t>
  </si>
  <si>
    <t>-1164800419</t>
  </si>
  <si>
    <t xml:space="preserve">02-8 - Kôš na odpad, kôš na separovaný odpad, výtok vody </t>
  </si>
  <si>
    <t xml:space="preserve">    722 - Zdravotechnika - vnútorný vodovod</t>
  </si>
  <si>
    <t>132111101.S</t>
  </si>
  <si>
    <t>Hĺbenie rýh šírky do 600 mm v  horninách tr. 1 a 2 súdržných - ručným náradím</t>
  </si>
  <si>
    <t>-1094942254</t>
  </si>
  <si>
    <t>0,5*0,4*0,7*2</t>
  </si>
  <si>
    <t>1407791261</t>
  </si>
  <si>
    <t>0,5*0,4*0,1*2</t>
  </si>
  <si>
    <t>275313611.S</t>
  </si>
  <si>
    <t>Betón základových pätiek, prostý tr. C 16/20</t>
  </si>
  <si>
    <t>1535673140</t>
  </si>
  <si>
    <t>základ pod výtok vody</t>
  </si>
  <si>
    <t>0,5*0,4*0,6*2</t>
  </si>
  <si>
    <t>1961992678</t>
  </si>
  <si>
    <t>722</t>
  </si>
  <si>
    <t>Zdravotechnika - vnútorný vodovod</t>
  </si>
  <si>
    <t>72210100</t>
  </si>
  <si>
    <t>Napojenie výtoku vody na existujúci rozvod</t>
  </si>
  <si>
    <t>785351716</t>
  </si>
  <si>
    <t>767901000</t>
  </si>
  <si>
    <t xml:space="preserve">Montáž a dodávka výtoku vody - plocha 1,0 x 0,28  m  - oceľový povrch,  plocha na postavenie krhly       </t>
  </si>
  <si>
    <t>-1465117333</t>
  </si>
  <si>
    <t>76792100</t>
  </si>
  <si>
    <t>Montáž smetný kôš</t>
  </si>
  <si>
    <t>428183230</t>
  </si>
  <si>
    <t>76792101</t>
  </si>
  <si>
    <t>Spodná stavba pre smetný kôš</t>
  </si>
  <si>
    <t>915550540</t>
  </si>
  <si>
    <t>5521301</t>
  </si>
  <si>
    <t>Dodávka smetný kôš pre bežný komunálna odpad  - jednoduchý hranatý kubus , objem 50 l, opláštený oceľ plechom, ref výrobok mmcite NANUK , al. ekvivalent</t>
  </si>
  <si>
    <t>828546320</t>
  </si>
  <si>
    <t>76792102</t>
  </si>
  <si>
    <t>Montáž smetný kôš pre separovaný odpad</t>
  </si>
  <si>
    <t>-166001344</t>
  </si>
  <si>
    <t>76792103</t>
  </si>
  <si>
    <t>Spodná stavba pre smetný kôš pre separovaný odpad</t>
  </si>
  <si>
    <t>-1995185265</t>
  </si>
  <si>
    <t>5526000</t>
  </si>
  <si>
    <t>Dodávka smetný kôš pre separovaný odpad – 3 kombinácia  jednoduchý hranatý kubus , objem 3x 50 l, opláštený oceľ plechom ref výrobok mmcite NANUK, al. ekvivalent</t>
  </si>
  <si>
    <t>305307922</t>
  </si>
  <si>
    <t>-1427931626</t>
  </si>
  <si>
    <t>02-9 - Podzemný kontajner</t>
  </si>
  <si>
    <t>131201201.S</t>
  </si>
  <si>
    <t>Výkop zapaženej jamy v hornine 3, do 100 m3</t>
  </si>
  <si>
    <t>196413570</t>
  </si>
  <si>
    <t>(2,025+0,1+0,15)*(1,7*3+0,1*4)*(1,7+0,1*2)</t>
  </si>
  <si>
    <t>2,025*1,2/2*(1,7*3+0,1*4+1,7+0,1*2)*2</t>
  </si>
  <si>
    <t>131201209.S</t>
  </si>
  <si>
    <t>Príplatok za lepivosť pri hĺbení zapažených jám a zárezov s urovnaním dna v hornine 3</t>
  </si>
  <si>
    <t>-570730771</t>
  </si>
  <si>
    <t>41,756*0,3 'Prepočítané koeficientom množstva</t>
  </si>
  <si>
    <t>151101201.S</t>
  </si>
  <si>
    <t>Paženie stien bez rozopretia alebo vzopretia, príložné hĺbky do 4m</t>
  </si>
  <si>
    <t>-1773269660</t>
  </si>
  <si>
    <t>2,025*(1,7*3+0,1*4+1,7+0,1*2)*2</t>
  </si>
  <si>
    <t>151101211.S</t>
  </si>
  <si>
    <t>Odstránenie paženia stien príložné hĺbky do 4 m</t>
  </si>
  <si>
    <t>-1679879859</t>
  </si>
  <si>
    <t>-150509665</t>
  </si>
  <si>
    <t>1092493561</t>
  </si>
  <si>
    <t>1406023398</t>
  </si>
  <si>
    <t>41,756*17 'Prepočítané koeficientom množstva</t>
  </si>
  <si>
    <t>557116010</t>
  </si>
  <si>
    <t>1915893</t>
  </si>
  <si>
    <t>174101001.S</t>
  </si>
  <si>
    <t>Zásyp sypaninou so zhutnením jám, šachiet, rýh, zárezov alebo okolo objektov do 100 m3</t>
  </si>
  <si>
    <t>-1031924413</t>
  </si>
  <si>
    <t>41,756-1,7*1,7*2,025*3</t>
  </si>
  <si>
    <t>583310003600.S</t>
  </si>
  <si>
    <t>Štrkopiesok frakcia 8-16 mm</t>
  </si>
  <si>
    <t>2075633882</t>
  </si>
  <si>
    <t>24,199*1,89 'Prepočítané koeficientom množstva</t>
  </si>
  <si>
    <t>-1044582401</t>
  </si>
  <si>
    <t>(1,7*3+0,1*4)*(1,7+0,1*2)</t>
  </si>
  <si>
    <t>875416020</t>
  </si>
  <si>
    <t>10,450*0,15</t>
  </si>
  <si>
    <t>273321511.S</t>
  </si>
  <si>
    <t>Betón základových dosiek, železový (bez výstuže), tr. C 30/37</t>
  </si>
  <si>
    <t>-1749339760</t>
  </si>
  <si>
    <t>10,450*0,1*1,035</t>
  </si>
  <si>
    <t>-621508984</t>
  </si>
  <si>
    <t>10,45*1,3</t>
  </si>
  <si>
    <t>9499421R</t>
  </si>
  <si>
    <t>Hydraulická zdvíhacia plošina vrátane obsluhy inštalovaná na automobilovom podvozku výšky zdvihu do 27 m</t>
  </si>
  <si>
    <t>hod</t>
  </si>
  <si>
    <t>-412181423</t>
  </si>
  <si>
    <t>9501000</t>
  </si>
  <si>
    <t>Podzemný kontajner o objeme 3 m3</t>
  </si>
  <si>
    <t>-1955898520</t>
  </si>
  <si>
    <t>936155978</t>
  </si>
  <si>
    <t>02-11 - Trakčný stožiar, výtvarné dielo, sviečkomat</t>
  </si>
  <si>
    <t xml:space="preserve">    783 - Nátery</t>
  </si>
  <si>
    <t>HZS - Hodinové zúčtovacie sadzby</t>
  </si>
  <si>
    <t>-1792117074</t>
  </si>
  <si>
    <t>622473255.R</t>
  </si>
  <si>
    <t>Hydrofóbny impregnačný náter výtvarného diela</t>
  </si>
  <si>
    <t>-1422461848</t>
  </si>
  <si>
    <t>Hydrofóbny impregnačný náter betónových konštrukcií, siloxanový</t>
  </si>
  <si>
    <t>-1377072130</t>
  </si>
  <si>
    <t>9499411</t>
  </si>
  <si>
    <t xml:space="preserve">Výsuvná  plošina s motorickým zdvihom a príslušenstvom </t>
  </si>
  <si>
    <t>deň</t>
  </si>
  <si>
    <t>1024943524</t>
  </si>
  <si>
    <t>960101000</t>
  </si>
  <si>
    <t>Presun sviečkomatu na nové miesto</t>
  </si>
  <si>
    <t>-974321416</t>
  </si>
  <si>
    <t>965044201.S</t>
  </si>
  <si>
    <t>Brúsenie existujúcich betónových podláh, zbrúsenie hrúbky do 3 mm -0,00600t</t>
  </si>
  <si>
    <t>-116468097</t>
  </si>
  <si>
    <t>základ stožiaru</t>
  </si>
  <si>
    <t>1*1</t>
  </si>
  <si>
    <t>výtvarné dielo</t>
  </si>
  <si>
    <t>2*1</t>
  </si>
  <si>
    <t>998011002.S</t>
  </si>
  <si>
    <t>Presun hmôt pre budovy (801, 803, 812), zvislá konštr. z tehál, tvárnic, z kovu výšky do 12 m</t>
  </si>
  <si>
    <t>-2055015414</t>
  </si>
  <si>
    <t>783</t>
  </si>
  <si>
    <t>Nátery</t>
  </si>
  <si>
    <t>783103812.S1</t>
  </si>
  <si>
    <t>Odstránenie starých náterov z oceľových konštrukcií stredných ľahkých C alebo veľmi ľahkých CC oceľovou kefou</t>
  </si>
  <si>
    <t>-2100780590</t>
  </si>
  <si>
    <t>783271001.S</t>
  </si>
  <si>
    <t>Nátery kov.stav.doplnk.konštr. polyuretánové jednonásobné 2x s emailovaním.- 105μm</t>
  </si>
  <si>
    <t>-1139909318</t>
  </si>
  <si>
    <t>783299113.S</t>
  </si>
  <si>
    <t>Nátery kov.stav.doplnk.konštr. antikoróznou farbou, riediteľnou vodou, farebné jednonásobné</t>
  </si>
  <si>
    <t>177421970</t>
  </si>
  <si>
    <t>783299114.S</t>
  </si>
  <si>
    <t>Nátery kov.stav.doplnk.konštr. antikoróznou farbou, riediteľnou vodou</t>
  </si>
  <si>
    <t>1506019993</t>
  </si>
  <si>
    <t>783904811.S</t>
  </si>
  <si>
    <t>Ostatné práce odmastenie chemickými odhrdzavenie kovových konštrukcií</t>
  </si>
  <si>
    <t>398483685</t>
  </si>
  <si>
    <t>HZS</t>
  </si>
  <si>
    <t>Hodinové zúčtovacie sadzby</t>
  </si>
  <si>
    <t>HZS000115.S</t>
  </si>
  <si>
    <t>Stavebno montážne práce vykonávané priemyselným lezením (výškoví špecialisti) v rozsahu viac ako 8 hodín</t>
  </si>
  <si>
    <t>512</t>
  </si>
  <si>
    <t>1919158942</t>
  </si>
  <si>
    <t>HZS000125.S</t>
  </si>
  <si>
    <t>Stavebno montážne práce mimoriadne odborné - práce na umeleckej obnove kameňa výtvarného diela</t>
  </si>
  <si>
    <t>2051238519</t>
  </si>
  <si>
    <t>SO 03 - Komunikácie a spevnené plochy</t>
  </si>
  <si>
    <t xml:space="preserve">HSV - Práce a dodávky HSV   </t>
  </si>
  <si>
    <t xml:space="preserve">    1 - Zemné práce   </t>
  </si>
  <si>
    <t xml:space="preserve">    2 - Zakladanie   </t>
  </si>
  <si>
    <t xml:space="preserve">    5 - Komunikácie   </t>
  </si>
  <si>
    <t xml:space="preserve">    8 - Rúrové vedenie   </t>
  </si>
  <si>
    <t xml:space="preserve">    9 - Ostatné konštrukcie a práce-búranie   </t>
  </si>
  <si>
    <t xml:space="preserve">    99 - Presun hmôt HSV   </t>
  </si>
  <si>
    <t xml:space="preserve">PSV - Práce a dodávky PSV   </t>
  </si>
  <si>
    <t xml:space="preserve">    711 - Izolácie proti vode a vlhkosti   </t>
  </si>
  <si>
    <t xml:space="preserve">      772 - Podlahy z prírodného a konglomerovaného kameňa   </t>
  </si>
  <si>
    <t xml:space="preserve">Práce a dodávky HSV   </t>
  </si>
  <si>
    <t xml:space="preserve">Zemné práce   </t>
  </si>
  <si>
    <t>113106611.S</t>
  </si>
  <si>
    <t>Rozoberanie zámkovej dlažby všetkých druhov v ploche do 20 m2,  -0,2600 t</t>
  </si>
  <si>
    <t>113107241.S</t>
  </si>
  <si>
    <t>Odstránenie krytu v ploche nad 200 m2 asfaltového, hr. vrstvy do 50 mm,  -0,09800t</t>
  </si>
  <si>
    <t>113152630.S</t>
  </si>
  <si>
    <t>Frézovanie asf. podkladu alebo krytu bez prek., plochy cez 1000 do 10000 m2, pruh š. cez 1 m do 2 m, hr. 50 mm  0,127 t</t>
  </si>
  <si>
    <t>113206111.S</t>
  </si>
  <si>
    <t>Vytrhanie obrúb betónových, s vybúraním lôžka, z krajníkov alebo obrubníkov stojatých,  -0,14500t</t>
  </si>
  <si>
    <t>113307222.S</t>
  </si>
  <si>
    <t>Odstránenie podkladu v ploche nad 200 m2 z kameniva hrubého drveného, hr.100 do 200 mm,  -0,23500t</t>
  </si>
  <si>
    <t>113307224.S</t>
  </si>
  <si>
    <t>Odstránenie podkladu v ploche nad 200 m2 z kameniva hrubého drveného, hr. 300 do 400mm,  -0,56000t</t>
  </si>
  <si>
    <t>113307231.S</t>
  </si>
  <si>
    <t>Odstránenie podkladu v ploche nad 200 m2 z betónu prostého, hr. vrstvy do 150 mm,  -0,22500t</t>
  </si>
  <si>
    <t>121101111.S</t>
  </si>
  <si>
    <t>Odstránenie ornice s vodor. premiestn. na hromady, so zložením na vzdialenosť do 100 m a do 100m3</t>
  </si>
  <si>
    <t>122201103.S</t>
  </si>
  <si>
    <t>Odkopávka a prekopávka nezapažená v hornine 3, nad 1000 do 10000 m3</t>
  </si>
  <si>
    <t>122201109.S</t>
  </si>
  <si>
    <t>Odkopávky a prekopávky nezapažené. Príplatok k cenám za lepivosť horniny 3</t>
  </si>
  <si>
    <t>132201102.S</t>
  </si>
  <si>
    <t>Výkop ryhy do šírky 600 mm v horn.3 nad 100 m3</t>
  </si>
  <si>
    <t>162501142.S</t>
  </si>
  <si>
    <t>Vodorovné premiestnenie výkopku po spevnenej ceste z horniny tr.1-4, nad 1000 do 10000 m3 na vzdialenosť do 3000 m</t>
  </si>
  <si>
    <t>162501143.S</t>
  </si>
  <si>
    <t>Vodorovné premiestnenie výkopku po spevnenej ceste z horniny tr.1-4, nad 1000 do 10000 m3, príplatok k cene za každých ďalšich a začatých 1000 m</t>
  </si>
  <si>
    <t>171101131.S</t>
  </si>
  <si>
    <t>Uloženie sypaniny do násypu  nesúdržných a súdržných hornín striedavo ukladaných</t>
  </si>
  <si>
    <t>171201203.S</t>
  </si>
  <si>
    <t>Uloženie sypaniny na skládky nad 1000 do 10000 m3</t>
  </si>
  <si>
    <t>174201102.S</t>
  </si>
  <si>
    <t>Zásyp sypaninou bez zhutnenia jám, šachiet, rýh, zárezov alebo okolo objektov nad 100 do 1000 m3</t>
  </si>
  <si>
    <t>103640000202</t>
  </si>
  <si>
    <t>Štrukturovaná zemina  - zásypová</t>
  </si>
  <si>
    <t>118</t>
  </si>
  <si>
    <t>103640000204</t>
  </si>
  <si>
    <t>Zahradnická zemina</t>
  </si>
  <si>
    <t>180802120.S</t>
  </si>
  <si>
    <t>Štrkový zásyp s výsadbou okrasných tráv vrátane dodávky</t>
  </si>
  <si>
    <t>181101102.S</t>
  </si>
  <si>
    <t>Úprava pláne v zárezoch v hornine 1-4 so zhutnením</t>
  </si>
  <si>
    <t xml:space="preserve">Zakladanie   </t>
  </si>
  <si>
    <t>212572111.S</t>
  </si>
  <si>
    <t>Lôžko pre trativod zo štrkopiesku triedeného</t>
  </si>
  <si>
    <t>212752127.S</t>
  </si>
  <si>
    <t>Trativody z flexodrenážnych rúr DN 160</t>
  </si>
  <si>
    <t>273362021.S</t>
  </si>
  <si>
    <t>Výstuž základových dosiek zo zvár. sietí KARI</t>
  </si>
  <si>
    <t>279313611.S</t>
  </si>
  <si>
    <t>Betón základových múrov, prostý tr. C 16/20</t>
  </si>
  <si>
    <t>289971212.S</t>
  </si>
  <si>
    <t>Zhotovenie vrstvy z geotextílie na upravenom povrchu sklon do 1 : 5 , šírky nad 3 do 6 m</t>
  </si>
  <si>
    <t>693110004721.S</t>
  </si>
  <si>
    <t>Geotextília polyetylénu netkaná 24 g/m2</t>
  </si>
  <si>
    <t xml:space="preserve">Komunikácie   </t>
  </si>
  <si>
    <t>564710100.S</t>
  </si>
  <si>
    <t>Podklad z kameniva drveného 40%, preosiata ornica 30%, zeolit 20%, kompost 10%  s rozprestretím a zhutnením hr. 50 mm - ložná vrstva</t>
  </si>
  <si>
    <t>564761116</t>
  </si>
  <si>
    <t>Podklad z kameniva drveného 40%, preosiata ornica 30%, zeolit 20%, kompost 10% s rozprestretím a zhutn.hr. 250 mm - podkladná vrstva</t>
  </si>
  <si>
    <t>564861111.S</t>
  </si>
  <si>
    <t>Podklad zo štrkodrviny s rozprestretím a zhutnením, po zhutnení hr. 200 mm</t>
  </si>
  <si>
    <t>564871111.S</t>
  </si>
  <si>
    <t>Podklad zo štrkodrviny,  s rozprestretím a zhutnením, po zhutnení hr. 250 mm</t>
  </si>
  <si>
    <t>564871120</t>
  </si>
  <si>
    <t>Podklad zo štrkodrviny s rozprestretím a zhutnením, po zhutnení hr. 350 mm</t>
  </si>
  <si>
    <t>565161221.S</t>
  </si>
  <si>
    <t>Podklad z asfaltového betónu AC 22 P s rozprestretím a zhutnením v pruhu š. nad 3 m, po zhutnení hr. 80 mm</t>
  </si>
  <si>
    <t>70</t>
  </si>
  <si>
    <t>567133112.S</t>
  </si>
  <si>
    <t>Podklad z kameniva stmeleného cementom s rozprestretím a zhutnením, CBGM C 5/6, po zhutnení hr. 170 mm</t>
  </si>
  <si>
    <t>72</t>
  </si>
  <si>
    <t>567133113.S</t>
  </si>
  <si>
    <t>Podklad z kameniva stmeleného cementom s rozprestretím a zhutnením, CBGM C 5/6, po zhutnení hr. 180 mm</t>
  </si>
  <si>
    <t>74</t>
  </si>
  <si>
    <t>573131102.S</t>
  </si>
  <si>
    <t>Postrek asfaltový infiltračný s posypom kamenivom z cestnej emulzie v množstve 0,80 kg/m2</t>
  </si>
  <si>
    <t>76</t>
  </si>
  <si>
    <t>573231107.S</t>
  </si>
  <si>
    <t>Postrek asfaltový spojovací bez posypu kamenivom z cestnej emulzie v množstve 0,50 kg/m2</t>
  </si>
  <si>
    <t>78</t>
  </si>
  <si>
    <t>577144231.S</t>
  </si>
  <si>
    <t>Asfaltový betón vrstva obrusná AC 11 O v pruhu š. do 3 m z nemodifik. asfaltu tr. II, po zhutnení hr. 50 mm</t>
  </si>
  <si>
    <t>80</t>
  </si>
  <si>
    <t>577144241.S</t>
  </si>
  <si>
    <t>Asfaltový betón vrstva obrusná AC 11 O v pruhu š. nad 3 m z nemodifik. asfaltu tr. II, po zhutnení hr. 50 mm</t>
  </si>
  <si>
    <t>82</t>
  </si>
  <si>
    <t>581130315.S</t>
  </si>
  <si>
    <t>Kryt cementobetónový cestných komunikácií skupiny CB III pre TDZ IV, V a VI, hr. 200 mm</t>
  </si>
  <si>
    <t>84</t>
  </si>
  <si>
    <t>596911224.S</t>
  </si>
  <si>
    <t>Kladenie betónovej zámkovej dlažby pozemných komunikácií hr. 80 mm pre peších nad 300 m2 so zriadením lôžka z kameniva hr. 40 mm</t>
  </si>
  <si>
    <t>86</t>
  </si>
  <si>
    <t>592460011700</t>
  </si>
  <si>
    <t>Dlažba betónová, hr.80 mm</t>
  </si>
  <si>
    <t>88</t>
  </si>
  <si>
    <t>596911331.S</t>
  </si>
  <si>
    <t>Kladenie dlažby pre nevidiacich hr. 60 mm do lôžka z kameniva ťaženého s vyplnením škár</t>
  </si>
  <si>
    <t>90</t>
  </si>
  <si>
    <t>592460006800</t>
  </si>
  <si>
    <t>Dlažba betónová pre nevidiacich, nopková, rozmer 200x200x60 mm, červená</t>
  </si>
  <si>
    <t>92</t>
  </si>
  <si>
    <t>592460006900</t>
  </si>
  <si>
    <t>Dlažba betónová pre nevidiacich drážková, rozmer 200x200x60 mm, červená</t>
  </si>
  <si>
    <t>94</t>
  </si>
  <si>
    <t>596911392.S</t>
  </si>
  <si>
    <t>Dopiľovanie betónovej zámkovej dlažby hr. nad 60 mm</t>
  </si>
  <si>
    <t>96</t>
  </si>
  <si>
    <t>596961130</t>
  </si>
  <si>
    <t>Kladenie AS-TTE Roštov s výplnením   (alebo ekvivalent)</t>
  </si>
  <si>
    <t>98</t>
  </si>
  <si>
    <t>596961131</t>
  </si>
  <si>
    <t>Zatrávnený systém AS-TTE Rošty -  komory vyplnené pôdným substrátom s trávnikom   (alebo ekvivalent)</t>
  </si>
  <si>
    <t>100</t>
  </si>
  <si>
    <t>596961133</t>
  </si>
  <si>
    <t>Zatrávnený systém AS-TTE Rošty -  komory vyplnené betónovými blokmi   (alebo ekvivalent)</t>
  </si>
  <si>
    <t>102</t>
  </si>
  <si>
    <t xml:space="preserve">Rúrové vedenie   </t>
  </si>
  <si>
    <t>899331111.S</t>
  </si>
  <si>
    <t>Výšková úprava uličného vstupu alebo šachty do 200 mm zvýšením poklopu</t>
  </si>
  <si>
    <t>104</t>
  </si>
  <si>
    <t xml:space="preserve">Ostatné konštrukcie a práce-búranie   </t>
  </si>
  <si>
    <t>914001101.S</t>
  </si>
  <si>
    <t>Dočasné dopravné značenie-montáž, prenájom, demontáž</t>
  </si>
  <si>
    <t>106</t>
  </si>
  <si>
    <t>914001111.S</t>
  </si>
  <si>
    <t>Osadenie a montáž cestnej zvislej dopravnej značky na stĺpik, stĺp, konzolu alebo objekt</t>
  </si>
  <si>
    <t>108</t>
  </si>
  <si>
    <t>914001211.S</t>
  </si>
  <si>
    <t>Montáž cestnej zvislej dopravnej značky základnej veľkosti do 1 m2 objímkami na stĺpiky alebo konzoly</t>
  </si>
  <si>
    <t>110</t>
  </si>
  <si>
    <t>404410033920</t>
  </si>
  <si>
    <t>Regulačná značka ZDZ 202 "Stoj, daj prednosť v jazde", Zn lisovaná, V1-600 x 600 mm, RA2, P3, E2, SP1</t>
  </si>
  <si>
    <t>112</t>
  </si>
  <si>
    <t>404410034760</t>
  </si>
  <si>
    <t>Regulačná značka ZDZ 212-20 "Prikázaný smer obchádzania (vpravo)", Zn lisovaná, V2 - kruh 600 mm, RA2, P3, E2, SP1</t>
  </si>
  <si>
    <t>114</t>
  </si>
  <si>
    <t>404410035905</t>
  </si>
  <si>
    <t>Regulačná značka ZDZ 231 "Zákaz vjazdu v oboch smeroch", Zn lisovaná, V2 - kruh 600 mm, RA2, P3, E2, SP1</t>
  </si>
  <si>
    <t>116</t>
  </si>
  <si>
    <t>404410037575</t>
  </si>
  <si>
    <t>Regulačná značka ZDZ 272 "Parkovanie", Zn lisovaná, V2 - 600 x 600 mm, RA2, P3, E2, SP1</t>
  </si>
  <si>
    <t>404410175656</t>
  </si>
  <si>
    <t>Návesť ZDZ 330-58"Služby (dobíjacia stanica pre elektromobily-samostatný objekt)", Zn lisovaná, V2-600x600 mm, RA1, P3, E2, SP1</t>
  </si>
  <si>
    <t>120</t>
  </si>
  <si>
    <t>404410179122</t>
  </si>
  <si>
    <t>Všeobecná dodatková tabuľa ZDZ 506 V2RA1, rozmer 330x600 mm, Zn lisovaná, P3, E2, SP1</t>
  </si>
  <si>
    <t>122</t>
  </si>
  <si>
    <t>404410179188</t>
  </si>
  <si>
    <t>Všeobecná dodatková tabuľa ZDZ 507 V2RA1 "Neplatí pre (xx)", rozmer 330x600 mm, Zn lisovaná, P3, E2, SP1</t>
  </si>
  <si>
    <t>124</t>
  </si>
  <si>
    <t>404440000100.S</t>
  </si>
  <si>
    <t>Úchyt na stĺpik, d 60 mm, križový, Zn</t>
  </si>
  <si>
    <t>126</t>
  </si>
  <si>
    <t>404490008600.S</t>
  </si>
  <si>
    <t>Krytka stĺpika, d 60 mm, plastová</t>
  </si>
  <si>
    <t>128</t>
  </si>
  <si>
    <t>404490008401</t>
  </si>
  <si>
    <t>Stĺpik Zn, d 60 mm, pre dopravné značky, dĺ.3,5m</t>
  </si>
  <si>
    <t>130</t>
  </si>
  <si>
    <t>915711212.S</t>
  </si>
  <si>
    <t>Vodorovné dopravné značenie striekané farbou deliacich čiar súvislých šírky 125 mm biela retroreflexná</t>
  </si>
  <si>
    <t>132</t>
  </si>
  <si>
    <t>915721212.S</t>
  </si>
  <si>
    <t>Vodorovné dopravné značenie striekané farbou prechodov pre chodcov, šípky, symboly a pod., biela retroreflexná</t>
  </si>
  <si>
    <t>134</t>
  </si>
  <si>
    <t>915791111.S</t>
  </si>
  <si>
    <t>Predznačenie pre značenie striekané farbou z náterových hmôt deliace čiary, vodiace prúžky</t>
  </si>
  <si>
    <t>136</t>
  </si>
  <si>
    <t>915791112.S</t>
  </si>
  <si>
    <t>Predznačenie pre vodorovné značenie striekané farbou alebo vykonávané z náterových hmôt</t>
  </si>
  <si>
    <t>138</t>
  </si>
  <si>
    <t>916362112.S</t>
  </si>
  <si>
    <t>Osadenie cestného obrubníka betónového stojatého do lôžka z betónu prostého tr. C 16/20 s bočnou oporou</t>
  </si>
  <si>
    <t>140</t>
  </si>
  <si>
    <t>592170001000.S</t>
  </si>
  <si>
    <t>Obrubník cestný, lxšxv 1000x150x260 mm</t>
  </si>
  <si>
    <t>142</t>
  </si>
  <si>
    <t>71</t>
  </si>
  <si>
    <t>592170000900.S</t>
  </si>
  <si>
    <t>Obrubník cestný bez skosenia rovný, lxšxv 1000x150x260 mm</t>
  </si>
  <si>
    <t>144</t>
  </si>
  <si>
    <t>592170000300</t>
  </si>
  <si>
    <t>Obrubník cestný oblúkový, vonkajší polomer 3 m, lxšxv 780x150(110)x260 mm</t>
  </si>
  <si>
    <t>146</t>
  </si>
  <si>
    <t>73</t>
  </si>
  <si>
    <t>592170000400</t>
  </si>
  <si>
    <t>Obrubník cestný oblúkový, vonkajší polomer 4 m, lxšxv 780x150(110)x260 mm</t>
  </si>
  <si>
    <t>148</t>
  </si>
  <si>
    <t>592170000520</t>
  </si>
  <si>
    <t>Obrubník cestný oblúkový, vonkajší polomer 6 m, lxšxv 780x150(110)x260 mm</t>
  </si>
  <si>
    <t>150</t>
  </si>
  <si>
    <t>75</t>
  </si>
  <si>
    <t>592170000600</t>
  </si>
  <si>
    <t>Obrubník cestný oblúkový, vonkajší polomer 8 m, lxšxv 780x150(110)x260 mm</t>
  </si>
  <si>
    <t>152</t>
  </si>
  <si>
    <t>916561112.S</t>
  </si>
  <si>
    <t>Osadenie záhonového alebo parkového obrubníka betón., do lôžka z bet. pros. tr. C 16/20 s bočnou oporou</t>
  </si>
  <si>
    <t>154</t>
  </si>
  <si>
    <t>77</t>
  </si>
  <si>
    <t>592170001800</t>
  </si>
  <si>
    <t>Obrubník parkový, lxšxv 1000x50x200 mm</t>
  </si>
  <si>
    <t>156</t>
  </si>
  <si>
    <t>919722212.S</t>
  </si>
  <si>
    <t>Dilatačné škáry rezané v cementobet. kryte priečne zaliatie škár za tepla, šírky nad 3 do 9 mm</t>
  </si>
  <si>
    <t>158</t>
  </si>
  <si>
    <t>79</t>
  </si>
  <si>
    <t>246990002800.S</t>
  </si>
  <si>
    <t>Tmel zálievkový pre tmelenie škár komunikácií, aplikovanie za studena</t>
  </si>
  <si>
    <t>l</t>
  </si>
  <si>
    <t>160</t>
  </si>
  <si>
    <t>919726132.S</t>
  </si>
  <si>
    <t>Rezanie priečnych alebo pozdĺžnych dilatačných škár bet. plôch pre vytvor. komôrky pre zálievku, š. 10 mm, hĺ. 20 mm</t>
  </si>
  <si>
    <t>162</t>
  </si>
  <si>
    <t>81</t>
  </si>
  <si>
    <t>919735113.S</t>
  </si>
  <si>
    <t>Rezanie existujúceho asfaltového krytu alebo podkladu hĺbky nad 100 do 150 mm</t>
  </si>
  <si>
    <t>164</t>
  </si>
  <si>
    <t>935114593.S</t>
  </si>
  <si>
    <t>Osadenie vpustu pre odvodňovací betónový žľab štandardný svetlej šírky 200 mm</t>
  </si>
  <si>
    <t>166</t>
  </si>
  <si>
    <t>83</t>
  </si>
  <si>
    <t>12052</t>
  </si>
  <si>
    <t>FASERFIX KS 200, odtokový vpust s košom na nečistoty z pozink.ocele, 1-dielny, dxšxv=500x260x600 mm   (alebo ekvivalent)</t>
  </si>
  <si>
    <t>168</t>
  </si>
  <si>
    <t>32105PL</t>
  </si>
  <si>
    <t>FASERFIX KS+ 200, odtokový vpust s košom na nečistoty z pozink.ocele, dxšxv=500x500x750 mm   (alebo ekvivalent)</t>
  </si>
  <si>
    <t>170</t>
  </si>
  <si>
    <t>85</t>
  </si>
  <si>
    <t>12054</t>
  </si>
  <si>
    <t>FASERFIX KS 200, odtoková vpusť, 2-dielna, s pozinkovaným košom na nečistoty, dxšxv=500x260x875 mm   (alebo ekvivalent)</t>
  </si>
  <si>
    <t>172</t>
  </si>
  <si>
    <t>4054</t>
  </si>
  <si>
    <t>Medzikus pre nastavenie výšky odtokovej vpuste, dxšxv=510x390x400 mm   (alebo ekvivalent)</t>
  </si>
  <si>
    <t>174</t>
  </si>
  <si>
    <t>87</t>
  </si>
  <si>
    <t>12369</t>
  </si>
  <si>
    <t>FASERFIX KS 200, liat. kryt s pozdĺžnymi pásnicami, pozinkovaný, tr. D 400, dxšxv=500x249x20 mm   (alebo ekvivalent)</t>
  </si>
  <si>
    <t>176</t>
  </si>
  <si>
    <t>935114634.S</t>
  </si>
  <si>
    <t>Osadenie odvodňovacieho betónového žľabu pre vysoké zaťaženie s ochrannou hranou svetlej šírky 200 mm a s roštom triedy D 400</t>
  </si>
  <si>
    <t>178</t>
  </si>
  <si>
    <t>89</t>
  </si>
  <si>
    <t>12042</t>
  </si>
  <si>
    <t>FASERFIX KS 200, odvodňovací žľab typ 010, rám z pozink.ocele, dxšxv=1000x260x320 mm   (alebo ekvivalent)</t>
  </si>
  <si>
    <t>180</t>
  </si>
  <si>
    <t>32101PL</t>
  </si>
  <si>
    <t>FASERFIX KS+ 200, odvodňovací žľab typ I, bez spádu dna rám z pozink.ocele, dxšxv=1000x510x473 mm   (alebo ekvivalent)</t>
  </si>
  <si>
    <t>182</t>
  </si>
  <si>
    <t>91</t>
  </si>
  <si>
    <t>32104PL</t>
  </si>
  <si>
    <t>FASERFIX KS+ 200, odvodňovací žľab typ I, bez spádu dna rám z pozink.ocele, dxšxv=4000x510x475 mm   (alebo ekvivalent)</t>
  </si>
  <si>
    <t>184</t>
  </si>
  <si>
    <t>186</t>
  </si>
  <si>
    <t>93</t>
  </si>
  <si>
    <t>12082</t>
  </si>
  <si>
    <t>FASERFIX KS 200, uzavretá čelná stena z pozinkovanej ocele , typ 010, dxšxv=-x260x320 mm   (alebo ekvivalent)</t>
  </si>
  <si>
    <t>188</t>
  </si>
  <si>
    <t>935114645.S</t>
  </si>
  <si>
    <t>Osadenie odvodňovacieho betónového žľabu pre vysoké zaťaženie s ochrannou hranou svetlej šírky 300 mm a s roštom triedy E 600</t>
  </si>
  <si>
    <t>190</t>
  </si>
  <si>
    <t>95</t>
  </si>
  <si>
    <t>24044</t>
  </si>
  <si>
    <t>FASERFIX SUPER 300, odvodň. žľab, rám z pozink.ocele, typ 01 H  dxšxv=1000x390x630 mm   (alebo ekvivalent)</t>
  </si>
  <si>
    <t>192</t>
  </si>
  <si>
    <t>978</t>
  </si>
  <si>
    <t>Vŕtanie otvoru DN/OD 315</t>
  </si>
  <si>
    <t>194</t>
  </si>
  <si>
    <t>97</t>
  </si>
  <si>
    <t>4068</t>
  </si>
  <si>
    <t>FASERFIX SUPER 300, GUGI - liat. kryt čierny, oká 15/25, tr. E 600, dxšxv=500x377x40 mm   (alebo ekvivalent)</t>
  </si>
  <si>
    <t>196</t>
  </si>
  <si>
    <t>4083</t>
  </si>
  <si>
    <t>FASERFIX SUPER 300, uzavretá čelná stena z pozink. ocele, typ 020, dxšxv=-x390x630 mm   (alebo ekvivalent)</t>
  </si>
  <si>
    <t>198</t>
  </si>
  <si>
    <t>99938</t>
  </si>
  <si>
    <t>skrutka so 6-hranou hlavou s ozubenou prírubou,nerezová, Verbus Ripp M10</t>
  </si>
  <si>
    <t>200</t>
  </si>
  <si>
    <t>935114694.S</t>
  </si>
  <si>
    <t>Osadenie vpustu odvodňovacieho betónového žľabu pre vysoké zaťaženie s ochrannou hranou svetlej šírky 300 mm</t>
  </si>
  <si>
    <t>202</t>
  </si>
  <si>
    <t>101</t>
  </si>
  <si>
    <t>24050</t>
  </si>
  <si>
    <t>Univerzálna odtoková vpusť, dvojdielna, bez krytu, dxšxv=510x390x850 mm</t>
  </si>
  <si>
    <t>204</t>
  </si>
  <si>
    <t>206</t>
  </si>
  <si>
    <t>103</t>
  </si>
  <si>
    <t>966006132.S</t>
  </si>
  <si>
    <t>Odstránenie značky, pre staničenie a ohraničenie so stĺpikmi s bet. pätkami,  -0,08200t</t>
  </si>
  <si>
    <t>208</t>
  </si>
  <si>
    <t>979082213.S</t>
  </si>
  <si>
    <t>Vodorovná doprava sutiny so zložením a hrubým urovnaním na vzdialenosť do 1 km</t>
  </si>
  <si>
    <t>210</t>
  </si>
  <si>
    <t>105</t>
  </si>
  <si>
    <t>979082219.S</t>
  </si>
  <si>
    <t>Príplatok k cene za každý ďalší aj začatý 1 km nad 1 km pre vodorovnú dopravu sutiny</t>
  </si>
  <si>
    <t>212</t>
  </si>
  <si>
    <t>214</t>
  </si>
  <si>
    <t>107</t>
  </si>
  <si>
    <t>979089212.S</t>
  </si>
  <si>
    <t>Poplatok za skladovanie - bitúmenové zmesi, uholný decht, dechtové výrobky (17 03 ), ostatné</t>
  </si>
  <si>
    <t>216</t>
  </si>
  <si>
    <t xml:space="preserve">Presun hmôt HSV   </t>
  </si>
  <si>
    <t>998222011.S</t>
  </si>
  <si>
    <t>Presun hmôt pre pozemné komunikácie s krytom z kameniva (8222, 8225) akejkoľvek dĺžky objektu</t>
  </si>
  <si>
    <t>218</t>
  </si>
  <si>
    <t xml:space="preserve">Práce a dodávky PSV   </t>
  </si>
  <si>
    <t xml:space="preserve">Izolácie proti vode a vlhkosti   </t>
  </si>
  <si>
    <t>109</t>
  </si>
  <si>
    <t>711131102.S</t>
  </si>
  <si>
    <t>Zhotovenie geotextílie alebo tkaniny na plochu vodorovnú</t>
  </si>
  <si>
    <t>220</t>
  </si>
  <si>
    <t>693110002500.S</t>
  </si>
  <si>
    <t>Geotextília polypropylénová tkaná, výstužná 280 g/m2</t>
  </si>
  <si>
    <t>222</t>
  </si>
  <si>
    <t>111</t>
  </si>
  <si>
    <t>711133001.S</t>
  </si>
  <si>
    <t>Zhotovenie izolácie proti zemnej vlhkosti PVC fóliou položenou voľne na vodorovnej ploche so zvarením spoju</t>
  </si>
  <si>
    <t>224</t>
  </si>
  <si>
    <t>283230000800.S</t>
  </si>
  <si>
    <t>Profilovaná fólia z PE, pre spodnú stavbu</t>
  </si>
  <si>
    <t>226</t>
  </si>
  <si>
    <t>113</t>
  </si>
  <si>
    <t>998711101.S</t>
  </si>
  <si>
    <t>228</t>
  </si>
  <si>
    <t>772</t>
  </si>
  <si>
    <t xml:space="preserve">Podlahy z prírodného a konglomerovaného kameňa   </t>
  </si>
  <si>
    <t>772501151.S</t>
  </si>
  <si>
    <t>Kladenie dlažby z kameňa z pravouhlých dosiek alebo dlaždíc hr. 30 - 40 mm</t>
  </si>
  <si>
    <t>230</t>
  </si>
  <si>
    <t>115</t>
  </si>
  <si>
    <t>583840001701.S</t>
  </si>
  <si>
    <t>Dlažba kamenna veľkoformátová, hrúbka hr. 40mm</t>
  </si>
  <si>
    <t>232</t>
  </si>
  <si>
    <t>583840001802.S</t>
  </si>
  <si>
    <t>Dlažba travertínová vonkajšia, hrúbka 30 mm</t>
  </si>
  <si>
    <t>234</t>
  </si>
  <si>
    <t>117</t>
  </si>
  <si>
    <t>998772101.S</t>
  </si>
  <si>
    <t>Presun hmôt pre kamennú dlažbu v objektoch výšky do 6 m</t>
  </si>
  <si>
    <t>236</t>
  </si>
  <si>
    <t>SO 04 - Dažďová kanalizácia</t>
  </si>
  <si>
    <t>04-1 - Dažďová kanalizácia</t>
  </si>
  <si>
    <t>HSV - HSV</t>
  </si>
  <si>
    <t xml:space="preserve">    8 - Rúrové vedenie</t>
  </si>
  <si>
    <t xml:space="preserve">    721 - Zdravotech. vnútorná kanalizácia</t>
  </si>
  <si>
    <t>131201102</t>
  </si>
  <si>
    <t>Výkop nezapaženej jamy v hornine 3, nad 100 do 1000 m3</t>
  </si>
  <si>
    <t>131201109</t>
  </si>
  <si>
    <t>Hĺbenie nezapažených jám a zárezov. Príplatok za lepivosť horniny 3</t>
  </si>
  <si>
    <t>132201202</t>
  </si>
  <si>
    <t>Výkop ryhy šírky 600-2000mm horn.3 od 100 do 1000 m3</t>
  </si>
  <si>
    <t>132201209</t>
  </si>
  <si>
    <t>Príplatok k cenám za lepivosť pri hĺbení rýh š. nad 600 do 2 000 mm zapažených i nezapažených, s urovnaním dna v hornine 3</t>
  </si>
  <si>
    <t>162301102</t>
  </si>
  <si>
    <t>Vodorovné premiestnenie výkopku  po spevnenej ceste z  horniny tr.1-4  v množstve do 100 m3 na vzdialenosť do 1000 m</t>
  </si>
  <si>
    <t>167101102</t>
  </si>
  <si>
    <t>Nakladanie neuľahnutého výkopku z hornín tr.1-4 nad 100 do 1000 m3</t>
  </si>
  <si>
    <t>171201202</t>
  </si>
  <si>
    <t>Uloženie sypaniny na skládky nad 100 do 1000 m3</t>
  </si>
  <si>
    <t>174101001</t>
  </si>
  <si>
    <t>175101102</t>
  </si>
  <si>
    <t>Obsyp potrubia sypaninou z vhodných hornín 1 až 4 s prehodením sypaniny</t>
  </si>
  <si>
    <t>5833773700</t>
  </si>
  <si>
    <t>Štrkopiesok drvený 0-16 n</t>
  </si>
  <si>
    <t>386921128</t>
  </si>
  <si>
    <t>Montáž odlučovača ropných látok v prefabrikovanej nádrži, betónový, s prietokom 40 l/s</t>
  </si>
  <si>
    <t>5923020041</t>
  </si>
  <si>
    <t>Odlučovač ropných látok 40l.s. 0,1mg NEL/l plnoprietočný</t>
  </si>
  <si>
    <t>451573111</t>
  </si>
  <si>
    <t>452311146</t>
  </si>
  <si>
    <t>Dosky, bloky, sedlá z betónu v otvorenom výkope tr.C 20/25</t>
  </si>
  <si>
    <t>Rúrové vedenie</t>
  </si>
  <si>
    <t>871383120</t>
  </si>
  <si>
    <t>Montáž potrubia z kanaliz. z rúr PVC-U tesniacich gum. krúžkom , DN 160</t>
  </si>
  <si>
    <t>2860002060</t>
  </si>
  <si>
    <t>PVC rúra 125x3,2/1m  -hladký kanalizačný systém SN4</t>
  </si>
  <si>
    <t>2860002080</t>
  </si>
  <si>
    <t>PVC rúra 125x3,2/3m  -hladký kanalizačný systém SN4</t>
  </si>
  <si>
    <t>2860002090</t>
  </si>
  <si>
    <t>PVC rúra 125x3,2/5m  -hladký kanalizačný systém SN4</t>
  </si>
  <si>
    <t>2860002130</t>
  </si>
  <si>
    <t>PVC rúra 160x4,0/3m  -hladký kanalizačný systém SN4</t>
  </si>
  <si>
    <t>2860002140</t>
  </si>
  <si>
    <t>PVC rúra 160x4,0/5m  -hladký kanalizačný systém SN4</t>
  </si>
  <si>
    <t>8713831201</t>
  </si>
  <si>
    <t>Montáž potrubia z kanaliz. z rúr PVC-U tesniacich gum. krúžkom , DN 200</t>
  </si>
  <si>
    <t>2860002160</t>
  </si>
  <si>
    <t>PVC rúra 200x4,9/1m  -hladký kanalizačný systém SN4</t>
  </si>
  <si>
    <t>2860002170</t>
  </si>
  <si>
    <t>PVC rúra 200x4,9/2m  -hladký kanalizačný systém SN4</t>
  </si>
  <si>
    <t>2860002180</t>
  </si>
  <si>
    <t>PVC rúra 200x4,9/3m  -hladký kanalizačný systém SN4</t>
  </si>
  <si>
    <t>2860002190</t>
  </si>
  <si>
    <t>PVC rúra 200x4,9/5m  -hladký kanalizačný systém SN4</t>
  </si>
  <si>
    <t>871383121</t>
  </si>
  <si>
    <t>Montáž potrubia kanalizačného z korugovaných rúr - PVC-U tesniacich gum. krúžkom v sklone do 20 % DN 300 mm</t>
  </si>
  <si>
    <t>2860002240</t>
  </si>
  <si>
    <t>PVC rúra 315x7,7/1m  -hladký kanalizačný systém SN4</t>
  </si>
  <si>
    <t>2860002250</t>
  </si>
  <si>
    <t>PVC rúra 315x7,7/2m  -hladký kanalizačný systém SN4</t>
  </si>
  <si>
    <t>2860002260</t>
  </si>
  <si>
    <t>PVC rúra 315x7,7/3m  -hladký kanalizačný systém SN4</t>
  </si>
  <si>
    <t>2860002270</t>
  </si>
  <si>
    <t>PVC rúra 315x7,7/5m  -hladký kanalizačný systém SN4</t>
  </si>
  <si>
    <t>877270310</t>
  </si>
  <si>
    <t>Montáž kolena na potrubie z kanalizačných pvc-u rúr DN 125 mm</t>
  </si>
  <si>
    <t>2863100900</t>
  </si>
  <si>
    <t>PVC-U koleno pre kanalizačné rúry hladké 125/45°</t>
  </si>
  <si>
    <t>877270320</t>
  </si>
  <si>
    <t>Montáž odbočky na potrubie z kanalizačných pvc-u rúr DN 125 mm</t>
  </si>
  <si>
    <t>2862102200</t>
  </si>
  <si>
    <t>PVC-U odbočka kanalizačná pre rúry hladké 125/125 45°</t>
  </si>
  <si>
    <t>877310310</t>
  </si>
  <si>
    <t>Montáž kolena na potrubie z kanalizačných polypropylénových rúr DN 150 mm</t>
  </si>
  <si>
    <t>2863101700</t>
  </si>
  <si>
    <t>PVC-U koleno pre kanalizačné rúry hladké 160/45°</t>
  </si>
  <si>
    <t>877310320</t>
  </si>
  <si>
    <t>Montáž odbočky na potrubie z kanalizačných pvc-u rúr DN 150 mm</t>
  </si>
  <si>
    <t>2862102900</t>
  </si>
  <si>
    <t>PVC-U odbočka kanalizačná pre rúry hladké 160/125 45°</t>
  </si>
  <si>
    <t>877350310</t>
  </si>
  <si>
    <t>Montáž kolena na potrubie z kanalizačných polypropylénových rúr DN 200 mm</t>
  </si>
  <si>
    <t>2863102100</t>
  </si>
  <si>
    <t>PVC-U koleno pre kanalizačné rúry hladké 200/45°</t>
  </si>
  <si>
    <t>877350320</t>
  </si>
  <si>
    <t>Montáž odbočky na potrubie z kanalizačných polypropylénových rúr DN 200 mm</t>
  </si>
  <si>
    <t>2862103800</t>
  </si>
  <si>
    <t>PVC-U odbočka kanalizačná pre rúry hladké 200/200 45°</t>
  </si>
  <si>
    <t>892311000</t>
  </si>
  <si>
    <t>Skúška tesnosti kanalizácie D 150</t>
  </si>
  <si>
    <t>892351000</t>
  </si>
  <si>
    <t>Skúška tesnosti kanalizácie D 200</t>
  </si>
  <si>
    <t>892371000</t>
  </si>
  <si>
    <t>Skúška tesnosti kanalizácie D 300</t>
  </si>
  <si>
    <t>894170004</t>
  </si>
  <si>
    <t>Montáž vsakovacích blokov- recyklovatelný polypropylén (PP),rozmeru 600x600x600 mm s dopravou</t>
  </si>
  <si>
    <t>5624505010</t>
  </si>
  <si>
    <t>vsakovací blok , 600x600x600mm3</t>
  </si>
  <si>
    <t>5624505080</t>
  </si>
  <si>
    <t>Filtračná prepážka do betónovej šachty DN1000, rozmer: DN1000, H=700mm</t>
  </si>
  <si>
    <t>562450508001</t>
  </si>
  <si>
    <t>Odvetravacia hlavica 110</t>
  </si>
  <si>
    <t>562450508002</t>
  </si>
  <si>
    <t>Geotextília profi</t>
  </si>
  <si>
    <t>894170032</t>
  </si>
  <si>
    <t>Montáž filtračno-usadzovacej šachty FS300</t>
  </si>
  <si>
    <t>5624505050</t>
  </si>
  <si>
    <t>Filtračno-usadzovacia šachta FS300</t>
  </si>
  <si>
    <t>894431253</t>
  </si>
  <si>
    <t>Montáž revíznej šachty z PP, DN 400 s hladkým predĺžením dno DN 400</t>
  </si>
  <si>
    <t>2866104601</t>
  </si>
  <si>
    <t>Šachta z PVC-U DN 400</t>
  </si>
  <si>
    <t>894431275</t>
  </si>
  <si>
    <t>Montáž revíznej šachty z PP, DN 600 s korugovaným predĺžením zberné dno DN 600</t>
  </si>
  <si>
    <t>2866104600</t>
  </si>
  <si>
    <t>Šachta z PVC-U DN 600</t>
  </si>
  <si>
    <t>8993111111</t>
  </si>
  <si>
    <t>Osadenie retenčnej nádrže</t>
  </si>
  <si>
    <t>592247</t>
  </si>
  <si>
    <t>Retenčna nádrž 9,6m3</t>
  </si>
  <si>
    <t>8993111112</t>
  </si>
  <si>
    <t>Osadenie AŠ</t>
  </si>
  <si>
    <t>5922471</t>
  </si>
  <si>
    <t>Železobetonová AŠ</t>
  </si>
  <si>
    <t>899311112</t>
  </si>
  <si>
    <t>Osadenie oceľ.alebo liatinového poklopu s rámom na šachte tunelovej stoky hmotnosti 50-100 kg</t>
  </si>
  <si>
    <t>5524311000</t>
  </si>
  <si>
    <t>Poklop ťažký štvorcový s rámom 600 x 600 mm</t>
  </si>
  <si>
    <t>998276101</t>
  </si>
  <si>
    <t>Presun hmôt pre rúrové vedenie hĺbené z rúr z plast., hmôt alebo sklolamin. v otvorenom výkope</t>
  </si>
  <si>
    <t>Zdravotech. vnútorná kanalizácia</t>
  </si>
  <si>
    <t>721242116</t>
  </si>
  <si>
    <t>Lapač strešných splavenín DN 110</t>
  </si>
  <si>
    <t>04-2 - Automatické zavlažovanie</t>
  </si>
  <si>
    <t>Postrekovače a prísl - Postrekovače a prísl</t>
  </si>
  <si>
    <t>Kvapková závlaha - Kvapková závlaha</t>
  </si>
  <si>
    <t>Elektromagnetické ve - Elektromagnetické ve</t>
  </si>
  <si>
    <t>Ovládací systém - Ovládací systém</t>
  </si>
  <si>
    <t>Potrubia a tvarovky - Potrubia a tvarovky</t>
  </si>
  <si>
    <t>Filtrácia - Filtrácia</t>
  </si>
  <si>
    <t>Čerpacia technika - Čerpacia technika</t>
  </si>
  <si>
    <t>Inštalácia - Inštalácia</t>
  </si>
  <si>
    <t>Zemné práce - Zemné práce</t>
  </si>
  <si>
    <t>Postrekovače a prísl</t>
  </si>
  <si>
    <t>1.</t>
  </si>
  <si>
    <t>Rotaćný postrekovač s nerezovým výsuvníkom</t>
  </si>
  <si>
    <t>2.</t>
  </si>
  <si>
    <t>Kolienko na postrekovač 3/4" VOZ</t>
  </si>
  <si>
    <t>3.</t>
  </si>
  <si>
    <t>Samonavrtavací pás 32 mm x  16</t>
  </si>
  <si>
    <t>4.</t>
  </si>
  <si>
    <t>Flexibilné pripojovacie potrubie 16mm</t>
  </si>
  <si>
    <t>5.</t>
  </si>
  <si>
    <t>Spojka priama 3/4" x 16mm</t>
  </si>
  <si>
    <t>6.</t>
  </si>
  <si>
    <t>MPR trysky</t>
  </si>
  <si>
    <t>7.</t>
  </si>
  <si>
    <t>Teflónová páska 1/2"x12 m</t>
  </si>
  <si>
    <t>Kvapková závlaha</t>
  </si>
  <si>
    <t>8.</t>
  </si>
  <si>
    <t>Kvapkovacie potrubie povrchové 2,3L 33cm (100m)</t>
  </si>
  <si>
    <t>9.</t>
  </si>
  <si>
    <t>Kvapkovacie potrubie podpovrchové 2,3l, 33cm, 100m</t>
  </si>
  <si>
    <t>10.</t>
  </si>
  <si>
    <t>Potrubie  na kvap. s predinšt. fitingami (30m) priemer 25mm</t>
  </si>
  <si>
    <t>11.</t>
  </si>
  <si>
    <t>Sada tvaroviek k potrubiu s predinštalovanými fitingami</t>
  </si>
  <si>
    <t>12.</t>
  </si>
  <si>
    <t>Prevzdušňovací ventil na podzemnú kvapku 1/2"</t>
  </si>
  <si>
    <t>13.</t>
  </si>
  <si>
    <t>Indikátor kvapkovej závlahy</t>
  </si>
  <si>
    <t>14.</t>
  </si>
  <si>
    <t>Spojka plastová redukovaná 3/4" VOZ x 1/2" VNZ</t>
  </si>
  <si>
    <t>15.</t>
  </si>
  <si>
    <t>Skrutkovací T-kus 16mm</t>
  </si>
  <si>
    <t>16.</t>
  </si>
  <si>
    <t>Skrutkovací T-kus 16mm x  3/4" VNZ</t>
  </si>
  <si>
    <t>17.</t>
  </si>
  <si>
    <t>Skrutkovacia prechodka 16 mm x 3/4" VNZ</t>
  </si>
  <si>
    <t>18.</t>
  </si>
  <si>
    <t>Skrutkovacia spojka 16mm</t>
  </si>
  <si>
    <t>19.</t>
  </si>
  <si>
    <t>Skrutkovacia zátka  16mm</t>
  </si>
  <si>
    <t>20.</t>
  </si>
  <si>
    <t>Skrutkovacie kolienko 16mm</t>
  </si>
  <si>
    <t>21.</t>
  </si>
  <si>
    <t>Bodec zaisťovací na kvapk. Potrubie</t>
  </si>
  <si>
    <t>Elektromagnetické ve</t>
  </si>
  <si>
    <t>22.</t>
  </si>
  <si>
    <t>Elektroventil 1" s reguláciou prietoku</t>
  </si>
  <si>
    <t>23.</t>
  </si>
  <si>
    <t>Elektroventilový rozdeľovač T-kus 1"</t>
  </si>
  <si>
    <t>24.</t>
  </si>
  <si>
    <t>Ventilová šachta okrúhla mini</t>
  </si>
  <si>
    <t>25.</t>
  </si>
  <si>
    <t>Ventilová šachta standard</t>
  </si>
  <si>
    <t>26.</t>
  </si>
  <si>
    <t>Ventilová šachta jumbo</t>
  </si>
  <si>
    <t>27.</t>
  </si>
  <si>
    <t>Mosadzný kľúč na hydrantový ventil</t>
  </si>
  <si>
    <t>28.</t>
  </si>
  <si>
    <t>Mosazný hydrant rýchlospojný ventil</t>
  </si>
  <si>
    <t>29.</t>
  </si>
  <si>
    <t>Úchyty pre hydrant</t>
  </si>
  <si>
    <t>Ovládací systém</t>
  </si>
  <si>
    <t>30.</t>
  </si>
  <si>
    <t>Ovládacia jednotka modulárna</t>
  </si>
  <si>
    <t>31.</t>
  </si>
  <si>
    <t>Rozširujúci modul pre ovládaciu jednotku 3 sekcie</t>
  </si>
  <si>
    <t>32.</t>
  </si>
  <si>
    <t>Rozširujúci modul pre ovládaciu jednotku 6 sekcií</t>
  </si>
  <si>
    <t>33.</t>
  </si>
  <si>
    <t>WIFI modul pre ovládaciu jednotku</t>
  </si>
  <si>
    <t>34.</t>
  </si>
  <si>
    <t>Bezdrôtový senzor dažďa a mrazu</t>
  </si>
  <si>
    <t>35.</t>
  </si>
  <si>
    <t>Konektor DBRY - 6 alebo ekvivalent</t>
  </si>
  <si>
    <t>36.</t>
  </si>
  <si>
    <t>Konektor SNAPLOCK BVS alebo ekvivalent</t>
  </si>
  <si>
    <t>37.</t>
  </si>
  <si>
    <t>Závlahový kábel  13 x 0,8 mm2</t>
  </si>
  <si>
    <t>38.</t>
  </si>
  <si>
    <t>Závlahový kábel  7 x 0,8 mm2</t>
  </si>
  <si>
    <t>Potrubia a tvarovky</t>
  </si>
  <si>
    <t>39.</t>
  </si>
  <si>
    <t>Potrubie LD-PE 40 32x3,0 mm PN 6</t>
  </si>
  <si>
    <t>40.</t>
  </si>
  <si>
    <t>Potrubie HD-PE 100 40x2,4 mm PN 10</t>
  </si>
  <si>
    <t>41.</t>
  </si>
  <si>
    <t>Potrubie LD-PE 40 0,6 MPa 16x1,5 mm</t>
  </si>
  <si>
    <t>42.</t>
  </si>
  <si>
    <t>Chránička   40mm 450N HDPE</t>
  </si>
  <si>
    <t>44.</t>
  </si>
  <si>
    <t>Chránička   50mm 450N HDPE</t>
  </si>
  <si>
    <t>45.</t>
  </si>
  <si>
    <t>Chránička   63mm 450N HDPE</t>
  </si>
  <si>
    <t>46.</t>
  </si>
  <si>
    <t>Spojka pre chráničku 63mm 450N HDPE</t>
  </si>
  <si>
    <t>47.</t>
  </si>
  <si>
    <t>Spojka pre chráničku 50mm 450N HDPE</t>
  </si>
  <si>
    <t>48.</t>
  </si>
  <si>
    <t>Chránička  20mm 320N (chránička na kábel)</t>
  </si>
  <si>
    <t>49.</t>
  </si>
  <si>
    <t>Spojka na PE potrubie 40 priama</t>
  </si>
  <si>
    <t>50.</t>
  </si>
  <si>
    <t>Prechodka na PE potrubie 40x1" Vnútorný závit</t>
  </si>
  <si>
    <t>51.</t>
  </si>
  <si>
    <t>Prechodka na PE potrubie 40x1" Vonkajší závit</t>
  </si>
  <si>
    <t>52.</t>
  </si>
  <si>
    <t>Prechodka na PE potrubie 40x5/4" Vonkajši závit</t>
  </si>
  <si>
    <t>53.</t>
  </si>
  <si>
    <t>Prechodka na PE potrubie 40x6/4" Vonkajši závit</t>
  </si>
  <si>
    <t>54.</t>
  </si>
  <si>
    <t>Koleno na PE potrubie 40 x 1" Vnútorný závit</t>
  </si>
  <si>
    <t>55.</t>
  </si>
  <si>
    <t>Koleno na PE potrubie 40 x 1" Vonkajší závit</t>
  </si>
  <si>
    <t>56.</t>
  </si>
  <si>
    <t>Koleno na PE potrubie 40</t>
  </si>
  <si>
    <t>57.</t>
  </si>
  <si>
    <t>T-kus na PE potrubie 40</t>
  </si>
  <si>
    <t>58.</t>
  </si>
  <si>
    <t>Prechodka na PE potrubie 32 x 3/4" Vnútorný závit</t>
  </si>
  <si>
    <t>59.</t>
  </si>
  <si>
    <t>Koleno na PE potrubie 32 x 3/4" Vonkajší závit</t>
  </si>
  <si>
    <t>60.</t>
  </si>
  <si>
    <t>Spojka na PE potrubie 32 priama</t>
  </si>
  <si>
    <t>61.</t>
  </si>
  <si>
    <t>T-kus na PE potrubie 32</t>
  </si>
  <si>
    <t>62.</t>
  </si>
  <si>
    <t>Prechodka na PE potrubie 32 x 1" Vonkajší závit</t>
  </si>
  <si>
    <t>Filtrácia</t>
  </si>
  <si>
    <t>63.</t>
  </si>
  <si>
    <t>Guľový ventil 6/4" FF páka - plast</t>
  </si>
  <si>
    <t>64.</t>
  </si>
  <si>
    <t>Filter - diskový 6/4"</t>
  </si>
  <si>
    <t>Čerpacia technika</t>
  </si>
  <si>
    <t>65.</t>
  </si>
  <si>
    <t>Čerpadlo 4" APD 45-54, 400V, 0,75kW + kábel 140m alebo ekvivalent</t>
  </si>
  <si>
    <t>66.</t>
  </si>
  <si>
    <t>Čerpadlo 4" APD 45-54, 400V, 0,75kW + kábel 100m alebo ekvivalent</t>
  </si>
  <si>
    <t>67.</t>
  </si>
  <si>
    <t>Frekvenčný menič 1,5kW, 400V, 3,8A</t>
  </si>
  <si>
    <t>68.</t>
  </si>
  <si>
    <t>Sínusový filter 3x230/400V-6A, IP20</t>
  </si>
  <si>
    <t>69.</t>
  </si>
  <si>
    <t>Skrinka IP66 pre meniče do 2,2kW s osad. vývodkami</t>
  </si>
  <si>
    <t>70.</t>
  </si>
  <si>
    <t>Ovládací panel M931 0,75-4kW alebo ekvivalent</t>
  </si>
  <si>
    <t>71.</t>
  </si>
  <si>
    <t>Tlakový snímač mrazuvzdorný, 100m kábel</t>
  </si>
  <si>
    <t>72.</t>
  </si>
  <si>
    <t>Nerezový chladiací plášť pre ponorné čerpadlo</t>
  </si>
  <si>
    <t>73.</t>
  </si>
  <si>
    <t>Navrtávací pás 40 x 1" zosilnený PN 16</t>
  </si>
  <si>
    <t>74.</t>
  </si>
  <si>
    <t>Guľový ventil 1" MF páka</t>
  </si>
  <si>
    <t>75.</t>
  </si>
  <si>
    <t>Armatúra 5WA 92 mm, 5 cestná</t>
  </si>
  <si>
    <t>76.</t>
  </si>
  <si>
    <t>Plavákový spínač K 10m</t>
  </si>
  <si>
    <t>77.</t>
  </si>
  <si>
    <t>Glycerínový manometer 0-10 bar bočný</t>
  </si>
  <si>
    <t>78.</t>
  </si>
  <si>
    <t>Nátrubok/mufňa 1/4" mosadz</t>
  </si>
  <si>
    <t>79.</t>
  </si>
  <si>
    <t>Tlaková nádoba 24 l horizontal</t>
  </si>
  <si>
    <t>80.</t>
  </si>
  <si>
    <t>Koleno 5/4" MM mosadz</t>
  </si>
  <si>
    <t>81.</t>
  </si>
  <si>
    <t>Spätná klapka 5/4" celokovová</t>
  </si>
  <si>
    <t>82.</t>
  </si>
  <si>
    <t>Vsuvka 5/4" mosadz</t>
  </si>
  <si>
    <t>83.</t>
  </si>
  <si>
    <t>Kábel CYKY-J 3 x 1,5 mm2</t>
  </si>
  <si>
    <t>84.</t>
  </si>
  <si>
    <t>Sonda pre sledovanie hladiny (sada 3ks)</t>
  </si>
  <si>
    <t>Inštalácia</t>
  </si>
  <si>
    <t>85.</t>
  </si>
  <si>
    <t>Montáž postrekovačov</t>
  </si>
  <si>
    <t>86.</t>
  </si>
  <si>
    <t>Montáž povrchového kvakovacieho potrubia</t>
  </si>
  <si>
    <t>87.</t>
  </si>
  <si>
    <t>Montáž podpovrchového kovacieho potrubia</t>
  </si>
  <si>
    <t>88.</t>
  </si>
  <si>
    <t>Montáž elektromagnetických ventilov</t>
  </si>
  <si>
    <t>89.</t>
  </si>
  <si>
    <t>Montáž a ventilových šácht</t>
  </si>
  <si>
    <t>90.</t>
  </si>
  <si>
    <t>Montáž potrubí LDPE 32x3 vrátane tvaroviek</t>
  </si>
  <si>
    <t>91.</t>
  </si>
  <si>
    <t>Montáž potrubí HDPE 40x2,3 vrátane tvaroviek</t>
  </si>
  <si>
    <t>92.</t>
  </si>
  <si>
    <t>Montáž potrubí LDPE 16x1,5 vrátane tvaroviek</t>
  </si>
  <si>
    <t>93.</t>
  </si>
  <si>
    <t>Montáž potrubia s predinštalovanými fitingami</t>
  </si>
  <si>
    <t>94.</t>
  </si>
  <si>
    <t>Montáž (pokládanie) kablov IRC</t>
  </si>
  <si>
    <t>95.</t>
  </si>
  <si>
    <t>Montáž (pokládanie) kablov CYKY</t>
  </si>
  <si>
    <t>96.</t>
  </si>
  <si>
    <t>Montáž chraničiek 40mm</t>
  </si>
  <si>
    <t>97.</t>
  </si>
  <si>
    <t>Montáž chraničiek 50mm</t>
  </si>
  <si>
    <t>98.</t>
  </si>
  <si>
    <t>Montáž chraničiek 63mm</t>
  </si>
  <si>
    <t>99.</t>
  </si>
  <si>
    <t>Montáž chraničiek 20mm</t>
  </si>
  <si>
    <t>100.</t>
  </si>
  <si>
    <t>Montáž ventilu prevzdušňovacích ventilov vrátane osadenia šachty</t>
  </si>
  <si>
    <t>101.</t>
  </si>
  <si>
    <t>Montáž dažďového senzora</t>
  </si>
  <si>
    <t>102.</t>
  </si>
  <si>
    <t>Montáž a inštalácia wifi ovládania</t>
  </si>
  <si>
    <t>103.</t>
  </si>
  <si>
    <t>Montáž indikátorov podzemnej kvapky</t>
  </si>
  <si>
    <t>104.</t>
  </si>
  <si>
    <t>Montáž hydrantov</t>
  </si>
  <si>
    <t>105.</t>
  </si>
  <si>
    <t>Montáž filtŕacie</t>
  </si>
  <si>
    <t>106.</t>
  </si>
  <si>
    <t>Montáž čerpacej techniky</t>
  </si>
  <si>
    <t>107.</t>
  </si>
  <si>
    <t>Montáž frekvenčného meniča / ovládania čerpadiel</t>
  </si>
  <si>
    <t>108.</t>
  </si>
  <si>
    <t>Programovanie a sprevádzkovanie systému</t>
  </si>
  <si>
    <t>109.</t>
  </si>
  <si>
    <t>Zazimovanie systému</t>
  </si>
  <si>
    <t>110.</t>
  </si>
  <si>
    <t>Jarné spustenie systému</t>
  </si>
  <si>
    <t>111.</t>
  </si>
  <si>
    <t>Výkop pre  postrekovač a jeho výškové osadenie</t>
  </si>
  <si>
    <t>112.</t>
  </si>
  <si>
    <t>Vyhĺbenie ryhy pre PE potrubie a káble</t>
  </si>
  <si>
    <t>bm</t>
  </si>
  <si>
    <t>113.</t>
  </si>
  <si>
    <t>Zásyp ryhy pre PE potrubie a káble</t>
  </si>
  <si>
    <t>114.</t>
  </si>
  <si>
    <t>Výkop pre hydrant  a jeho osadenie</t>
  </si>
  <si>
    <t>115.</t>
  </si>
  <si>
    <t>Výkop pre  šachtu pre čerpaciu techniku</t>
  </si>
  <si>
    <t>116.</t>
  </si>
  <si>
    <t>Zásyp šachty pre čerpaciu techniku</t>
  </si>
  <si>
    <t>117.</t>
  </si>
  <si>
    <t>Výkop pre ventilové šachty</t>
  </si>
  <si>
    <t>118.</t>
  </si>
  <si>
    <t>Zásyp ventilových šácht</t>
  </si>
  <si>
    <t xml:space="preserve">SO 05 - Elektro a SLP      </t>
  </si>
  <si>
    <t>05-1 - Verejné osvetlenie a rozvody NN</t>
  </si>
  <si>
    <t>05-1-1 - Verejné osvetlenie a rozvody nn</t>
  </si>
  <si>
    <t xml:space="preserve">    6 - Úpravy povrchov, podlahy, osadenie   </t>
  </si>
  <si>
    <t xml:space="preserve">M - Práce a dodávky M   </t>
  </si>
  <si>
    <t xml:space="preserve">    21-M - Elektromontáže   </t>
  </si>
  <si>
    <t xml:space="preserve">    46-M - Zemné práce pri extr.mont.prácach   </t>
  </si>
  <si>
    <t xml:space="preserve">HZS - Hodinové zúčtovacie sadzby   </t>
  </si>
  <si>
    <t>OST - Ostatné</t>
  </si>
  <si>
    <t>113107131.S</t>
  </si>
  <si>
    <t>Odstránenie krytu v ploche do 200 m2 z betónu prostého, hr. vrstvy do 150 mm,  -0,22500t</t>
  </si>
  <si>
    <t>113107142.S</t>
  </si>
  <si>
    <t>Odstránenie krytu asfaltového v ploche do 200 m2, hr. nad 50 do 100 mm,  -0,18100t</t>
  </si>
  <si>
    <t>275313821.S</t>
  </si>
  <si>
    <t>Betónovanie základových pätiek, betón prostý</t>
  </si>
  <si>
    <t>589310005800.S</t>
  </si>
  <si>
    <t>Betón STN EN 206-1-C 25/30-XC3 (SK)-Cl 0,4-Dmax 22 - S2 z cementu portlandského</t>
  </si>
  <si>
    <t>572943111.S</t>
  </si>
  <si>
    <t>Vyspravenie krytu vozovky po prekopoch inžinierskych sietí do 15 m2 liatym asfaltom MA hr. od 20 do 40 mm</t>
  </si>
  <si>
    <t>572943111.SP</t>
  </si>
  <si>
    <t>Vyspravenie krytu vozovky po prekopoch siete z kam. ťaž. alebo zo štrk. obal. asfaltom hr. 20 až 50 mm</t>
  </si>
  <si>
    <t>573111113.S</t>
  </si>
  <si>
    <t>Postrek asfaltový infiltračný s posypom kamenivom z asfaltu cestného v množstve 1,50 kg/m2</t>
  </si>
  <si>
    <t xml:space="preserve">Úpravy povrchov, podlahy, osadenie   </t>
  </si>
  <si>
    <t>622465757</t>
  </si>
  <si>
    <t>Vonkajšia omietka stien tenkovrstvová PROFI, minerálna, Anti-Aging Putz, ryhovaná, hr. 3 mm   alebo ekvivalent</t>
  </si>
  <si>
    <t>622467547</t>
  </si>
  <si>
    <t>Vonkajšia omietka stien CEMIX, ušľachtilá pastovitá silikónová NZC zatieraná KREATIV I, hr. 1,5 mm   alebo ekvivalent</t>
  </si>
  <si>
    <t>631319151.S</t>
  </si>
  <si>
    <t>Príplatok za prehlad. povrchu betónovej mazaniny min. tr.C 8/10 oceľ. hlad. hr. 50-80 mm</t>
  </si>
  <si>
    <t>589330001700.S</t>
  </si>
  <si>
    <t>Ľahký troskopemzový betón LC 8/10 z cementu troskoportlandského pre mazaniny hr. 50-240 mm</t>
  </si>
  <si>
    <t>974029121.S</t>
  </si>
  <si>
    <t>Vysekanie rýh v murive kamennom do hĺbky 30 mm a š. do 30 mm,  -0,00200t</t>
  </si>
  <si>
    <t>974031121.S</t>
  </si>
  <si>
    <t>Vysekanie rýh v akomkoľvek murive tehlovom na akúkoľvek maltu do hĺbky 30 mm a š. do 30 mm,  -0,00200 t</t>
  </si>
  <si>
    <t>974081111.S</t>
  </si>
  <si>
    <t>Vysek. povr. zo skl. vlákien zo škáry medzi panel. z leš. klietky s prierezom 30x30 mm,  -0,00100t</t>
  </si>
  <si>
    <t>978015291.S</t>
  </si>
  <si>
    <t>Otlčenie omietok vonkajších priečelí jednoduchých, s vyškriabaním škár, očistením muriva, v rozsahu do 100 %,  -0,05900t</t>
  </si>
  <si>
    <t xml:space="preserve">Práce a dodávky M   </t>
  </si>
  <si>
    <t>21-M</t>
  </si>
  <si>
    <t xml:space="preserve">Elektromontáže   </t>
  </si>
  <si>
    <t>210010080.S</t>
  </si>
  <si>
    <t>Rúrka ohybná elektroinštalačná z HDPE, D 40 uložená voľne</t>
  </si>
  <si>
    <t>345710005500.SP</t>
  </si>
  <si>
    <t>Rúrka ohybná dvojplášťová korugovaná z HDPE, bezhalogénová, D 40 mm, -25°C až 60°C, vhodná do betónu, 750N, vrátane spojov a zaslepenia, IP67</t>
  </si>
  <si>
    <t>256</t>
  </si>
  <si>
    <t>210010090.S</t>
  </si>
  <si>
    <t>Rúrka ohybná elektroinštalačná z HDPE, D 50 uložená voľne</t>
  </si>
  <si>
    <t>345710005600.SP</t>
  </si>
  <si>
    <t>Rúrka ohybná dvojplášťová korugovaná z HDPE, bezhalogénová, D 50 mm, -25°C až 60°C, vhodná do betónu, 750N, vrátane spojov a zaslepenia, IP67</t>
  </si>
  <si>
    <t>210010092.S</t>
  </si>
  <si>
    <t>Rúrka ohybná elektroinštalačná z HDPE, D 75 uložená voľne</t>
  </si>
  <si>
    <t>345710005800.SP</t>
  </si>
  <si>
    <t>Rúrka ohybná dvojplášťová korugovaná z HDPE, bezhalogénová, D 75 mm, -25°C až 60°C, vhodná do betónu, 750N, vrátane spojov a zaslepenia, IP67</t>
  </si>
  <si>
    <t>210010094.S</t>
  </si>
  <si>
    <t>Rúrka ohybná elektroinštalačná z HDPE, D 110 uložená voľne</t>
  </si>
  <si>
    <t>345710006000.SP</t>
  </si>
  <si>
    <t>Rúrka ohybná dvojplášťová korugovaná z HDPE, bezhalogénová, D 110 mm, -25°C až 60°C, vhodná do betónu, 750N, vrátane spojov a zaslepenia, IP67</t>
  </si>
  <si>
    <t>210010322.S</t>
  </si>
  <si>
    <t>Krabica (KR 97) odbočná s viečkom, svorkovnicou vrátane zapojenia, kruhová</t>
  </si>
  <si>
    <t>345410001200.S</t>
  </si>
  <si>
    <t>Krabica odbočná z PVC s viečkom a svorkovnicou pod omietku KR 97/5 alebo ekvivalent</t>
  </si>
  <si>
    <t>210010372.S</t>
  </si>
  <si>
    <t>Elektromontážna krabica s viečkom do zateplenia 85-140mm 156x196x86, IP 30</t>
  </si>
  <si>
    <t>345410007700.S</t>
  </si>
  <si>
    <t>Krabica do zateplenia z PC-ABS s viečkom KUZ-V KB alebo ekvivalent</t>
  </si>
  <si>
    <t>345610014420.S</t>
  </si>
  <si>
    <t>Svorkovnica S-KSK 2, z PP  alebo ekvivalent</t>
  </si>
  <si>
    <t>210010382.SP</t>
  </si>
  <si>
    <t>Krabica bezhalogénová z PP, 100x100 mm, IP 68 vrátane ukončenia káblov a zapojenia vodičov</t>
  </si>
  <si>
    <t>345410015030.SP</t>
  </si>
  <si>
    <t>Krabicová rozvodka vhodná do zeme, kábel do 4mmm2, IP67</t>
  </si>
  <si>
    <t>345610014410.S</t>
  </si>
  <si>
    <t>Svorkovnica S-KSK 1 z PP  alebo ekvivalent</t>
  </si>
  <si>
    <t>210010802.S</t>
  </si>
  <si>
    <t>Lišta elektroinštalačná z PVC 20x20, uložená pevne, vkladacia</t>
  </si>
  <si>
    <t>345750064610.S</t>
  </si>
  <si>
    <t>Lišta hranatá z PVC, 20x20 mm</t>
  </si>
  <si>
    <t>210010109.S</t>
  </si>
  <si>
    <t>Lišta elektroinštalačná z PVC 40x20, uložená pevne, vkladacia</t>
  </si>
  <si>
    <t>345750065100.S</t>
  </si>
  <si>
    <t>Lišta hranatá z PVC, 40x20 mm</t>
  </si>
  <si>
    <t>210010531.S</t>
  </si>
  <si>
    <t>Rúrka ohybná elektroinštalačná typ 1216, uložená voľne alebo pod omietkou</t>
  </si>
  <si>
    <t>345710004900.S</t>
  </si>
  <si>
    <t>Rúrka ohybná 1216E so strednou mechanickou odolnosťou z PP, bezhalogénová samozhášavá, D 16 mm   alebo ekvivalent</t>
  </si>
  <si>
    <t>210010533.S</t>
  </si>
  <si>
    <t>Rúrka ohybná elektroinštalačná typ 1225, uložená voľne alebo pod omietkou</t>
  </si>
  <si>
    <t>345710008435.S</t>
  </si>
  <si>
    <t>Rúrka ohybná 1225 so strednou mechanickou odolnosťou z PVC, samozhášavá, D 25 mm   alebo ekvivalent</t>
  </si>
  <si>
    <t>210010591.S</t>
  </si>
  <si>
    <t>Rúrka tuhá elektroinštalačná UV stabilná bezhalogénová z PC ABS, D 16 uložená pevne</t>
  </si>
  <si>
    <t>345710000710.SP</t>
  </si>
  <si>
    <t>Rúrka tuhá hrdlovaná 4016E čierna so strednou mechanickou odolnosťou z PC ABS, UV stabilná bezhalogénová samozhášavá, D 16 mm, s koncovkami   alebo ekvivalent</t>
  </si>
  <si>
    <t>210100001.S</t>
  </si>
  <si>
    <t>Ukončenie vodičov v rozvádzač. vrátane zapojenia a vodičovej koncovky do 2,5 mm2</t>
  </si>
  <si>
    <t>210100002.S</t>
  </si>
  <si>
    <t>Ukončenie vodičov v rozvádzač. vrátane zapojenia a vodičovej koncovky do 6 mm2</t>
  </si>
  <si>
    <t>210100003.S</t>
  </si>
  <si>
    <t>Ukončenie vodičov v rozvádzač. vrátane zapojenia a vodičovej koncovky do 16 mm2</t>
  </si>
  <si>
    <t>345720003900.S</t>
  </si>
  <si>
    <t>Dutinka lisovacia DI 16-18 izolovaná alebo ekvivalent</t>
  </si>
  <si>
    <t>354310012900.S</t>
  </si>
  <si>
    <t>Káblové oko hliníkové lisovacie 16 AL 617055   alebo ekvivalent</t>
  </si>
  <si>
    <t>210100005.S</t>
  </si>
  <si>
    <t>Ukončenie vodičov v rozvádzač. vrátane zapojenia a vodičovej koncovky do 35 mm2</t>
  </si>
  <si>
    <t>345720005100.S</t>
  </si>
  <si>
    <t>Dutinka lisovacia DI 35-16 izolovaná alebo ekvivalent</t>
  </si>
  <si>
    <t>354310013500.S</t>
  </si>
  <si>
    <t>Káblové oko hliníkové lisovacie 35 Al 617080 alebo ekvivalent</t>
  </si>
  <si>
    <t>210100012.S</t>
  </si>
  <si>
    <t>Ukončenie vodičov v rozvádzač. vrátane zapojenia a vodičovej koncovky do 240 mm2</t>
  </si>
  <si>
    <t>354310015000.S</t>
  </si>
  <si>
    <t>Káblové oko hliníkové lisovacie 240 Al 617210   alebo ekvivalent</t>
  </si>
  <si>
    <t>210100258.S</t>
  </si>
  <si>
    <t>Ukončenie celoplastových káblov zmrašť. záklopkou alebo páskou do 5 x 4 mm2</t>
  </si>
  <si>
    <t>343820000100.S</t>
  </si>
  <si>
    <t>Páska izolačná čierna 19 mm, dĺ. 10 m, typ FEK10   alebo ekvivalent</t>
  </si>
  <si>
    <t>343820000700.S</t>
  </si>
  <si>
    <t>Páska izolačná zeleno-žltá 19 mm, dĺ. 10 m, typ ZS10   alebo ekvivalent</t>
  </si>
  <si>
    <t>210100259.S</t>
  </si>
  <si>
    <t>Ukončenie celoplastových káblov zmrašť. záklopkou alebo páskou do 5 x 10 mm2</t>
  </si>
  <si>
    <t>343820000100.S.1</t>
  </si>
  <si>
    <t>Páska izolačná čierna 19 mm, dĺ. 10 m, typ FEK10</t>
  </si>
  <si>
    <t>343820000700.S.1</t>
  </si>
  <si>
    <t>Páska izolačná zeleno-žltá 19 mm, dĺ. 10 m, typ ZS10</t>
  </si>
  <si>
    <t>210100264.S</t>
  </si>
  <si>
    <t>Ukončenie celoplastových káblov zmrašť. záklopkou alebo páskou do 14 x 1,5 mm2</t>
  </si>
  <si>
    <t>210100601.S</t>
  </si>
  <si>
    <t>Koncovka prírubová do 1 kV pre káble celoplastové jednocestná do 4 x 16 mm2</t>
  </si>
  <si>
    <t>345810005300.S</t>
  </si>
  <si>
    <t>Koncovka NN s polymérovou izoláciou EPKT 0015 4-35   alebo ekvivalent</t>
  </si>
  <si>
    <t>210100603.S</t>
  </si>
  <si>
    <t>Koncovka prírubová do 1 kV pre káble celoplastové jednocestná do 4 x 35 mm2</t>
  </si>
  <si>
    <t>345810005400.S</t>
  </si>
  <si>
    <t>Koncovka NN s polymérovou izoláciou EPKT 0031 25-70alebo ekvivalent</t>
  </si>
  <si>
    <t>210100607.S</t>
  </si>
  <si>
    <t>Koncovka prírubová do 1 kV pre káble celoplastové jednocestná do 3 x 240 + 120 mm2</t>
  </si>
  <si>
    <t>345810005600.S</t>
  </si>
  <si>
    <t>Koncovka NN s polymérovou izoláciou EPKT 0063 150-400   alebo ekvivalent</t>
  </si>
  <si>
    <t>210111021.S</t>
  </si>
  <si>
    <t>Domová zásuvka pre zapustenú montáž IP 44, vrátane zapojenia 250 V / 16A,  2P + PE</t>
  </si>
  <si>
    <t>345510004200.S</t>
  </si>
  <si>
    <t>Zásuvka jednonásobná zapustená, radenie 2P+PE, IP 44, s clonkami a viečkom, komplet</t>
  </si>
  <si>
    <t>210120102.S</t>
  </si>
  <si>
    <t>Poistka nožová veľkost 00 do 160 A 500 V</t>
  </si>
  <si>
    <t>345290004255.SP</t>
  </si>
  <si>
    <t>Poistková vložka nožová PHNA00 100A gG, veľkosť 00   alebo ekvivalent</t>
  </si>
  <si>
    <t>210120404.S</t>
  </si>
  <si>
    <t>Istič vzduchový trojpólový do 63 A</t>
  </si>
  <si>
    <t>358220064432</t>
  </si>
  <si>
    <t>Istič LTN-25B-3, 25 A, AC 230/400 V/DC 216 V, charakteristika B, 3 P, 10 kA   alebo ekvivalent</t>
  </si>
  <si>
    <t>210192572.S</t>
  </si>
  <si>
    <t>Radová svorkovnica vrátane upevnenia, zapojenia na jednej strane a popis.štítku pre vodič do 6 mm2</t>
  </si>
  <si>
    <t>345610016290.S</t>
  </si>
  <si>
    <t>Svorka radová RS 6/0   alebo ekvivalent</t>
  </si>
  <si>
    <t>210192575.S</t>
  </si>
  <si>
    <t>Radová svorkovnica vrátane upevnenia, zapojenia na jednej strane a popis.štítku pre vodič do 25 mm2</t>
  </si>
  <si>
    <t>345610016400.S</t>
  </si>
  <si>
    <t>Svornica radová RS 25/0, 101 A, max. prierez pevného vodiča 25 mm2, IP20   alebo ekvivalent</t>
  </si>
  <si>
    <t>210193006.SP</t>
  </si>
  <si>
    <t>Elektromerový rozvádzač pilierový do zeme</t>
  </si>
  <si>
    <t>357120019200.SP</t>
  </si>
  <si>
    <t>Skriňa elektromerová pilierová, F663 80A 100/5A P2 240/240   alebo ekvivalent</t>
  </si>
  <si>
    <t>210193009.SP</t>
  </si>
  <si>
    <t>Rozvádzač s káblovými priestormi  plastový pilierový do zeme</t>
  </si>
  <si>
    <t>3570192363</t>
  </si>
  <si>
    <t>Rozvádzač  RVO, vybavenie SMART CITY,  komplet podľa PD   alebo ekvivalent</t>
  </si>
  <si>
    <t>3570192362</t>
  </si>
  <si>
    <t>Aplikácia pre riadenie osvetlenia, doživotná licencia</t>
  </si>
  <si>
    <t>210193026.SP</t>
  </si>
  <si>
    <t>Rozvádzač s káblovými priestormi  plastový zapustený</t>
  </si>
  <si>
    <t>3570192362P</t>
  </si>
  <si>
    <t>Rozvádzač  RP-VO, vybavenie SMAT CITY, komplet podľa PD   alebo ekvivalent</t>
  </si>
  <si>
    <t>210193201.S</t>
  </si>
  <si>
    <t>Domova rozvodnica do 8 M povrchová montáž IP 65</t>
  </si>
  <si>
    <t>357140008210.SP</t>
  </si>
  <si>
    <t>Rozvodnicová skriňa plastová nástenná, PE+N, IP65, komplet podľa PD - R-DR1, R-DR2   alebo ekvivalent</t>
  </si>
  <si>
    <t>210193203.S</t>
  </si>
  <si>
    <t>Domova rozvodnica do 36 M povrchová montáž IP 65</t>
  </si>
  <si>
    <t>357140008240.SP</t>
  </si>
  <si>
    <t>Rozvodnicová skriňa plastová nástenná, PE+N, IP65, komplet podľa PD - RP-1   alebo ekvivalent</t>
  </si>
  <si>
    <t>210201400.S</t>
  </si>
  <si>
    <t>Zapojenie svietidla 1x svetelný zdroj, parkového a záhradného nástenného žiarivkového</t>
  </si>
  <si>
    <t>34837000VO2</t>
  </si>
  <si>
    <t>Svietidlo  LED VO2 , 230V, 50Hz, 9,2W, 422 lm, IP66, 4000K, podľa PD  alebo ekvivalent</t>
  </si>
  <si>
    <t>34837000VO6</t>
  </si>
  <si>
    <t>Svietidlo  LED VO6, 230V, 50Hz, 35,8W, 2764 lm, IP66, 4000K, podľa PD alebo ekvivalent</t>
  </si>
  <si>
    <t>210201460.S</t>
  </si>
  <si>
    <t>Zapojenie svietidla 1x svetelný zdroj, parkového a záhradného, zapustené do zeme LED</t>
  </si>
  <si>
    <t>34837000VO3</t>
  </si>
  <si>
    <t>Svietidlo  LED VO3, 230V, 50Hz, 15W, 936 lm, IP67, 4000K, podľa PD alebo ekvivalent</t>
  </si>
  <si>
    <t>34837000VO4</t>
  </si>
  <si>
    <t>Svietidlo  LED VO4, 230V, 50Hz, 5,5W, 280 lm, IP67, 4000K, podľa PD  alebo ekvivalent</t>
  </si>
  <si>
    <t>34837000P</t>
  </si>
  <si>
    <t>Svietidlo  LED PIETA, 230V, 50Hz, 43,6W, 4111 lm, IP67, 4000K, podľa PD alebo ekvivalent</t>
  </si>
  <si>
    <t>210201430.S</t>
  </si>
  <si>
    <t>Zapojenie svietidla 1x svetelný zdroj, parkového a záhradného na stĺp LED</t>
  </si>
  <si>
    <t>34837000VO5</t>
  </si>
  <si>
    <t>Svietidlo LED VO5, 230V, 50Hz, 45W, 3110 lm, IP66, 4000K, SMART, ochrana 10 kV, podľa PD  alebo ekvivalent</t>
  </si>
  <si>
    <t>210201810.S</t>
  </si>
  <si>
    <t>Montáž a zapojenie svietidla 1x svetelný zdroj, uličného, LED</t>
  </si>
  <si>
    <t>34837000VO1</t>
  </si>
  <si>
    <t>Svietidlo  LED VO1, 230V, 50Hz, 21,5W, 3030 lm, IP66, 4000K, SMART, ochrana 10kV, podľa PD alebo ekvivalent</t>
  </si>
  <si>
    <t>210201852.S</t>
  </si>
  <si>
    <t>Montáž stožiara oceľového výšky 5 m so zemným koncom pre uličné svietidlá</t>
  </si>
  <si>
    <t>348370002300.SP</t>
  </si>
  <si>
    <t>Stožiar oceľový osvetľovací kužeľový votknutý, výšky 5 m, D 60 mm, žiarovo-zinkovaný, podľa PD   alebo ekvivalent</t>
  </si>
  <si>
    <t>210201855.S</t>
  </si>
  <si>
    <t>Montáž stožiara oceľového výšky 8 m so zemným koncom pre uličné svietidlá</t>
  </si>
  <si>
    <t>348370003200.SP</t>
  </si>
  <si>
    <t>Stožiar oceľový osvetľovací kužeľový votknutý výšky 8 m, D 76 mm, žiarovo-zinkovaný, podľa PD   alebo ekvivalent</t>
  </si>
  <si>
    <t>210201865.S</t>
  </si>
  <si>
    <t>Montáž stožiara oceľového výšky 8 m s prírubou pre uličné svietidlá</t>
  </si>
  <si>
    <t>348370003210P</t>
  </si>
  <si>
    <t>Stožiar osvetľovací dizajnový, prírubový, s intergoranou naíjačkou SMART CITY pre elektromobily 32A, 22 kW, 400V, 50Hz, výška=8,0 m, aloxovaný hliník, vrátane príruby, platba aplikáciou, podľa PD  alebo ekvivalent</t>
  </si>
  <si>
    <t>210201855.SP</t>
  </si>
  <si>
    <t>Montáž centrálnej jednotky a stojana na nabíjanie elektrobicyklov</t>
  </si>
  <si>
    <t>348370003212P</t>
  </si>
  <si>
    <t>1x centrálna jednotka s integrovaným automatom na mince, možnosť platby kartou, aj cez aplikáciu SMART CITY, 1x nabíjacie miesto podľa PD  alebo ekvivalent</t>
  </si>
  <si>
    <t>210204103.S</t>
  </si>
  <si>
    <t>Výložník oceľový jednoramenný - do hmotn. 35 kg</t>
  </si>
  <si>
    <t>316770000900</t>
  </si>
  <si>
    <t>Výložník V1T-10/76-D zinkový jednoramenný, vyloženie 1 m, d 76 mm alebo ekvivalent</t>
  </si>
  <si>
    <t>210204105.S</t>
  </si>
  <si>
    <t>Výložník oceľový dvojramenný - do hmotn.70 kg</t>
  </si>
  <si>
    <t>316770001700P</t>
  </si>
  <si>
    <t>Výložník V2T-10/60 dvojramenný zinkový, vyloženie 1,0m, d 60 mm, 180°   alebo ekvivalent</t>
  </si>
  <si>
    <t>316770001800</t>
  </si>
  <si>
    <t>Výložník V2T-10/76-D zinkový dvojramenný, vyloženie 1 m, d 76 mm, 180°   alebo ekvivalent</t>
  </si>
  <si>
    <t>316770001800P</t>
  </si>
  <si>
    <t>Výložník V2T-10/76-D zinkový dvojramenný, vyloženie 1 m, d 76 mm, 120°   alebo ekvivalent</t>
  </si>
  <si>
    <t>210204201.S</t>
  </si>
  <si>
    <t>Elektrovýstroj stožiara pre 1 okruh</t>
  </si>
  <si>
    <t>348370005200.SP</t>
  </si>
  <si>
    <t>Stožiarová svorkovnica štvoržilová 40-35 mm2,  TB-1, 1 svet. okruh, IP 54, tr. iz. II   alebo ekvivalent</t>
  </si>
  <si>
    <t>EPO000000010P</t>
  </si>
  <si>
    <t>Poistka E14 6A 500V gL  alebo ekvivalent</t>
  </si>
  <si>
    <t>210204202.S</t>
  </si>
  <si>
    <t>Elektrovýstroj stožiara 2 okruhy</t>
  </si>
  <si>
    <t>119</t>
  </si>
  <si>
    <t>348370005250.S</t>
  </si>
  <si>
    <t>Stožiarová svorkovnica štvoržilová 40-35 mm2,  TB-2, 1 svet. okruh, IP 54, tr. iz. II   alebo ekvivalent</t>
  </si>
  <si>
    <t>238</t>
  </si>
  <si>
    <t>EPO000000011P</t>
  </si>
  <si>
    <t>Poistka E14 10A 500V gL   alebo ekvivalent</t>
  </si>
  <si>
    <t>240</t>
  </si>
  <si>
    <t>121</t>
  </si>
  <si>
    <t>210204207.S</t>
  </si>
  <si>
    <t>Príplatok k elektrovýstroj stožiara - rozvodnice.</t>
  </si>
  <si>
    <t>242</t>
  </si>
  <si>
    <t>210220010.S</t>
  </si>
  <si>
    <t>Náter zemniaceho pásku do 120 mm2 (1x náter vrátane svoriek a vyznač. žlt. pruhov)</t>
  </si>
  <si>
    <t>244</t>
  </si>
  <si>
    <t>123</t>
  </si>
  <si>
    <t>246220000400.S</t>
  </si>
  <si>
    <t>Email syntetický vonkajší</t>
  </si>
  <si>
    <t>246</t>
  </si>
  <si>
    <t>246420001200.S</t>
  </si>
  <si>
    <t>Riedidlo S-6006 do syntetických a olejových látok</t>
  </si>
  <si>
    <t>248</t>
  </si>
  <si>
    <t>125</t>
  </si>
  <si>
    <t>210220020.S</t>
  </si>
  <si>
    <t>Uzemňovacie vedenie v zemi FeZn do 120 mm2 vrátane izolácie spojov</t>
  </si>
  <si>
    <t>250</t>
  </si>
  <si>
    <t>354410058800.S</t>
  </si>
  <si>
    <t>Pásovina uzemňovacia FeZn 30 x 4 mm</t>
  </si>
  <si>
    <t>252</t>
  </si>
  <si>
    <t>127</t>
  </si>
  <si>
    <t>210220021.S</t>
  </si>
  <si>
    <t>Uzemňovacie vedenie v zemi FeZn vrátane izolácie spojov O 10 mm</t>
  </si>
  <si>
    <t>254</t>
  </si>
  <si>
    <t>354410054800.S</t>
  </si>
  <si>
    <t>Drôt bleskozvodový FeZn, d 10 mm</t>
  </si>
  <si>
    <t>129</t>
  </si>
  <si>
    <t>210220245.S</t>
  </si>
  <si>
    <t>Svorka FeZn pripojovacia SP</t>
  </si>
  <si>
    <t>258</t>
  </si>
  <si>
    <t>354410004000.S</t>
  </si>
  <si>
    <t>Svorka FeZn pripájaca označenie SP 1</t>
  </si>
  <si>
    <t>260</t>
  </si>
  <si>
    <t>131</t>
  </si>
  <si>
    <t>210220253.S</t>
  </si>
  <si>
    <t>Svorka FeZn uzemňovacia SR03</t>
  </si>
  <si>
    <t>262</t>
  </si>
  <si>
    <t>354410000900.S</t>
  </si>
  <si>
    <t>Svorka FeZn uzemňovacia označenie SR 03 A</t>
  </si>
  <si>
    <t>264</t>
  </si>
  <si>
    <t>133</t>
  </si>
  <si>
    <t>210252480.SP</t>
  </si>
  <si>
    <t>Montáž ovládacieho kábka CAT6E</t>
  </si>
  <si>
    <t>266</t>
  </si>
  <si>
    <t>341110026400.SP</t>
  </si>
  <si>
    <t>Kábel medený CAT6E</t>
  </si>
  <si>
    <t>268</t>
  </si>
  <si>
    <t>135</t>
  </si>
  <si>
    <t>210292011.S</t>
  </si>
  <si>
    <t>Zmeranie zemného odporu s demontážou, premeraním a opätovným zmontovaním svorky</t>
  </si>
  <si>
    <t>270</t>
  </si>
  <si>
    <t>210800107.S</t>
  </si>
  <si>
    <t>Kábel medený uložený voľne CYKY 450/750 V 3x1,5</t>
  </si>
  <si>
    <t>272</t>
  </si>
  <si>
    <t>137</t>
  </si>
  <si>
    <t>341110000700.S</t>
  </si>
  <si>
    <t>Kábel medený CYKY-J 3x1,5 mm2</t>
  </si>
  <si>
    <t>274</t>
  </si>
  <si>
    <t>210800108.S</t>
  </si>
  <si>
    <t>Kábel medený uložený voľne CYKY 450/750 V 3x2,5</t>
  </si>
  <si>
    <t>276</t>
  </si>
  <si>
    <t>139</t>
  </si>
  <si>
    <t>341110000800.S</t>
  </si>
  <si>
    <t>Kábel medený CYKY-J 3x2,5 mm2</t>
  </si>
  <si>
    <t>278</t>
  </si>
  <si>
    <t>210800109.S</t>
  </si>
  <si>
    <t>Kábel medený uložený voľne CYKY 450/750 V 3x4</t>
  </si>
  <si>
    <t>280</t>
  </si>
  <si>
    <t>141</t>
  </si>
  <si>
    <t>341110000900.S</t>
  </si>
  <si>
    <t>Kábel medený CYKY-J 3x4 mm2</t>
  </si>
  <si>
    <t>282</t>
  </si>
  <si>
    <t>210800110.S</t>
  </si>
  <si>
    <t>Kábel medený uložený voľne CYKY 450/750 V 3x6</t>
  </si>
  <si>
    <t>284</t>
  </si>
  <si>
    <t>143</t>
  </si>
  <si>
    <t>341110001000.S</t>
  </si>
  <si>
    <t>Kábel medený CYKY-J 3x6 mm2</t>
  </si>
  <si>
    <t>286</t>
  </si>
  <si>
    <t>210800119.S</t>
  </si>
  <si>
    <t>Kábel medený uložený voľne CYKY 450/750 V 5x1,5</t>
  </si>
  <si>
    <t>288</t>
  </si>
  <si>
    <t>145</t>
  </si>
  <si>
    <t>341110001900.S</t>
  </si>
  <si>
    <t>Kábel medený CYKY-J 5x1,5 mm2</t>
  </si>
  <si>
    <t>290</t>
  </si>
  <si>
    <t>210800120.S</t>
  </si>
  <si>
    <t>Kábel medený uložený voľne CYKY 450/750 V 5x2,5</t>
  </si>
  <si>
    <t>292</t>
  </si>
  <si>
    <t>147</t>
  </si>
  <si>
    <t>341110002000.S</t>
  </si>
  <si>
    <t>Kábel medený CYKY-O 5x2,5 mm2</t>
  </si>
  <si>
    <t>294</t>
  </si>
  <si>
    <t>210800122.S</t>
  </si>
  <si>
    <t>Kábel medený uložený voľne CYKY 450/750 V 5x6</t>
  </si>
  <si>
    <t>296</t>
  </si>
  <si>
    <t>149</t>
  </si>
  <si>
    <t>341110002200.S</t>
  </si>
  <si>
    <t>Kábel medený CYKY-J 5x6 mm2</t>
  </si>
  <si>
    <t>298</t>
  </si>
  <si>
    <t>210800630.S</t>
  </si>
  <si>
    <t>Vodič medený uložený pevne H07V-K (CYA)  450/750 V 16</t>
  </si>
  <si>
    <t>300</t>
  </si>
  <si>
    <t>151</t>
  </si>
  <si>
    <t>341310009300.S</t>
  </si>
  <si>
    <t>Vodič medený flexibilný H07V-K 16 mm2</t>
  </si>
  <si>
    <t>302</t>
  </si>
  <si>
    <t>210902240.S</t>
  </si>
  <si>
    <t>Kábel hliníkový silový uložený v rúrke 1-AYKY 0,6/1 kV 3x240+120 pre vonkajšie práce</t>
  </si>
  <si>
    <t>304</t>
  </si>
  <si>
    <t>153</t>
  </si>
  <si>
    <t>341110031300.S</t>
  </si>
  <si>
    <t>Kábel hliníkový 1-AYKY-J 4x240 mm2</t>
  </si>
  <si>
    <t>306</t>
  </si>
  <si>
    <t>210902241.S</t>
  </si>
  <si>
    <t>Kábel hliníkový silový uložený v rúrke 1-AYKY 0,6/1 kV 4x25 pre vonkajšie práce</t>
  </si>
  <si>
    <t>308</t>
  </si>
  <si>
    <t>155</t>
  </si>
  <si>
    <t>341110028800.S</t>
  </si>
  <si>
    <t>Kábel hliníkový AYKY-J 4x16 mm2</t>
  </si>
  <si>
    <t>310</t>
  </si>
  <si>
    <t>210902242.S</t>
  </si>
  <si>
    <t>Kábel hliníkový silový uložený v rúrke 1-AYKY 0,6/1 kV 4x35 pre vonkajšie práce</t>
  </si>
  <si>
    <t>312</t>
  </si>
  <si>
    <t>157</t>
  </si>
  <si>
    <t>341110030600.S</t>
  </si>
  <si>
    <t>Kábel hliníkový 1-AYKY-J 4x35 mm2</t>
  </si>
  <si>
    <t>314</t>
  </si>
  <si>
    <t>210950201.S</t>
  </si>
  <si>
    <t>Príplatok na zaťahovanie káblov, váha kábla do 0.75 kg</t>
  </si>
  <si>
    <t>316</t>
  </si>
  <si>
    <t>46-M</t>
  </si>
  <si>
    <t xml:space="preserve">Zemné práce pri extr.mont.prácach   </t>
  </si>
  <si>
    <t>159</t>
  </si>
  <si>
    <t>Vytýčenie trasy káblového vedenia</t>
  </si>
  <si>
    <t>km</t>
  </si>
  <si>
    <t>318</t>
  </si>
  <si>
    <t>5839500600</t>
  </si>
  <si>
    <t>Značka meračská povrch m 1 I/1</t>
  </si>
  <si>
    <t>320</t>
  </si>
  <si>
    <t>161</t>
  </si>
  <si>
    <t>2462061400</t>
  </si>
  <si>
    <t>Email olejový vonkajší modrý   Emolex O 2117   alebo ekvivalent</t>
  </si>
  <si>
    <t>322</t>
  </si>
  <si>
    <t>460050602.S</t>
  </si>
  <si>
    <t>Výkop jamy pre stožiar, bet.základ, kotvu, príp. iné zar.,(vč.čerp.vody), ručný ,v zemine tr. 3 - 4</t>
  </si>
  <si>
    <t>324</t>
  </si>
  <si>
    <t>163</t>
  </si>
  <si>
    <t>460200163.S</t>
  </si>
  <si>
    <t>Hĺbenie káblovej ryhy ručne 35 cm širokej a 80 cm hlbokej, v zemine triedy 3</t>
  </si>
  <si>
    <t>326</t>
  </si>
  <si>
    <t>460200203.S</t>
  </si>
  <si>
    <t>Hĺbenie káblovej ryhy ručne 50 cm širokej a 20 cm hlbokej, v zemine triedy 3</t>
  </si>
  <si>
    <t>328</t>
  </si>
  <si>
    <t>165</t>
  </si>
  <si>
    <t>460200223.S</t>
  </si>
  <si>
    <t>Hĺbenie káblovej ryhy ručne 50 cm širokej a 40 cm hlbokej, v zemine triedy 3</t>
  </si>
  <si>
    <t>330</t>
  </si>
  <si>
    <t>460200263.S</t>
  </si>
  <si>
    <t>Hĺbenie káblovej ryhy ručne 50 cm širokej a 80 cm hlbokej, v zemine triedy 3</t>
  </si>
  <si>
    <t>332</t>
  </si>
  <si>
    <t>167</t>
  </si>
  <si>
    <t>460200533.S</t>
  </si>
  <si>
    <t>Hĺbenie káblovej ryhy ručne 60 cm širokej a 130 cm hlbokej, v zemine triedy 3</t>
  </si>
  <si>
    <t>334</t>
  </si>
  <si>
    <t>460200663.S</t>
  </si>
  <si>
    <t>Hĺbenie káblovej ryhy ručne 65 cm širokej a 100 cm hlbokej, v zemine triedy 3</t>
  </si>
  <si>
    <t>336</t>
  </si>
  <si>
    <t>169</t>
  </si>
  <si>
    <t>460201043.S</t>
  </si>
  <si>
    <t>Hĺbenie káblovej ryhy ručne 100 cm širokej a 80 cm hlbokej, v zemine triedy 3</t>
  </si>
  <si>
    <t>338</t>
  </si>
  <si>
    <t>460400001</t>
  </si>
  <si>
    <t>Paženie káblovej ryhy šírky do 130 cm hĺbky do 200 cm</t>
  </si>
  <si>
    <t>340</t>
  </si>
  <si>
    <t>171</t>
  </si>
  <si>
    <t>605110001700</t>
  </si>
  <si>
    <t>Dosky a fošne zo smreku neopracované neomietané akosť II hr. 18-22 mm, š. 250-300 mm</t>
  </si>
  <si>
    <t>342</t>
  </si>
  <si>
    <t>605120002200</t>
  </si>
  <si>
    <t>Hranoly zo smrekovca neopracované hranené akosť II, prierez 25-75 cm2, dĺ. 1000-1750 mm</t>
  </si>
  <si>
    <t>344</t>
  </si>
  <si>
    <t>173</t>
  </si>
  <si>
    <t>999000000100</t>
  </si>
  <si>
    <t>Ostatný materiál</t>
  </si>
  <si>
    <t>eur</t>
  </si>
  <si>
    <t>346</t>
  </si>
  <si>
    <t>460400101</t>
  </si>
  <si>
    <t>Odstránenie príložného paženia z ryhy šírky do 1, 3 m hĺbky do 2 m</t>
  </si>
  <si>
    <t>348</t>
  </si>
  <si>
    <t>175</t>
  </si>
  <si>
    <t>460420022.S</t>
  </si>
  <si>
    <t>Zriadenie, rekonšt. káblového lôžka z piesku bez zakrytia, v ryhe šír. do 65 cm, hrúbky vrstvy 10 cm</t>
  </si>
  <si>
    <t>350</t>
  </si>
  <si>
    <t>583110000300.S</t>
  </si>
  <si>
    <t>Drvina vápencová frakcia 0-4 mm</t>
  </si>
  <si>
    <t>352</t>
  </si>
  <si>
    <t>177</t>
  </si>
  <si>
    <t>460420041.S</t>
  </si>
  <si>
    <t>Zriadenie káblového lôžka z piesku a cementu bez zakrytia, v ryhe šírky do 100 cm, hr. vrstvy 12 cm</t>
  </si>
  <si>
    <t>354</t>
  </si>
  <si>
    <t>583310000100.S</t>
  </si>
  <si>
    <t>Kamenivo ťažené drobné frakcia 0-1 mm</t>
  </si>
  <si>
    <t>356</t>
  </si>
  <si>
    <t>179</t>
  </si>
  <si>
    <t>585220000500.S</t>
  </si>
  <si>
    <t>Cement troskoportlandský CEM II/B-S 42,5 balený</t>
  </si>
  <si>
    <t>358</t>
  </si>
  <si>
    <t>460490012.S</t>
  </si>
  <si>
    <t>Rozvinutie a uloženie výstražnej fólie z PE do ryhy, šírka do 33 cm</t>
  </si>
  <si>
    <t>360</t>
  </si>
  <si>
    <t>181</t>
  </si>
  <si>
    <t>283230008000.S</t>
  </si>
  <si>
    <t>Výstražná fóla PE, š. 300, farba červená</t>
  </si>
  <si>
    <t>362</t>
  </si>
  <si>
    <t>460500001.S</t>
  </si>
  <si>
    <t>Oddelenie kábla vo výkope tehlou</t>
  </si>
  <si>
    <t>364</t>
  </si>
  <si>
    <t>183</t>
  </si>
  <si>
    <t>596110000200.S</t>
  </si>
  <si>
    <t>Tehla plná pálená maloformátová, lxšxv 290x140x65 mm</t>
  </si>
  <si>
    <t>366</t>
  </si>
  <si>
    <t>460510021.S</t>
  </si>
  <si>
    <t>Úplné zriadenie a osadenie káblového priestupu z PVC rúr svetlosti do 10,5 cm bez zemných prác</t>
  </si>
  <si>
    <t>368</t>
  </si>
  <si>
    <t>185</t>
  </si>
  <si>
    <t>345710010500.SP</t>
  </si>
  <si>
    <t>Hladká chránička KSX-PE, D 40 mm, s vysokou mechnickou odolnosťou do zeme, nárazuvzdorná, vrátane rozperiek a spojov   alebo ekvivalent</t>
  </si>
  <si>
    <t>370</t>
  </si>
  <si>
    <t>345710010600.SP</t>
  </si>
  <si>
    <t>Hladká chránička KSX-PE, D 50 mm, s vysokou mechnickou odolnosťou do zeme, nárazuvzdorná, vrátane rozperiek a spojov alebo ekvivalent</t>
  </si>
  <si>
    <t>372</t>
  </si>
  <si>
    <t>187</t>
  </si>
  <si>
    <t>345710010800.SP</t>
  </si>
  <si>
    <t>Hladká chránička KSX-PE, D 75 mm, s vysokou mechnickou odolnosťou do zeme, nárazuvzdorná, vrátane rozperiek a spojov alebo ekvivalent</t>
  </si>
  <si>
    <t>374</t>
  </si>
  <si>
    <t>345710011000.SP</t>
  </si>
  <si>
    <t>Hladká chránička KSX-PE, D 110 mm, s vysokou mechnickou odolnosťou do zeme, nárazuvzdorná, vrátane rozperiek a spojov alebo ekvivalent</t>
  </si>
  <si>
    <t>376</t>
  </si>
  <si>
    <t>189</t>
  </si>
  <si>
    <t>460560163.S</t>
  </si>
  <si>
    <t>Ručný zásyp nezap. káblovej ryhy bez zhutn. zeminy, 35 cm širokej, 80 cm hlbokej v zemine tr. 3</t>
  </si>
  <si>
    <t>378</t>
  </si>
  <si>
    <t>460560203.S</t>
  </si>
  <si>
    <t>Ručný zásyp nezap. káblovej ryhy bez zhutn. zeminy, 50 cm širokej, 20 cm hlbokej v zemine tr. 3</t>
  </si>
  <si>
    <t>380</t>
  </si>
  <si>
    <t>191</t>
  </si>
  <si>
    <t>460560223.S</t>
  </si>
  <si>
    <t>Ručný zásyp nezap. káblovej ryhy bez zhutn. zeminy, 50 cm širokej, 40 cm hlbokej v zemine tr. 3</t>
  </si>
  <si>
    <t>382</t>
  </si>
  <si>
    <t>460560263.S</t>
  </si>
  <si>
    <t>Ručný zásyp nezap. káblovej ryhy bez zhutn. zeminy, 50 cm širokej, 80 cm hlbokej v zemine tr. 3</t>
  </si>
  <si>
    <t>384</t>
  </si>
  <si>
    <t>193</t>
  </si>
  <si>
    <t>460560533.S</t>
  </si>
  <si>
    <t>Ručný zásyp nezap. káblovej ryhy bez zhutn. zeminy, 60 cm širokej, 130 cm hlbokej v zemine tr. 3</t>
  </si>
  <si>
    <t>386</t>
  </si>
  <si>
    <t>460560663.S</t>
  </si>
  <si>
    <t>Ručný zásyp nezap. káblovej ryhy bez zhutn. zeminy, 65 cm širokej, 100 cm hlbokej v zemine tr. 3</t>
  </si>
  <si>
    <t>388</t>
  </si>
  <si>
    <t>195</t>
  </si>
  <si>
    <t>460561043.S</t>
  </si>
  <si>
    <t>Ručný zásyp nezap. káblovej ryhy bez zhutn. zeminy, 100 cm širokej, 80 cm hlbokej v zemine tr. 3</t>
  </si>
  <si>
    <t>390</t>
  </si>
  <si>
    <t>460600001.S</t>
  </si>
  <si>
    <t>Naloženie zeminy, odvoz do 1 km a zloženie na skládke a jazda späť</t>
  </si>
  <si>
    <t>392</t>
  </si>
  <si>
    <t>197</t>
  </si>
  <si>
    <t>460600002.S</t>
  </si>
  <si>
    <t>Príplatok za odvoz zeminy za každý ďalší km a jazda späť</t>
  </si>
  <si>
    <t>394</t>
  </si>
  <si>
    <t>460620014</t>
  </si>
  <si>
    <t>Proviz. úprava terénu v zemine tr. 4, aby nerovnosti terénu neboli väčšie ako 2 cm od vodor.hladiny</t>
  </si>
  <si>
    <t>396</t>
  </si>
  <si>
    <t xml:space="preserve">Hodinové zúčtovacie sadzby   </t>
  </si>
  <si>
    <t>199</t>
  </si>
  <si>
    <t>HZS000112.SP</t>
  </si>
  <si>
    <t>Stavebno montážne práce náročnejšie, ucelené, obtiažne, rutinné (Tr. 2) v rozsahu viac ako 8 hodín náročnejšie - úpravy v exist. rozvádzači R2, odpojenie exist. zariadení</t>
  </si>
  <si>
    <t>262144</t>
  </si>
  <si>
    <t>398</t>
  </si>
  <si>
    <t>HZS000113.S</t>
  </si>
  <si>
    <t>Stavebno montážne práce náročné ucelené - odborné, tvorivé remeselné (Tr 3) v rozsahu viac ako 8 hodín - komplexne vyskúšanie</t>
  </si>
  <si>
    <t>400</t>
  </si>
  <si>
    <t>201</t>
  </si>
  <si>
    <t>HZS000113.SP</t>
  </si>
  <si>
    <t>Stavebno montážne práce náročné ucelené - odborné, tvorivé remeselné (Tr 3) v rozsahu viac ako 8 hodín - nastavenie osvetlenia, meranie intenzity osvetlenia a vystavenie protokolu o meraní</t>
  </si>
  <si>
    <t>402</t>
  </si>
  <si>
    <t>HZS000114.S</t>
  </si>
  <si>
    <t>Stavebno montážne práce najnáročnejšie na odbornosť - prehliadky pracoviska a revízie (Tr 4) v rozsahu viac ako 8 hodín - vykonanie revízie.  Vyhotovenie revíznej správy</t>
  </si>
  <si>
    <t>404</t>
  </si>
  <si>
    <t>OST</t>
  </si>
  <si>
    <t>Ostatné</t>
  </si>
  <si>
    <t>203</t>
  </si>
  <si>
    <t>000400023.S</t>
  </si>
  <si>
    <t>Technická dokumentácia</t>
  </si>
  <si>
    <t>406</t>
  </si>
  <si>
    <t>000400024.S</t>
  </si>
  <si>
    <t>Porealizačné zameranie</t>
  </si>
  <si>
    <t>408</t>
  </si>
  <si>
    <t>05-1-2 - Verejné osvetlenie a rozvody nn, Nová RIS</t>
  </si>
  <si>
    <t xml:space="preserve"> </t>
  </si>
  <si>
    <t>286530257500.S</t>
  </si>
  <si>
    <t>Upchávka uzatváracia 17110 pre korugované elektroinštal. rúrky z HDPE, D 110 mm</t>
  </si>
  <si>
    <t>345710006000.S</t>
  </si>
  <si>
    <t>Rúrka ohybná 09110 dvojplášťová korugovaná z HDPE, bezhalogénová, D 110 mm</t>
  </si>
  <si>
    <t>210100009.S</t>
  </si>
  <si>
    <t>Ukončenie vodičov v rozvádzač. vrátane zapojenia a vodičovej koncovky do 120 mm2</t>
  </si>
  <si>
    <t>354310014100.S</t>
  </si>
  <si>
    <t>Káblové oko hliníkové lisovacie 120 Al 617144</t>
  </si>
  <si>
    <t>Káblové oko hliníkové lisovacie 240 Al 617210</t>
  </si>
  <si>
    <t>Koncovka NN s polymérovou izoláciou EPKT 0063 150-400</t>
  </si>
  <si>
    <t>210120104.S</t>
  </si>
  <si>
    <t>Poistka nožová veľkost 2 do 400 A 500 V</t>
  </si>
  <si>
    <t>345290008000.SP</t>
  </si>
  <si>
    <t>Skratová prepojka ZP2, 400A</t>
  </si>
  <si>
    <t>210193006.S</t>
  </si>
  <si>
    <t>Rozpájacia a istiaca plastová skriňa pilierová - typ SR 6</t>
  </si>
  <si>
    <t>357110005500.S</t>
  </si>
  <si>
    <t>Skriňa rozpájacia a istiaca, plastová, pilierová SR 6 DIN0 VV 2x400A/5x160A P2</t>
  </si>
  <si>
    <t>210220010</t>
  </si>
  <si>
    <t>Náter zemniaceho pásku do 120 mm2(1x náter včít.svo riek a vyznač.žlt.pruhov)</t>
  </si>
  <si>
    <t>2462167500</t>
  </si>
  <si>
    <t>Email syntetický  vonkajší Industrol zelený S 2013</t>
  </si>
  <si>
    <t>2462168100</t>
  </si>
  <si>
    <t>Email syntetický  vonkajší Industrol žltý   S 2013</t>
  </si>
  <si>
    <t>2464203000</t>
  </si>
  <si>
    <t>Riedidlo do olejovo-syntetickej farby S 6006</t>
  </si>
  <si>
    <t>210220252.S</t>
  </si>
  <si>
    <t>Svorka FeZn odbočovacia spojovacia SR 01, SR 02 (pásovina do 120 mm2)</t>
  </si>
  <si>
    <t>354410000600.S</t>
  </si>
  <si>
    <t>Svorka FeZn odbočovacia spojovacia označenie SR 02 (M8)</t>
  </si>
  <si>
    <t>210902222.S</t>
  </si>
  <si>
    <t>Kábel hliníkový silový uložený pevne 1-AYKY 0,6/1 kV 4x240 pre vonkajšie práce</t>
  </si>
  <si>
    <t>341110030400.S</t>
  </si>
  <si>
    <t>Kábel hliníkový 1-AYKY 3x240+120 mm2</t>
  </si>
  <si>
    <t>210950202.S</t>
  </si>
  <si>
    <t>Príplatok na zaťahovanie káblov, váha kábla do 2 kg</t>
  </si>
  <si>
    <t>460120002.S</t>
  </si>
  <si>
    <t>Zásyp jamy so zhutnením a s úpravou povrchu, zemina triedy 3 - 4</t>
  </si>
  <si>
    <t>HZS000112.S</t>
  </si>
  <si>
    <t>Stavebno montážne práce náročnejšie, ucelené, obtiažne, rutinné (Tr. 2) v rozsahu viac ako 8 hodín náročnejšie - odpojenie zariadenia a presmerovanie kábla</t>
  </si>
  <si>
    <t>Technická dokumentácia skutočného vyhotovenia</t>
  </si>
  <si>
    <t xml:space="preserve">05-2 - Kamerový a parkovací systém </t>
  </si>
  <si>
    <t>05-2-1 - Parkovací systém</t>
  </si>
  <si>
    <t xml:space="preserve">    22-M - Montáže oznam. a zabezp. zariadení   </t>
  </si>
  <si>
    <t>210010026.S</t>
  </si>
  <si>
    <t>Rúrka ohybná elektroinštalačná z PVC typ FXP 25, uložená pevne</t>
  </si>
  <si>
    <t>345710017900.S</t>
  </si>
  <si>
    <t>Spojka nasúvacia z PVC-U pre elektroinštal. rúrky, D 25 mm</t>
  </si>
  <si>
    <t>210220020</t>
  </si>
  <si>
    <t>Uzemňovacie vedenie v zemi FeZn vrátane izolácie spojov</t>
  </si>
  <si>
    <t>354410058800</t>
  </si>
  <si>
    <t>210220021</t>
  </si>
  <si>
    <t>Uzemňovacie vedenie v zemi FeZn vrátane izolácie spojov O 10mm</t>
  </si>
  <si>
    <t>354410054800</t>
  </si>
  <si>
    <t>210220253</t>
  </si>
  <si>
    <t>354410000900</t>
  </si>
  <si>
    <t>210800521</t>
  </si>
  <si>
    <t>Vodič medený uložený pevne H07V-U (CY) 450/750 V  16</t>
  </si>
  <si>
    <t>341110011600</t>
  </si>
  <si>
    <t>Kábel medený CY 16 mm2</t>
  </si>
  <si>
    <t>22-M</t>
  </si>
  <si>
    <t xml:space="preserve">Montáže oznam. a zabezp. zariadení   </t>
  </si>
  <si>
    <t>40540001011</t>
  </si>
  <si>
    <t>Automatická závora s pohonom, ako napr.: AZ H2 1-6  alebo ekvivalent</t>
  </si>
  <si>
    <t>40540001011_1</t>
  </si>
  <si>
    <t>Hliníkové rameno HARMONY alebo ekvivalent“., dĺžka 3m, reflexné nálepky, ochranná GUMA, ako napr.: ARH300 alebo ekvivalent</t>
  </si>
  <si>
    <t>40540001011_2</t>
  </si>
  <si>
    <t>Slučka indukčného detektora pri rezaní do drážky, ako napr.: DLW01 alebo ekvivalent</t>
  </si>
  <si>
    <t>40540001011_3</t>
  </si>
  <si>
    <t>Indukčný detektor vozidiel jednokanálový - montáž do pätice, ako napr.: VD108  alebo ekvivalent</t>
  </si>
  <si>
    <t>40540001011_4</t>
  </si>
  <si>
    <t>Záložný zdroj pre jednu závoru s prídavným relé na otvorenie závory. Otvára závoru pri výpadku el. napájania, ako napr.: ZZ010AZ alebo ekvivalent</t>
  </si>
  <si>
    <t>22010006_1</t>
  </si>
  <si>
    <t>Montáž automatickej závory s príslušenstvom</t>
  </si>
  <si>
    <t>40540001011_6</t>
  </si>
  <si>
    <t>TCP/IP vjazdový terminál pre výdaj fanfol leporelo kariet s čiarovým kódom. Dva nezávislé vydávače s kapacitou po 6500ks fanfold kariet s čiarovým kódom. Displej vyhrievanie pre umiestnenie v exteriéri, predpríprava na ext. zariadenia,ako napr.: MTD300 BP</t>
  </si>
  <si>
    <t>40540001011_7</t>
  </si>
  <si>
    <t>Rozšírenie MT- grafický displej, ako napr.: MTE.G  alebo ekvivalent</t>
  </si>
  <si>
    <t>40540001011_8</t>
  </si>
  <si>
    <t>Výbava - skener QR kódu integrovaný v čelnom paneli, ako napr.: QS101  alebo ekvivalent</t>
  </si>
  <si>
    <t>40540001011_9</t>
  </si>
  <si>
    <t>Rozšírenie TD- zabudovaná hovorová jednotka hlasitého telefónu - VoIP, ako napr.: TD123.E14  alebo ekvivalent</t>
  </si>
  <si>
    <t>40540001011_10</t>
  </si>
  <si>
    <t>UNIQUE rozšírenie FC- čítačka bezkontaktných kariet, ako napr.: FCE.Ry  alebo ekvivalent</t>
  </si>
  <si>
    <t>22010003_1</t>
  </si>
  <si>
    <t>Montáž vjazdového terminálu parkovacieho systému</t>
  </si>
  <si>
    <t>40540001011_11</t>
  </si>
  <si>
    <t>TCP/IP výjazdový terminál pre čítanie kariet/lístkov s čiarovým kódom, otvorený skener box so stacionárnym skenerom, ako napr.: MTDC300  alebo ekvivalent</t>
  </si>
  <si>
    <t>40540001011_12</t>
  </si>
  <si>
    <t>Rozšírenie MT- grafický displej, ako napr.: MTE.G alebo ekvivalent</t>
  </si>
  <si>
    <t>40540001011_13</t>
  </si>
  <si>
    <t>40540001011_14</t>
  </si>
  <si>
    <t>Rozšírenie TC- zabudovaná hovorová jednotka hlasitého telefónu - VoIP, ako napr.: TC123.E14   alebo ekvivalent</t>
  </si>
  <si>
    <t>40540001011_15</t>
  </si>
  <si>
    <t>UNIQUE rozšírenie FC- čítačka bezkontaktných kariet, ako napr.: FCE.Ry alebo ekvivalent</t>
  </si>
  <si>
    <t>22010003_2</t>
  </si>
  <si>
    <t>Montáž výjazdového terminálu parkovacieho systému</t>
  </si>
  <si>
    <t>40540001011_16</t>
  </si>
  <si>
    <t>Komfortná automatická pokladňa pre platbu mincami a bankovkami, vydávanie preplatku  v minciach, grafický displej 15,6". Integrovaná termografická tlačiareň, ako napr.: PS202 alebo ekvivalent</t>
  </si>
  <si>
    <t>40540001011_17</t>
  </si>
  <si>
    <t>Rozšírenie PS- zabudovaná hovorová jednotka hlasitého telefónu - VoIP, ako napr.: PS123.E14 alebo ekvivalent</t>
  </si>
  <si>
    <t>40580001011_18</t>
  </si>
  <si>
    <t>Rozšírenie - dotykový display 19" - náhrada za 15,6" - vyskoksvietivý, ako napr.: PS123.E23 alebo ekvivalent</t>
  </si>
  <si>
    <t>40580001011_19</t>
  </si>
  <si>
    <t>Výbava - skener QR kódu integrovaný v čelnom paneli + konzola pre uchytenie v PS, ako napr.: QS102HN alebo ekvivalent</t>
  </si>
  <si>
    <t>40580001011_20</t>
  </si>
  <si>
    <t>Rozšírenie PS - bezkontaktná čítačka UNIQUE, ako napr.: PS123.E26  alebo ekvivalent</t>
  </si>
  <si>
    <t>40580001011_21</t>
  </si>
  <si>
    <t>Prídavný POS terminál pre platbu parkovného bankomatovou kartou, ako napr.: MPOS alebo ekvivalent</t>
  </si>
  <si>
    <t>40580001011_22</t>
  </si>
  <si>
    <t>Prídavná strieška na PS20x. Bez označenia. Vrátane inštalačného materiálu, ako napr.: PS202.STE alebo ekvivalent</t>
  </si>
  <si>
    <t>40530001011_22</t>
  </si>
  <si>
    <t>Server parkovacieho systému - prevedenie do PS. Cena vrátane operačného systému a prác spojených s inštaláciou licencovaných SW produktov. Cena bez monitora a klávesnice, ako napr.: DS210_se_PSalebo ekvivalent</t>
  </si>
  <si>
    <t>22010003_3</t>
  </si>
  <si>
    <t>Montáž platobnej stanice a servera</t>
  </si>
  <si>
    <t>2203306542_24</t>
  </si>
  <si>
    <t>SQL databáza parkovacích systémov pre terminály, platobné stanice a reportovacie nástroje, licencia pre jedno zariadenie (MT, TM, PS, PARKC, FLEXBI), ako napr.: DB license alebo ekvivalent</t>
  </si>
  <si>
    <t>2203306542_25</t>
  </si>
  <si>
    <t>Konfiguračný program pre nastavovanie parkovacích systémov. Umožňuje vytváranie cenníkov, artiklov, počítadiel artiklov,prístupvých šabón, ako napr.: PARK Conf alebo ekvivalent</t>
  </si>
  <si>
    <t>2203306542_26</t>
  </si>
  <si>
    <t>Business intelligence nástroj pre vytváranie prehľadov a reportov z prevádzky parkovacieho systému. Cloud verzia, licencia na 24 mesiacov, ako napr.: FLEXBI alebo ekvivalent</t>
  </si>
  <si>
    <t>2203306542_27</t>
  </si>
  <si>
    <t>SW pre monitoring a správu parkovacích terminálov, platobných stanác a ostatných zariadení parkovacích systémov, ako napr.: FLEXMON_F2  alebo ekvivalent</t>
  </si>
  <si>
    <t>2203306542_28</t>
  </si>
  <si>
    <t>Sw modul + integrácia s nadstavbovou aplikáciou, predpríprava, ako napr.: SW_I_Parkio  alebo ekvivalent</t>
  </si>
  <si>
    <t>2203306542_29</t>
  </si>
  <si>
    <t>API pre zasielanie počtu voľných miest do externího systému. Zriadenie + licencia na 24 mesiacov, ako napr.: SW_API alebo ekvivalent</t>
  </si>
  <si>
    <t>220330168_1</t>
  </si>
  <si>
    <t>Programovanie a nastavenie parkovacieho systému</t>
  </si>
  <si>
    <t>2203306542_30</t>
  </si>
  <si>
    <t>IP camera, motorized focus, iris, IR pass, ako napr.: ALCAM  alebo ekvivalent</t>
  </si>
  <si>
    <t>2203306542_31</t>
  </si>
  <si>
    <t>Konzola pre uchytenie kamery v čiapke AZH,   alebo ekvivalent</t>
  </si>
  <si>
    <t>2203306542_32</t>
  </si>
  <si>
    <t>Limited LPR engine software - jadrorozpoznávacíchaplikácií vyvinuté špeciálne pre integráciu do komplexných riešení. Licencia na 2r., ako napr.: CAFF alebo ekvivalent</t>
  </si>
  <si>
    <t>22010003_4</t>
  </si>
  <si>
    <t>Montáž a oživenie kamier pre rozpoznávanie EČV</t>
  </si>
  <si>
    <t>220330168_2</t>
  </si>
  <si>
    <t>Inštalácia služby KLIENT na počítač zákazníka. Prostredníctvom vzdialenej plochy, alebo dodaním PC, ako napr.: S12  alebo ekvivalent</t>
  </si>
  <si>
    <t>2203306542_34</t>
  </si>
  <si>
    <t>Mesačný poplatok za službu KLIENT, ako napr.: S13   alebo ekvivalent</t>
  </si>
  <si>
    <t>2203306542_35</t>
  </si>
  <si>
    <t>Samonosný oceľový skelet  pre vodorovné plochy - vjazd/výjazd, 3800x510mm + kotviace sady, ako napr.: PO3800 - UNI   alebo ekvivalent</t>
  </si>
  <si>
    <t>22010003_5</t>
  </si>
  <si>
    <t>Montáž a ocelového skeletu (vjazdového ostrovčeka)</t>
  </si>
  <si>
    <t>2203306542_36</t>
  </si>
  <si>
    <t>Dopravná značka - prikázaný smer obchádzania vpravo. Uchytenie na stĺpik SC/ST, ako napr.: DZ04 - C6a</t>
  </si>
  <si>
    <t>2203306542_37</t>
  </si>
  <si>
    <t>Informačná tabuľa na vjazde do parkoviska, ako napr.: DZ09 - IP</t>
  </si>
  <si>
    <t>22010003_6</t>
  </si>
  <si>
    <t>Montáž dopravných značiek</t>
  </si>
  <si>
    <t>2203306542_38</t>
  </si>
  <si>
    <t>Stĺpik - priamy pre informačnú tabuľu/semafor, čítačku ďalekého dosahu, ako napr.: SC250   alebo ekvivalent</t>
  </si>
  <si>
    <t>2203306542_39</t>
  </si>
  <si>
    <t>Ochranný stĺp tvaru "U". Kotviace pätky na uchytenie na skrutky, ako napr.: OS_"U"   alebo ekvivalent</t>
  </si>
  <si>
    <t>22010003_7</t>
  </si>
  <si>
    <t>Montáž ochranných stĺpikov</t>
  </si>
  <si>
    <t>2203306542_40</t>
  </si>
  <si>
    <t>Informačná tabuľa (trojmiestny LED displej) - outdoor - v plechovej skrinke. Rozmer 500x500mm, ako napr.: LED TAB P5050  alebo ekvivalent</t>
  </si>
  <si>
    <t>22010003_8</t>
  </si>
  <si>
    <t>Montáž infotabule</t>
  </si>
  <si>
    <t>2203306542_41</t>
  </si>
  <si>
    <t>Termografický papier 100g/m2 v kotúči priemeru 200 mm, šírka 54 mm.</t>
  </si>
  <si>
    <t>2203306542_42</t>
  </si>
  <si>
    <t>Prístupová karta pre voľný vstup</t>
  </si>
  <si>
    <t>2203306542_43</t>
  </si>
  <si>
    <t>Fanfold termokarta šírka 53,9mm,dĺžka 86,5mm.Biela bez potlače. Po 6500ks, ako napr.: FFOLD180T  alebo ekvivalent</t>
  </si>
  <si>
    <t>22010003_9</t>
  </si>
  <si>
    <t>Oživenie prístupových kariet pre voľný vstup</t>
  </si>
  <si>
    <t>2200650043</t>
  </si>
  <si>
    <t>Zafúknutie optického kábla (vonkajší do 1 - 24GF) do rúrkovej trasy</t>
  </si>
  <si>
    <t>341500201111</t>
  </si>
  <si>
    <t>Optický kábel vonkajší 4vl. SM 9/125, ako napr.: Systémový vonkajší optický kábel CTMC 4x SM G.657.A1 (1x4) A-DQ(ZN)9Y , Štandardizácia EN IEC EN IEC 60794-5-10 No waterpeak na 1383nm = 0,29 dB/km,vonkajší plášť HDPE,vonkajší priemer:  3,9mm alebo ekvival</t>
  </si>
  <si>
    <t>220270211.15</t>
  </si>
  <si>
    <t>Optický kábel</t>
  </si>
  <si>
    <t>220061151/S</t>
  </si>
  <si>
    <t>Montáž - voľné uloženie HDPE do lôžka alebo žľabu (HKT)</t>
  </si>
  <si>
    <t>2862307001_3</t>
  </si>
  <si>
    <t>Chránička HDPE 40/33, ako napr.: Optická chránička HDPE 40/3,5mm pre zaťaženie 12Bar, vnútri rebrovaná, zvonka hladká, Hustota&gt;0,94 g/cm3 a MFR190°C/5kg &lt;1,7 g/10 min podľa normy EN ISO 1183, Pevnosť v ťahu pri pretrhnutí 10 Mpa, odolnosť v ťahu 3500N, od</t>
  </si>
  <si>
    <t>220511031</t>
  </si>
  <si>
    <t>Kábel v rúrkach</t>
  </si>
  <si>
    <t>3410300900_2</t>
  </si>
  <si>
    <t>Metalický kábel FTP Cat.5E vonkajší, ako napr.: INFRALAN® inštalačný kábel FTP Cat.5E do vonkajšieho použitia, vonkaší plásť HDPE, čierny UV stabilný plásť alebo ekvivalent</t>
  </si>
  <si>
    <t>220511025.S</t>
  </si>
  <si>
    <t>Montáž konektoru (zástrčky)</t>
  </si>
  <si>
    <t>383150009600.S</t>
  </si>
  <si>
    <t>Keystone Jack, RJ45/e, Cat.5e</t>
  </si>
  <si>
    <t>220512135_1</t>
  </si>
  <si>
    <t>Meranie certifikácie Cat 5e</t>
  </si>
  <si>
    <t>220512135_2</t>
  </si>
  <si>
    <t>Vyhotovenie mracieho protokolu</t>
  </si>
  <si>
    <t>22037007911</t>
  </si>
  <si>
    <t>Montáž priemyselného prepínača</t>
  </si>
  <si>
    <t>384384317001311_2</t>
  </si>
  <si>
    <t>switch, ako napr.: Managed Switch, 22 Port 10/100/1000Tx + 2 Combo Port 10/100/1000Tx or 100/1000Fx With Power Over Ethernet (IEEE 802.3at 30W), 2 Port 100/1000Fx SFP, 1U 19inch Rack Mount, Light alebo ekvivalentIndustrial -10 to +60°C, 320W PoE Budget, 1</t>
  </si>
  <si>
    <t>384384317001311</t>
  </si>
  <si>
    <t>4-port POE Switch, ako napr.: COMNET CNFE4+1SMSS2POE, 4TX/1FX 10/100 SMS ETH POE+ SW, SM 2F ST  alebo ekvivalent</t>
  </si>
  <si>
    <t>220900002_1</t>
  </si>
  <si>
    <t>Montáž rozhrania(interface), usadenie a pripevnenie, zapojenie</t>
  </si>
  <si>
    <t>374260037</t>
  </si>
  <si>
    <t>SFP modul LC duplex, ako napr.:  COMNET SFP-3, SM, 100FX, 1310NM 20KM, 2 FIBER, LC  alebo ekvivalent</t>
  </si>
  <si>
    <t>220321722_2</t>
  </si>
  <si>
    <t>Montáž náhrad.zdroja usmerňovača</t>
  </si>
  <si>
    <t>38201001001</t>
  </si>
  <si>
    <t>Napájací zdroj ako napr.: INDUSTRIAL 48VDC 120W PSU , DIN RAIL, COMNET alebo ekvivalent</t>
  </si>
  <si>
    <t>220110401</t>
  </si>
  <si>
    <t>Inštalácia optického rozvádzača, miestna sieť, počet optických vlákien do 004</t>
  </si>
  <si>
    <t>3412600510.6</t>
  </si>
  <si>
    <t>Opt. Optický rozvádzač kompaktný pre 4 vlákien, konektory podĺa optoel. prevodníkov,- s výbavou (optická kazeta; pigtail; zvar; ochrana zvaru)</t>
  </si>
  <si>
    <t>220065055</t>
  </si>
  <si>
    <t>Spájanie optických vlákien, zvarovaním, miestna sieť</t>
  </si>
  <si>
    <t>220110081_13</t>
  </si>
  <si>
    <t>Zapojenie vlákien optického rozvádzača</t>
  </si>
  <si>
    <t>vl</t>
  </si>
  <si>
    <t>220110081_14</t>
  </si>
  <si>
    <t>Ukončenie vlákien na optickom rozvádzači</t>
  </si>
  <si>
    <t>3412612621P</t>
  </si>
  <si>
    <t>Systémový pigtail SC/APC</t>
  </si>
  <si>
    <t>3412612515P</t>
  </si>
  <si>
    <t>Systémový apaptér SC/APC</t>
  </si>
  <si>
    <t>220222001</t>
  </si>
  <si>
    <t>Meranie OK metódou spät. rozptylu pri vln.dĺžkach 1310 a 1550 nm z oboch strán, vrátane vypracovania meracieho protokolu</t>
  </si>
  <si>
    <t>220222002</t>
  </si>
  <si>
    <t>Meranie OK priamou metódou pri vln.dĺžkach 1310 a 1550 nm z oboch strán, vrátane vypracovania meracieho protokolu</t>
  </si>
  <si>
    <t>345039512224</t>
  </si>
  <si>
    <t>Optický patch cord LC-SC Duplex SM, 1m, ako napr.: INFRALAN® Optický patch kábel LC-SC duplex SM 9/125µ OS1, dĺžka 1m, LSZH alebo ekvivalent</t>
  </si>
  <si>
    <t>220512122.S</t>
  </si>
  <si>
    <t>Montáž patch kábla FTP, Cat.5, 5E, 6 - do 3m, LSOH, uloženého v lište</t>
  </si>
  <si>
    <t>383150014400.S</t>
  </si>
  <si>
    <t>Patch kábel FTP, Cat.5E, LSOH bezhalogénový, 1 m</t>
  </si>
  <si>
    <t>2203307312_1</t>
  </si>
  <si>
    <t>Nastavenie a konfigurácia klientských pracovísk parkovacieho systému</t>
  </si>
  <si>
    <t>4054B0070017</t>
  </si>
  <si>
    <t>Pracovná stanica PC, ako napr.: Bosch MHW-WZ2G5-P06, Špičková pracovná stanica s najnovšou generáciou osemjadrových procesorov Intel Core i7   alebo ekvivalent</t>
  </si>
  <si>
    <t>4054B0070017.1</t>
  </si>
  <si>
    <t>28" LED Monitor vrátane príslučenstva, ako napr.: 28" UHD CCTV LED LCD monitor pre použitie v podmienkach 24/7  alebo ekvivalent</t>
  </si>
  <si>
    <t>4054B0070017.2</t>
  </si>
  <si>
    <t>Klávesnica + myš</t>
  </si>
  <si>
    <t>HZS000122</t>
  </si>
  <si>
    <t>Revízia zariadenia, revízne správy</t>
  </si>
  <si>
    <t>HZS000127</t>
  </si>
  <si>
    <t>Skúšobná prevádzka, uvedenie systému do trvalej prevádzky</t>
  </si>
  <si>
    <t>HZS000128</t>
  </si>
  <si>
    <t>Kompletné vyskúšanie</t>
  </si>
  <si>
    <t>HZS000129</t>
  </si>
  <si>
    <t>Murárske výpomoci</t>
  </si>
  <si>
    <t>HZS-20000</t>
  </si>
  <si>
    <t>Zaškolenie pracovníkov</t>
  </si>
  <si>
    <t>HZS-016</t>
  </si>
  <si>
    <t>Odladenie systému, uvedenie do prevádzky</t>
  </si>
  <si>
    <t>000400022.S</t>
  </si>
  <si>
    <t>Projektové práce - stavebná časť (stavebné objekty vrátane ich technického vybavenia). náklady na dokumentáciu skutočného zhotovenia stavby</t>
  </si>
  <si>
    <t>000700011</t>
  </si>
  <si>
    <t>Dopravné náklady - mimostavenisková doprava objektivizácia dopravných nákladov materiálov</t>
  </si>
  <si>
    <t>PM</t>
  </si>
  <si>
    <t>Podružný materiál</t>
  </si>
  <si>
    <t>PPV</t>
  </si>
  <si>
    <t>Podiel pridružených výkonov</t>
  </si>
  <si>
    <t>05-2-2 - Kamerový systém</t>
  </si>
  <si>
    <t xml:space="preserve">VRN - Investičné náklady neobsiahnuté v cenách   </t>
  </si>
  <si>
    <t>460070133.S_1</t>
  </si>
  <si>
    <t>Jama pre káblovú komoru</t>
  </si>
  <si>
    <t>460200303.S</t>
  </si>
  <si>
    <t>Hĺbenie káblovej ryhy ručne 50 cm širokej a 120 cm hlbokej, v zemine triedy 3</t>
  </si>
  <si>
    <t>460560303.S</t>
  </si>
  <si>
    <t>Ručný zásyp nezap. káblovej ryhy bez zhutn. zeminy, 50 cm širokej, 120 cm hlbokej v zemine tr. 3</t>
  </si>
  <si>
    <t>460620013.S</t>
  </si>
  <si>
    <t>Proviz. úprava terénu v zemine tr. 3, aby nerovnosti terénu neboli väčšie ako 2 cm od vodor.hladiny</t>
  </si>
  <si>
    <t>460700011.S_1</t>
  </si>
  <si>
    <t>Zhutnenie zeminy po vrstvách</t>
  </si>
  <si>
    <t>210010024.S</t>
  </si>
  <si>
    <t>Rúrka ohybná elektroinštalačná z PVC typ FXP 16, uložená pevne</t>
  </si>
  <si>
    <t>345710009000.S</t>
  </si>
  <si>
    <t>Rúrka ohybná vlnitá pancierová so strednou mechanickou odolnosťou z PVC-U, D 16</t>
  </si>
  <si>
    <t>210020954</t>
  </si>
  <si>
    <t>Výstražná tabuľka s varovaním</t>
  </si>
  <si>
    <t>54823022001</t>
  </si>
  <si>
    <t>Výstražná tabuľka s varovaním- Priestor je monitorovaný kamerou</t>
  </si>
  <si>
    <t>210111004.S</t>
  </si>
  <si>
    <t>Zásuvka vstavaná 230 V / 16A vrátane zapojenia, vyhotovenie 3P</t>
  </si>
  <si>
    <t>345510001210.S</t>
  </si>
  <si>
    <t>Zásuvka jednonásobná na povrch, radenie 2P+PE, IP 44</t>
  </si>
  <si>
    <t>210120401.S</t>
  </si>
  <si>
    <t>Istič vzduchový jednopólový do 63 A</t>
  </si>
  <si>
    <t>358220006700.S</t>
  </si>
  <si>
    <t>Istič 1P, 10 A, charakteristika B, 10 kA, 1 modul</t>
  </si>
  <si>
    <t>210190002.S_1</t>
  </si>
  <si>
    <t>Montáž oceľoplechovej rozvodnice do váhy 50 kg</t>
  </si>
  <si>
    <t>357150000105.S_1</t>
  </si>
  <si>
    <t>Rozvodnicová skriňa oceľoplechová ako napr.:  Rittal, IP66, kovová rozmery 500/500/300mm   alebo ekvivalent</t>
  </si>
  <si>
    <t>Keystone Jack, RJ45/e, Cat.5e alebo ekvivalent</t>
  </si>
  <si>
    <t>220300921.S</t>
  </si>
  <si>
    <t>Svorkovnice do krabíc, montáž svorkovnice,zapojenie vodičov na svorky, svorka 1 pólová</t>
  </si>
  <si>
    <t>345610005200.S</t>
  </si>
  <si>
    <t>Svorka Wago 224-101 1x1,0-2,5 mm2   alebo ekvivalent</t>
  </si>
  <si>
    <t>210100001</t>
  </si>
  <si>
    <t>Ukončenie vodičov v rozvádzač. vrátane zapojenia a vodičovej koncovky do 2.5 mm2</t>
  </si>
  <si>
    <t>Optický kábel vonkajší 4vl. SM 9/125, ako napr.: Systémový vonkajší optický kábel CTMC 4x SM G.657.A1 (1x4) A-DQ(ZN)9Y , Štandardizácia EN IEC EN IEC 60794-5-10 No waterpeak na 1383nm = 0,29 dB/km,vonkajší plášť HDPE,vonkajší priemer:  3,9mm  alebo ekviva</t>
  </si>
  <si>
    <t>220060391</t>
  </si>
  <si>
    <t>Zaslepenie otvoru kábelovodu(dočasné) umelohmotnou zátkou utesnenou gumovou páskou</t>
  </si>
  <si>
    <t>Metalický kábel FTP Cat.5E vonkajší, ako napr.: INFRALAN® inštalačný kábel FTP Cat.5E do vonkajšieho použitia, vonkaší plásť HDPE, čierny UV stabilný plásť  alebo ekvivalent</t>
  </si>
  <si>
    <t>898170002P</t>
  </si>
  <si>
    <t>Osadenie káblovej komory s poklopom</t>
  </si>
  <si>
    <t>3412611712P</t>
  </si>
  <si>
    <t>Kablová komora 1000x1000x1000, ako napr.: OPI  alebo ekvivalent</t>
  </si>
  <si>
    <t>220512025_1</t>
  </si>
  <si>
    <t>Montáž stojanového rozvadzača 19",15U, (600x600, 600x800, 800x600, 800x800)</t>
  </si>
  <si>
    <t>3582010454P</t>
  </si>
  <si>
    <t>Dátový rozvádzač Rack 19" 15U 600/600, ako napr.: ako napr.: INFRALAN® stojanový rozvádzač 15U 600/600/700mm (W/D/H) nosnosť 800kg, odnímateľné bočnice, RAL 9005 čierna, vrátane ventilačnej jednotky 2x FAN s termostatom, vrátane 1x polica výsuvná 350mm</t>
  </si>
  <si>
    <t>220110405</t>
  </si>
  <si>
    <t>Inštalácia optického rozvádzača, miestna sieť, počet optických vlákien do 048</t>
  </si>
  <si>
    <t>34126005109</t>
  </si>
  <si>
    <t>Optický patch panel 1U 19" 12x SC duplex, ako napr.: INFRALAN® Systémový optický paINFRALAN® Systémový optitch panel/polica  T, 19", 1U, max.12 vlákien, fullAS SC DX, Heatschrink, kompletne uzatvárateľný s oceľovým čelom, možnosť stočenia rezervy buffrov,</t>
  </si>
  <si>
    <t>220512107.S</t>
  </si>
  <si>
    <t>Montáž tieneného patch panelu, 24xRJ45</t>
  </si>
  <si>
    <t>383150020500.S</t>
  </si>
  <si>
    <t>Patch panel kompaktný 24xRJ45/s, Cat.5e</t>
  </si>
  <si>
    <t>220512046</t>
  </si>
  <si>
    <t>Montáž rozvodného panelu, s prepäťovou ochranou</t>
  </si>
  <si>
    <t>3450365000</t>
  </si>
  <si>
    <t>Rozvodný panel (panel napájania a ističov)</t>
  </si>
  <si>
    <t>210191055P</t>
  </si>
  <si>
    <t>Montáž organizéru káblov</t>
  </si>
  <si>
    <t>3451385500P2_1</t>
  </si>
  <si>
    <t>Organizér káblov - Predný patchcord manažment, Vyväzovací panel 1U, 19"</t>
  </si>
  <si>
    <t>374890020000.S_1</t>
  </si>
  <si>
    <t>Zaslepovací panel 1U, 19"</t>
  </si>
  <si>
    <t>220511020.S</t>
  </si>
  <si>
    <t>Zapojenie zásuvky 1xRJ45</t>
  </si>
  <si>
    <t>220511003.S</t>
  </si>
  <si>
    <t>Montáž zásuvky 1xRJ45 na omietku</t>
  </si>
  <si>
    <t>383150000100.S</t>
  </si>
  <si>
    <t>Zásuvka dátová RJ45 Cat 5e FTP</t>
  </si>
  <si>
    <t>220410166</t>
  </si>
  <si>
    <t>Montáž záložného zdroja so zapojením prívodov a preskúšaním</t>
  </si>
  <si>
    <t>34140563211</t>
  </si>
  <si>
    <t>UPS/záložný zdroj vrátane batérií 2U, 19", 3kVA, ako napr.: APC</t>
  </si>
  <si>
    <t>HZS000122_1</t>
  </si>
  <si>
    <t>Plošina</t>
  </si>
  <si>
    <t>HZS000129_1</t>
  </si>
  <si>
    <t>Murárske výpomoci + úprava fasády do pôvodného stavu</t>
  </si>
  <si>
    <t>VRN</t>
  </si>
  <si>
    <t xml:space="preserve">Investičné náklady neobsiahnuté v cenách   </t>
  </si>
  <si>
    <t>000300016.S</t>
  </si>
  <si>
    <t>Geodetické práce - vykonávané pred výstavbou určenie vytyčovacej siete, vytýčenie staveniska, staveb. objektu</t>
  </si>
  <si>
    <t>000300031.S</t>
  </si>
  <si>
    <t>Geodetické práce - vykonávané po výstavbe zameranie skutočného vyhotovenia stavby</t>
  </si>
  <si>
    <t>SO 06 - SADOVNÍCKE ÚPRAVY</t>
  </si>
  <si>
    <t>162502111</t>
  </si>
  <si>
    <t>Vodorovné premiestnenie mačiny so zložením na vzdialenosť nad 2000 do 3000 m</t>
  </si>
  <si>
    <t>162702119</t>
  </si>
  <si>
    <t>Vodorovné premiestnenie mačiny - príplatok za každých ďalších aj začatých 1000 m</t>
  </si>
  <si>
    <t xml:space="preserve">209,85*47   </t>
  </si>
  <si>
    <t>167102111</t>
  </si>
  <si>
    <t>Nakladanie mačiny zo skládky</t>
  </si>
  <si>
    <t>180406111</t>
  </si>
  <si>
    <t>Založenie trávnika parkového mačinovaním v rovine alebo na svahu do 1:5</t>
  </si>
  <si>
    <t>026PC 01</t>
  </si>
  <si>
    <t>Predpestovaný trávnik - trávny koberec + stratné 15%</t>
  </si>
  <si>
    <t>182001111</t>
  </si>
  <si>
    <t>Plošná úprava terénu pri nerovnostiach terénu nad 50-100mm v rovine alebo na svahu do 1:5</t>
  </si>
  <si>
    <t xml:space="preserve">107,5+84,84+209,85+(8*0,5*0,5*3,14)   </t>
  </si>
  <si>
    <t>184801131</t>
  </si>
  <si>
    <t>Ošetrenie vysadených drevín, v rovine alebo na svahu do 1:5-záhony - štyri krá za rok, tri roky</t>
  </si>
  <si>
    <t xml:space="preserve">107,05*4*3   </t>
  </si>
  <si>
    <t>184802111</t>
  </si>
  <si>
    <t>Chemické odburinenie pôdy v rovine alebo na svahu do 1:5 postrekom naširoko - 2x</t>
  </si>
  <si>
    <t>214PC 02</t>
  </si>
  <si>
    <t>Postrekový prípravok  - ekologický - na ničenie burín</t>
  </si>
  <si>
    <t>184806112</t>
  </si>
  <si>
    <t>Rez stromu - postupné zvyšovanie koruny stromov tak, aby sa dosiahla potrebná výška priechodného prierezu - 2,5 m - ošetrenie certifikovaným arboristom</t>
  </si>
  <si>
    <t xml:space="preserve">59*2   </t>
  </si>
  <si>
    <t>184816111</t>
  </si>
  <si>
    <t>Ošetrenie  stromov a krov mykorhíznymi hubami pri výsadbe - viď. TS</t>
  </si>
  <si>
    <t xml:space="preserve">59+236   </t>
  </si>
  <si>
    <t>184921111</t>
  </si>
  <si>
    <t>Položenie mulčovacej textílie v rovine alebo na svahu do 1:5 - pod plochy štrku</t>
  </si>
  <si>
    <t>693710000200</t>
  </si>
  <si>
    <t>Mulčovacia textília, 1,6x100 m, čierna 50 g/m2,  - pod plochy štrku</t>
  </si>
  <si>
    <t>bal</t>
  </si>
  <si>
    <t>693710000300</t>
  </si>
  <si>
    <t>Upevňovací kolík 120 mm, k mulčovacej textílii,</t>
  </si>
  <si>
    <t xml:space="preserve">84*5   </t>
  </si>
  <si>
    <t>184921240</t>
  </si>
  <si>
    <t>Mulčovanie záhonu štrkom alebo štrkodrvou hr. vrstvy nad 50 do 100 mm v rovine alebo na svahu do 1:5</t>
  </si>
  <si>
    <t>583410004300</t>
  </si>
  <si>
    <t>Štrk (dunajský)  riečny praný 16-32 mm</t>
  </si>
  <si>
    <t>185803211</t>
  </si>
  <si>
    <t>Povalcovanie trávnika ( po založení ) v rovine alebo na svahu do 1:5</t>
  </si>
  <si>
    <t>185804211</t>
  </si>
  <si>
    <t>Vypletie v rovine alebo na svahu do 1:5 - záhonu kvetín /tráv a cibuľovín  v štrkovej ploche / -  štyri krá za rok, tri roky</t>
  </si>
  <si>
    <t xml:space="preserve">84,84*4*3   </t>
  </si>
  <si>
    <t>PC 03</t>
  </si>
  <si>
    <t>Rozprestretie ornice - trávny substrát pod trávny koberec</t>
  </si>
  <si>
    <t>181301303</t>
  </si>
  <si>
    <t>Rozprestretie ornice na svahu do sklonu 1:5, plocha do 500 m3, hr. do 200 mm</t>
  </si>
  <si>
    <t>183101111</t>
  </si>
  <si>
    <t>Hĺbenie jamky v rovine alebo na svahu do 1:5, objem do 0,01 m3</t>
  </si>
  <si>
    <t xml:space="preserve">313+47   </t>
  </si>
  <si>
    <t>183101213</t>
  </si>
  <si>
    <t>Hĺbenie jamiek pre výsadbu v horn. 1-4 s výmenou pôdy do 50% v rovine alebo na svahu do 1:5 objemu nad 0,02 do 0,05 m3</t>
  </si>
  <si>
    <t>055410000100</t>
  </si>
  <si>
    <t>Mulčovacia kôra borovicová (30-80) 70 L, typu  Florimo alebo tomu podobný ekvivalent ( 1m2/1,5 ks/70L)+stratné 4%</t>
  </si>
  <si>
    <t>183101221</t>
  </si>
  <si>
    <t>Hĺbenie jamiek pre výsadbu v horn. 1-4 s výmenou pôdy do 50% v rovine alebo na svahu do 1:5 objemu nad 0, 40 do 1,00 m3</t>
  </si>
  <si>
    <t xml:space="preserve">30+29   </t>
  </si>
  <si>
    <t>183204112</t>
  </si>
  <si>
    <t>Výsadba tráv do pripravovanej pôdy so zaliatím s jednoduchými koreňami tráv</t>
  </si>
  <si>
    <t>183204113</t>
  </si>
  <si>
    <t>Výsadba kvetín do pripravovanej pôdy so zaliatím s jednoduchými koreňami cibuliek alebo hľúz</t>
  </si>
  <si>
    <t>183403111</t>
  </si>
  <si>
    <t>Obrobenie pôdy prekopaním do hĺbky nad 50 do 100 mm v rovine alebo na svahu do 1:5</t>
  </si>
  <si>
    <t>183403153</t>
  </si>
  <si>
    <t>Obrobenie pôdy hrabaním v rovine alebo na svahu do 1:5</t>
  </si>
  <si>
    <t>183403161</t>
  </si>
  <si>
    <t>Obrobenie pôdy valcovaním v rovine alebo na svahu do 1:5 - trávnik</t>
  </si>
  <si>
    <t xml:space="preserve">209,850   </t>
  </si>
  <si>
    <t>184102112</t>
  </si>
  <si>
    <t>Výsadba dreviny s balom v rovine alebo na svahu do 1:5, priemer balu nad 200 do 300 mm</t>
  </si>
  <si>
    <t>184102114</t>
  </si>
  <si>
    <t>Výsadba dreviny s balom v rovine alebo na svahu do 1:5, priemer balu nad 400 do 500 mm</t>
  </si>
  <si>
    <t>184202112</t>
  </si>
  <si>
    <t>Zakotvenie dreviny troma a viac kolmi pri priemere kolov do 100 mm pri dĺžke kolov do 2 m do 3 m</t>
  </si>
  <si>
    <t>052PC 04</t>
  </si>
  <si>
    <t>Koly ku stromom 250/5,0 (špic s fazetkou)</t>
  </si>
  <si>
    <t xml:space="preserve">30*3   </t>
  </si>
  <si>
    <t>052PC 05</t>
  </si>
  <si>
    <t>Kôl spájací pologuľatý p.6cm-v.250cm-  1 spoj  hore , 2 x spoj pri baze kmena / cca dl. 0,5m -  2 ks/1strom</t>
  </si>
  <si>
    <t xml:space="preserve">30*2   </t>
  </si>
  <si>
    <t>184501111</t>
  </si>
  <si>
    <t>Zhotovenie obalu kmeňa stromu z juty v jednej vrstve v rovine alebo na svahu do 1:5</t>
  </si>
  <si>
    <t xml:space="preserve">30*0,5   </t>
  </si>
  <si>
    <t>184801121</t>
  </si>
  <si>
    <t>Ošetrenie vysadených drevín solitérnych / stromy /, v rovine alebo na svahu do 1:5 - tri roky, 2x za rok</t>
  </si>
  <si>
    <t xml:space="preserve">59*2*3   </t>
  </si>
  <si>
    <t>PC 06</t>
  </si>
  <si>
    <t>Použitie hnojív (hydroabsorbenty + hnojivá a rastové  prekurzory) do výsadbového substrátu nad 1,0 do 2,0 kg/sad.-stromy-viď. TS</t>
  </si>
  <si>
    <t>184921093</t>
  </si>
  <si>
    <t>Mulčovanie rastlín pri hrúbke mulča nad 50 do 100 mm v rovine alebo na svahu do 1:5</t>
  </si>
  <si>
    <t>708360000100</t>
  </si>
  <si>
    <t>Ľanový pás 400g/m2 - 15 cm x 10 m</t>
  </si>
  <si>
    <t>708PC 07</t>
  </si>
  <si>
    <t>Kotviaca páska k stromom PROFI š-20mm / d-50 m</t>
  </si>
  <si>
    <t xml:space="preserve">30*2/50   </t>
  </si>
  <si>
    <t>251PC 08</t>
  </si>
  <si>
    <t>Hydroabsorbenty + hnojivá a rastové  prekurzory (typu TERRACOTEM ARBOR ® alebo tomu podobný ekvivalent), bal-10kg - viď. TS, stromy</t>
  </si>
  <si>
    <t>251PC 09</t>
  </si>
  <si>
    <t>Mykorhízne huby v prípravkuh typu SYMBIVIT® alebo jemu podobný ekvivalent  bal-120 g/strom, 45g/ker - viď. TS</t>
  </si>
  <si>
    <t xml:space="preserve">(59*120/750)+(226*45/750)   </t>
  </si>
  <si>
    <t>185804312</t>
  </si>
  <si>
    <t>Zaliatie rastlín vodou, plochy jednotlivo nad 20 m2 - zaliatie stromov po výsadbe, zalatie krov a tráv po výsadbe, zaliatie trávnika po prekorenenie mačín - 3 týždne - viď.TS</t>
  </si>
  <si>
    <t>103PC 10</t>
  </si>
  <si>
    <t>Substrát pri výsadbe stromov - v. cca 20 cm  (ornica 65%, záhradnícky substrát  30%, riečny piesok 5%)+ dodávka</t>
  </si>
  <si>
    <t xml:space="preserve">59*0,15   </t>
  </si>
  <si>
    <t>103PC 11</t>
  </si>
  <si>
    <t>Trávnikový substrát pod trávny koberec 250 l (20l m2) + stratné 2%</t>
  </si>
  <si>
    <t>103PC 12</t>
  </si>
  <si>
    <t>Záhradná zemina na spätné zahumusovanie + dodávka</t>
  </si>
  <si>
    <t>026PC 13</t>
  </si>
  <si>
    <t>Acer tataricum 'Hot Wings', bal 16/18, km2,5+stratné 3% (prípadne km 2,2)</t>
  </si>
  <si>
    <t>026PC 14</t>
  </si>
  <si>
    <t>Celtis occidentalis', bal 16/18, km2,5+stratné 3% (prípadne km2,2)</t>
  </si>
  <si>
    <t>026PC 15</t>
  </si>
  <si>
    <t>Fraxinus ornus 'Obelisk', bal 16/18, km2,5+stratné 3% (prípadne km2,2)</t>
  </si>
  <si>
    <t>026PC 16</t>
  </si>
  <si>
    <t>Koelreuteria paniculata, bal 16/18, km2,5+stratné 3%</t>
  </si>
  <si>
    <t>026PC 17</t>
  </si>
  <si>
    <t>Platanus x acerifolia 'Huissen', bal 16/18, km2,5+stratné 3% (prípadne km2,2)</t>
  </si>
  <si>
    <t>026PC 18</t>
  </si>
  <si>
    <t>Acer campestre 'Elsrijk', bal 16/18, km2,5+stratné 3% (prípadne km2,2)</t>
  </si>
  <si>
    <t>026PC 19</t>
  </si>
  <si>
    <t>Swida alba 'Sibirica Variegata', Co12L 100/120+stratné 2%</t>
  </si>
  <si>
    <t>026PC 20</t>
  </si>
  <si>
    <t>Deutzia gracilis, Co5L 30/40+stratné 2%</t>
  </si>
  <si>
    <t>026PC 21</t>
  </si>
  <si>
    <t>Deutzia scabra, Co3L 50/60+stratné 2%</t>
  </si>
  <si>
    <t>026PC 22</t>
  </si>
  <si>
    <t>Deutzia purpurascens 'Kalmiiflora', Co3L 50/60+stratné 2%</t>
  </si>
  <si>
    <t>026PC 23</t>
  </si>
  <si>
    <t>Euonymus alatus, Co10L 60/++stratné 2%</t>
  </si>
  <si>
    <t>026PC 24</t>
  </si>
  <si>
    <t>Forsythia × intermedia,Co6,5L 60/80+stratné 2%</t>
  </si>
  <si>
    <t>026PC 25</t>
  </si>
  <si>
    <t>Forsythia x intermedia 'Maluch', Co2L 30/40+stratné 2%</t>
  </si>
  <si>
    <t>026PC 26</t>
  </si>
  <si>
    <t>Hydrangea paniculata,  Co9L 80/100+stratné 2%</t>
  </si>
  <si>
    <t>026PC 27</t>
  </si>
  <si>
    <t>Physocarpus opulifolius 'Red Baron',  Co3L 60/80+stratné 2%</t>
  </si>
  <si>
    <t>026PC 28</t>
  </si>
  <si>
    <t>Sambucus racemosa 'Plumosa Aurea',  Co9L 80/100+stratné 2%</t>
  </si>
  <si>
    <t>026PC 29</t>
  </si>
  <si>
    <t>Spiraea bumalda 'Gold Flame', Co2L 20/40+stratné 2%</t>
  </si>
  <si>
    <t>026PC 30</t>
  </si>
  <si>
    <t>Spiraea japonica 'Firelight', Co2L 20/40+stratné 2%</t>
  </si>
  <si>
    <t>026PC 31</t>
  </si>
  <si>
    <t>Stephanandra incisa 'Crispa', Co2L 20/30+stratné 2%</t>
  </si>
  <si>
    <t>026PC 32</t>
  </si>
  <si>
    <t>Viburnum farreri syn. fragrans, Co12L 80/100+stratné 2%</t>
  </si>
  <si>
    <t>026PC 33</t>
  </si>
  <si>
    <t>Weigela florida 'Red Prince', Co3L 60/80 +stratné 2%</t>
  </si>
  <si>
    <t>026PC 34</t>
  </si>
  <si>
    <t>Hedera colchica, Co1L 40/+ +stratné 2%</t>
  </si>
  <si>
    <t>026PC 35</t>
  </si>
  <si>
    <t>Calamagrostis acutiflora ’Karl Foerster‘, Co2L +stratné 2%</t>
  </si>
  <si>
    <t>026PC 36</t>
  </si>
  <si>
    <t>Sesleria autumnalis, K 9 +stratné 2%</t>
  </si>
  <si>
    <t>026PC 37</t>
  </si>
  <si>
    <t>Allium ‘Mercurius‘+stratné 2%</t>
  </si>
  <si>
    <t>PC 38</t>
  </si>
  <si>
    <t>Ukladanie drenážneho potrubia - zavlažovací a prevzdušňovací systém pre stromy  - montáž</t>
  </si>
  <si>
    <t xml:space="preserve">30*6,5   </t>
  </si>
  <si>
    <t>PC 39</t>
  </si>
  <si>
    <t>Zavlažovací a prevzdušňovací systém pre stromy  priem 80mm z perforovanej hadice z polyetylénu (PE), polypropylenovej (PP) spojky a koncových zátok (zaklapávacie), kokosovej filtračnej tkaniny (typu AirMax &amp;AquaMax  alebo jemu podobný ekvivalent) - set</t>
  </si>
  <si>
    <t>set</t>
  </si>
  <si>
    <t xml:space="preserve">30   </t>
  </si>
  <si>
    <t>PC 40</t>
  </si>
  <si>
    <t>Osadenie záhonového obrubníka  lišta plastová lišta, čierna d1000/š80/v50mm ( typu EkoBrim alebo jemu podobný ekvivalent )</t>
  </si>
  <si>
    <t>286PC 41</t>
  </si>
  <si>
    <t>Záhonová lišta  – lišta plastová, čierna d1000/š80/v50mm  (typu EkoBrim alebo jemu podobný ekvivalent ) + stratné 1%</t>
  </si>
  <si>
    <t>286PC 42</t>
  </si>
  <si>
    <t>Klinec do záhonovej lišty oceľový, 20 cm</t>
  </si>
  <si>
    <t xml:space="preserve">96*2+10   </t>
  </si>
  <si>
    <t>998231311</t>
  </si>
  <si>
    <t>Presun hmôt pre sadovnícke a krajinárske úpravy do 5000 m vodorovne bez zvislého presunu</t>
  </si>
  <si>
    <t>06-1 - Prekoreniteľné pôdne bunky</t>
  </si>
  <si>
    <t>1000</t>
  </si>
  <si>
    <t>Modulárna-prekoreniteľná - pôdna   bunka ( typu TreeParker alebo tomu podobný ekvivalent ) 800x600x600 - 32 ks/strom</t>
  </si>
  <si>
    <t>1001</t>
  </si>
  <si>
    <t>Plastová záťažová rohož  ( typu Combigrid alebo jej podobný ekvivalent )</t>
  </si>
  <si>
    <t>1002</t>
  </si>
  <si>
    <t>Vodiaci panel - 45x60 cm - ( typu GEFAguard TRG 45  alebo jej podobný ekvivalent )</t>
  </si>
  <si>
    <t>1003</t>
  </si>
  <si>
    <t>Fixácia plastovej záťažovej rohože  na bunkách  (typu Treeparker Cap alebo tomu podobný ekvivalent), balenie 100 ks</t>
  </si>
  <si>
    <t>1004</t>
  </si>
  <si>
    <t>Kombinovaný systém prevzdušňovania a závlahy - drenážna rúra DN 80, ohybná, žltá, štrbinová, na zavlažovanie a vetranie( typu GEFA LUWA  systém alebo tomu podobný ekvivalent ), kombinovaný sifon</t>
  </si>
  <si>
    <t>1005</t>
  </si>
  <si>
    <t>Krytka na kombinovaný systém - materiál hliníková zliatina ( typu GEFA LUWA krytka alebo tomu podobný ekvivalent )</t>
  </si>
  <si>
    <t>1006</t>
  </si>
  <si>
    <t>Spojka T 80 mm</t>
  </si>
  <si>
    <t>1007</t>
  </si>
  <si>
    <t>Spojka T 100 mm</t>
  </si>
  <si>
    <t>1008</t>
  </si>
  <si>
    <t>Guľovité podzemné balové kotvenie ( typu TREELOCK alebo tomu podobný ekvivalent ) - Objekt 50</t>
  </si>
  <si>
    <t>1009</t>
  </si>
  <si>
    <t>Drenážna rúra 80 mm, čierna, zavlažovacia</t>
  </si>
  <si>
    <t>1010</t>
  </si>
  <si>
    <t>Drenážna rúra 100 mm, čierna, vetracia</t>
  </si>
  <si>
    <t>1011</t>
  </si>
  <si>
    <t>Geotextília</t>
  </si>
  <si>
    <t>1012</t>
  </si>
  <si>
    <t>Inštalačné práce</t>
  </si>
  <si>
    <t>1013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</si>
</sst>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32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horizontal="left" vertical="center"/>
    </xf>
    <xf numFmtId="0" fontId="18" fillId="0" borderId="0" xfId="0" applyFont="1" applyAlignment="1" applyProtection="1">
      <alignment vertical="center"/>
    </xf>
    <xf numFmtId="0" fontId="18" fillId="0" borderId="3" xfId="0" applyFont="1" applyBorder="1" applyAlignment="1">
      <alignment vertical="center"/>
    </xf>
    <xf numFmtId="0" fontId="18" fillId="0" borderId="0" xfId="0" applyFont="1" applyAlignment="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1"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4" fillId="4" borderId="0" xfId="0" applyFont="1" applyFill="1" applyAlignment="1" applyProtection="1">
      <alignment horizontal="center" vertical="center"/>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6" fillId="0" borderId="0" xfId="0" applyFont="1" applyAlignment="1" applyProtection="1">
      <alignment horizontal="left" vertical="center"/>
    </xf>
    <xf numFmtId="0" fontId="26" fillId="0" borderId="0" xfId="0" applyFont="1" applyAlignment="1" applyProtection="1">
      <alignment vertical="center"/>
    </xf>
    <xf numFmtId="4" fontId="26"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2" fillId="0" borderId="14"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5" xfId="0" applyNumberFormat="1" applyFont="1" applyBorder="1" applyAlignment="1" applyProtection="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0" fontId="31" fillId="0" borderId="0" xfId="1" applyFont="1" applyAlignment="1">
      <alignment horizontal="center"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6" fillId="0" borderId="0" xfId="0" applyNumberFormat="1" applyFont="1" applyAlignment="1">
      <alignment vertical="center"/>
    </xf>
    <xf numFmtId="0" fontId="1" fillId="0" borderId="0" xfId="0" applyFont="1" applyAlignment="1">
      <alignment horizontal="right" vertical="center"/>
    </xf>
    <xf numFmtId="0" fontId="23" fillId="0" borderId="0" xfId="0" applyFont="1" applyAlignment="1">
      <alignment horizontal="left" vertical="center"/>
    </xf>
    <xf numFmtId="0" fontId="18" fillId="0" borderId="0" xfId="0" applyFont="1" applyAlignment="1">
      <alignment horizontal="left" vertical="center"/>
    </xf>
    <xf numFmtId="4" fontId="18" fillId="0" borderId="0" xfId="0" applyNumberFormat="1" applyFont="1" applyAlignment="1">
      <alignment vertical="center"/>
    </xf>
    <xf numFmtId="0" fontId="12" fillId="0" borderId="0" xfId="0" applyFont="1" applyAlignment="1">
      <alignment vertical="center"/>
    </xf>
    <xf numFmtId="164" fontId="18"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4" fillId="4" borderId="0" xfId="0" applyFont="1" applyFill="1" applyAlignment="1" applyProtection="1">
      <alignment horizontal="left" vertical="center"/>
    </xf>
    <xf numFmtId="0" fontId="0" fillId="4" borderId="0" xfId="0" applyFont="1" applyFill="1" applyAlignment="1" applyProtection="1">
      <alignment vertical="center"/>
    </xf>
    <xf numFmtId="0" fontId="24"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4" fillId="4" borderId="16" xfId="0" applyFont="1" applyFill="1" applyBorder="1" applyAlignment="1" applyProtection="1">
      <alignment horizontal="center" vertical="center" wrapText="1"/>
    </xf>
    <xf numFmtId="0" fontId="24" fillId="4" borderId="17" xfId="0" applyFont="1" applyFill="1" applyBorder="1" applyAlignment="1" applyProtection="1">
      <alignment horizontal="center" vertical="center" wrapText="1"/>
    </xf>
    <xf numFmtId="0" fontId="24" fillId="4" borderId="18" xfId="0" applyFont="1" applyFill="1" applyBorder="1" applyAlignment="1" applyProtection="1">
      <alignment horizontal="center" vertical="center" wrapText="1"/>
    </xf>
    <xf numFmtId="0" fontId="24"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6" fillId="0" borderId="0" xfId="0" applyNumberFormat="1" applyFont="1" applyAlignment="1" applyProtection="1"/>
    <xf numFmtId="0" fontId="0" fillId="0" borderId="12" xfId="0" applyBorder="1" applyAlignment="1" applyProtection="1">
      <alignment vertical="center"/>
    </xf>
    <xf numFmtId="166" fontId="35" fillId="0" borderId="12" xfId="0" applyNumberFormat="1" applyFont="1" applyBorder="1" applyAlignment="1" applyProtection="1"/>
    <xf numFmtId="166" fontId="35" fillId="0" borderId="13" xfId="0" applyNumberFormat="1" applyFont="1" applyBorder="1" applyAlignment="1" applyProtection="1"/>
    <xf numFmtId="4" fontId="36"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4" fillId="0" borderId="22" xfId="0" applyFont="1" applyBorder="1" applyAlignment="1" applyProtection="1">
      <alignment horizontal="center" vertical="center"/>
    </xf>
    <xf numFmtId="49" fontId="24" fillId="0" borderId="22" xfId="0" applyNumberFormat="1" applyFont="1" applyBorder="1" applyAlignment="1" applyProtection="1">
      <alignment horizontal="left" vertical="center" wrapText="1"/>
    </xf>
    <xf numFmtId="0" fontId="24" fillId="0" borderId="22" xfId="0" applyFont="1" applyBorder="1" applyAlignment="1" applyProtection="1">
      <alignment horizontal="left" vertical="center" wrapText="1"/>
    </xf>
    <xf numFmtId="0" fontId="24" fillId="0" borderId="22" xfId="0" applyFont="1" applyBorder="1" applyAlignment="1" applyProtection="1">
      <alignment horizontal="center" vertical="center" wrapText="1"/>
    </xf>
    <xf numFmtId="167" fontId="24" fillId="0" borderId="22" xfId="0" applyNumberFormat="1" applyFont="1" applyBorder="1" applyAlignment="1" applyProtection="1">
      <alignment vertical="center"/>
    </xf>
    <xf numFmtId="167" fontId="24" fillId="2" borderId="22" xfId="0" applyNumberFormat="1" applyFont="1" applyFill="1" applyBorder="1" applyAlignment="1" applyProtection="1">
      <alignment vertical="center"/>
      <protection locked="0"/>
    </xf>
    <xf numFmtId="4" fontId="24"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5" fillId="2" borderId="14" xfId="0" applyFont="1" applyFill="1" applyBorder="1" applyAlignment="1" applyProtection="1">
      <alignment horizontal="left" vertical="center"/>
      <protection locked="0"/>
    </xf>
    <xf numFmtId="0" fontId="25" fillId="0" borderId="0" xfId="0" applyFont="1" applyBorder="1" applyAlignment="1" applyProtection="1">
      <alignment horizontal="center" vertical="center"/>
    </xf>
    <xf numFmtId="166" fontId="25" fillId="0" borderId="0" xfId="0" applyNumberFormat="1" applyFont="1" applyBorder="1" applyAlignment="1" applyProtection="1">
      <alignment vertical="center"/>
    </xf>
    <xf numFmtId="166" fontId="25" fillId="0" borderId="15" xfId="0" applyNumberFormat="1" applyFont="1" applyBorder="1" applyAlignment="1" applyProtection="1">
      <alignment vertical="center"/>
    </xf>
    <xf numFmtId="0" fontId="24"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167"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22" xfId="0"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25" fillId="2" borderId="19" xfId="0" applyFont="1" applyFill="1" applyBorder="1" applyAlignment="1" applyProtection="1">
      <alignment horizontal="left" vertical="center"/>
      <protection locked="0"/>
    </xf>
    <xf numFmtId="0" fontId="25"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5" fillId="0" borderId="20" xfId="0" applyNumberFormat="1" applyFont="1" applyBorder="1" applyAlignment="1" applyProtection="1">
      <alignment vertical="center"/>
    </xf>
    <xf numFmtId="166" fontId="25" fillId="0" borderId="21" xfId="0" applyNumberFormat="1"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14" fontId="2" fillId="2" borderId="0" xfId="0" applyNumberFormat="1" applyFont="1" applyFill="1" applyAlignment="1" applyProtection="1">
      <alignment horizontal="left" vertical="center"/>
      <protection locked="0"/>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6" fillId="0" borderId="0" xfId="0" applyFont="1" applyAlignment="1">
      <alignment horizontal="left" vertical="top" wrapText="1"/>
    </xf>
    <xf numFmtId="0" fontId="16" fillId="0" borderId="0" xfId="0" applyFont="1" applyAlignment="1">
      <alignment horizontal="left" vertical="center"/>
    </xf>
    <xf numFmtId="0" fontId="20"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8" fillId="0" borderId="0" xfId="0" applyFont="1" applyAlignment="1" applyProtection="1">
      <alignment vertical="center"/>
    </xf>
    <xf numFmtId="164" fontId="18"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32" fillId="0" borderId="0" xfId="0" applyFont="1" applyAlignment="1" applyProtection="1">
      <alignment horizontal="left" vertical="center" wrapText="1"/>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2" fillId="0" borderId="11" xfId="0" applyFont="1" applyBorder="1" applyAlignment="1">
      <alignment horizontal="center" vertical="center"/>
    </xf>
    <xf numFmtId="0" fontId="22" fillId="0" borderId="12" xfId="0" applyFont="1" applyBorder="1" applyAlignment="1">
      <alignment horizontal="left" vertical="center"/>
    </xf>
    <xf numFmtId="0" fontId="23" fillId="0" borderId="14" xfId="0" applyFont="1" applyBorder="1" applyAlignment="1">
      <alignment horizontal="left" vertical="center"/>
    </xf>
    <xf numFmtId="0" fontId="23" fillId="0" borderId="0" xfId="0" applyFont="1" applyBorder="1" applyAlignment="1">
      <alignment horizontal="left" vertical="center"/>
    </xf>
    <xf numFmtId="0" fontId="23" fillId="0" borderId="14" xfId="0" applyFont="1" applyBorder="1" applyAlignment="1" applyProtection="1">
      <alignment horizontal="left" vertical="center"/>
    </xf>
    <xf numFmtId="0" fontId="23" fillId="0" borderId="0" xfId="0" applyFont="1" applyBorder="1" applyAlignment="1" applyProtection="1">
      <alignment horizontal="left" vertical="center"/>
    </xf>
    <xf numFmtId="0" fontId="24" fillId="4" borderId="7" xfId="0" applyFont="1" applyFill="1" applyBorder="1" applyAlignment="1" applyProtection="1">
      <alignment horizontal="center" vertical="center"/>
    </xf>
    <xf numFmtId="0" fontId="24" fillId="4" borderId="7" xfId="0" applyFont="1" applyFill="1" applyBorder="1" applyAlignment="1" applyProtection="1">
      <alignment horizontal="left" vertical="center"/>
    </xf>
    <xf numFmtId="0" fontId="24" fillId="4" borderId="8" xfId="0" applyFont="1" applyFill="1" applyBorder="1" applyAlignment="1" applyProtection="1">
      <alignment horizontal="left" vertical="center"/>
    </xf>
    <xf numFmtId="0" fontId="24" fillId="4" borderId="7" xfId="0" applyFont="1" applyFill="1" applyBorder="1" applyAlignment="1" applyProtection="1">
      <alignment horizontal="right" vertical="center"/>
    </xf>
    <xf numFmtId="4" fontId="29" fillId="0" borderId="0" xfId="0" applyNumberFormat="1" applyFont="1" applyAlignment="1" applyProtection="1">
      <alignment vertical="center"/>
    </xf>
    <xf numFmtId="0" fontId="29" fillId="0" borderId="0" xfId="0" applyFont="1" applyAlignment="1" applyProtection="1">
      <alignment vertical="center"/>
    </xf>
    <xf numFmtId="4" fontId="29"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7" fillId="0" borderId="0" xfId="0" applyFont="1" applyAlignment="1" applyProtection="1">
      <alignment vertical="center"/>
    </xf>
    <xf numFmtId="4" fontId="7" fillId="0" borderId="0" xfId="0" applyNumberFormat="1" applyFont="1" applyAlignment="1" applyProtection="1">
      <alignment horizontal="righ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28"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xf>
    <xf numFmtId="0" fontId="24" fillId="4" borderId="6" xfId="0" applyFont="1" applyFill="1" applyBorder="1" applyAlignment="1" applyProtection="1">
      <alignment horizontal="center" vertical="center"/>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3" fillId="0" borderId="0" xfId="0" applyFont="1" applyAlignment="1" applyProtection="1">
      <alignment horizontal="left" vertical="center"/>
    </xf>
    <xf numFmtId="0" fontId="23" fillId="0" borderId="0" xfId="0" applyFont="1" applyAlignment="1">
      <alignment horizontal="left" vertical="center"/>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27"/>
  <sheetViews>
    <sheetView showGridLines="0" workbookViewId="0">
      <selection activeCell="AO10" sqref="AO10"/>
    </sheetView>
  </sheetViews>
  <sheetFormatPr defaultRowHeight="10.199999999999999"/>
  <cols>
    <col min="1" max="1" width="8.28515625" style="1" customWidth="1"/>
    <col min="2" max="2" width="1.7109375" style="1" customWidth="1"/>
    <col min="3" max="3" width="4.140625" style="1" customWidth="1"/>
    <col min="4" max="33" width="2.7109375" style="1" customWidth="1"/>
    <col min="34" max="34" width="3.28515625" style="1" customWidth="1"/>
    <col min="35" max="35" width="31.7109375" style="1" customWidth="1"/>
    <col min="36" max="37" width="2.42578125" style="1" customWidth="1"/>
    <col min="38" max="38" width="8.28515625" style="1" customWidth="1"/>
    <col min="39" max="39" width="3.28515625" style="1" customWidth="1"/>
    <col min="40" max="40" width="13.28515625" style="1" customWidth="1"/>
    <col min="41" max="41" width="7.42578125" style="1" customWidth="1"/>
    <col min="42" max="42" width="4.140625" style="1" customWidth="1"/>
    <col min="43" max="43" width="15.7109375" style="1" hidden="1" customWidth="1"/>
    <col min="44" max="44" width="13.7109375" style="1" customWidth="1"/>
    <col min="45" max="47" width="25.85546875" style="1" hidden="1" customWidth="1"/>
    <col min="48" max="49" width="21.7109375" style="1" hidden="1" customWidth="1"/>
    <col min="50" max="51" width="25" style="1" hidden="1" customWidth="1"/>
    <col min="52" max="52" width="21.7109375" style="1" hidden="1" customWidth="1"/>
    <col min="53" max="53" width="19.140625" style="1" hidden="1" customWidth="1"/>
    <col min="54" max="54" width="25" style="1" hidden="1" customWidth="1"/>
    <col min="55" max="55" width="21.7109375" style="1" hidden="1" customWidth="1"/>
    <col min="56" max="56" width="19.140625" style="1" hidden="1" customWidth="1"/>
    <col min="57" max="57" width="66.42578125" style="1" customWidth="1"/>
    <col min="71" max="91" width="9.28515625" style="1" hidden="1"/>
  </cols>
  <sheetData>
    <row r="1" spans="1:74">
      <c r="A1" s="16" t="s">
        <v>0</v>
      </c>
      <c r="AZ1" s="16" t="s">
        <v>1</v>
      </c>
      <c r="BA1" s="16" t="s">
        <v>2</v>
      </c>
      <c r="BB1" s="16" t="s">
        <v>3</v>
      </c>
      <c r="BT1" s="16" t="s">
        <v>4</v>
      </c>
      <c r="BU1" s="16" t="s">
        <v>4</v>
      </c>
      <c r="BV1" s="16" t="s">
        <v>5</v>
      </c>
    </row>
    <row r="2" spans="1:74" s="1" customFormat="1" ht="36.9" customHeight="1">
      <c r="AR2" s="268"/>
      <c r="AS2" s="268"/>
      <c r="AT2" s="268"/>
      <c r="AU2" s="268"/>
      <c r="AV2" s="268"/>
      <c r="AW2" s="268"/>
      <c r="AX2" s="268"/>
      <c r="AY2" s="268"/>
      <c r="AZ2" s="268"/>
      <c r="BA2" s="268"/>
      <c r="BB2" s="268"/>
      <c r="BC2" s="268"/>
      <c r="BD2" s="268"/>
      <c r="BE2" s="268"/>
      <c r="BS2" s="17" t="s">
        <v>6</v>
      </c>
      <c r="BT2" s="17" t="s">
        <v>7</v>
      </c>
    </row>
    <row r="3" spans="1:74" s="1" customFormat="1" ht="6.9"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8</v>
      </c>
      <c r="BT3" s="17" t="s">
        <v>7</v>
      </c>
    </row>
    <row r="4" spans="1:74" s="1" customFormat="1" ht="24.9"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6</v>
      </c>
    </row>
    <row r="5" spans="1:74" s="1" customFormat="1" ht="12" customHeight="1">
      <c r="B5" s="21"/>
      <c r="C5" s="22"/>
      <c r="D5" s="26" t="s">
        <v>12</v>
      </c>
      <c r="E5" s="22"/>
      <c r="F5" s="22"/>
      <c r="G5" s="22"/>
      <c r="H5" s="22"/>
      <c r="I5" s="22"/>
      <c r="J5" s="22"/>
      <c r="K5" s="272" t="s">
        <v>13</v>
      </c>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2"/>
      <c r="AQ5" s="22"/>
      <c r="AR5" s="20"/>
      <c r="BE5" s="269" t="s">
        <v>14</v>
      </c>
      <c r="BS5" s="17" t="s">
        <v>6</v>
      </c>
    </row>
    <row r="6" spans="1:74" s="1" customFormat="1" ht="36.9" customHeight="1">
      <c r="B6" s="21"/>
      <c r="C6" s="22"/>
      <c r="D6" s="28" t="s">
        <v>15</v>
      </c>
      <c r="E6" s="22"/>
      <c r="F6" s="22"/>
      <c r="G6" s="22"/>
      <c r="H6" s="22"/>
      <c r="I6" s="22"/>
      <c r="J6" s="22"/>
      <c r="K6" s="274" t="s">
        <v>16</v>
      </c>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2"/>
      <c r="AQ6" s="22"/>
      <c r="AR6" s="20"/>
      <c r="BE6" s="270"/>
      <c r="BS6" s="17" t="s">
        <v>6</v>
      </c>
    </row>
    <row r="7" spans="1:74" s="1" customFormat="1" ht="12" customHeight="1">
      <c r="B7" s="21"/>
      <c r="C7" s="22"/>
      <c r="D7" s="29" t="s">
        <v>17</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18</v>
      </c>
      <c r="AL7" s="22"/>
      <c r="AM7" s="22"/>
      <c r="AN7" s="27" t="s">
        <v>1</v>
      </c>
      <c r="AO7" s="22"/>
      <c r="AP7" s="22"/>
      <c r="AQ7" s="22"/>
      <c r="AR7" s="20"/>
      <c r="BE7" s="270"/>
      <c r="BS7" s="17" t="s">
        <v>6</v>
      </c>
    </row>
    <row r="8" spans="1:74" s="1" customFormat="1" ht="12" customHeight="1">
      <c r="B8" s="21"/>
      <c r="C8" s="22"/>
      <c r="D8" s="29" t="s">
        <v>19</v>
      </c>
      <c r="E8" s="22"/>
      <c r="F8" s="22"/>
      <c r="G8" s="22"/>
      <c r="H8" s="22"/>
      <c r="I8" s="22"/>
      <c r="J8" s="22"/>
      <c r="K8" s="27" t="s">
        <v>20</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21</v>
      </c>
      <c r="AL8" s="22"/>
      <c r="AM8" s="22"/>
      <c r="AN8" s="263">
        <v>44676</v>
      </c>
      <c r="AO8" s="22"/>
      <c r="AP8" s="22"/>
      <c r="AQ8" s="22"/>
      <c r="AR8" s="20"/>
      <c r="BE8" s="270"/>
      <c r="BS8" s="17" t="s">
        <v>6</v>
      </c>
    </row>
    <row r="9" spans="1:74"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270"/>
      <c r="BS9" s="17" t="s">
        <v>6</v>
      </c>
    </row>
    <row r="10" spans="1:74" s="1" customFormat="1" ht="12" customHeight="1">
      <c r="B10" s="21"/>
      <c r="C10" s="22"/>
      <c r="D10" s="29" t="s">
        <v>22</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23</v>
      </c>
      <c r="AL10" s="22"/>
      <c r="AM10" s="22"/>
      <c r="AN10" s="27" t="s">
        <v>1</v>
      </c>
      <c r="AO10" s="22"/>
      <c r="AP10" s="22"/>
      <c r="AQ10" s="22"/>
      <c r="AR10" s="20"/>
      <c r="BE10" s="270"/>
      <c r="BS10" s="17" t="s">
        <v>6</v>
      </c>
    </row>
    <row r="11" spans="1:74" s="1" customFormat="1" ht="18.45" customHeight="1">
      <c r="B11" s="21"/>
      <c r="C11" s="22"/>
      <c r="D11" s="22"/>
      <c r="E11" s="27" t="s">
        <v>24</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25</v>
      </c>
      <c r="AL11" s="22"/>
      <c r="AM11" s="22"/>
      <c r="AN11" s="27" t="s">
        <v>1</v>
      </c>
      <c r="AO11" s="22"/>
      <c r="AP11" s="22"/>
      <c r="AQ11" s="22"/>
      <c r="AR11" s="20"/>
      <c r="BE11" s="270"/>
      <c r="BS11" s="17" t="s">
        <v>6</v>
      </c>
    </row>
    <row r="12" spans="1:74" s="1" customFormat="1" ht="6.9"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70"/>
      <c r="BS12" s="17" t="s">
        <v>6</v>
      </c>
    </row>
    <row r="13" spans="1:74" s="1" customFormat="1" ht="12" customHeight="1">
      <c r="B13" s="21"/>
      <c r="C13" s="22"/>
      <c r="D13" s="29" t="s">
        <v>26</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23</v>
      </c>
      <c r="AL13" s="22"/>
      <c r="AM13" s="22"/>
      <c r="AN13" s="31" t="s">
        <v>27</v>
      </c>
      <c r="AO13" s="22"/>
      <c r="AP13" s="22"/>
      <c r="AQ13" s="22"/>
      <c r="AR13" s="20"/>
      <c r="BE13" s="270"/>
      <c r="BS13" s="17" t="s">
        <v>6</v>
      </c>
    </row>
    <row r="14" spans="1:74" ht="13.2">
      <c r="B14" s="21"/>
      <c r="C14" s="22"/>
      <c r="D14" s="22"/>
      <c r="E14" s="275" t="s">
        <v>27</v>
      </c>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9" t="s">
        <v>25</v>
      </c>
      <c r="AL14" s="22"/>
      <c r="AM14" s="22"/>
      <c r="AN14" s="31" t="s">
        <v>27</v>
      </c>
      <c r="AO14" s="22"/>
      <c r="AP14" s="22"/>
      <c r="AQ14" s="22"/>
      <c r="AR14" s="20"/>
      <c r="BE14" s="270"/>
      <c r="BS14" s="17" t="s">
        <v>6</v>
      </c>
    </row>
    <row r="15" spans="1:74" s="1" customFormat="1" ht="6.9"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70"/>
      <c r="BS15" s="17" t="s">
        <v>4</v>
      </c>
    </row>
    <row r="16" spans="1:74" s="1" customFormat="1" ht="12" customHeight="1">
      <c r="B16" s="21"/>
      <c r="C16" s="22"/>
      <c r="D16" s="29" t="s">
        <v>28</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23</v>
      </c>
      <c r="AL16" s="22"/>
      <c r="AM16" s="22"/>
      <c r="AN16" s="27" t="s">
        <v>1</v>
      </c>
      <c r="AO16" s="22"/>
      <c r="AP16" s="22"/>
      <c r="AQ16" s="22"/>
      <c r="AR16" s="20"/>
      <c r="BE16" s="270"/>
      <c r="BS16" s="17" t="s">
        <v>4</v>
      </c>
    </row>
    <row r="17" spans="1:71" s="1" customFormat="1" ht="18.45" customHeight="1">
      <c r="B17" s="21"/>
      <c r="C17" s="22"/>
      <c r="D17" s="22"/>
      <c r="E17" s="27" t="s">
        <v>29</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25</v>
      </c>
      <c r="AL17" s="22"/>
      <c r="AM17" s="22"/>
      <c r="AN17" s="27" t="s">
        <v>1</v>
      </c>
      <c r="AO17" s="22"/>
      <c r="AP17" s="22"/>
      <c r="AQ17" s="22"/>
      <c r="AR17" s="20"/>
      <c r="BE17" s="270"/>
      <c r="BS17" s="17" t="s">
        <v>30</v>
      </c>
    </row>
    <row r="18" spans="1:71" s="1" customFormat="1" ht="6.9"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70"/>
      <c r="BS18" s="17" t="s">
        <v>8</v>
      </c>
    </row>
    <row r="19" spans="1:71" s="1" customFormat="1" ht="12" customHeight="1">
      <c r="B19" s="21"/>
      <c r="C19" s="22"/>
      <c r="D19" s="29" t="s">
        <v>31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23</v>
      </c>
      <c r="AL19" s="22"/>
      <c r="AM19" s="22"/>
      <c r="AN19" s="27" t="s">
        <v>1</v>
      </c>
      <c r="AO19" s="22"/>
      <c r="AP19" s="22"/>
      <c r="AQ19" s="22"/>
      <c r="AR19" s="20"/>
      <c r="BE19" s="270"/>
      <c r="BS19" s="17" t="s">
        <v>8</v>
      </c>
    </row>
    <row r="20" spans="1:71" s="1" customFormat="1" ht="18.45" customHeight="1">
      <c r="B20" s="21"/>
      <c r="C20" s="22"/>
      <c r="D20" s="22"/>
      <c r="E20" s="27" t="s">
        <v>32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25</v>
      </c>
      <c r="AL20" s="22"/>
      <c r="AM20" s="22"/>
      <c r="AN20" s="27" t="s">
        <v>1</v>
      </c>
      <c r="AO20" s="22"/>
      <c r="AP20" s="22"/>
      <c r="AQ20" s="22"/>
      <c r="AR20" s="20"/>
      <c r="BE20" s="270"/>
      <c r="BS20" s="17" t="s">
        <v>30</v>
      </c>
    </row>
    <row r="21" spans="1:71" s="1" customFormat="1" ht="6.9"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70"/>
    </row>
    <row r="22" spans="1:71" s="1" customFormat="1" ht="12" customHeight="1">
      <c r="B22" s="21"/>
      <c r="C22" s="22"/>
      <c r="D22" s="29" t="s">
        <v>33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70"/>
    </row>
    <row r="23" spans="1:71" s="1" customFormat="1" ht="16.5" customHeight="1">
      <c r="B23" s="21"/>
      <c r="C23" s="22"/>
      <c r="D23" s="22"/>
      <c r="E23" s="277" t="s">
        <v>1</v>
      </c>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2"/>
      <c r="AP23" s="22"/>
      <c r="AQ23" s="22"/>
      <c r="AR23" s="20"/>
      <c r="BE23" s="270"/>
    </row>
    <row r="24" spans="1:71" s="1" customFormat="1" ht="6.9"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70"/>
    </row>
    <row r="25" spans="1:71" s="1" customFormat="1" ht="6.9" customHeight="1">
      <c r="B25" s="21"/>
      <c r="C25" s="2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22"/>
      <c r="AQ25" s="22"/>
      <c r="AR25" s="20"/>
      <c r="BE25" s="270"/>
    </row>
    <row r="26" spans="1:71" s="2" customFormat="1" ht="25.95" customHeight="1">
      <c r="A26" s="34"/>
      <c r="B26" s="35"/>
      <c r="C26" s="36"/>
      <c r="D26" s="37" t="s">
        <v>34</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78">
        <f>ROUND(AG94,2)</f>
        <v>0</v>
      </c>
      <c r="AL26" s="279"/>
      <c r="AM26" s="279"/>
      <c r="AN26" s="279"/>
      <c r="AO26" s="279"/>
      <c r="AP26" s="36"/>
      <c r="AQ26" s="36"/>
      <c r="AR26" s="39"/>
      <c r="BE26" s="270"/>
    </row>
    <row r="27" spans="1:71" s="2" customFormat="1" ht="6.9" customHeight="1">
      <c r="A27" s="3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70"/>
    </row>
    <row r="28" spans="1:71" s="2" customFormat="1" ht="13.2">
      <c r="A28" s="34"/>
      <c r="B28" s="35"/>
      <c r="C28" s="36"/>
      <c r="D28" s="36"/>
      <c r="E28" s="36"/>
      <c r="F28" s="36"/>
      <c r="G28" s="36"/>
      <c r="H28" s="36"/>
      <c r="I28" s="36"/>
      <c r="J28" s="36"/>
      <c r="K28" s="36"/>
      <c r="L28" s="280" t="s">
        <v>35</v>
      </c>
      <c r="M28" s="280"/>
      <c r="N28" s="280"/>
      <c r="O28" s="280"/>
      <c r="P28" s="280"/>
      <c r="Q28" s="36"/>
      <c r="R28" s="36"/>
      <c r="S28" s="36"/>
      <c r="T28" s="36"/>
      <c r="U28" s="36"/>
      <c r="V28" s="36"/>
      <c r="W28" s="280" t="s">
        <v>36</v>
      </c>
      <c r="X28" s="280"/>
      <c r="Y28" s="280"/>
      <c r="Z28" s="280"/>
      <c r="AA28" s="280"/>
      <c r="AB28" s="280"/>
      <c r="AC28" s="280"/>
      <c r="AD28" s="280"/>
      <c r="AE28" s="280"/>
      <c r="AF28" s="36"/>
      <c r="AG28" s="36"/>
      <c r="AH28" s="36"/>
      <c r="AI28" s="36"/>
      <c r="AJ28" s="36"/>
      <c r="AK28" s="280" t="s">
        <v>37</v>
      </c>
      <c r="AL28" s="280"/>
      <c r="AM28" s="280"/>
      <c r="AN28" s="280"/>
      <c r="AO28" s="280"/>
      <c r="AP28" s="36"/>
      <c r="AQ28" s="36"/>
      <c r="AR28" s="39"/>
      <c r="BE28" s="270"/>
    </row>
    <row r="29" spans="1:71" s="3" customFormat="1" ht="14.4" customHeight="1">
      <c r="B29" s="40"/>
      <c r="C29" s="41"/>
      <c r="D29" s="29" t="s">
        <v>38</v>
      </c>
      <c r="E29" s="41"/>
      <c r="F29" s="42" t="s">
        <v>39</v>
      </c>
      <c r="G29" s="41"/>
      <c r="H29" s="41"/>
      <c r="I29" s="41"/>
      <c r="J29" s="41"/>
      <c r="K29" s="41"/>
      <c r="L29" s="283">
        <v>0.2</v>
      </c>
      <c r="M29" s="282"/>
      <c r="N29" s="282"/>
      <c r="O29" s="282"/>
      <c r="P29" s="282"/>
      <c r="Q29" s="43"/>
      <c r="R29" s="43"/>
      <c r="S29" s="43"/>
      <c r="T29" s="43"/>
      <c r="U29" s="43"/>
      <c r="V29" s="43"/>
      <c r="W29" s="281">
        <f>ROUND(AZ94, 2)</f>
        <v>0</v>
      </c>
      <c r="X29" s="282"/>
      <c r="Y29" s="282"/>
      <c r="Z29" s="282"/>
      <c r="AA29" s="282"/>
      <c r="AB29" s="282"/>
      <c r="AC29" s="282"/>
      <c r="AD29" s="282"/>
      <c r="AE29" s="282"/>
      <c r="AF29" s="43"/>
      <c r="AG29" s="43"/>
      <c r="AH29" s="43"/>
      <c r="AI29" s="43"/>
      <c r="AJ29" s="43"/>
      <c r="AK29" s="281">
        <f>ROUND(AV94, 2)</f>
        <v>0</v>
      </c>
      <c r="AL29" s="282"/>
      <c r="AM29" s="282"/>
      <c r="AN29" s="282"/>
      <c r="AO29" s="282"/>
      <c r="AP29" s="43"/>
      <c r="AQ29" s="43"/>
      <c r="AR29" s="44"/>
      <c r="AS29" s="45"/>
      <c r="AT29" s="45"/>
      <c r="AU29" s="45"/>
      <c r="AV29" s="45"/>
      <c r="AW29" s="45"/>
      <c r="AX29" s="45"/>
      <c r="AY29" s="45"/>
      <c r="AZ29" s="45"/>
      <c r="BE29" s="271"/>
    </row>
    <row r="30" spans="1:71" s="3" customFormat="1" ht="14.4" customHeight="1">
      <c r="B30" s="40"/>
      <c r="C30" s="41"/>
      <c r="D30" s="41"/>
      <c r="E30" s="41"/>
      <c r="F30" s="42" t="s">
        <v>40</v>
      </c>
      <c r="G30" s="41"/>
      <c r="H30" s="41"/>
      <c r="I30" s="41"/>
      <c r="J30" s="41"/>
      <c r="K30" s="41"/>
      <c r="L30" s="283">
        <v>0.2</v>
      </c>
      <c r="M30" s="282"/>
      <c r="N30" s="282"/>
      <c r="O30" s="282"/>
      <c r="P30" s="282"/>
      <c r="Q30" s="43"/>
      <c r="R30" s="43"/>
      <c r="S30" s="43"/>
      <c r="T30" s="43"/>
      <c r="U30" s="43"/>
      <c r="V30" s="43"/>
      <c r="W30" s="281">
        <f>ROUND(BA94, 2)</f>
        <v>0</v>
      </c>
      <c r="X30" s="282"/>
      <c r="Y30" s="282"/>
      <c r="Z30" s="282"/>
      <c r="AA30" s="282"/>
      <c r="AB30" s="282"/>
      <c r="AC30" s="282"/>
      <c r="AD30" s="282"/>
      <c r="AE30" s="282"/>
      <c r="AF30" s="43"/>
      <c r="AG30" s="43"/>
      <c r="AH30" s="43"/>
      <c r="AI30" s="43"/>
      <c r="AJ30" s="43"/>
      <c r="AK30" s="281">
        <f>ROUND(AW94, 2)</f>
        <v>0</v>
      </c>
      <c r="AL30" s="282"/>
      <c r="AM30" s="282"/>
      <c r="AN30" s="282"/>
      <c r="AO30" s="282"/>
      <c r="AP30" s="43"/>
      <c r="AQ30" s="43"/>
      <c r="AR30" s="44"/>
      <c r="AS30" s="45"/>
      <c r="AT30" s="45"/>
      <c r="AU30" s="45"/>
      <c r="AV30" s="45"/>
      <c r="AW30" s="45"/>
      <c r="AX30" s="45"/>
      <c r="AY30" s="45"/>
      <c r="AZ30" s="45"/>
      <c r="BE30" s="271"/>
    </row>
    <row r="31" spans="1:71" s="3" customFormat="1" ht="14.4" hidden="1" customHeight="1">
      <c r="B31" s="40"/>
      <c r="C31" s="41"/>
      <c r="D31" s="41"/>
      <c r="E31" s="41"/>
      <c r="F31" s="29" t="s">
        <v>41</v>
      </c>
      <c r="G31" s="41"/>
      <c r="H31" s="41"/>
      <c r="I31" s="41"/>
      <c r="J31" s="41"/>
      <c r="K31" s="41"/>
      <c r="L31" s="286">
        <v>0.2</v>
      </c>
      <c r="M31" s="285"/>
      <c r="N31" s="285"/>
      <c r="O31" s="285"/>
      <c r="P31" s="285"/>
      <c r="Q31" s="41"/>
      <c r="R31" s="41"/>
      <c r="S31" s="41"/>
      <c r="T31" s="41"/>
      <c r="U31" s="41"/>
      <c r="V31" s="41"/>
      <c r="W31" s="284">
        <f>ROUND(BB94, 2)</f>
        <v>0</v>
      </c>
      <c r="X31" s="285"/>
      <c r="Y31" s="285"/>
      <c r="Z31" s="285"/>
      <c r="AA31" s="285"/>
      <c r="AB31" s="285"/>
      <c r="AC31" s="285"/>
      <c r="AD31" s="285"/>
      <c r="AE31" s="285"/>
      <c r="AF31" s="41"/>
      <c r="AG31" s="41"/>
      <c r="AH31" s="41"/>
      <c r="AI31" s="41"/>
      <c r="AJ31" s="41"/>
      <c r="AK31" s="284">
        <v>0</v>
      </c>
      <c r="AL31" s="285"/>
      <c r="AM31" s="285"/>
      <c r="AN31" s="285"/>
      <c r="AO31" s="285"/>
      <c r="AP31" s="41"/>
      <c r="AQ31" s="41"/>
      <c r="AR31" s="46"/>
      <c r="BE31" s="271"/>
    </row>
    <row r="32" spans="1:71" s="3" customFormat="1" ht="14.4" hidden="1" customHeight="1">
      <c r="B32" s="40"/>
      <c r="C32" s="41"/>
      <c r="D32" s="41"/>
      <c r="E32" s="41"/>
      <c r="F32" s="29" t="s">
        <v>42</v>
      </c>
      <c r="G32" s="41"/>
      <c r="H32" s="41"/>
      <c r="I32" s="41"/>
      <c r="J32" s="41"/>
      <c r="K32" s="41"/>
      <c r="L32" s="286">
        <v>0.2</v>
      </c>
      <c r="M32" s="285"/>
      <c r="N32" s="285"/>
      <c r="O32" s="285"/>
      <c r="P32" s="285"/>
      <c r="Q32" s="41"/>
      <c r="R32" s="41"/>
      <c r="S32" s="41"/>
      <c r="T32" s="41"/>
      <c r="U32" s="41"/>
      <c r="V32" s="41"/>
      <c r="W32" s="284">
        <f>ROUND(BC94, 2)</f>
        <v>0</v>
      </c>
      <c r="X32" s="285"/>
      <c r="Y32" s="285"/>
      <c r="Z32" s="285"/>
      <c r="AA32" s="285"/>
      <c r="AB32" s="285"/>
      <c r="AC32" s="285"/>
      <c r="AD32" s="285"/>
      <c r="AE32" s="285"/>
      <c r="AF32" s="41"/>
      <c r="AG32" s="41"/>
      <c r="AH32" s="41"/>
      <c r="AI32" s="41"/>
      <c r="AJ32" s="41"/>
      <c r="AK32" s="284">
        <v>0</v>
      </c>
      <c r="AL32" s="285"/>
      <c r="AM32" s="285"/>
      <c r="AN32" s="285"/>
      <c r="AO32" s="285"/>
      <c r="AP32" s="41"/>
      <c r="AQ32" s="41"/>
      <c r="AR32" s="46"/>
      <c r="BE32" s="271"/>
    </row>
    <row r="33" spans="1:57" s="3" customFormat="1" ht="14.4" hidden="1" customHeight="1">
      <c r="B33" s="40"/>
      <c r="C33" s="41"/>
      <c r="D33" s="41"/>
      <c r="E33" s="41"/>
      <c r="F33" s="42" t="s">
        <v>43</v>
      </c>
      <c r="G33" s="41"/>
      <c r="H33" s="41"/>
      <c r="I33" s="41"/>
      <c r="J33" s="41"/>
      <c r="K33" s="41"/>
      <c r="L33" s="283">
        <v>0</v>
      </c>
      <c r="M33" s="282"/>
      <c r="N33" s="282"/>
      <c r="O33" s="282"/>
      <c r="P33" s="282"/>
      <c r="Q33" s="43"/>
      <c r="R33" s="43"/>
      <c r="S33" s="43"/>
      <c r="T33" s="43"/>
      <c r="U33" s="43"/>
      <c r="V33" s="43"/>
      <c r="W33" s="281">
        <f>ROUND(BD94, 2)</f>
        <v>0</v>
      </c>
      <c r="X33" s="282"/>
      <c r="Y33" s="282"/>
      <c r="Z33" s="282"/>
      <c r="AA33" s="282"/>
      <c r="AB33" s="282"/>
      <c r="AC33" s="282"/>
      <c r="AD33" s="282"/>
      <c r="AE33" s="282"/>
      <c r="AF33" s="43"/>
      <c r="AG33" s="43"/>
      <c r="AH33" s="43"/>
      <c r="AI33" s="43"/>
      <c r="AJ33" s="43"/>
      <c r="AK33" s="281">
        <v>0</v>
      </c>
      <c r="AL33" s="282"/>
      <c r="AM33" s="282"/>
      <c r="AN33" s="282"/>
      <c r="AO33" s="282"/>
      <c r="AP33" s="43"/>
      <c r="AQ33" s="43"/>
      <c r="AR33" s="44"/>
      <c r="AS33" s="45"/>
      <c r="AT33" s="45"/>
      <c r="AU33" s="45"/>
      <c r="AV33" s="45"/>
      <c r="AW33" s="45"/>
      <c r="AX33" s="45"/>
      <c r="AY33" s="45"/>
      <c r="AZ33" s="45"/>
      <c r="BE33" s="271"/>
    </row>
    <row r="34" spans="1:57" s="2" customFormat="1" ht="6.9" customHeight="1">
      <c r="A34" s="3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70"/>
    </row>
    <row r="35" spans="1:57" s="2" customFormat="1" ht="25.95" customHeight="1">
      <c r="A35" s="34"/>
      <c r="B35" s="35"/>
      <c r="C35" s="47"/>
      <c r="D35" s="48" t="s">
        <v>44</v>
      </c>
      <c r="E35" s="49"/>
      <c r="F35" s="49"/>
      <c r="G35" s="49"/>
      <c r="H35" s="49"/>
      <c r="I35" s="49"/>
      <c r="J35" s="49"/>
      <c r="K35" s="49"/>
      <c r="L35" s="49"/>
      <c r="M35" s="49"/>
      <c r="N35" s="49"/>
      <c r="O35" s="49"/>
      <c r="P35" s="49"/>
      <c r="Q35" s="49"/>
      <c r="R35" s="49"/>
      <c r="S35" s="49"/>
      <c r="T35" s="50" t="s">
        <v>45</v>
      </c>
      <c r="U35" s="49"/>
      <c r="V35" s="49"/>
      <c r="W35" s="49"/>
      <c r="X35" s="267" t="s">
        <v>46</v>
      </c>
      <c r="Y35" s="265"/>
      <c r="Z35" s="265"/>
      <c r="AA35" s="265"/>
      <c r="AB35" s="265"/>
      <c r="AC35" s="49"/>
      <c r="AD35" s="49"/>
      <c r="AE35" s="49"/>
      <c r="AF35" s="49"/>
      <c r="AG35" s="49"/>
      <c r="AH35" s="49"/>
      <c r="AI35" s="49"/>
      <c r="AJ35" s="49"/>
      <c r="AK35" s="264">
        <f>SUM(AK26:AK33)</f>
        <v>0</v>
      </c>
      <c r="AL35" s="265"/>
      <c r="AM35" s="265"/>
      <c r="AN35" s="265"/>
      <c r="AO35" s="266"/>
      <c r="AP35" s="47"/>
      <c r="AQ35" s="47"/>
      <c r="AR35" s="39"/>
      <c r="BE35" s="34"/>
    </row>
    <row r="36" spans="1:57" s="2" customFormat="1" ht="6.9" customHeight="1">
      <c r="A36" s="3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c r="BE36" s="34"/>
    </row>
    <row r="37" spans="1:57" s="2" customFormat="1" ht="14.4" customHeight="1">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c r="BE37" s="34"/>
    </row>
    <row r="38" spans="1:57"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 customHeight="1">
      <c r="B49" s="51"/>
      <c r="C49" s="52"/>
      <c r="D49" s="53" t="s">
        <v>47</v>
      </c>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3" t="s">
        <v>48</v>
      </c>
      <c r="AI49" s="54"/>
      <c r="AJ49" s="54"/>
      <c r="AK49" s="54"/>
      <c r="AL49" s="54"/>
      <c r="AM49" s="54"/>
      <c r="AN49" s="54"/>
      <c r="AO49" s="54"/>
      <c r="AP49" s="52"/>
      <c r="AQ49" s="52"/>
      <c r="AR49" s="55"/>
    </row>
    <row r="50" spans="1:57">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3.2">
      <c r="A60" s="34"/>
      <c r="B60" s="35"/>
      <c r="C60" s="36"/>
      <c r="D60" s="56" t="s">
        <v>49</v>
      </c>
      <c r="E60" s="38"/>
      <c r="F60" s="38"/>
      <c r="G60" s="38"/>
      <c r="H60" s="38"/>
      <c r="I60" s="38"/>
      <c r="J60" s="38"/>
      <c r="K60" s="38"/>
      <c r="L60" s="38"/>
      <c r="M60" s="38"/>
      <c r="N60" s="38"/>
      <c r="O60" s="38"/>
      <c r="P60" s="38"/>
      <c r="Q60" s="38"/>
      <c r="R60" s="38"/>
      <c r="S60" s="38"/>
      <c r="T60" s="38"/>
      <c r="U60" s="38"/>
      <c r="V60" s="56" t="s">
        <v>50</v>
      </c>
      <c r="W60" s="38"/>
      <c r="X60" s="38"/>
      <c r="Y60" s="38"/>
      <c r="Z60" s="38"/>
      <c r="AA60" s="38"/>
      <c r="AB60" s="38"/>
      <c r="AC60" s="38"/>
      <c r="AD60" s="38"/>
      <c r="AE60" s="38"/>
      <c r="AF60" s="38"/>
      <c r="AG60" s="38"/>
      <c r="AH60" s="56" t="s">
        <v>49</v>
      </c>
      <c r="AI60" s="38"/>
      <c r="AJ60" s="38"/>
      <c r="AK60" s="38"/>
      <c r="AL60" s="38"/>
      <c r="AM60" s="56" t="s">
        <v>50</v>
      </c>
      <c r="AN60" s="38"/>
      <c r="AO60" s="38"/>
      <c r="AP60" s="36"/>
      <c r="AQ60" s="36"/>
      <c r="AR60" s="39"/>
      <c r="BE60" s="34"/>
    </row>
    <row r="61" spans="1:57">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3.2">
      <c r="A64" s="34"/>
      <c r="B64" s="35"/>
      <c r="C64" s="36"/>
      <c r="D64" s="53" t="s">
        <v>51</v>
      </c>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3" t="s">
        <v>52</v>
      </c>
      <c r="AI64" s="57"/>
      <c r="AJ64" s="57"/>
      <c r="AK64" s="57"/>
      <c r="AL64" s="57"/>
      <c r="AM64" s="57"/>
      <c r="AN64" s="57"/>
      <c r="AO64" s="57"/>
      <c r="AP64" s="36"/>
      <c r="AQ64" s="36"/>
      <c r="AR64" s="39"/>
      <c r="BE64" s="34"/>
    </row>
    <row r="65" spans="1:57">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3.2">
      <c r="A75" s="34"/>
      <c r="B75" s="35"/>
      <c r="C75" s="36"/>
      <c r="D75" s="56" t="s">
        <v>49</v>
      </c>
      <c r="E75" s="38"/>
      <c r="F75" s="38"/>
      <c r="G75" s="38"/>
      <c r="H75" s="38"/>
      <c r="I75" s="38"/>
      <c r="J75" s="38"/>
      <c r="K75" s="38"/>
      <c r="L75" s="38"/>
      <c r="M75" s="38"/>
      <c r="N75" s="38"/>
      <c r="O75" s="38"/>
      <c r="P75" s="38"/>
      <c r="Q75" s="38"/>
      <c r="R75" s="38"/>
      <c r="S75" s="38"/>
      <c r="T75" s="38"/>
      <c r="U75" s="38"/>
      <c r="V75" s="56" t="s">
        <v>50</v>
      </c>
      <c r="W75" s="38"/>
      <c r="X75" s="38"/>
      <c r="Y75" s="38"/>
      <c r="Z75" s="38"/>
      <c r="AA75" s="38"/>
      <c r="AB75" s="38"/>
      <c r="AC75" s="38"/>
      <c r="AD75" s="38"/>
      <c r="AE75" s="38"/>
      <c r="AF75" s="38"/>
      <c r="AG75" s="38"/>
      <c r="AH75" s="56" t="s">
        <v>49</v>
      </c>
      <c r="AI75" s="38"/>
      <c r="AJ75" s="38"/>
      <c r="AK75" s="38"/>
      <c r="AL75" s="38"/>
      <c r="AM75" s="56" t="s">
        <v>50</v>
      </c>
      <c r="AN75" s="38"/>
      <c r="AO75" s="38"/>
      <c r="AP75" s="36"/>
      <c r="AQ75" s="36"/>
      <c r="AR75" s="39"/>
      <c r="BE75" s="34"/>
    </row>
    <row r="76" spans="1:57" s="2" customFormat="1">
      <c r="A76" s="34"/>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c r="BE76" s="34"/>
    </row>
    <row r="77" spans="1:57" s="2" customFormat="1" ht="6.9" customHeight="1">
      <c r="A77" s="34"/>
      <c r="B77" s="58"/>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39"/>
      <c r="BE77" s="34"/>
    </row>
    <row r="81" spans="1:91" s="2" customFormat="1" ht="6.9" customHeight="1">
      <c r="A81" s="34"/>
      <c r="B81" s="60"/>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39"/>
      <c r="BE81" s="34"/>
    </row>
    <row r="82" spans="1:91" s="2" customFormat="1" ht="24.9" customHeight="1">
      <c r="A82" s="34"/>
      <c r="B82" s="35"/>
      <c r="C82" s="23" t="s">
        <v>53</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c r="BE82" s="34"/>
    </row>
    <row r="83" spans="1:91" s="2" customFormat="1" ht="6.9" customHeight="1">
      <c r="A83" s="34"/>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c r="BE83" s="34"/>
    </row>
    <row r="84" spans="1:91" s="4" customFormat="1" ht="12" customHeight="1">
      <c r="B84" s="62"/>
      <c r="C84" s="29" t="s">
        <v>12</v>
      </c>
      <c r="D84" s="63"/>
      <c r="E84" s="63"/>
      <c r="F84" s="63"/>
      <c r="G84" s="63"/>
      <c r="H84" s="63"/>
      <c r="I84" s="63"/>
      <c r="J84" s="63"/>
      <c r="K84" s="63"/>
      <c r="L84" s="63" t="str">
        <f>K5</f>
        <v>16433</v>
      </c>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4"/>
    </row>
    <row r="85" spans="1:91" s="5" customFormat="1" ht="36.9" customHeight="1">
      <c r="B85" s="65"/>
      <c r="C85" s="66" t="s">
        <v>15</v>
      </c>
      <c r="D85" s="67"/>
      <c r="E85" s="67"/>
      <c r="F85" s="67"/>
      <c r="G85" s="67"/>
      <c r="H85" s="67"/>
      <c r="I85" s="67"/>
      <c r="J85" s="67"/>
      <c r="K85" s="67"/>
      <c r="L85" s="310" t="str">
        <f>K6</f>
        <v>Verejný cintorín - vstupná časť</v>
      </c>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1"/>
      <c r="AP85" s="67"/>
      <c r="AQ85" s="67"/>
      <c r="AR85" s="68"/>
    </row>
    <row r="86" spans="1:91" s="2" customFormat="1" ht="6.9" customHeight="1">
      <c r="A86" s="34"/>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c r="BE86" s="34"/>
    </row>
    <row r="87" spans="1:91" s="2" customFormat="1" ht="12" customHeight="1">
      <c r="A87" s="34"/>
      <c r="B87" s="35"/>
      <c r="C87" s="29" t="s">
        <v>19</v>
      </c>
      <c r="D87" s="36"/>
      <c r="E87" s="36"/>
      <c r="F87" s="36"/>
      <c r="G87" s="36"/>
      <c r="H87" s="36"/>
      <c r="I87" s="36"/>
      <c r="J87" s="36"/>
      <c r="K87" s="36"/>
      <c r="L87" s="69" t="str">
        <f>IF(K8="","",K8)</f>
        <v>Rastislavova 83, Košice</v>
      </c>
      <c r="M87" s="36"/>
      <c r="N87" s="36"/>
      <c r="O87" s="36"/>
      <c r="P87" s="36"/>
      <c r="Q87" s="36"/>
      <c r="R87" s="36"/>
      <c r="S87" s="36"/>
      <c r="T87" s="36"/>
      <c r="U87" s="36"/>
      <c r="V87" s="36"/>
      <c r="W87" s="36"/>
      <c r="X87" s="36"/>
      <c r="Y87" s="36"/>
      <c r="Z87" s="36"/>
      <c r="AA87" s="36"/>
      <c r="AB87" s="36"/>
      <c r="AC87" s="36"/>
      <c r="AD87" s="36"/>
      <c r="AE87" s="36"/>
      <c r="AF87" s="36"/>
      <c r="AG87" s="36"/>
      <c r="AH87" s="36"/>
      <c r="AI87" s="29" t="s">
        <v>21</v>
      </c>
      <c r="AJ87" s="36"/>
      <c r="AK87" s="36"/>
      <c r="AL87" s="36"/>
      <c r="AM87" s="288">
        <f>IF(AN8= "","",AN8)</f>
        <v>44676</v>
      </c>
      <c r="AN87" s="288"/>
      <c r="AO87" s="36"/>
      <c r="AP87" s="36"/>
      <c r="AQ87" s="36"/>
      <c r="AR87" s="39"/>
      <c r="BE87" s="34"/>
    </row>
    <row r="88" spans="1:91" s="2" customFormat="1" ht="6.9" customHeight="1">
      <c r="A88" s="34"/>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c r="BE88" s="34"/>
    </row>
    <row r="89" spans="1:91" s="2" customFormat="1" ht="25.65" customHeight="1">
      <c r="A89" s="34"/>
      <c r="B89" s="35"/>
      <c r="C89" s="29" t="s">
        <v>22</v>
      </c>
      <c r="D89" s="36"/>
      <c r="E89" s="36"/>
      <c r="F89" s="36"/>
      <c r="G89" s="36"/>
      <c r="H89" s="36"/>
      <c r="I89" s="36"/>
      <c r="J89" s="36"/>
      <c r="K89" s="36"/>
      <c r="L89" s="63" t="str">
        <f>IF(E11= "","",E11)</f>
        <v>Mesto Košice, Tr.SNP48/A, Košice</v>
      </c>
      <c r="M89" s="36"/>
      <c r="N89" s="36"/>
      <c r="O89" s="36"/>
      <c r="P89" s="36"/>
      <c r="Q89" s="36"/>
      <c r="R89" s="36"/>
      <c r="S89" s="36"/>
      <c r="T89" s="36"/>
      <c r="U89" s="36"/>
      <c r="V89" s="36"/>
      <c r="W89" s="36"/>
      <c r="X89" s="36"/>
      <c r="Y89" s="36"/>
      <c r="Z89" s="36"/>
      <c r="AA89" s="36"/>
      <c r="AB89" s="36"/>
      <c r="AC89" s="36"/>
      <c r="AD89" s="36"/>
      <c r="AE89" s="36"/>
      <c r="AF89" s="36"/>
      <c r="AG89" s="36"/>
      <c r="AH89" s="36"/>
      <c r="AI89" s="29" t="s">
        <v>28</v>
      </c>
      <c r="AJ89" s="36"/>
      <c r="AK89" s="36"/>
      <c r="AL89" s="36"/>
      <c r="AM89" s="289" t="str">
        <f>IF(E17="","",E17)</f>
        <v>STOA architekti s.r.o., Slovenská 28, Prešov</v>
      </c>
      <c r="AN89" s="290"/>
      <c r="AO89" s="290"/>
      <c r="AP89" s="290"/>
      <c r="AQ89" s="36"/>
      <c r="AR89" s="39"/>
      <c r="AS89" s="291" t="s">
        <v>54</v>
      </c>
      <c r="AT89" s="292"/>
      <c r="AU89" s="71"/>
      <c r="AV89" s="71"/>
      <c r="AW89" s="71"/>
      <c r="AX89" s="71"/>
      <c r="AY89" s="71"/>
      <c r="AZ89" s="71"/>
      <c r="BA89" s="71"/>
      <c r="BB89" s="71"/>
      <c r="BC89" s="71"/>
      <c r="BD89" s="72"/>
      <c r="BE89" s="34"/>
    </row>
    <row r="90" spans="1:91" s="2" customFormat="1" ht="15.15" customHeight="1">
      <c r="A90" s="34"/>
      <c r="B90" s="35"/>
      <c r="C90" s="29" t="s">
        <v>26</v>
      </c>
      <c r="D90" s="36"/>
      <c r="E90" s="36"/>
      <c r="F90" s="36"/>
      <c r="G90" s="36"/>
      <c r="H90" s="36"/>
      <c r="I90" s="36"/>
      <c r="J90" s="36"/>
      <c r="K90" s="36"/>
      <c r="L90" s="63"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31</v>
      </c>
      <c r="AJ90" s="36"/>
      <c r="AK90" s="36"/>
      <c r="AL90" s="36"/>
      <c r="AM90" s="289" t="str">
        <f>IF(E20="","",E20)</f>
        <v>ing. Ľ. Šáriczká</v>
      </c>
      <c r="AN90" s="290"/>
      <c r="AO90" s="290"/>
      <c r="AP90" s="290"/>
      <c r="AQ90" s="36"/>
      <c r="AR90" s="39"/>
      <c r="AS90" s="293"/>
      <c r="AT90" s="294"/>
      <c r="AU90" s="73"/>
      <c r="AV90" s="73"/>
      <c r="AW90" s="73"/>
      <c r="AX90" s="73"/>
      <c r="AY90" s="73"/>
      <c r="AZ90" s="73"/>
      <c r="BA90" s="73"/>
      <c r="BB90" s="73"/>
      <c r="BC90" s="73"/>
      <c r="BD90" s="74"/>
      <c r="BE90" s="34"/>
    </row>
    <row r="91" spans="1:91" s="2" customFormat="1" ht="10.8" customHeight="1">
      <c r="A91" s="34"/>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95"/>
      <c r="AT91" s="296"/>
      <c r="AU91" s="75"/>
      <c r="AV91" s="75"/>
      <c r="AW91" s="75"/>
      <c r="AX91" s="75"/>
      <c r="AY91" s="75"/>
      <c r="AZ91" s="75"/>
      <c r="BA91" s="75"/>
      <c r="BB91" s="75"/>
      <c r="BC91" s="75"/>
      <c r="BD91" s="76"/>
      <c r="BE91" s="34"/>
    </row>
    <row r="92" spans="1:91" s="2" customFormat="1" ht="29.25" customHeight="1">
      <c r="A92" s="34"/>
      <c r="B92" s="35"/>
      <c r="C92" s="312" t="s">
        <v>55</v>
      </c>
      <c r="D92" s="298"/>
      <c r="E92" s="298"/>
      <c r="F92" s="298"/>
      <c r="G92" s="298"/>
      <c r="H92" s="77"/>
      <c r="I92" s="297" t="s">
        <v>56</v>
      </c>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300" t="s">
        <v>57</v>
      </c>
      <c r="AH92" s="298"/>
      <c r="AI92" s="298"/>
      <c r="AJ92" s="298"/>
      <c r="AK92" s="298"/>
      <c r="AL92" s="298"/>
      <c r="AM92" s="298"/>
      <c r="AN92" s="297" t="s">
        <v>58</v>
      </c>
      <c r="AO92" s="298"/>
      <c r="AP92" s="299"/>
      <c r="AQ92" s="78" t="s">
        <v>59</v>
      </c>
      <c r="AR92" s="39"/>
      <c r="AS92" s="79" t="s">
        <v>60</v>
      </c>
      <c r="AT92" s="80" t="s">
        <v>61</v>
      </c>
      <c r="AU92" s="80" t="s">
        <v>62</v>
      </c>
      <c r="AV92" s="80" t="s">
        <v>63</v>
      </c>
      <c r="AW92" s="80" t="s">
        <v>64</v>
      </c>
      <c r="AX92" s="80" t="s">
        <v>65</v>
      </c>
      <c r="AY92" s="80" t="s">
        <v>66</v>
      </c>
      <c r="AZ92" s="80" t="s">
        <v>67</v>
      </c>
      <c r="BA92" s="80" t="s">
        <v>68</v>
      </c>
      <c r="BB92" s="80" t="s">
        <v>69</v>
      </c>
      <c r="BC92" s="80" t="s">
        <v>70</v>
      </c>
      <c r="BD92" s="81" t="s">
        <v>71</v>
      </c>
      <c r="BE92" s="34"/>
    </row>
    <row r="93" spans="1:91" s="2" customFormat="1" ht="10.8" customHeight="1">
      <c r="A93" s="34"/>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82"/>
      <c r="AT93" s="83"/>
      <c r="AU93" s="83"/>
      <c r="AV93" s="83"/>
      <c r="AW93" s="83"/>
      <c r="AX93" s="83"/>
      <c r="AY93" s="83"/>
      <c r="AZ93" s="83"/>
      <c r="BA93" s="83"/>
      <c r="BB93" s="83"/>
      <c r="BC93" s="83"/>
      <c r="BD93" s="84"/>
      <c r="BE93" s="34"/>
    </row>
    <row r="94" spans="1:91" s="6" customFormat="1" ht="32.4" customHeight="1">
      <c r="B94" s="85"/>
      <c r="C94" s="86" t="s">
        <v>72</v>
      </c>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307">
        <f>ROUND(AG95+AG101+AG112+AG113+AG116+AG123,2)</f>
        <v>0</v>
      </c>
      <c r="AH94" s="307"/>
      <c r="AI94" s="307"/>
      <c r="AJ94" s="307"/>
      <c r="AK94" s="307"/>
      <c r="AL94" s="307"/>
      <c r="AM94" s="307"/>
      <c r="AN94" s="308">
        <f t="shared" ref="AN94:AN125" si="0">SUM(AG94,AT94)</f>
        <v>0</v>
      </c>
      <c r="AO94" s="308"/>
      <c r="AP94" s="308"/>
      <c r="AQ94" s="89" t="s">
        <v>1</v>
      </c>
      <c r="AR94" s="90"/>
      <c r="AS94" s="91">
        <f>ROUND(AS95+AS101+AS112+AS113+AS116+AS123,2)</f>
        <v>0</v>
      </c>
      <c r="AT94" s="92">
        <f t="shared" ref="AT94:AT125" si="1">ROUND(SUM(AV94:AW94),2)</f>
        <v>0</v>
      </c>
      <c r="AU94" s="93">
        <f>ROUND(AU95+AU101+AU112+AU113+AU116+AU123,5)</f>
        <v>0</v>
      </c>
      <c r="AV94" s="92">
        <f>ROUND(AZ94*L29,2)</f>
        <v>0</v>
      </c>
      <c r="AW94" s="92">
        <f>ROUND(BA94*L30,2)</f>
        <v>0</v>
      </c>
      <c r="AX94" s="92">
        <f>ROUND(BB94*L29,2)</f>
        <v>0</v>
      </c>
      <c r="AY94" s="92">
        <f>ROUND(BC94*L30,2)</f>
        <v>0</v>
      </c>
      <c r="AZ94" s="92">
        <f>ROUND(AZ95+AZ101+AZ112+AZ113+AZ116+AZ123,2)</f>
        <v>0</v>
      </c>
      <c r="BA94" s="92">
        <f>ROUND(BA95+BA101+BA112+BA113+BA116+BA123,2)</f>
        <v>0</v>
      </c>
      <c r="BB94" s="92">
        <f>ROUND(BB95+BB101+BB112+BB113+BB116+BB123,2)</f>
        <v>0</v>
      </c>
      <c r="BC94" s="92">
        <f>ROUND(BC95+BC101+BC112+BC113+BC116+BC123,2)</f>
        <v>0</v>
      </c>
      <c r="BD94" s="94">
        <f>ROUND(BD95+BD101+BD112+BD113+BD116+BD123,2)</f>
        <v>0</v>
      </c>
      <c r="BS94" s="95" t="s">
        <v>73</v>
      </c>
      <c r="BT94" s="95" t="s">
        <v>74</v>
      </c>
      <c r="BU94" s="96" t="s">
        <v>75</v>
      </c>
      <c r="BV94" s="95" t="s">
        <v>76</v>
      </c>
      <c r="BW94" s="95" t="s">
        <v>5</v>
      </c>
      <c r="BX94" s="95" t="s">
        <v>77</v>
      </c>
      <c r="CL94" s="95" t="s">
        <v>1</v>
      </c>
    </row>
    <row r="95" spans="1:91" s="7" customFormat="1" ht="16.5" customHeight="1">
      <c r="B95" s="97"/>
      <c r="C95" s="98"/>
      <c r="D95" s="309" t="s">
        <v>78</v>
      </c>
      <c r="E95" s="309"/>
      <c r="F95" s="309"/>
      <c r="G95" s="309"/>
      <c r="H95" s="309"/>
      <c r="I95" s="99"/>
      <c r="J95" s="309" t="s">
        <v>79</v>
      </c>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3">
        <f>ROUND(AG96+AG97,2)</f>
        <v>0</v>
      </c>
      <c r="AH95" s="302"/>
      <c r="AI95" s="302"/>
      <c r="AJ95" s="302"/>
      <c r="AK95" s="302"/>
      <c r="AL95" s="302"/>
      <c r="AM95" s="302"/>
      <c r="AN95" s="301">
        <f t="shared" si="0"/>
        <v>0</v>
      </c>
      <c r="AO95" s="302"/>
      <c r="AP95" s="302"/>
      <c r="AQ95" s="100" t="s">
        <v>80</v>
      </c>
      <c r="AR95" s="101"/>
      <c r="AS95" s="102">
        <f>ROUND(AS96+AS97,2)</f>
        <v>0</v>
      </c>
      <c r="AT95" s="103">
        <f t="shared" si="1"/>
        <v>0</v>
      </c>
      <c r="AU95" s="104">
        <f>ROUND(AU96+AU97,5)</f>
        <v>0</v>
      </c>
      <c r="AV95" s="103">
        <f>ROUND(AZ95*L29,2)</f>
        <v>0</v>
      </c>
      <c r="AW95" s="103">
        <f>ROUND(BA95*L30,2)</f>
        <v>0</v>
      </c>
      <c r="AX95" s="103">
        <f>ROUND(BB95*L29,2)</f>
        <v>0</v>
      </c>
      <c r="AY95" s="103">
        <f>ROUND(BC95*L30,2)</f>
        <v>0</v>
      </c>
      <c r="AZ95" s="103">
        <f>ROUND(AZ96+AZ97,2)</f>
        <v>0</v>
      </c>
      <c r="BA95" s="103">
        <f>ROUND(BA96+BA97,2)</f>
        <v>0</v>
      </c>
      <c r="BB95" s="103">
        <f>ROUND(BB96+BB97,2)</f>
        <v>0</v>
      </c>
      <c r="BC95" s="103">
        <f>ROUND(BC96+BC97,2)</f>
        <v>0</v>
      </c>
      <c r="BD95" s="105">
        <f>ROUND(BD96+BD97,2)</f>
        <v>0</v>
      </c>
      <c r="BS95" s="106" t="s">
        <v>73</v>
      </c>
      <c r="BT95" s="106" t="s">
        <v>81</v>
      </c>
      <c r="BU95" s="106" t="s">
        <v>75</v>
      </c>
      <c r="BV95" s="106" t="s">
        <v>76</v>
      </c>
      <c r="BW95" s="106" t="s">
        <v>82</v>
      </c>
      <c r="BX95" s="106" t="s">
        <v>5</v>
      </c>
      <c r="CL95" s="106" t="s">
        <v>1</v>
      </c>
      <c r="CM95" s="106" t="s">
        <v>74</v>
      </c>
    </row>
    <row r="96" spans="1:91" s="4" customFormat="1" ht="16.5" customHeight="1">
      <c r="A96" s="107" t="s">
        <v>83</v>
      </c>
      <c r="B96" s="62"/>
      <c r="C96" s="108"/>
      <c r="D96" s="108"/>
      <c r="E96" s="287" t="s">
        <v>84</v>
      </c>
      <c r="F96" s="287"/>
      <c r="G96" s="287"/>
      <c r="H96" s="287"/>
      <c r="I96" s="287"/>
      <c r="J96" s="108"/>
      <c r="K96" s="287" t="s">
        <v>85</v>
      </c>
      <c r="L96" s="287"/>
      <c r="M96" s="287"/>
      <c r="N96" s="287"/>
      <c r="O96" s="287"/>
      <c r="P96" s="287"/>
      <c r="Q96" s="287"/>
      <c r="R96" s="287"/>
      <c r="S96" s="287"/>
      <c r="T96" s="287"/>
      <c r="U96" s="287"/>
      <c r="V96" s="287"/>
      <c r="W96" s="287"/>
      <c r="X96" s="287"/>
      <c r="Y96" s="287"/>
      <c r="Z96" s="287"/>
      <c r="AA96" s="287"/>
      <c r="AB96" s="287"/>
      <c r="AC96" s="287"/>
      <c r="AD96" s="287"/>
      <c r="AE96" s="287"/>
      <c r="AF96" s="287"/>
      <c r="AG96" s="304">
        <f>'01-1 - Objekt na parkovisku'!J32</f>
        <v>0</v>
      </c>
      <c r="AH96" s="305"/>
      <c r="AI96" s="305"/>
      <c r="AJ96" s="305"/>
      <c r="AK96" s="305"/>
      <c r="AL96" s="305"/>
      <c r="AM96" s="305"/>
      <c r="AN96" s="304">
        <f t="shared" si="0"/>
        <v>0</v>
      </c>
      <c r="AO96" s="305"/>
      <c r="AP96" s="305"/>
      <c r="AQ96" s="109" t="s">
        <v>86</v>
      </c>
      <c r="AR96" s="64"/>
      <c r="AS96" s="110">
        <v>0</v>
      </c>
      <c r="AT96" s="111">
        <f t="shared" si="1"/>
        <v>0</v>
      </c>
      <c r="AU96" s="112">
        <f>'01-1 - Objekt na parkovisku'!P129</f>
        <v>0</v>
      </c>
      <c r="AV96" s="111">
        <f>'01-1 - Objekt na parkovisku'!J35</f>
        <v>0</v>
      </c>
      <c r="AW96" s="111">
        <f>'01-1 - Objekt na parkovisku'!J36</f>
        <v>0</v>
      </c>
      <c r="AX96" s="111">
        <f>'01-1 - Objekt na parkovisku'!J37</f>
        <v>0</v>
      </c>
      <c r="AY96" s="111">
        <f>'01-1 - Objekt na parkovisku'!J38</f>
        <v>0</v>
      </c>
      <c r="AZ96" s="111">
        <f>'01-1 - Objekt na parkovisku'!F35</f>
        <v>0</v>
      </c>
      <c r="BA96" s="111">
        <f>'01-1 - Objekt na parkovisku'!F36</f>
        <v>0</v>
      </c>
      <c r="BB96" s="111">
        <f>'01-1 - Objekt na parkovisku'!F37</f>
        <v>0</v>
      </c>
      <c r="BC96" s="111">
        <f>'01-1 - Objekt na parkovisku'!F38</f>
        <v>0</v>
      </c>
      <c r="BD96" s="113">
        <f>'01-1 - Objekt na parkovisku'!F39</f>
        <v>0</v>
      </c>
      <c r="BT96" s="114" t="s">
        <v>87</v>
      </c>
      <c r="BV96" s="114" t="s">
        <v>76</v>
      </c>
      <c r="BW96" s="114" t="s">
        <v>88</v>
      </c>
      <c r="BX96" s="114" t="s">
        <v>82</v>
      </c>
      <c r="CL96" s="114" t="s">
        <v>1</v>
      </c>
    </row>
    <row r="97" spans="1:91" s="4" customFormat="1" ht="16.5" customHeight="1">
      <c r="B97" s="62"/>
      <c r="C97" s="108"/>
      <c r="D97" s="108"/>
      <c r="E97" s="287" t="s">
        <v>89</v>
      </c>
      <c r="F97" s="287"/>
      <c r="G97" s="287"/>
      <c r="H97" s="287"/>
      <c r="I97" s="287"/>
      <c r="J97" s="108"/>
      <c r="K97" s="287" t="s">
        <v>90</v>
      </c>
      <c r="L97" s="287"/>
      <c r="M97" s="287"/>
      <c r="N97" s="287"/>
      <c r="O97" s="287"/>
      <c r="P97" s="287"/>
      <c r="Q97" s="287"/>
      <c r="R97" s="287"/>
      <c r="S97" s="287"/>
      <c r="T97" s="287"/>
      <c r="U97" s="287"/>
      <c r="V97" s="287"/>
      <c r="W97" s="287"/>
      <c r="X97" s="287"/>
      <c r="Y97" s="287"/>
      <c r="Z97" s="287"/>
      <c r="AA97" s="287"/>
      <c r="AB97" s="287"/>
      <c r="AC97" s="287"/>
      <c r="AD97" s="287"/>
      <c r="AE97" s="287"/>
      <c r="AF97" s="287"/>
      <c r="AG97" s="306">
        <f>ROUND(SUM(AG98:AG100),2)</f>
        <v>0</v>
      </c>
      <c r="AH97" s="305"/>
      <c r="AI97" s="305"/>
      <c r="AJ97" s="305"/>
      <c r="AK97" s="305"/>
      <c r="AL97" s="305"/>
      <c r="AM97" s="305"/>
      <c r="AN97" s="304">
        <f t="shared" si="0"/>
        <v>0</v>
      </c>
      <c r="AO97" s="305"/>
      <c r="AP97" s="305"/>
      <c r="AQ97" s="109" t="s">
        <v>86</v>
      </c>
      <c r="AR97" s="64"/>
      <c r="AS97" s="110">
        <f>ROUND(SUM(AS98:AS100),2)</f>
        <v>0</v>
      </c>
      <c r="AT97" s="111">
        <f t="shared" si="1"/>
        <v>0</v>
      </c>
      <c r="AU97" s="112">
        <f>ROUND(SUM(AU98:AU100),5)</f>
        <v>0</v>
      </c>
      <c r="AV97" s="111">
        <f>ROUND(AZ97*L29,2)</f>
        <v>0</v>
      </c>
      <c r="AW97" s="111">
        <f>ROUND(BA97*L30,2)</f>
        <v>0</v>
      </c>
      <c r="AX97" s="111">
        <f>ROUND(BB97*L29,2)</f>
        <v>0</v>
      </c>
      <c r="AY97" s="111">
        <f>ROUND(BC97*L30,2)</f>
        <v>0</v>
      </c>
      <c r="AZ97" s="111">
        <f>ROUND(SUM(AZ98:AZ100),2)</f>
        <v>0</v>
      </c>
      <c r="BA97" s="111">
        <f>ROUND(SUM(BA98:BA100),2)</f>
        <v>0</v>
      </c>
      <c r="BB97" s="111">
        <f>ROUND(SUM(BB98:BB100),2)</f>
        <v>0</v>
      </c>
      <c r="BC97" s="111">
        <f>ROUND(SUM(BC98:BC100),2)</f>
        <v>0</v>
      </c>
      <c r="BD97" s="113">
        <f>ROUND(SUM(BD98:BD100),2)</f>
        <v>0</v>
      </c>
      <c r="BS97" s="114" t="s">
        <v>73</v>
      </c>
      <c r="BT97" s="114" t="s">
        <v>87</v>
      </c>
      <c r="BU97" s="114" t="s">
        <v>75</v>
      </c>
      <c r="BV97" s="114" t="s">
        <v>76</v>
      </c>
      <c r="BW97" s="114" t="s">
        <v>91</v>
      </c>
      <c r="BX97" s="114" t="s">
        <v>82</v>
      </c>
      <c r="CL97" s="114" t="s">
        <v>1</v>
      </c>
    </row>
    <row r="98" spans="1:91" s="4" customFormat="1" ht="23.25" customHeight="1">
      <c r="A98" s="107" t="s">
        <v>83</v>
      </c>
      <c r="B98" s="62"/>
      <c r="C98" s="108"/>
      <c r="D98" s="108"/>
      <c r="E98" s="108"/>
      <c r="F98" s="287" t="s">
        <v>92</v>
      </c>
      <c r="G98" s="287"/>
      <c r="H98" s="287"/>
      <c r="I98" s="287"/>
      <c r="J98" s="287"/>
      <c r="K98" s="108"/>
      <c r="L98" s="287" t="s">
        <v>93</v>
      </c>
      <c r="M98" s="287"/>
      <c r="N98" s="287"/>
      <c r="O98" s="287"/>
      <c r="P98" s="287"/>
      <c r="Q98" s="287"/>
      <c r="R98" s="287"/>
      <c r="S98" s="287"/>
      <c r="T98" s="287"/>
      <c r="U98" s="287"/>
      <c r="V98" s="287"/>
      <c r="W98" s="287"/>
      <c r="X98" s="287"/>
      <c r="Y98" s="287"/>
      <c r="Z98" s="287"/>
      <c r="AA98" s="287"/>
      <c r="AB98" s="287"/>
      <c r="AC98" s="287"/>
      <c r="AD98" s="287"/>
      <c r="AE98" s="287"/>
      <c r="AF98" s="287"/>
      <c r="AG98" s="304">
        <f>'01-2-1 - Úprava rozvodov ...'!J34</f>
        <v>0</v>
      </c>
      <c r="AH98" s="305"/>
      <c r="AI98" s="305"/>
      <c r="AJ98" s="305"/>
      <c r="AK98" s="305"/>
      <c r="AL98" s="305"/>
      <c r="AM98" s="305"/>
      <c r="AN98" s="304">
        <f t="shared" si="0"/>
        <v>0</v>
      </c>
      <c r="AO98" s="305"/>
      <c r="AP98" s="305"/>
      <c r="AQ98" s="109" t="s">
        <v>86</v>
      </c>
      <c r="AR98" s="64"/>
      <c r="AS98" s="110">
        <v>0</v>
      </c>
      <c r="AT98" s="111">
        <f t="shared" si="1"/>
        <v>0</v>
      </c>
      <c r="AU98" s="112">
        <f>'01-2-1 - Úprava rozvodov ...'!P126</f>
        <v>0</v>
      </c>
      <c r="AV98" s="111">
        <f>'01-2-1 - Úprava rozvodov ...'!J37</f>
        <v>0</v>
      </c>
      <c r="AW98" s="111">
        <f>'01-2-1 - Úprava rozvodov ...'!J38</f>
        <v>0</v>
      </c>
      <c r="AX98" s="111">
        <f>'01-2-1 - Úprava rozvodov ...'!J39</f>
        <v>0</v>
      </c>
      <c r="AY98" s="111">
        <f>'01-2-1 - Úprava rozvodov ...'!J40</f>
        <v>0</v>
      </c>
      <c r="AZ98" s="111">
        <f>'01-2-1 - Úprava rozvodov ...'!F37</f>
        <v>0</v>
      </c>
      <c r="BA98" s="111">
        <f>'01-2-1 - Úprava rozvodov ...'!F38</f>
        <v>0</v>
      </c>
      <c r="BB98" s="111">
        <f>'01-2-1 - Úprava rozvodov ...'!F39</f>
        <v>0</v>
      </c>
      <c r="BC98" s="111">
        <f>'01-2-1 - Úprava rozvodov ...'!F40</f>
        <v>0</v>
      </c>
      <c r="BD98" s="113">
        <f>'01-2-1 - Úprava rozvodov ...'!F41</f>
        <v>0</v>
      </c>
      <c r="BT98" s="114" t="s">
        <v>94</v>
      </c>
      <c r="BV98" s="114" t="s">
        <v>76</v>
      </c>
      <c r="BW98" s="114" t="s">
        <v>95</v>
      </c>
      <c r="BX98" s="114" t="s">
        <v>91</v>
      </c>
      <c r="CL98" s="114" t="s">
        <v>1</v>
      </c>
    </row>
    <row r="99" spans="1:91" s="4" customFormat="1" ht="23.25" customHeight="1">
      <c r="A99" s="107" t="s">
        <v>83</v>
      </c>
      <c r="B99" s="62"/>
      <c r="C99" s="108"/>
      <c r="D99" s="108"/>
      <c r="E99" s="108"/>
      <c r="F99" s="287" t="s">
        <v>96</v>
      </c>
      <c r="G99" s="287"/>
      <c r="H99" s="287"/>
      <c r="I99" s="287"/>
      <c r="J99" s="287"/>
      <c r="K99" s="108"/>
      <c r="L99" s="287" t="s">
        <v>97</v>
      </c>
      <c r="M99" s="287"/>
      <c r="N99" s="287"/>
      <c r="O99" s="287"/>
      <c r="P99" s="287"/>
      <c r="Q99" s="287"/>
      <c r="R99" s="287"/>
      <c r="S99" s="287"/>
      <c r="T99" s="287"/>
      <c r="U99" s="287"/>
      <c r="V99" s="287"/>
      <c r="W99" s="287"/>
      <c r="X99" s="287"/>
      <c r="Y99" s="287"/>
      <c r="Z99" s="287"/>
      <c r="AA99" s="287"/>
      <c r="AB99" s="287"/>
      <c r="AC99" s="287"/>
      <c r="AD99" s="287"/>
      <c r="AE99" s="287"/>
      <c r="AF99" s="287"/>
      <c r="AG99" s="304">
        <f>'01-2-2 - Úprava rozvodov ...'!J34</f>
        <v>0</v>
      </c>
      <c r="AH99" s="305"/>
      <c r="AI99" s="305"/>
      <c r="AJ99" s="305"/>
      <c r="AK99" s="305"/>
      <c r="AL99" s="305"/>
      <c r="AM99" s="305"/>
      <c r="AN99" s="304">
        <f t="shared" si="0"/>
        <v>0</v>
      </c>
      <c r="AO99" s="305"/>
      <c r="AP99" s="305"/>
      <c r="AQ99" s="109" t="s">
        <v>86</v>
      </c>
      <c r="AR99" s="64"/>
      <c r="AS99" s="110">
        <v>0</v>
      </c>
      <c r="AT99" s="111">
        <f t="shared" si="1"/>
        <v>0</v>
      </c>
      <c r="AU99" s="112">
        <f>'01-2-2 - Úprava rozvodov ...'!P126</f>
        <v>0</v>
      </c>
      <c r="AV99" s="111">
        <f>'01-2-2 - Úprava rozvodov ...'!J37</f>
        <v>0</v>
      </c>
      <c r="AW99" s="111">
        <f>'01-2-2 - Úprava rozvodov ...'!J38</f>
        <v>0</v>
      </c>
      <c r="AX99" s="111">
        <f>'01-2-2 - Úprava rozvodov ...'!J39</f>
        <v>0</v>
      </c>
      <c r="AY99" s="111">
        <f>'01-2-2 - Úprava rozvodov ...'!J40</f>
        <v>0</v>
      </c>
      <c r="AZ99" s="111">
        <f>'01-2-2 - Úprava rozvodov ...'!F37</f>
        <v>0</v>
      </c>
      <c r="BA99" s="111">
        <f>'01-2-2 - Úprava rozvodov ...'!F38</f>
        <v>0</v>
      </c>
      <c r="BB99" s="111">
        <f>'01-2-2 - Úprava rozvodov ...'!F39</f>
        <v>0</v>
      </c>
      <c r="BC99" s="111">
        <f>'01-2-2 - Úprava rozvodov ...'!F40</f>
        <v>0</v>
      </c>
      <c r="BD99" s="113">
        <f>'01-2-2 - Úprava rozvodov ...'!F41</f>
        <v>0</v>
      </c>
      <c r="BT99" s="114" t="s">
        <v>94</v>
      </c>
      <c r="BV99" s="114" t="s">
        <v>76</v>
      </c>
      <c r="BW99" s="114" t="s">
        <v>98</v>
      </c>
      <c r="BX99" s="114" t="s">
        <v>91</v>
      </c>
      <c r="CL99" s="114" t="s">
        <v>1</v>
      </c>
    </row>
    <row r="100" spans="1:91" s="4" customFormat="1" ht="35.25" customHeight="1">
      <c r="A100" s="107" t="s">
        <v>83</v>
      </c>
      <c r="B100" s="62"/>
      <c r="C100" s="108"/>
      <c r="D100" s="108"/>
      <c r="E100" s="108"/>
      <c r="F100" s="287" t="s">
        <v>99</v>
      </c>
      <c r="G100" s="287"/>
      <c r="H100" s="287"/>
      <c r="I100" s="287"/>
      <c r="J100" s="287"/>
      <c r="K100" s="108"/>
      <c r="L100" s="287" t="s">
        <v>100</v>
      </c>
      <c r="M100" s="287"/>
      <c r="N100" s="287"/>
      <c r="O100" s="287"/>
      <c r="P100" s="287"/>
      <c r="Q100" s="287"/>
      <c r="R100" s="287"/>
      <c r="S100" s="287"/>
      <c r="T100" s="287"/>
      <c r="U100" s="287"/>
      <c r="V100" s="287"/>
      <c r="W100" s="287"/>
      <c r="X100" s="287"/>
      <c r="Y100" s="287"/>
      <c r="Z100" s="287"/>
      <c r="AA100" s="287"/>
      <c r="AB100" s="287"/>
      <c r="AC100" s="287"/>
      <c r="AD100" s="287"/>
      <c r="AE100" s="287"/>
      <c r="AF100" s="287"/>
      <c r="AG100" s="304">
        <f>'01-2-3 - Úprava rozvodov ...'!J34</f>
        <v>0</v>
      </c>
      <c r="AH100" s="305"/>
      <c r="AI100" s="305"/>
      <c r="AJ100" s="305"/>
      <c r="AK100" s="305"/>
      <c r="AL100" s="305"/>
      <c r="AM100" s="305"/>
      <c r="AN100" s="304">
        <f t="shared" si="0"/>
        <v>0</v>
      </c>
      <c r="AO100" s="305"/>
      <c r="AP100" s="305"/>
      <c r="AQ100" s="109" t="s">
        <v>86</v>
      </c>
      <c r="AR100" s="64"/>
      <c r="AS100" s="110">
        <v>0</v>
      </c>
      <c r="AT100" s="111">
        <f t="shared" si="1"/>
        <v>0</v>
      </c>
      <c r="AU100" s="112">
        <f>'01-2-3 - Úprava rozvodov ...'!P127</f>
        <v>0</v>
      </c>
      <c r="AV100" s="111">
        <f>'01-2-3 - Úprava rozvodov ...'!J37</f>
        <v>0</v>
      </c>
      <c r="AW100" s="111">
        <f>'01-2-3 - Úprava rozvodov ...'!J38</f>
        <v>0</v>
      </c>
      <c r="AX100" s="111">
        <f>'01-2-3 - Úprava rozvodov ...'!J39</f>
        <v>0</v>
      </c>
      <c r="AY100" s="111">
        <f>'01-2-3 - Úprava rozvodov ...'!J40</f>
        <v>0</v>
      </c>
      <c r="AZ100" s="111">
        <f>'01-2-3 - Úprava rozvodov ...'!F37</f>
        <v>0</v>
      </c>
      <c r="BA100" s="111">
        <f>'01-2-3 - Úprava rozvodov ...'!F38</f>
        <v>0</v>
      </c>
      <c r="BB100" s="111">
        <f>'01-2-3 - Úprava rozvodov ...'!F39</f>
        <v>0</v>
      </c>
      <c r="BC100" s="111">
        <f>'01-2-3 - Úprava rozvodov ...'!F40</f>
        <v>0</v>
      </c>
      <c r="BD100" s="113">
        <f>'01-2-3 - Úprava rozvodov ...'!F41</f>
        <v>0</v>
      </c>
      <c r="BT100" s="114" t="s">
        <v>94</v>
      </c>
      <c r="BV100" s="114" t="s">
        <v>76</v>
      </c>
      <c r="BW100" s="114" t="s">
        <v>101</v>
      </c>
      <c r="BX100" s="114" t="s">
        <v>91</v>
      </c>
      <c r="CL100" s="114" t="s">
        <v>1</v>
      </c>
    </row>
    <row r="101" spans="1:91" s="7" customFormat="1" ht="16.5" customHeight="1">
      <c r="B101" s="97"/>
      <c r="C101" s="98"/>
      <c r="D101" s="309" t="s">
        <v>102</v>
      </c>
      <c r="E101" s="309"/>
      <c r="F101" s="309"/>
      <c r="G101" s="309"/>
      <c r="H101" s="309"/>
      <c r="I101" s="99"/>
      <c r="J101" s="309" t="s">
        <v>103</v>
      </c>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3">
        <f>ROUND(SUM(AG102:AG111),2)</f>
        <v>0</v>
      </c>
      <c r="AH101" s="302"/>
      <c r="AI101" s="302"/>
      <c r="AJ101" s="302"/>
      <c r="AK101" s="302"/>
      <c r="AL101" s="302"/>
      <c r="AM101" s="302"/>
      <c r="AN101" s="301">
        <f t="shared" si="0"/>
        <v>0</v>
      </c>
      <c r="AO101" s="302"/>
      <c r="AP101" s="302"/>
      <c r="AQ101" s="100" t="s">
        <v>80</v>
      </c>
      <c r="AR101" s="101"/>
      <c r="AS101" s="102">
        <f>ROUND(SUM(AS102:AS111),2)</f>
        <v>0</v>
      </c>
      <c r="AT101" s="103">
        <f t="shared" si="1"/>
        <v>0</v>
      </c>
      <c r="AU101" s="104">
        <f>ROUND(SUM(AU102:AU111),5)</f>
        <v>0</v>
      </c>
      <c r="AV101" s="103">
        <f>ROUND(AZ101*L29,2)</f>
        <v>0</v>
      </c>
      <c r="AW101" s="103">
        <f>ROUND(BA101*L30,2)</f>
        <v>0</v>
      </c>
      <c r="AX101" s="103">
        <f>ROUND(BB101*L29,2)</f>
        <v>0</v>
      </c>
      <c r="AY101" s="103">
        <f>ROUND(BC101*L30,2)</f>
        <v>0</v>
      </c>
      <c r="AZ101" s="103">
        <f>ROUND(SUM(AZ102:AZ111),2)</f>
        <v>0</v>
      </c>
      <c r="BA101" s="103">
        <f>ROUND(SUM(BA102:BA111),2)</f>
        <v>0</v>
      </c>
      <c r="BB101" s="103">
        <f>ROUND(SUM(BB102:BB111),2)</f>
        <v>0</v>
      </c>
      <c r="BC101" s="103">
        <f>ROUND(SUM(BC102:BC111),2)</f>
        <v>0</v>
      </c>
      <c r="BD101" s="105">
        <f>ROUND(SUM(BD102:BD111),2)</f>
        <v>0</v>
      </c>
      <c r="BS101" s="106" t="s">
        <v>73</v>
      </c>
      <c r="BT101" s="106" t="s">
        <v>81</v>
      </c>
      <c r="BU101" s="106" t="s">
        <v>75</v>
      </c>
      <c r="BV101" s="106" t="s">
        <v>76</v>
      </c>
      <c r="BW101" s="106" t="s">
        <v>104</v>
      </c>
      <c r="BX101" s="106" t="s">
        <v>5</v>
      </c>
      <c r="CL101" s="106" t="s">
        <v>1</v>
      </c>
      <c r="CM101" s="106" t="s">
        <v>74</v>
      </c>
    </row>
    <row r="102" spans="1:91" s="4" customFormat="1" ht="16.5" customHeight="1">
      <c r="A102" s="107" t="s">
        <v>83</v>
      </c>
      <c r="B102" s="62"/>
      <c r="C102" s="108"/>
      <c r="D102" s="108"/>
      <c r="E102" s="287" t="s">
        <v>105</v>
      </c>
      <c r="F102" s="287"/>
      <c r="G102" s="287"/>
      <c r="H102" s="287"/>
      <c r="I102" s="287"/>
      <c r="J102" s="108"/>
      <c r="K102" s="287" t="s">
        <v>106</v>
      </c>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304">
        <f>'02-1 - Optická zástena'!J32</f>
        <v>0</v>
      </c>
      <c r="AH102" s="305"/>
      <c r="AI102" s="305"/>
      <c r="AJ102" s="305"/>
      <c r="AK102" s="305"/>
      <c r="AL102" s="305"/>
      <c r="AM102" s="305"/>
      <c r="AN102" s="304">
        <f t="shared" si="0"/>
        <v>0</v>
      </c>
      <c r="AO102" s="305"/>
      <c r="AP102" s="305"/>
      <c r="AQ102" s="109" t="s">
        <v>86</v>
      </c>
      <c r="AR102" s="64"/>
      <c r="AS102" s="110">
        <v>0</v>
      </c>
      <c r="AT102" s="111">
        <f t="shared" si="1"/>
        <v>0</v>
      </c>
      <c r="AU102" s="112">
        <f>'02-1 - Optická zástena'!P126</f>
        <v>0</v>
      </c>
      <c r="AV102" s="111">
        <f>'02-1 - Optická zástena'!J35</f>
        <v>0</v>
      </c>
      <c r="AW102" s="111">
        <f>'02-1 - Optická zástena'!J36</f>
        <v>0</v>
      </c>
      <c r="AX102" s="111">
        <f>'02-1 - Optická zástena'!J37</f>
        <v>0</v>
      </c>
      <c r="AY102" s="111">
        <f>'02-1 - Optická zástena'!J38</f>
        <v>0</v>
      </c>
      <c r="AZ102" s="111">
        <f>'02-1 - Optická zástena'!F35</f>
        <v>0</v>
      </c>
      <c r="BA102" s="111">
        <f>'02-1 - Optická zástena'!F36</f>
        <v>0</v>
      </c>
      <c r="BB102" s="111">
        <f>'02-1 - Optická zástena'!F37</f>
        <v>0</v>
      </c>
      <c r="BC102" s="111">
        <f>'02-1 - Optická zástena'!F38</f>
        <v>0</v>
      </c>
      <c r="BD102" s="113">
        <f>'02-1 - Optická zástena'!F39</f>
        <v>0</v>
      </c>
      <c r="BT102" s="114" t="s">
        <v>87</v>
      </c>
      <c r="BV102" s="114" t="s">
        <v>76</v>
      </c>
      <c r="BW102" s="114" t="s">
        <v>107</v>
      </c>
      <c r="BX102" s="114" t="s">
        <v>104</v>
      </c>
      <c r="CL102" s="114" t="s">
        <v>1</v>
      </c>
    </row>
    <row r="103" spans="1:91" s="4" customFormat="1" ht="16.5" customHeight="1">
      <c r="A103" s="107" t="s">
        <v>83</v>
      </c>
      <c r="B103" s="62"/>
      <c r="C103" s="108"/>
      <c r="D103" s="108"/>
      <c r="E103" s="287" t="s">
        <v>108</v>
      </c>
      <c r="F103" s="287"/>
      <c r="G103" s="287"/>
      <c r="H103" s="287"/>
      <c r="I103" s="287"/>
      <c r="J103" s="108"/>
      <c r="K103" s="287" t="s">
        <v>109</v>
      </c>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304">
        <f>'02-2 - Pietne miesto'!J32</f>
        <v>0</v>
      </c>
      <c r="AH103" s="305"/>
      <c r="AI103" s="305"/>
      <c r="AJ103" s="305"/>
      <c r="AK103" s="305"/>
      <c r="AL103" s="305"/>
      <c r="AM103" s="305"/>
      <c r="AN103" s="304">
        <f t="shared" si="0"/>
        <v>0</v>
      </c>
      <c r="AO103" s="305"/>
      <c r="AP103" s="305"/>
      <c r="AQ103" s="109" t="s">
        <v>86</v>
      </c>
      <c r="AR103" s="64"/>
      <c r="AS103" s="110">
        <v>0</v>
      </c>
      <c r="AT103" s="111">
        <f t="shared" si="1"/>
        <v>0</v>
      </c>
      <c r="AU103" s="112">
        <f>'02-2 - Pietne miesto'!P128</f>
        <v>0</v>
      </c>
      <c r="AV103" s="111">
        <f>'02-2 - Pietne miesto'!J35</f>
        <v>0</v>
      </c>
      <c r="AW103" s="111">
        <f>'02-2 - Pietne miesto'!J36</f>
        <v>0</v>
      </c>
      <c r="AX103" s="111">
        <f>'02-2 - Pietne miesto'!J37</f>
        <v>0</v>
      </c>
      <c r="AY103" s="111">
        <f>'02-2 - Pietne miesto'!J38</f>
        <v>0</v>
      </c>
      <c r="AZ103" s="111">
        <f>'02-2 - Pietne miesto'!F35</f>
        <v>0</v>
      </c>
      <c r="BA103" s="111">
        <f>'02-2 - Pietne miesto'!F36</f>
        <v>0</v>
      </c>
      <c r="BB103" s="111">
        <f>'02-2 - Pietne miesto'!F37</f>
        <v>0</v>
      </c>
      <c r="BC103" s="111">
        <f>'02-2 - Pietne miesto'!F38</f>
        <v>0</v>
      </c>
      <c r="BD103" s="113">
        <f>'02-2 - Pietne miesto'!F39</f>
        <v>0</v>
      </c>
      <c r="BT103" s="114" t="s">
        <v>87</v>
      </c>
      <c r="BV103" s="114" t="s">
        <v>76</v>
      </c>
      <c r="BW103" s="114" t="s">
        <v>110</v>
      </c>
      <c r="BX103" s="114" t="s">
        <v>104</v>
      </c>
      <c r="CL103" s="114" t="s">
        <v>1</v>
      </c>
    </row>
    <row r="104" spans="1:91" s="4" customFormat="1" ht="16.5" customHeight="1">
      <c r="A104" s="107" t="s">
        <v>83</v>
      </c>
      <c r="B104" s="62"/>
      <c r="C104" s="108"/>
      <c r="D104" s="108"/>
      <c r="E104" s="287" t="s">
        <v>111</v>
      </c>
      <c r="F104" s="287"/>
      <c r="G104" s="287"/>
      <c r="H104" s="287"/>
      <c r="I104" s="287"/>
      <c r="J104" s="108"/>
      <c r="K104" s="287" t="s">
        <v>112</v>
      </c>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304">
        <f>'02-3 - Schodiská'!J32</f>
        <v>0</v>
      </c>
      <c r="AH104" s="305"/>
      <c r="AI104" s="305"/>
      <c r="AJ104" s="305"/>
      <c r="AK104" s="305"/>
      <c r="AL104" s="305"/>
      <c r="AM104" s="305"/>
      <c r="AN104" s="304">
        <f t="shared" si="0"/>
        <v>0</v>
      </c>
      <c r="AO104" s="305"/>
      <c r="AP104" s="305"/>
      <c r="AQ104" s="109" t="s">
        <v>86</v>
      </c>
      <c r="AR104" s="64"/>
      <c r="AS104" s="110">
        <v>0</v>
      </c>
      <c r="AT104" s="111">
        <f t="shared" si="1"/>
        <v>0</v>
      </c>
      <c r="AU104" s="112">
        <f>'02-3 - Schodiská'!P130</f>
        <v>0</v>
      </c>
      <c r="AV104" s="111">
        <f>'02-3 - Schodiská'!J35</f>
        <v>0</v>
      </c>
      <c r="AW104" s="111">
        <f>'02-3 - Schodiská'!J36</f>
        <v>0</v>
      </c>
      <c r="AX104" s="111">
        <f>'02-3 - Schodiská'!J37</f>
        <v>0</v>
      </c>
      <c r="AY104" s="111">
        <f>'02-3 - Schodiská'!J38</f>
        <v>0</v>
      </c>
      <c r="AZ104" s="111">
        <f>'02-3 - Schodiská'!F35</f>
        <v>0</v>
      </c>
      <c r="BA104" s="111">
        <f>'02-3 - Schodiská'!F36</f>
        <v>0</v>
      </c>
      <c r="BB104" s="111">
        <f>'02-3 - Schodiská'!F37</f>
        <v>0</v>
      </c>
      <c r="BC104" s="111">
        <f>'02-3 - Schodiská'!F38</f>
        <v>0</v>
      </c>
      <c r="BD104" s="113">
        <f>'02-3 - Schodiská'!F39</f>
        <v>0</v>
      </c>
      <c r="BT104" s="114" t="s">
        <v>87</v>
      </c>
      <c r="BV104" s="114" t="s">
        <v>76</v>
      </c>
      <c r="BW104" s="114" t="s">
        <v>113</v>
      </c>
      <c r="BX104" s="114" t="s">
        <v>104</v>
      </c>
      <c r="CL104" s="114" t="s">
        <v>1</v>
      </c>
    </row>
    <row r="105" spans="1:91" s="4" customFormat="1" ht="16.5" customHeight="1">
      <c r="A105" s="107" t="s">
        <v>83</v>
      </c>
      <c r="B105" s="62"/>
      <c r="C105" s="108"/>
      <c r="D105" s="108"/>
      <c r="E105" s="287" t="s">
        <v>114</v>
      </c>
      <c r="F105" s="287"/>
      <c r="G105" s="287"/>
      <c r="H105" s="287"/>
      <c r="I105" s="287"/>
      <c r="J105" s="108"/>
      <c r="K105" s="287" t="s">
        <v>115</v>
      </c>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304">
        <f>'02-4 - Vstupný portál'!J32</f>
        <v>0</v>
      </c>
      <c r="AH105" s="305"/>
      <c r="AI105" s="305"/>
      <c r="AJ105" s="305"/>
      <c r="AK105" s="305"/>
      <c r="AL105" s="305"/>
      <c r="AM105" s="305"/>
      <c r="AN105" s="304">
        <f t="shared" si="0"/>
        <v>0</v>
      </c>
      <c r="AO105" s="305"/>
      <c r="AP105" s="305"/>
      <c r="AQ105" s="109" t="s">
        <v>86</v>
      </c>
      <c r="AR105" s="64"/>
      <c r="AS105" s="110">
        <v>0</v>
      </c>
      <c r="AT105" s="111">
        <f t="shared" si="1"/>
        <v>0</v>
      </c>
      <c r="AU105" s="112">
        <f>'02-4 - Vstupný portál'!P131</f>
        <v>0</v>
      </c>
      <c r="AV105" s="111">
        <f>'02-4 - Vstupný portál'!J35</f>
        <v>0</v>
      </c>
      <c r="AW105" s="111">
        <f>'02-4 - Vstupný portál'!J36</f>
        <v>0</v>
      </c>
      <c r="AX105" s="111">
        <f>'02-4 - Vstupný portál'!J37</f>
        <v>0</v>
      </c>
      <c r="AY105" s="111">
        <f>'02-4 - Vstupný portál'!J38</f>
        <v>0</v>
      </c>
      <c r="AZ105" s="111">
        <f>'02-4 - Vstupný portál'!F35</f>
        <v>0</v>
      </c>
      <c r="BA105" s="111">
        <f>'02-4 - Vstupný portál'!F36</f>
        <v>0</v>
      </c>
      <c r="BB105" s="111">
        <f>'02-4 - Vstupný portál'!F37</f>
        <v>0</v>
      </c>
      <c r="BC105" s="111">
        <f>'02-4 - Vstupný portál'!F38</f>
        <v>0</v>
      </c>
      <c r="BD105" s="113">
        <f>'02-4 - Vstupný portál'!F39</f>
        <v>0</v>
      </c>
      <c r="BT105" s="114" t="s">
        <v>87</v>
      </c>
      <c r="BV105" s="114" t="s">
        <v>76</v>
      </c>
      <c r="BW105" s="114" t="s">
        <v>116</v>
      </c>
      <c r="BX105" s="114" t="s">
        <v>104</v>
      </c>
      <c r="CL105" s="114" t="s">
        <v>1</v>
      </c>
    </row>
    <row r="106" spans="1:91" s="4" customFormat="1" ht="16.5" customHeight="1">
      <c r="A106" s="107" t="s">
        <v>83</v>
      </c>
      <c r="B106" s="62"/>
      <c r="C106" s="108"/>
      <c r="D106" s="108"/>
      <c r="E106" s="287" t="s">
        <v>117</v>
      </c>
      <c r="F106" s="287"/>
      <c r="G106" s="287"/>
      <c r="H106" s="287"/>
      <c r="I106" s="287"/>
      <c r="J106" s="108"/>
      <c r="K106" s="287" t="s">
        <v>118</v>
      </c>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304">
        <f>'02-5 - Prístrešok + preda...'!J32</f>
        <v>0</v>
      </c>
      <c r="AH106" s="305"/>
      <c r="AI106" s="305"/>
      <c r="AJ106" s="305"/>
      <c r="AK106" s="305"/>
      <c r="AL106" s="305"/>
      <c r="AM106" s="305"/>
      <c r="AN106" s="304">
        <f t="shared" si="0"/>
        <v>0</v>
      </c>
      <c r="AO106" s="305"/>
      <c r="AP106" s="305"/>
      <c r="AQ106" s="109" t="s">
        <v>86</v>
      </c>
      <c r="AR106" s="64"/>
      <c r="AS106" s="110">
        <v>0</v>
      </c>
      <c r="AT106" s="111">
        <f t="shared" si="1"/>
        <v>0</v>
      </c>
      <c r="AU106" s="112">
        <f>'02-5 - Prístrešok + preda...'!P122</f>
        <v>0</v>
      </c>
      <c r="AV106" s="111">
        <f>'02-5 - Prístrešok + preda...'!J35</f>
        <v>0</v>
      </c>
      <c r="AW106" s="111">
        <f>'02-5 - Prístrešok + preda...'!J36</f>
        <v>0</v>
      </c>
      <c r="AX106" s="111">
        <f>'02-5 - Prístrešok + preda...'!J37</f>
        <v>0</v>
      </c>
      <c r="AY106" s="111">
        <f>'02-5 - Prístrešok + preda...'!J38</f>
        <v>0</v>
      </c>
      <c r="AZ106" s="111">
        <f>'02-5 - Prístrešok + preda...'!F35</f>
        <v>0</v>
      </c>
      <c r="BA106" s="111">
        <f>'02-5 - Prístrešok + preda...'!F36</f>
        <v>0</v>
      </c>
      <c r="BB106" s="111">
        <f>'02-5 - Prístrešok + preda...'!F37</f>
        <v>0</v>
      </c>
      <c r="BC106" s="111">
        <f>'02-5 - Prístrešok + preda...'!F38</f>
        <v>0</v>
      </c>
      <c r="BD106" s="113">
        <f>'02-5 - Prístrešok + preda...'!F39</f>
        <v>0</v>
      </c>
      <c r="BT106" s="114" t="s">
        <v>87</v>
      </c>
      <c r="BV106" s="114" t="s">
        <v>76</v>
      </c>
      <c r="BW106" s="114" t="s">
        <v>119</v>
      </c>
      <c r="BX106" s="114" t="s">
        <v>104</v>
      </c>
      <c r="CL106" s="114" t="s">
        <v>1</v>
      </c>
    </row>
    <row r="107" spans="1:91" s="4" customFormat="1" ht="16.5" customHeight="1">
      <c r="A107" s="107" t="s">
        <v>83</v>
      </c>
      <c r="B107" s="62"/>
      <c r="C107" s="108"/>
      <c r="D107" s="108"/>
      <c r="E107" s="287" t="s">
        <v>120</v>
      </c>
      <c r="F107" s="287"/>
      <c r="G107" s="287"/>
      <c r="H107" s="287"/>
      <c r="I107" s="287"/>
      <c r="J107" s="108"/>
      <c r="K107" s="287" t="s">
        <v>121</v>
      </c>
      <c r="L107" s="287"/>
      <c r="M107" s="287"/>
      <c r="N107" s="287"/>
      <c r="O107" s="287"/>
      <c r="P107" s="287"/>
      <c r="Q107" s="287"/>
      <c r="R107" s="287"/>
      <c r="S107" s="287"/>
      <c r="T107" s="287"/>
      <c r="U107" s="287"/>
      <c r="V107" s="287"/>
      <c r="W107" s="287"/>
      <c r="X107" s="287"/>
      <c r="Y107" s="287"/>
      <c r="Z107" s="287"/>
      <c r="AA107" s="287"/>
      <c r="AB107" s="287"/>
      <c r="AC107" s="287"/>
      <c r="AD107" s="287"/>
      <c r="AE107" s="287"/>
      <c r="AF107" s="287"/>
      <c r="AG107" s="304">
        <f>'02-6 - Z stĺpik, P+V stĺp...'!J32</f>
        <v>0</v>
      </c>
      <c r="AH107" s="305"/>
      <c r="AI107" s="305"/>
      <c r="AJ107" s="305"/>
      <c r="AK107" s="305"/>
      <c r="AL107" s="305"/>
      <c r="AM107" s="305"/>
      <c r="AN107" s="304">
        <f t="shared" si="0"/>
        <v>0</v>
      </c>
      <c r="AO107" s="305"/>
      <c r="AP107" s="305"/>
      <c r="AQ107" s="109" t="s">
        <v>86</v>
      </c>
      <c r="AR107" s="64"/>
      <c r="AS107" s="110">
        <v>0</v>
      </c>
      <c r="AT107" s="111">
        <f t="shared" si="1"/>
        <v>0</v>
      </c>
      <c r="AU107" s="112">
        <f>'02-6 - Z stĺpik, P+V stĺp...'!P127</f>
        <v>0</v>
      </c>
      <c r="AV107" s="111">
        <f>'02-6 - Z stĺpik, P+V stĺp...'!J35</f>
        <v>0</v>
      </c>
      <c r="AW107" s="111">
        <f>'02-6 - Z stĺpik, P+V stĺp...'!J36</f>
        <v>0</v>
      </c>
      <c r="AX107" s="111">
        <f>'02-6 - Z stĺpik, P+V stĺp...'!J37</f>
        <v>0</v>
      </c>
      <c r="AY107" s="111">
        <f>'02-6 - Z stĺpik, P+V stĺp...'!J38</f>
        <v>0</v>
      </c>
      <c r="AZ107" s="111">
        <f>'02-6 - Z stĺpik, P+V stĺp...'!F35</f>
        <v>0</v>
      </c>
      <c r="BA107" s="111">
        <f>'02-6 - Z stĺpik, P+V stĺp...'!F36</f>
        <v>0</v>
      </c>
      <c r="BB107" s="111">
        <f>'02-6 - Z stĺpik, P+V stĺp...'!F37</f>
        <v>0</v>
      </c>
      <c r="BC107" s="111">
        <f>'02-6 - Z stĺpik, P+V stĺp...'!F38</f>
        <v>0</v>
      </c>
      <c r="BD107" s="113">
        <f>'02-6 - Z stĺpik, P+V stĺp...'!F39</f>
        <v>0</v>
      </c>
      <c r="BT107" s="114" t="s">
        <v>87</v>
      </c>
      <c r="BV107" s="114" t="s">
        <v>76</v>
      </c>
      <c r="BW107" s="114" t="s">
        <v>122</v>
      </c>
      <c r="BX107" s="114" t="s">
        <v>104</v>
      </c>
      <c r="CL107" s="114" t="s">
        <v>1</v>
      </c>
    </row>
    <row r="108" spans="1:91" s="4" customFormat="1" ht="16.5" customHeight="1">
      <c r="A108" s="107" t="s">
        <v>83</v>
      </c>
      <c r="B108" s="62"/>
      <c r="C108" s="108"/>
      <c r="D108" s="108"/>
      <c r="E108" s="287" t="s">
        <v>123</v>
      </c>
      <c r="F108" s="287"/>
      <c r="G108" s="287"/>
      <c r="H108" s="287"/>
      <c r="I108" s="287"/>
      <c r="J108" s="108"/>
      <c r="K108" s="287" t="s">
        <v>124</v>
      </c>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304">
        <f>'02-7 - Lavička, infotabuľa'!J32</f>
        <v>0</v>
      </c>
      <c r="AH108" s="305"/>
      <c r="AI108" s="305"/>
      <c r="AJ108" s="305"/>
      <c r="AK108" s="305"/>
      <c r="AL108" s="305"/>
      <c r="AM108" s="305"/>
      <c r="AN108" s="304">
        <f t="shared" si="0"/>
        <v>0</v>
      </c>
      <c r="AO108" s="305"/>
      <c r="AP108" s="305"/>
      <c r="AQ108" s="109" t="s">
        <v>86</v>
      </c>
      <c r="AR108" s="64"/>
      <c r="AS108" s="110">
        <v>0</v>
      </c>
      <c r="AT108" s="111">
        <f t="shared" si="1"/>
        <v>0</v>
      </c>
      <c r="AU108" s="112">
        <f>'02-7 - Lavička, infotabuľa'!P125</f>
        <v>0</v>
      </c>
      <c r="AV108" s="111">
        <f>'02-7 - Lavička, infotabuľa'!J35</f>
        <v>0</v>
      </c>
      <c r="AW108" s="111">
        <f>'02-7 - Lavička, infotabuľa'!J36</f>
        <v>0</v>
      </c>
      <c r="AX108" s="111">
        <f>'02-7 - Lavička, infotabuľa'!J37</f>
        <v>0</v>
      </c>
      <c r="AY108" s="111">
        <f>'02-7 - Lavička, infotabuľa'!J38</f>
        <v>0</v>
      </c>
      <c r="AZ108" s="111">
        <f>'02-7 - Lavička, infotabuľa'!F35</f>
        <v>0</v>
      </c>
      <c r="BA108" s="111">
        <f>'02-7 - Lavička, infotabuľa'!F36</f>
        <v>0</v>
      </c>
      <c r="BB108" s="111">
        <f>'02-7 - Lavička, infotabuľa'!F37</f>
        <v>0</v>
      </c>
      <c r="BC108" s="111">
        <f>'02-7 - Lavička, infotabuľa'!F38</f>
        <v>0</v>
      </c>
      <c r="BD108" s="113">
        <f>'02-7 - Lavička, infotabuľa'!F39</f>
        <v>0</v>
      </c>
      <c r="BT108" s="114" t="s">
        <v>87</v>
      </c>
      <c r="BV108" s="114" t="s">
        <v>76</v>
      </c>
      <c r="BW108" s="114" t="s">
        <v>125</v>
      </c>
      <c r="BX108" s="114" t="s">
        <v>104</v>
      </c>
      <c r="CL108" s="114" t="s">
        <v>1</v>
      </c>
    </row>
    <row r="109" spans="1:91" s="4" customFormat="1" ht="23.25" customHeight="1">
      <c r="A109" s="107" t="s">
        <v>83</v>
      </c>
      <c r="B109" s="62"/>
      <c r="C109" s="108"/>
      <c r="D109" s="108"/>
      <c r="E109" s="287" t="s">
        <v>126</v>
      </c>
      <c r="F109" s="287"/>
      <c r="G109" s="287"/>
      <c r="H109" s="287"/>
      <c r="I109" s="287"/>
      <c r="J109" s="108"/>
      <c r="K109" s="287" t="s">
        <v>127</v>
      </c>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304">
        <f>'02-8 - Kôš na odpad, kôš ...'!J32</f>
        <v>0</v>
      </c>
      <c r="AH109" s="305"/>
      <c r="AI109" s="305"/>
      <c r="AJ109" s="305"/>
      <c r="AK109" s="305"/>
      <c r="AL109" s="305"/>
      <c r="AM109" s="305"/>
      <c r="AN109" s="304">
        <f t="shared" si="0"/>
        <v>0</v>
      </c>
      <c r="AO109" s="305"/>
      <c r="AP109" s="305"/>
      <c r="AQ109" s="109" t="s">
        <v>86</v>
      </c>
      <c r="AR109" s="64"/>
      <c r="AS109" s="110">
        <v>0</v>
      </c>
      <c r="AT109" s="111">
        <f t="shared" si="1"/>
        <v>0</v>
      </c>
      <c r="AU109" s="112">
        <f>'02-8 - Kôš na odpad, kôš ...'!P127</f>
        <v>0</v>
      </c>
      <c r="AV109" s="111">
        <f>'02-8 - Kôš na odpad, kôš ...'!J35</f>
        <v>0</v>
      </c>
      <c r="AW109" s="111">
        <f>'02-8 - Kôš na odpad, kôš ...'!J36</f>
        <v>0</v>
      </c>
      <c r="AX109" s="111">
        <f>'02-8 - Kôš na odpad, kôš ...'!J37</f>
        <v>0</v>
      </c>
      <c r="AY109" s="111">
        <f>'02-8 - Kôš na odpad, kôš ...'!J38</f>
        <v>0</v>
      </c>
      <c r="AZ109" s="111">
        <f>'02-8 - Kôš na odpad, kôš ...'!F35</f>
        <v>0</v>
      </c>
      <c r="BA109" s="111">
        <f>'02-8 - Kôš na odpad, kôš ...'!F36</f>
        <v>0</v>
      </c>
      <c r="BB109" s="111">
        <f>'02-8 - Kôš na odpad, kôš ...'!F37</f>
        <v>0</v>
      </c>
      <c r="BC109" s="111">
        <f>'02-8 - Kôš na odpad, kôš ...'!F38</f>
        <v>0</v>
      </c>
      <c r="BD109" s="113">
        <f>'02-8 - Kôš na odpad, kôš ...'!F39</f>
        <v>0</v>
      </c>
      <c r="BT109" s="114" t="s">
        <v>87</v>
      </c>
      <c r="BV109" s="114" t="s">
        <v>76</v>
      </c>
      <c r="BW109" s="114" t="s">
        <v>128</v>
      </c>
      <c r="BX109" s="114" t="s">
        <v>104</v>
      </c>
      <c r="CL109" s="114" t="s">
        <v>1</v>
      </c>
    </row>
    <row r="110" spans="1:91" s="4" customFormat="1" ht="16.5" customHeight="1">
      <c r="A110" s="107" t="s">
        <v>83</v>
      </c>
      <c r="B110" s="62"/>
      <c r="C110" s="108"/>
      <c r="D110" s="108"/>
      <c r="E110" s="287" t="s">
        <v>129</v>
      </c>
      <c r="F110" s="287"/>
      <c r="G110" s="287"/>
      <c r="H110" s="287"/>
      <c r="I110" s="287"/>
      <c r="J110" s="108"/>
      <c r="K110" s="287" t="s">
        <v>130</v>
      </c>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304">
        <f>'02-9 - Podzemný kontajner'!J32</f>
        <v>0</v>
      </c>
      <c r="AH110" s="305"/>
      <c r="AI110" s="305"/>
      <c r="AJ110" s="305"/>
      <c r="AK110" s="305"/>
      <c r="AL110" s="305"/>
      <c r="AM110" s="305"/>
      <c r="AN110" s="304">
        <f t="shared" si="0"/>
        <v>0</v>
      </c>
      <c r="AO110" s="305"/>
      <c r="AP110" s="305"/>
      <c r="AQ110" s="109" t="s">
        <v>86</v>
      </c>
      <c r="AR110" s="64"/>
      <c r="AS110" s="110">
        <v>0</v>
      </c>
      <c r="AT110" s="111">
        <f t="shared" si="1"/>
        <v>0</v>
      </c>
      <c r="AU110" s="112">
        <f>'02-9 - Podzemný kontajner'!P125</f>
        <v>0</v>
      </c>
      <c r="AV110" s="111">
        <f>'02-9 - Podzemný kontajner'!J35</f>
        <v>0</v>
      </c>
      <c r="AW110" s="111">
        <f>'02-9 - Podzemný kontajner'!J36</f>
        <v>0</v>
      </c>
      <c r="AX110" s="111">
        <f>'02-9 - Podzemný kontajner'!J37</f>
        <v>0</v>
      </c>
      <c r="AY110" s="111">
        <f>'02-9 - Podzemný kontajner'!J38</f>
        <v>0</v>
      </c>
      <c r="AZ110" s="111">
        <f>'02-9 - Podzemný kontajner'!F35</f>
        <v>0</v>
      </c>
      <c r="BA110" s="111">
        <f>'02-9 - Podzemný kontajner'!F36</f>
        <v>0</v>
      </c>
      <c r="BB110" s="111">
        <f>'02-9 - Podzemný kontajner'!F37</f>
        <v>0</v>
      </c>
      <c r="BC110" s="111">
        <f>'02-9 - Podzemný kontajner'!F38</f>
        <v>0</v>
      </c>
      <c r="BD110" s="113">
        <f>'02-9 - Podzemný kontajner'!F39</f>
        <v>0</v>
      </c>
      <c r="BT110" s="114" t="s">
        <v>87</v>
      </c>
      <c r="BV110" s="114" t="s">
        <v>76</v>
      </c>
      <c r="BW110" s="114" t="s">
        <v>131</v>
      </c>
      <c r="BX110" s="114" t="s">
        <v>104</v>
      </c>
      <c r="CL110" s="114" t="s">
        <v>1</v>
      </c>
    </row>
    <row r="111" spans="1:91" s="4" customFormat="1" ht="16.5" customHeight="1">
      <c r="A111" s="107" t="s">
        <v>83</v>
      </c>
      <c r="B111" s="62"/>
      <c r="C111" s="108"/>
      <c r="D111" s="108"/>
      <c r="E111" s="287" t="s">
        <v>132</v>
      </c>
      <c r="F111" s="287"/>
      <c r="G111" s="287"/>
      <c r="H111" s="287"/>
      <c r="I111" s="287"/>
      <c r="J111" s="108"/>
      <c r="K111" s="287" t="s">
        <v>133</v>
      </c>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304">
        <f>'02-11 - Trakčný stožiar, ...'!J32</f>
        <v>0</v>
      </c>
      <c r="AH111" s="305"/>
      <c r="AI111" s="305"/>
      <c r="AJ111" s="305"/>
      <c r="AK111" s="305"/>
      <c r="AL111" s="305"/>
      <c r="AM111" s="305"/>
      <c r="AN111" s="304">
        <f t="shared" si="0"/>
        <v>0</v>
      </c>
      <c r="AO111" s="305"/>
      <c r="AP111" s="305"/>
      <c r="AQ111" s="109" t="s">
        <v>86</v>
      </c>
      <c r="AR111" s="64"/>
      <c r="AS111" s="110">
        <v>0</v>
      </c>
      <c r="AT111" s="111">
        <f t="shared" si="1"/>
        <v>0</v>
      </c>
      <c r="AU111" s="112">
        <f>'02-11 - Trakčný stožiar, ...'!P127</f>
        <v>0</v>
      </c>
      <c r="AV111" s="111">
        <f>'02-11 - Trakčný stožiar, ...'!J35</f>
        <v>0</v>
      </c>
      <c r="AW111" s="111">
        <f>'02-11 - Trakčný stožiar, ...'!J36</f>
        <v>0</v>
      </c>
      <c r="AX111" s="111">
        <f>'02-11 - Trakčný stožiar, ...'!J37</f>
        <v>0</v>
      </c>
      <c r="AY111" s="111">
        <f>'02-11 - Trakčný stožiar, ...'!J38</f>
        <v>0</v>
      </c>
      <c r="AZ111" s="111">
        <f>'02-11 - Trakčný stožiar, ...'!F35</f>
        <v>0</v>
      </c>
      <c r="BA111" s="111">
        <f>'02-11 - Trakčný stožiar, ...'!F36</f>
        <v>0</v>
      </c>
      <c r="BB111" s="111">
        <f>'02-11 - Trakčný stožiar, ...'!F37</f>
        <v>0</v>
      </c>
      <c r="BC111" s="111">
        <f>'02-11 - Trakčný stožiar, ...'!F38</f>
        <v>0</v>
      </c>
      <c r="BD111" s="113">
        <f>'02-11 - Trakčný stožiar, ...'!F39</f>
        <v>0</v>
      </c>
      <c r="BT111" s="114" t="s">
        <v>87</v>
      </c>
      <c r="BV111" s="114" t="s">
        <v>76</v>
      </c>
      <c r="BW111" s="114" t="s">
        <v>134</v>
      </c>
      <c r="BX111" s="114" t="s">
        <v>104</v>
      </c>
      <c r="CL111" s="114" t="s">
        <v>1</v>
      </c>
    </row>
    <row r="112" spans="1:91" s="7" customFormat="1" ht="16.5" customHeight="1">
      <c r="A112" s="107" t="s">
        <v>83</v>
      </c>
      <c r="B112" s="97"/>
      <c r="C112" s="98"/>
      <c r="D112" s="309" t="s">
        <v>135</v>
      </c>
      <c r="E112" s="309"/>
      <c r="F112" s="309"/>
      <c r="G112" s="309"/>
      <c r="H112" s="309"/>
      <c r="I112" s="99"/>
      <c r="J112" s="309" t="s">
        <v>136</v>
      </c>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1">
        <f>'SO 03 - Komunikácie a spe...'!J30</f>
        <v>0</v>
      </c>
      <c r="AH112" s="302"/>
      <c r="AI112" s="302"/>
      <c r="AJ112" s="302"/>
      <c r="AK112" s="302"/>
      <c r="AL112" s="302"/>
      <c r="AM112" s="302"/>
      <c r="AN112" s="301">
        <f t="shared" si="0"/>
        <v>0</v>
      </c>
      <c r="AO112" s="302"/>
      <c r="AP112" s="302"/>
      <c r="AQ112" s="100" t="s">
        <v>80</v>
      </c>
      <c r="AR112" s="101"/>
      <c r="AS112" s="102">
        <v>0</v>
      </c>
      <c r="AT112" s="103">
        <f t="shared" si="1"/>
        <v>0</v>
      </c>
      <c r="AU112" s="104">
        <f>'SO 03 - Komunikácie a spe...'!P126</f>
        <v>0</v>
      </c>
      <c r="AV112" s="103">
        <f>'SO 03 - Komunikácie a spe...'!J33</f>
        <v>0</v>
      </c>
      <c r="AW112" s="103">
        <f>'SO 03 - Komunikácie a spe...'!J34</f>
        <v>0</v>
      </c>
      <c r="AX112" s="103">
        <f>'SO 03 - Komunikácie a spe...'!J35</f>
        <v>0</v>
      </c>
      <c r="AY112" s="103">
        <f>'SO 03 - Komunikácie a spe...'!J36</f>
        <v>0</v>
      </c>
      <c r="AZ112" s="103">
        <f>'SO 03 - Komunikácie a spe...'!F33</f>
        <v>0</v>
      </c>
      <c r="BA112" s="103">
        <f>'SO 03 - Komunikácie a spe...'!F34</f>
        <v>0</v>
      </c>
      <c r="BB112" s="103">
        <f>'SO 03 - Komunikácie a spe...'!F35</f>
        <v>0</v>
      </c>
      <c r="BC112" s="103">
        <f>'SO 03 - Komunikácie a spe...'!F36</f>
        <v>0</v>
      </c>
      <c r="BD112" s="105">
        <f>'SO 03 - Komunikácie a spe...'!F37</f>
        <v>0</v>
      </c>
      <c r="BT112" s="106" t="s">
        <v>81</v>
      </c>
      <c r="BV112" s="106" t="s">
        <v>76</v>
      </c>
      <c r="BW112" s="106" t="s">
        <v>137</v>
      </c>
      <c r="BX112" s="106" t="s">
        <v>5</v>
      </c>
      <c r="CL112" s="106" t="s">
        <v>1</v>
      </c>
      <c r="CM112" s="106" t="s">
        <v>74</v>
      </c>
    </row>
    <row r="113" spans="1:91" s="7" customFormat="1" ht="16.5" customHeight="1">
      <c r="B113" s="97"/>
      <c r="C113" s="98"/>
      <c r="D113" s="309" t="s">
        <v>138</v>
      </c>
      <c r="E113" s="309"/>
      <c r="F113" s="309"/>
      <c r="G113" s="309"/>
      <c r="H113" s="309"/>
      <c r="I113" s="99"/>
      <c r="J113" s="309" t="s">
        <v>139</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3">
        <f>ROUND(SUM(AG114:AG115),2)</f>
        <v>0</v>
      </c>
      <c r="AH113" s="302"/>
      <c r="AI113" s="302"/>
      <c r="AJ113" s="302"/>
      <c r="AK113" s="302"/>
      <c r="AL113" s="302"/>
      <c r="AM113" s="302"/>
      <c r="AN113" s="301">
        <f t="shared" si="0"/>
        <v>0</v>
      </c>
      <c r="AO113" s="302"/>
      <c r="AP113" s="302"/>
      <c r="AQ113" s="100" t="s">
        <v>80</v>
      </c>
      <c r="AR113" s="101"/>
      <c r="AS113" s="102">
        <f>ROUND(SUM(AS114:AS115),2)</f>
        <v>0</v>
      </c>
      <c r="AT113" s="103">
        <f t="shared" si="1"/>
        <v>0</v>
      </c>
      <c r="AU113" s="104">
        <f>ROUND(SUM(AU114:AU115),5)</f>
        <v>0</v>
      </c>
      <c r="AV113" s="103">
        <f>ROUND(AZ113*L29,2)</f>
        <v>0</v>
      </c>
      <c r="AW113" s="103">
        <f>ROUND(BA113*L30,2)</f>
        <v>0</v>
      </c>
      <c r="AX113" s="103">
        <f>ROUND(BB113*L29,2)</f>
        <v>0</v>
      </c>
      <c r="AY113" s="103">
        <f>ROUND(BC113*L30,2)</f>
        <v>0</v>
      </c>
      <c r="AZ113" s="103">
        <f>ROUND(SUM(AZ114:AZ115),2)</f>
        <v>0</v>
      </c>
      <c r="BA113" s="103">
        <f>ROUND(SUM(BA114:BA115),2)</f>
        <v>0</v>
      </c>
      <c r="BB113" s="103">
        <f>ROUND(SUM(BB114:BB115),2)</f>
        <v>0</v>
      </c>
      <c r="BC113" s="103">
        <f>ROUND(SUM(BC114:BC115),2)</f>
        <v>0</v>
      </c>
      <c r="BD113" s="105">
        <f>ROUND(SUM(BD114:BD115),2)</f>
        <v>0</v>
      </c>
      <c r="BS113" s="106" t="s">
        <v>73</v>
      </c>
      <c r="BT113" s="106" t="s">
        <v>81</v>
      </c>
      <c r="BU113" s="106" t="s">
        <v>75</v>
      </c>
      <c r="BV113" s="106" t="s">
        <v>76</v>
      </c>
      <c r="BW113" s="106" t="s">
        <v>140</v>
      </c>
      <c r="BX113" s="106" t="s">
        <v>5</v>
      </c>
      <c r="CL113" s="106" t="s">
        <v>1</v>
      </c>
      <c r="CM113" s="106" t="s">
        <v>74</v>
      </c>
    </row>
    <row r="114" spans="1:91" s="4" customFormat="1" ht="16.5" customHeight="1">
      <c r="A114" s="107" t="s">
        <v>83</v>
      </c>
      <c r="B114" s="62"/>
      <c r="C114" s="108"/>
      <c r="D114" s="108"/>
      <c r="E114" s="287" t="s">
        <v>141</v>
      </c>
      <c r="F114" s="287"/>
      <c r="G114" s="287"/>
      <c r="H114" s="287"/>
      <c r="I114" s="287"/>
      <c r="J114" s="108"/>
      <c r="K114" s="287" t="s">
        <v>139</v>
      </c>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304">
        <f>'04-1 - Dažďová kanalizácia'!J32</f>
        <v>0</v>
      </c>
      <c r="AH114" s="305"/>
      <c r="AI114" s="305"/>
      <c r="AJ114" s="305"/>
      <c r="AK114" s="305"/>
      <c r="AL114" s="305"/>
      <c r="AM114" s="305"/>
      <c r="AN114" s="304">
        <f t="shared" si="0"/>
        <v>0</v>
      </c>
      <c r="AO114" s="305"/>
      <c r="AP114" s="305"/>
      <c r="AQ114" s="109" t="s">
        <v>86</v>
      </c>
      <c r="AR114" s="64"/>
      <c r="AS114" s="110">
        <v>0</v>
      </c>
      <c r="AT114" s="111">
        <f t="shared" si="1"/>
        <v>0</v>
      </c>
      <c r="AU114" s="112">
        <f>'04-1 - Dažďová kanalizácia'!P128</f>
        <v>0</v>
      </c>
      <c r="AV114" s="111">
        <f>'04-1 - Dažďová kanalizácia'!J35</f>
        <v>0</v>
      </c>
      <c r="AW114" s="111">
        <f>'04-1 - Dažďová kanalizácia'!J36</f>
        <v>0</v>
      </c>
      <c r="AX114" s="111">
        <f>'04-1 - Dažďová kanalizácia'!J37</f>
        <v>0</v>
      </c>
      <c r="AY114" s="111">
        <f>'04-1 - Dažďová kanalizácia'!J38</f>
        <v>0</v>
      </c>
      <c r="AZ114" s="111">
        <f>'04-1 - Dažďová kanalizácia'!F35</f>
        <v>0</v>
      </c>
      <c r="BA114" s="111">
        <f>'04-1 - Dažďová kanalizácia'!F36</f>
        <v>0</v>
      </c>
      <c r="BB114" s="111">
        <f>'04-1 - Dažďová kanalizácia'!F37</f>
        <v>0</v>
      </c>
      <c r="BC114" s="111">
        <f>'04-1 - Dažďová kanalizácia'!F38</f>
        <v>0</v>
      </c>
      <c r="BD114" s="113">
        <f>'04-1 - Dažďová kanalizácia'!F39</f>
        <v>0</v>
      </c>
      <c r="BT114" s="114" t="s">
        <v>87</v>
      </c>
      <c r="BV114" s="114" t="s">
        <v>76</v>
      </c>
      <c r="BW114" s="114" t="s">
        <v>142</v>
      </c>
      <c r="BX114" s="114" t="s">
        <v>140</v>
      </c>
      <c r="CL114" s="114" t="s">
        <v>1</v>
      </c>
    </row>
    <row r="115" spans="1:91" s="4" customFormat="1" ht="16.5" customHeight="1">
      <c r="A115" s="107" t="s">
        <v>83</v>
      </c>
      <c r="B115" s="62"/>
      <c r="C115" s="108"/>
      <c r="D115" s="108"/>
      <c r="E115" s="287" t="s">
        <v>143</v>
      </c>
      <c r="F115" s="287"/>
      <c r="G115" s="287"/>
      <c r="H115" s="287"/>
      <c r="I115" s="287"/>
      <c r="J115" s="108"/>
      <c r="K115" s="287" t="s">
        <v>144</v>
      </c>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304">
        <f>'04-2 - Automatické zavlaž...'!J32</f>
        <v>0</v>
      </c>
      <c r="AH115" s="305"/>
      <c r="AI115" s="305"/>
      <c r="AJ115" s="305"/>
      <c r="AK115" s="305"/>
      <c r="AL115" s="305"/>
      <c r="AM115" s="305"/>
      <c r="AN115" s="304">
        <f t="shared" si="0"/>
        <v>0</v>
      </c>
      <c r="AO115" s="305"/>
      <c r="AP115" s="305"/>
      <c r="AQ115" s="109" t="s">
        <v>86</v>
      </c>
      <c r="AR115" s="64"/>
      <c r="AS115" s="110">
        <v>0</v>
      </c>
      <c r="AT115" s="111">
        <f t="shared" si="1"/>
        <v>0</v>
      </c>
      <c r="AU115" s="112">
        <f>'04-2 - Automatické zavlaž...'!P129</f>
        <v>0</v>
      </c>
      <c r="AV115" s="111">
        <f>'04-2 - Automatické zavlaž...'!J35</f>
        <v>0</v>
      </c>
      <c r="AW115" s="111">
        <f>'04-2 - Automatické zavlaž...'!J36</f>
        <v>0</v>
      </c>
      <c r="AX115" s="111">
        <f>'04-2 - Automatické zavlaž...'!J37</f>
        <v>0</v>
      </c>
      <c r="AY115" s="111">
        <f>'04-2 - Automatické zavlaž...'!J38</f>
        <v>0</v>
      </c>
      <c r="AZ115" s="111">
        <f>'04-2 - Automatické zavlaž...'!F35</f>
        <v>0</v>
      </c>
      <c r="BA115" s="111">
        <f>'04-2 - Automatické zavlaž...'!F36</f>
        <v>0</v>
      </c>
      <c r="BB115" s="111">
        <f>'04-2 - Automatické zavlaž...'!F37</f>
        <v>0</v>
      </c>
      <c r="BC115" s="111">
        <f>'04-2 - Automatické zavlaž...'!F38</f>
        <v>0</v>
      </c>
      <c r="BD115" s="113">
        <f>'04-2 - Automatické zavlaž...'!F39</f>
        <v>0</v>
      </c>
      <c r="BT115" s="114" t="s">
        <v>87</v>
      </c>
      <c r="BV115" s="114" t="s">
        <v>76</v>
      </c>
      <c r="BW115" s="114" t="s">
        <v>145</v>
      </c>
      <c r="BX115" s="114" t="s">
        <v>140</v>
      </c>
      <c r="CL115" s="114" t="s">
        <v>1</v>
      </c>
    </row>
    <row r="116" spans="1:91" s="7" customFormat="1" ht="16.5" customHeight="1">
      <c r="B116" s="97"/>
      <c r="C116" s="98"/>
      <c r="D116" s="309" t="s">
        <v>146</v>
      </c>
      <c r="E116" s="309"/>
      <c r="F116" s="309"/>
      <c r="G116" s="309"/>
      <c r="H116" s="309"/>
      <c r="I116" s="99"/>
      <c r="J116" s="309" t="s">
        <v>147</v>
      </c>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3">
        <f>ROUND(AG117+AG120,2)</f>
        <v>0</v>
      </c>
      <c r="AH116" s="302"/>
      <c r="AI116" s="302"/>
      <c r="AJ116" s="302"/>
      <c r="AK116" s="302"/>
      <c r="AL116" s="302"/>
      <c r="AM116" s="302"/>
      <c r="AN116" s="301">
        <f t="shared" si="0"/>
        <v>0</v>
      </c>
      <c r="AO116" s="302"/>
      <c r="AP116" s="302"/>
      <c r="AQ116" s="100" t="s">
        <v>80</v>
      </c>
      <c r="AR116" s="101"/>
      <c r="AS116" s="102">
        <f>ROUND(AS117+AS120,2)</f>
        <v>0</v>
      </c>
      <c r="AT116" s="103">
        <f t="shared" si="1"/>
        <v>0</v>
      </c>
      <c r="AU116" s="104">
        <f>ROUND(AU117+AU120,5)</f>
        <v>0</v>
      </c>
      <c r="AV116" s="103">
        <f>ROUND(AZ116*L29,2)</f>
        <v>0</v>
      </c>
      <c r="AW116" s="103">
        <f>ROUND(BA116*L30,2)</f>
        <v>0</v>
      </c>
      <c r="AX116" s="103">
        <f>ROUND(BB116*L29,2)</f>
        <v>0</v>
      </c>
      <c r="AY116" s="103">
        <f>ROUND(BC116*L30,2)</f>
        <v>0</v>
      </c>
      <c r="AZ116" s="103">
        <f>ROUND(AZ117+AZ120,2)</f>
        <v>0</v>
      </c>
      <c r="BA116" s="103">
        <f>ROUND(BA117+BA120,2)</f>
        <v>0</v>
      </c>
      <c r="BB116" s="103">
        <f>ROUND(BB117+BB120,2)</f>
        <v>0</v>
      </c>
      <c r="BC116" s="103">
        <f>ROUND(BC117+BC120,2)</f>
        <v>0</v>
      </c>
      <c r="BD116" s="105">
        <f>ROUND(BD117+BD120,2)</f>
        <v>0</v>
      </c>
      <c r="BS116" s="106" t="s">
        <v>73</v>
      </c>
      <c r="BT116" s="106" t="s">
        <v>81</v>
      </c>
      <c r="BU116" s="106" t="s">
        <v>75</v>
      </c>
      <c r="BV116" s="106" t="s">
        <v>76</v>
      </c>
      <c r="BW116" s="106" t="s">
        <v>148</v>
      </c>
      <c r="BX116" s="106" t="s">
        <v>5</v>
      </c>
      <c r="CL116" s="106" t="s">
        <v>1</v>
      </c>
      <c r="CM116" s="106" t="s">
        <v>74</v>
      </c>
    </row>
    <row r="117" spans="1:91" s="4" customFormat="1" ht="16.5" customHeight="1">
      <c r="B117" s="62"/>
      <c r="C117" s="108"/>
      <c r="D117" s="108"/>
      <c r="E117" s="287" t="s">
        <v>149</v>
      </c>
      <c r="F117" s="287"/>
      <c r="G117" s="287"/>
      <c r="H117" s="287"/>
      <c r="I117" s="287"/>
      <c r="J117" s="108"/>
      <c r="K117" s="287" t="s">
        <v>150</v>
      </c>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306">
        <f>ROUND(SUM(AG118:AG119),2)</f>
        <v>0</v>
      </c>
      <c r="AH117" s="305"/>
      <c r="AI117" s="305"/>
      <c r="AJ117" s="305"/>
      <c r="AK117" s="305"/>
      <c r="AL117" s="305"/>
      <c r="AM117" s="305"/>
      <c r="AN117" s="304">
        <f t="shared" si="0"/>
        <v>0</v>
      </c>
      <c r="AO117" s="305"/>
      <c r="AP117" s="305"/>
      <c r="AQ117" s="109" t="s">
        <v>86</v>
      </c>
      <c r="AR117" s="64"/>
      <c r="AS117" s="110">
        <f>ROUND(SUM(AS118:AS119),2)</f>
        <v>0</v>
      </c>
      <c r="AT117" s="111">
        <f t="shared" si="1"/>
        <v>0</v>
      </c>
      <c r="AU117" s="112">
        <f>ROUND(SUM(AU118:AU119),5)</f>
        <v>0</v>
      </c>
      <c r="AV117" s="111">
        <f>ROUND(AZ117*L29,2)</f>
        <v>0</v>
      </c>
      <c r="AW117" s="111">
        <f>ROUND(BA117*L30,2)</f>
        <v>0</v>
      </c>
      <c r="AX117" s="111">
        <f>ROUND(BB117*L29,2)</f>
        <v>0</v>
      </c>
      <c r="AY117" s="111">
        <f>ROUND(BC117*L30,2)</f>
        <v>0</v>
      </c>
      <c r="AZ117" s="111">
        <f>ROUND(SUM(AZ118:AZ119),2)</f>
        <v>0</v>
      </c>
      <c r="BA117" s="111">
        <f>ROUND(SUM(BA118:BA119),2)</f>
        <v>0</v>
      </c>
      <c r="BB117" s="111">
        <f>ROUND(SUM(BB118:BB119),2)</f>
        <v>0</v>
      </c>
      <c r="BC117" s="111">
        <f>ROUND(SUM(BC118:BC119),2)</f>
        <v>0</v>
      </c>
      <c r="BD117" s="113">
        <f>ROUND(SUM(BD118:BD119),2)</f>
        <v>0</v>
      </c>
      <c r="BS117" s="114" t="s">
        <v>73</v>
      </c>
      <c r="BT117" s="114" t="s">
        <v>87</v>
      </c>
      <c r="BU117" s="114" t="s">
        <v>75</v>
      </c>
      <c r="BV117" s="114" t="s">
        <v>76</v>
      </c>
      <c r="BW117" s="114" t="s">
        <v>151</v>
      </c>
      <c r="BX117" s="114" t="s">
        <v>148</v>
      </c>
      <c r="CL117" s="114" t="s">
        <v>1</v>
      </c>
    </row>
    <row r="118" spans="1:91" s="4" customFormat="1" ht="16.5" customHeight="1">
      <c r="A118" s="107" t="s">
        <v>83</v>
      </c>
      <c r="B118" s="62"/>
      <c r="C118" s="108"/>
      <c r="D118" s="108"/>
      <c r="E118" s="108"/>
      <c r="F118" s="287" t="s">
        <v>152</v>
      </c>
      <c r="G118" s="287"/>
      <c r="H118" s="287"/>
      <c r="I118" s="287"/>
      <c r="J118" s="287"/>
      <c r="K118" s="108"/>
      <c r="L118" s="287" t="s">
        <v>153</v>
      </c>
      <c r="M118" s="287"/>
      <c r="N118" s="287"/>
      <c r="O118" s="287"/>
      <c r="P118" s="287"/>
      <c r="Q118" s="287"/>
      <c r="R118" s="287"/>
      <c r="S118" s="287"/>
      <c r="T118" s="287"/>
      <c r="U118" s="287"/>
      <c r="V118" s="287"/>
      <c r="W118" s="287"/>
      <c r="X118" s="287"/>
      <c r="Y118" s="287"/>
      <c r="Z118" s="287"/>
      <c r="AA118" s="287"/>
      <c r="AB118" s="287"/>
      <c r="AC118" s="287"/>
      <c r="AD118" s="287"/>
      <c r="AE118" s="287"/>
      <c r="AF118" s="287"/>
      <c r="AG118" s="304">
        <f>'05-1-1 - Verejné osvetlen...'!J34</f>
        <v>0</v>
      </c>
      <c r="AH118" s="305"/>
      <c r="AI118" s="305"/>
      <c r="AJ118" s="305"/>
      <c r="AK118" s="305"/>
      <c r="AL118" s="305"/>
      <c r="AM118" s="305"/>
      <c r="AN118" s="304">
        <f t="shared" si="0"/>
        <v>0</v>
      </c>
      <c r="AO118" s="305"/>
      <c r="AP118" s="305"/>
      <c r="AQ118" s="109" t="s">
        <v>86</v>
      </c>
      <c r="AR118" s="64"/>
      <c r="AS118" s="110">
        <v>0</v>
      </c>
      <c r="AT118" s="111">
        <f t="shared" si="1"/>
        <v>0</v>
      </c>
      <c r="AU118" s="112">
        <f>'05-1-1 - Verejné osvetlen...'!P135</f>
        <v>0</v>
      </c>
      <c r="AV118" s="111">
        <f>'05-1-1 - Verejné osvetlen...'!J37</f>
        <v>0</v>
      </c>
      <c r="AW118" s="111">
        <f>'05-1-1 - Verejné osvetlen...'!J38</f>
        <v>0</v>
      </c>
      <c r="AX118" s="111">
        <f>'05-1-1 - Verejné osvetlen...'!J39</f>
        <v>0</v>
      </c>
      <c r="AY118" s="111">
        <f>'05-1-1 - Verejné osvetlen...'!J40</f>
        <v>0</v>
      </c>
      <c r="AZ118" s="111">
        <f>'05-1-1 - Verejné osvetlen...'!F37</f>
        <v>0</v>
      </c>
      <c r="BA118" s="111">
        <f>'05-1-1 - Verejné osvetlen...'!F38</f>
        <v>0</v>
      </c>
      <c r="BB118" s="111">
        <f>'05-1-1 - Verejné osvetlen...'!F39</f>
        <v>0</v>
      </c>
      <c r="BC118" s="111">
        <f>'05-1-1 - Verejné osvetlen...'!F40</f>
        <v>0</v>
      </c>
      <c r="BD118" s="113">
        <f>'05-1-1 - Verejné osvetlen...'!F41</f>
        <v>0</v>
      </c>
      <c r="BT118" s="114" t="s">
        <v>94</v>
      </c>
      <c r="BV118" s="114" t="s">
        <v>76</v>
      </c>
      <c r="BW118" s="114" t="s">
        <v>154</v>
      </c>
      <c r="BX118" s="114" t="s">
        <v>151</v>
      </c>
      <c r="CL118" s="114" t="s">
        <v>1</v>
      </c>
    </row>
    <row r="119" spans="1:91" s="4" customFormat="1" ht="23.25" customHeight="1">
      <c r="A119" s="107" t="s">
        <v>83</v>
      </c>
      <c r="B119" s="62"/>
      <c r="C119" s="108"/>
      <c r="D119" s="108"/>
      <c r="E119" s="108"/>
      <c r="F119" s="287" t="s">
        <v>155</v>
      </c>
      <c r="G119" s="287"/>
      <c r="H119" s="287"/>
      <c r="I119" s="287"/>
      <c r="J119" s="287"/>
      <c r="K119" s="108"/>
      <c r="L119" s="287" t="s">
        <v>156</v>
      </c>
      <c r="M119" s="287"/>
      <c r="N119" s="287"/>
      <c r="O119" s="287"/>
      <c r="P119" s="287"/>
      <c r="Q119" s="287"/>
      <c r="R119" s="287"/>
      <c r="S119" s="287"/>
      <c r="T119" s="287"/>
      <c r="U119" s="287"/>
      <c r="V119" s="287"/>
      <c r="W119" s="287"/>
      <c r="X119" s="287"/>
      <c r="Y119" s="287"/>
      <c r="Z119" s="287"/>
      <c r="AA119" s="287"/>
      <c r="AB119" s="287"/>
      <c r="AC119" s="287"/>
      <c r="AD119" s="287"/>
      <c r="AE119" s="287"/>
      <c r="AF119" s="287"/>
      <c r="AG119" s="304">
        <f>'05-1-2 - Verejné osvetlen...'!J34</f>
        <v>0</v>
      </c>
      <c r="AH119" s="305"/>
      <c r="AI119" s="305"/>
      <c r="AJ119" s="305"/>
      <c r="AK119" s="305"/>
      <c r="AL119" s="305"/>
      <c r="AM119" s="305"/>
      <c r="AN119" s="304">
        <f t="shared" si="0"/>
        <v>0</v>
      </c>
      <c r="AO119" s="305"/>
      <c r="AP119" s="305"/>
      <c r="AQ119" s="109" t="s">
        <v>86</v>
      </c>
      <c r="AR119" s="64"/>
      <c r="AS119" s="110">
        <v>0</v>
      </c>
      <c r="AT119" s="111">
        <f t="shared" si="1"/>
        <v>0</v>
      </c>
      <c r="AU119" s="112">
        <f>'05-1-2 - Verejné osvetlen...'!P129</f>
        <v>0</v>
      </c>
      <c r="AV119" s="111">
        <f>'05-1-2 - Verejné osvetlen...'!J37</f>
        <v>0</v>
      </c>
      <c r="AW119" s="111">
        <f>'05-1-2 - Verejné osvetlen...'!J38</f>
        <v>0</v>
      </c>
      <c r="AX119" s="111">
        <f>'05-1-2 - Verejné osvetlen...'!J39</f>
        <v>0</v>
      </c>
      <c r="AY119" s="111">
        <f>'05-1-2 - Verejné osvetlen...'!J40</f>
        <v>0</v>
      </c>
      <c r="AZ119" s="111">
        <f>'05-1-2 - Verejné osvetlen...'!F37</f>
        <v>0</v>
      </c>
      <c r="BA119" s="111">
        <f>'05-1-2 - Verejné osvetlen...'!F38</f>
        <v>0</v>
      </c>
      <c r="BB119" s="111">
        <f>'05-1-2 - Verejné osvetlen...'!F39</f>
        <v>0</v>
      </c>
      <c r="BC119" s="111">
        <f>'05-1-2 - Verejné osvetlen...'!F40</f>
        <v>0</v>
      </c>
      <c r="BD119" s="113">
        <f>'05-1-2 - Verejné osvetlen...'!F41</f>
        <v>0</v>
      </c>
      <c r="BT119" s="114" t="s">
        <v>94</v>
      </c>
      <c r="BV119" s="114" t="s">
        <v>76</v>
      </c>
      <c r="BW119" s="114" t="s">
        <v>157</v>
      </c>
      <c r="BX119" s="114" t="s">
        <v>151</v>
      </c>
      <c r="CL119" s="114" t="s">
        <v>1</v>
      </c>
    </row>
    <row r="120" spans="1:91" s="4" customFormat="1" ht="16.5" customHeight="1">
      <c r="B120" s="62"/>
      <c r="C120" s="108"/>
      <c r="D120" s="108"/>
      <c r="E120" s="287" t="s">
        <v>158</v>
      </c>
      <c r="F120" s="287"/>
      <c r="G120" s="287"/>
      <c r="H120" s="287"/>
      <c r="I120" s="287"/>
      <c r="J120" s="108"/>
      <c r="K120" s="287" t="s">
        <v>159</v>
      </c>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306">
        <f>ROUND(SUM(AG121:AG122),2)</f>
        <v>0</v>
      </c>
      <c r="AH120" s="305"/>
      <c r="AI120" s="305"/>
      <c r="AJ120" s="305"/>
      <c r="AK120" s="305"/>
      <c r="AL120" s="305"/>
      <c r="AM120" s="305"/>
      <c r="AN120" s="304">
        <f t="shared" si="0"/>
        <v>0</v>
      </c>
      <c r="AO120" s="305"/>
      <c r="AP120" s="305"/>
      <c r="AQ120" s="109" t="s">
        <v>86</v>
      </c>
      <c r="AR120" s="64"/>
      <c r="AS120" s="110">
        <f>ROUND(SUM(AS121:AS122),2)</f>
        <v>0</v>
      </c>
      <c r="AT120" s="111">
        <f t="shared" si="1"/>
        <v>0</v>
      </c>
      <c r="AU120" s="112">
        <f>ROUND(SUM(AU121:AU122),5)</f>
        <v>0</v>
      </c>
      <c r="AV120" s="111">
        <f>ROUND(AZ120*L29,2)</f>
        <v>0</v>
      </c>
      <c r="AW120" s="111">
        <f>ROUND(BA120*L30,2)</f>
        <v>0</v>
      </c>
      <c r="AX120" s="111">
        <f>ROUND(BB120*L29,2)</f>
        <v>0</v>
      </c>
      <c r="AY120" s="111">
        <f>ROUND(BC120*L30,2)</f>
        <v>0</v>
      </c>
      <c r="AZ120" s="111">
        <f>ROUND(SUM(AZ121:AZ122),2)</f>
        <v>0</v>
      </c>
      <c r="BA120" s="111">
        <f>ROUND(SUM(BA121:BA122),2)</f>
        <v>0</v>
      </c>
      <c r="BB120" s="111">
        <f>ROUND(SUM(BB121:BB122),2)</f>
        <v>0</v>
      </c>
      <c r="BC120" s="111">
        <f>ROUND(SUM(BC121:BC122),2)</f>
        <v>0</v>
      </c>
      <c r="BD120" s="113">
        <f>ROUND(SUM(BD121:BD122),2)</f>
        <v>0</v>
      </c>
      <c r="BS120" s="114" t="s">
        <v>73</v>
      </c>
      <c r="BT120" s="114" t="s">
        <v>87</v>
      </c>
      <c r="BU120" s="114" t="s">
        <v>75</v>
      </c>
      <c r="BV120" s="114" t="s">
        <v>76</v>
      </c>
      <c r="BW120" s="114" t="s">
        <v>160</v>
      </c>
      <c r="BX120" s="114" t="s">
        <v>148</v>
      </c>
      <c r="CL120" s="114" t="s">
        <v>1</v>
      </c>
    </row>
    <row r="121" spans="1:91" s="4" customFormat="1" ht="16.5" customHeight="1">
      <c r="A121" s="107" t="s">
        <v>83</v>
      </c>
      <c r="B121" s="62"/>
      <c r="C121" s="108"/>
      <c r="D121" s="108"/>
      <c r="E121" s="108"/>
      <c r="F121" s="287" t="s">
        <v>161</v>
      </c>
      <c r="G121" s="287"/>
      <c r="H121" s="287"/>
      <c r="I121" s="287"/>
      <c r="J121" s="287"/>
      <c r="K121" s="108"/>
      <c r="L121" s="287" t="s">
        <v>162</v>
      </c>
      <c r="M121" s="287"/>
      <c r="N121" s="287"/>
      <c r="O121" s="287"/>
      <c r="P121" s="287"/>
      <c r="Q121" s="287"/>
      <c r="R121" s="287"/>
      <c r="S121" s="287"/>
      <c r="T121" s="287"/>
      <c r="U121" s="287"/>
      <c r="V121" s="287"/>
      <c r="W121" s="287"/>
      <c r="X121" s="287"/>
      <c r="Y121" s="287"/>
      <c r="Z121" s="287"/>
      <c r="AA121" s="287"/>
      <c r="AB121" s="287"/>
      <c r="AC121" s="287"/>
      <c r="AD121" s="287"/>
      <c r="AE121" s="287"/>
      <c r="AF121" s="287"/>
      <c r="AG121" s="304">
        <f>'05-2-1 - Parkovací systém'!J34</f>
        <v>0</v>
      </c>
      <c r="AH121" s="305"/>
      <c r="AI121" s="305"/>
      <c r="AJ121" s="305"/>
      <c r="AK121" s="305"/>
      <c r="AL121" s="305"/>
      <c r="AM121" s="305"/>
      <c r="AN121" s="304">
        <f t="shared" si="0"/>
        <v>0</v>
      </c>
      <c r="AO121" s="305"/>
      <c r="AP121" s="305"/>
      <c r="AQ121" s="109" t="s">
        <v>86</v>
      </c>
      <c r="AR121" s="64"/>
      <c r="AS121" s="110">
        <v>0</v>
      </c>
      <c r="AT121" s="111">
        <f t="shared" si="1"/>
        <v>0</v>
      </c>
      <c r="AU121" s="112">
        <f>'05-2-1 - Parkovací systém'!P127</f>
        <v>0</v>
      </c>
      <c r="AV121" s="111">
        <f>'05-2-1 - Parkovací systém'!J37</f>
        <v>0</v>
      </c>
      <c r="AW121" s="111">
        <f>'05-2-1 - Parkovací systém'!J38</f>
        <v>0</v>
      </c>
      <c r="AX121" s="111">
        <f>'05-2-1 - Parkovací systém'!J39</f>
        <v>0</v>
      </c>
      <c r="AY121" s="111">
        <f>'05-2-1 - Parkovací systém'!J40</f>
        <v>0</v>
      </c>
      <c r="AZ121" s="111">
        <f>'05-2-1 - Parkovací systém'!F37</f>
        <v>0</v>
      </c>
      <c r="BA121" s="111">
        <f>'05-2-1 - Parkovací systém'!F38</f>
        <v>0</v>
      </c>
      <c r="BB121" s="111">
        <f>'05-2-1 - Parkovací systém'!F39</f>
        <v>0</v>
      </c>
      <c r="BC121" s="111">
        <f>'05-2-1 - Parkovací systém'!F40</f>
        <v>0</v>
      </c>
      <c r="BD121" s="113">
        <f>'05-2-1 - Parkovací systém'!F41</f>
        <v>0</v>
      </c>
      <c r="BT121" s="114" t="s">
        <v>94</v>
      </c>
      <c r="BV121" s="114" t="s">
        <v>76</v>
      </c>
      <c r="BW121" s="114" t="s">
        <v>163</v>
      </c>
      <c r="BX121" s="114" t="s">
        <v>160</v>
      </c>
      <c r="CL121" s="114" t="s">
        <v>1</v>
      </c>
    </row>
    <row r="122" spans="1:91" s="4" customFormat="1" ht="16.5" customHeight="1">
      <c r="A122" s="107" t="s">
        <v>83</v>
      </c>
      <c r="B122" s="62"/>
      <c r="C122" s="108"/>
      <c r="D122" s="108"/>
      <c r="E122" s="108"/>
      <c r="F122" s="287" t="s">
        <v>164</v>
      </c>
      <c r="G122" s="287"/>
      <c r="H122" s="287"/>
      <c r="I122" s="287"/>
      <c r="J122" s="287"/>
      <c r="K122" s="108"/>
      <c r="L122" s="287" t="s">
        <v>165</v>
      </c>
      <c r="M122" s="287"/>
      <c r="N122" s="287"/>
      <c r="O122" s="287"/>
      <c r="P122" s="287"/>
      <c r="Q122" s="287"/>
      <c r="R122" s="287"/>
      <c r="S122" s="287"/>
      <c r="T122" s="287"/>
      <c r="U122" s="287"/>
      <c r="V122" s="287"/>
      <c r="W122" s="287"/>
      <c r="X122" s="287"/>
      <c r="Y122" s="287"/>
      <c r="Z122" s="287"/>
      <c r="AA122" s="287"/>
      <c r="AB122" s="287"/>
      <c r="AC122" s="287"/>
      <c r="AD122" s="287"/>
      <c r="AE122" s="287"/>
      <c r="AF122" s="287"/>
      <c r="AG122" s="304">
        <f>'05-2-2 - Kamerový systém'!J34</f>
        <v>0</v>
      </c>
      <c r="AH122" s="305"/>
      <c r="AI122" s="305"/>
      <c r="AJ122" s="305"/>
      <c r="AK122" s="305"/>
      <c r="AL122" s="305"/>
      <c r="AM122" s="305"/>
      <c r="AN122" s="304">
        <f t="shared" si="0"/>
        <v>0</v>
      </c>
      <c r="AO122" s="305"/>
      <c r="AP122" s="305"/>
      <c r="AQ122" s="109" t="s">
        <v>86</v>
      </c>
      <c r="AR122" s="64"/>
      <c r="AS122" s="110">
        <v>0</v>
      </c>
      <c r="AT122" s="111">
        <f t="shared" si="1"/>
        <v>0</v>
      </c>
      <c r="AU122" s="112">
        <f>'05-2-2 - Kamerový systém'!P130</f>
        <v>0</v>
      </c>
      <c r="AV122" s="111">
        <f>'05-2-2 - Kamerový systém'!J37</f>
        <v>0</v>
      </c>
      <c r="AW122" s="111">
        <f>'05-2-2 - Kamerový systém'!J38</f>
        <v>0</v>
      </c>
      <c r="AX122" s="111">
        <f>'05-2-2 - Kamerový systém'!J39</f>
        <v>0</v>
      </c>
      <c r="AY122" s="111">
        <f>'05-2-2 - Kamerový systém'!J40</f>
        <v>0</v>
      </c>
      <c r="AZ122" s="111">
        <f>'05-2-2 - Kamerový systém'!F37</f>
        <v>0</v>
      </c>
      <c r="BA122" s="111">
        <f>'05-2-2 - Kamerový systém'!F38</f>
        <v>0</v>
      </c>
      <c r="BB122" s="111">
        <f>'05-2-2 - Kamerový systém'!F39</f>
        <v>0</v>
      </c>
      <c r="BC122" s="111">
        <f>'05-2-2 - Kamerový systém'!F40</f>
        <v>0</v>
      </c>
      <c r="BD122" s="113">
        <f>'05-2-2 - Kamerový systém'!F41</f>
        <v>0</v>
      </c>
      <c r="BT122" s="114" t="s">
        <v>94</v>
      </c>
      <c r="BV122" s="114" t="s">
        <v>76</v>
      </c>
      <c r="BW122" s="114" t="s">
        <v>166</v>
      </c>
      <c r="BX122" s="114" t="s">
        <v>160</v>
      </c>
      <c r="CL122" s="114" t="s">
        <v>1</v>
      </c>
    </row>
    <row r="123" spans="1:91" s="7" customFormat="1" ht="16.5" customHeight="1">
      <c r="B123" s="97"/>
      <c r="C123" s="98"/>
      <c r="D123" s="309" t="s">
        <v>167</v>
      </c>
      <c r="E123" s="309"/>
      <c r="F123" s="309"/>
      <c r="G123" s="309"/>
      <c r="H123" s="309"/>
      <c r="I123" s="99"/>
      <c r="J123" s="309" t="s">
        <v>168</v>
      </c>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3">
        <f>ROUND(SUM(AG124:AG125),2)</f>
        <v>0</v>
      </c>
      <c r="AH123" s="302"/>
      <c r="AI123" s="302"/>
      <c r="AJ123" s="302"/>
      <c r="AK123" s="302"/>
      <c r="AL123" s="302"/>
      <c r="AM123" s="302"/>
      <c r="AN123" s="301">
        <f t="shared" si="0"/>
        <v>0</v>
      </c>
      <c r="AO123" s="302"/>
      <c r="AP123" s="302"/>
      <c r="AQ123" s="100" t="s">
        <v>80</v>
      </c>
      <c r="AR123" s="101"/>
      <c r="AS123" s="102">
        <f>ROUND(SUM(AS124:AS125),2)</f>
        <v>0</v>
      </c>
      <c r="AT123" s="103">
        <f t="shared" si="1"/>
        <v>0</v>
      </c>
      <c r="AU123" s="104">
        <f>ROUND(SUM(AU124:AU125),5)</f>
        <v>0</v>
      </c>
      <c r="AV123" s="103">
        <f>ROUND(AZ123*L29,2)</f>
        <v>0</v>
      </c>
      <c r="AW123" s="103">
        <f>ROUND(BA123*L30,2)</f>
        <v>0</v>
      </c>
      <c r="AX123" s="103">
        <f>ROUND(BB123*L29,2)</f>
        <v>0</v>
      </c>
      <c r="AY123" s="103">
        <f>ROUND(BC123*L30,2)</f>
        <v>0</v>
      </c>
      <c r="AZ123" s="103">
        <f>ROUND(SUM(AZ124:AZ125),2)</f>
        <v>0</v>
      </c>
      <c r="BA123" s="103">
        <f>ROUND(SUM(BA124:BA125),2)</f>
        <v>0</v>
      </c>
      <c r="BB123" s="103">
        <f>ROUND(SUM(BB124:BB125),2)</f>
        <v>0</v>
      </c>
      <c r="BC123" s="103">
        <f>ROUND(SUM(BC124:BC125),2)</f>
        <v>0</v>
      </c>
      <c r="BD123" s="105">
        <f>ROUND(SUM(BD124:BD125),2)</f>
        <v>0</v>
      </c>
      <c r="BS123" s="106" t="s">
        <v>73</v>
      </c>
      <c r="BT123" s="106" t="s">
        <v>81</v>
      </c>
      <c r="BV123" s="106" t="s">
        <v>76</v>
      </c>
      <c r="BW123" s="106" t="s">
        <v>169</v>
      </c>
      <c r="BX123" s="106" t="s">
        <v>5</v>
      </c>
      <c r="CL123" s="106" t="s">
        <v>1</v>
      </c>
      <c r="CM123" s="106" t="s">
        <v>74</v>
      </c>
    </row>
    <row r="124" spans="1:91" s="4" customFormat="1" ht="16.5" customHeight="1">
      <c r="A124" s="107" t="s">
        <v>83</v>
      </c>
      <c r="B124" s="62"/>
      <c r="C124" s="108"/>
      <c r="D124" s="108"/>
      <c r="E124" s="287" t="s">
        <v>167</v>
      </c>
      <c r="F124" s="287"/>
      <c r="G124" s="287"/>
      <c r="H124" s="287"/>
      <c r="I124" s="287"/>
      <c r="J124" s="108"/>
      <c r="K124" s="287" t="s">
        <v>168</v>
      </c>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304">
        <f>'SO 06 - SADOVNÍCKE ÚPRAVY'!J30</f>
        <v>0</v>
      </c>
      <c r="AH124" s="305"/>
      <c r="AI124" s="305"/>
      <c r="AJ124" s="305"/>
      <c r="AK124" s="305"/>
      <c r="AL124" s="305"/>
      <c r="AM124" s="305"/>
      <c r="AN124" s="304">
        <f t="shared" si="0"/>
        <v>0</v>
      </c>
      <c r="AO124" s="305"/>
      <c r="AP124" s="305"/>
      <c r="AQ124" s="109" t="s">
        <v>86</v>
      </c>
      <c r="AR124" s="64"/>
      <c r="AS124" s="110">
        <v>0</v>
      </c>
      <c r="AT124" s="111">
        <f t="shared" si="1"/>
        <v>0</v>
      </c>
      <c r="AU124" s="112">
        <f>'SO 06 - SADOVNÍCKE ÚPRAVY'!P121</f>
        <v>0</v>
      </c>
      <c r="AV124" s="111">
        <f>'SO 06 - SADOVNÍCKE ÚPRAVY'!J33</f>
        <v>0</v>
      </c>
      <c r="AW124" s="111">
        <f>'SO 06 - SADOVNÍCKE ÚPRAVY'!J34</f>
        <v>0</v>
      </c>
      <c r="AX124" s="111">
        <f>'SO 06 - SADOVNÍCKE ÚPRAVY'!J35</f>
        <v>0</v>
      </c>
      <c r="AY124" s="111">
        <f>'SO 06 - SADOVNÍCKE ÚPRAVY'!J36</f>
        <v>0</v>
      </c>
      <c r="AZ124" s="111">
        <f>'SO 06 - SADOVNÍCKE ÚPRAVY'!F33</f>
        <v>0</v>
      </c>
      <c r="BA124" s="111">
        <f>'SO 06 - SADOVNÍCKE ÚPRAVY'!F34</f>
        <v>0</v>
      </c>
      <c r="BB124" s="111">
        <f>'SO 06 - SADOVNÍCKE ÚPRAVY'!F35</f>
        <v>0</v>
      </c>
      <c r="BC124" s="111">
        <f>'SO 06 - SADOVNÍCKE ÚPRAVY'!F36</f>
        <v>0</v>
      </c>
      <c r="BD124" s="113">
        <f>'SO 06 - SADOVNÍCKE ÚPRAVY'!F37</f>
        <v>0</v>
      </c>
      <c r="BT124" s="114" t="s">
        <v>87</v>
      </c>
      <c r="BU124" s="114" t="s">
        <v>170</v>
      </c>
      <c r="BV124" s="114" t="s">
        <v>76</v>
      </c>
      <c r="BW124" s="114" t="s">
        <v>169</v>
      </c>
      <c r="BX124" s="114" t="s">
        <v>5</v>
      </c>
      <c r="CL124" s="114" t="s">
        <v>1</v>
      </c>
      <c r="CM124" s="114" t="s">
        <v>74</v>
      </c>
    </row>
    <row r="125" spans="1:91" s="4" customFormat="1" ht="16.5" customHeight="1">
      <c r="A125" s="107" t="s">
        <v>83</v>
      </c>
      <c r="B125" s="62"/>
      <c r="C125" s="108"/>
      <c r="D125" s="108"/>
      <c r="E125" s="287" t="s">
        <v>171</v>
      </c>
      <c r="F125" s="287"/>
      <c r="G125" s="287"/>
      <c r="H125" s="287"/>
      <c r="I125" s="287"/>
      <c r="J125" s="108"/>
      <c r="K125" s="287" t="s">
        <v>172</v>
      </c>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304">
        <f>'06-1 - Prekoreniteľné pôd...'!J32</f>
        <v>0</v>
      </c>
      <c r="AH125" s="305"/>
      <c r="AI125" s="305"/>
      <c r="AJ125" s="305"/>
      <c r="AK125" s="305"/>
      <c r="AL125" s="305"/>
      <c r="AM125" s="305"/>
      <c r="AN125" s="304">
        <f t="shared" si="0"/>
        <v>0</v>
      </c>
      <c r="AO125" s="305"/>
      <c r="AP125" s="305"/>
      <c r="AQ125" s="109" t="s">
        <v>86</v>
      </c>
      <c r="AR125" s="64"/>
      <c r="AS125" s="115">
        <v>0</v>
      </c>
      <c r="AT125" s="116">
        <f t="shared" si="1"/>
        <v>0</v>
      </c>
      <c r="AU125" s="117">
        <f>'06-1 - Prekoreniteľné pôd...'!P122</f>
        <v>0</v>
      </c>
      <c r="AV125" s="116">
        <f>'06-1 - Prekoreniteľné pôd...'!J35</f>
        <v>0</v>
      </c>
      <c r="AW125" s="116">
        <f>'06-1 - Prekoreniteľné pôd...'!J36</f>
        <v>0</v>
      </c>
      <c r="AX125" s="116">
        <f>'06-1 - Prekoreniteľné pôd...'!J37</f>
        <v>0</v>
      </c>
      <c r="AY125" s="116">
        <f>'06-1 - Prekoreniteľné pôd...'!J38</f>
        <v>0</v>
      </c>
      <c r="AZ125" s="116">
        <f>'06-1 - Prekoreniteľné pôd...'!F35</f>
        <v>0</v>
      </c>
      <c r="BA125" s="116">
        <f>'06-1 - Prekoreniteľné pôd...'!F36</f>
        <v>0</v>
      </c>
      <c r="BB125" s="116">
        <f>'06-1 - Prekoreniteľné pôd...'!F37</f>
        <v>0</v>
      </c>
      <c r="BC125" s="116">
        <f>'06-1 - Prekoreniteľné pôd...'!F38</f>
        <v>0</v>
      </c>
      <c r="BD125" s="118">
        <f>'06-1 - Prekoreniteľné pôd...'!F39</f>
        <v>0</v>
      </c>
      <c r="BT125" s="114" t="s">
        <v>87</v>
      </c>
      <c r="BV125" s="114" t="s">
        <v>76</v>
      </c>
      <c r="BW125" s="114" t="s">
        <v>173</v>
      </c>
      <c r="BX125" s="114" t="s">
        <v>169</v>
      </c>
      <c r="CL125" s="114" t="s">
        <v>1</v>
      </c>
    </row>
    <row r="126" spans="1:91" s="2" customFormat="1" ht="30" customHeight="1">
      <c r="A126" s="34"/>
      <c r="B126" s="35"/>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9"/>
      <c r="AS126" s="34"/>
      <c r="AT126" s="34"/>
      <c r="AU126" s="34"/>
      <c r="AV126" s="34"/>
      <c r="AW126" s="34"/>
      <c r="AX126" s="34"/>
      <c r="AY126" s="34"/>
      <c r="AZ126" s="34"/>
      <c r="BA126" s="34"/>
      <c r="BB126" s="34"/>
      <c r="BC126" s="34"/>
      <c r="BD126" s="34"/>
      <c r="BE126" s="34"/>
    </row>
    <row r="127" spans="1:91" s="2" customFormat="1" ht="6.9" customHeight="1">
      <c r="A127" s="34"/>
      <c r="B127" s="58"/>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39"/>
      <c r="AS127" s="34"/>
      <c r="AT127" s="34"/>
      <c r="AU127" s="34"/>
      <c r="AV127" s="34"/>
      <c r="AW127" s="34"/>
      <c r="AX127" s="34"/>
      <c r="AY127" s="34"/>
      <c r="AZ127" s="34"/>
      <c r="BA127" s="34"/>
      <c r="BB127" s="34"/>
      <c r="BC127" s="34"/>
      <c r="BD127" s="34"/>
      <c r="BE127" s="34"/>
    </row>
  </sheetData>
  <sheetProtection algorithmName="SHA-512" hashValue="nTFXo5hrYNoP+hv8ZNJKSY8WiBqy1YsYfxUa3G9M+DJSLqra4NL9dq8bj/GdpQTYVQ3W17LAdq75iycn73ABJw==" saltValue="kpZGwU9aZ5aU+rWdXTZ4iScJ+njCWAmgU4SawOvLwJG40NtZLOz4lv7181tSwK8w1OmnT+TJqFl36k16wpSh0g==" spinCount="100000" sheet="1" objects="1" scenarios="1" formatColumns="0" formatRows="0"/>
  <mergeCells count="162">
    <mergeCell ref="K104:AF104"/>
    <mergeCell ref="E104:I104"/>
    <mergeCell ref="K105:AF105"/>
    <mergeCell ref="E105:I105"/>
    <mergeCell ref="K106:AF106"/>
    <mergeCell ref="E106:I106"/>
    <mergeCell ref="E107:I107"/>
    <mergeCell ref="K107:AF107"/>
    <mergeCell ref="K108:AF108"/>
    <mergeCell ref="E108:I108"/>
    <mergeCell ref="K109:AF109"/>
    <mergeCell ref="E109:I109"/>
    <mergeCell ref="K110:AF110"/>
    <mergeCell ref="E110:I110"/>
    <mergeCell ref="E111:I111"/>
    <mergeCell ref="K111:AF111"/>
    <mergeCell ref="J112:AF112"/>
    <mergeCell ref="D112:H112"/>
    <mergeCell ref="D113:H113"/>
    <mergeCell ref="J113:AF113"/>
    <mergeCell ref="K114:AF114"/>
    <mergeCell ref="E114:I114"/>
    <mergeCell ref="K115:AF115"/>
    <mergeCell ref="E115:I115"/>
    <mergeCell ref="D116:H116"/>
    <mergeCell ref="J116:AF116"/>
    <mergeCell ref="E117:I117"/>
    <mergeCell ref="K117:AF117"/>
    <mergeCell ref="F118:J118"/>
    <mergeCell ref="L118:AF118"/>
    <mergeCell ref="F119:J119"/>
    <mergeCell ref="L119:AF119"/>
    <mergeCell ref="E120:I120"/>
    <mergeCell ref="K120:AF120"/>
    <mergeCell ref="F121:J121"/>
    <mergeCell ref="L121:AF121"/>
    <mergeCell ref="F122:J122"/>
    <mergeCell ref="L122:AF122"/>
    <mergeCell ref="D123:H123"/>
    <mergeCell ref="J123:AF123"/>
    <mergeCell ref="E124:I124"/>
    <mergeCell ref="K124:AF124"/>
    <mergeCell ref="E125:I125"/>
    <mergeCell ref="K125:AF125"/>
    <mergeCell ref="AG101:AM101"/>
    <mergeCell ref="AN101:AP101"/>
    <mergeCell ref="AG102:AM102"/>
    <mergeCell ref="AN102:AP102"/>
    <mergeCell ref="AN103:AP103"/>
    <mergeCell ref="AG103:AM103"/>
    <mergeCell ref="AG104:AM104"/>
    <mergeCell ref="AN104:AP104"/>
    <mergeCell ref="AN105:AP105"/>
    <mergeCell ref="AG105:AM105"/>
    <mergeCell ref="AN106:AP106"/>
    <mergeCell ref="AG106:AM106"/>
    <mergeCell ref="AG107:AM107"/>
    <mergeCell ref="AN107:AP107"/>
    <mergeCell ref="AN108:AP108"/>
    <mergeCell ref="AG108:AM108"/>
    <mergeCell ref="AN109:AP109"/>
    <mergeCell ref="AG109:AM109"/>
    <mergeCell ref="AG110:AM110"/>
    <mergeCell ref="AN110:AP110"/>
    <mergeCell ref="AG111:AM111"/>
    <mergeCell ref="AN111:AP111"/>
    <mergeCell ref="AG112:AM112"/>
    <mergeCell ref="AN112:AP112"/>
    <mergeCell ref="AG113:AM113"/>
    <mergeCell ref="AN113:AP113"/>
    <mergeCell ref="AN114:AP114"/>
    <mergeCell ref="AG114:AM114"/>
    <mergeCell ref="AG115:AM115"/>
    <mergeCell ref="AN115:AP115"/>
    <mergeCell ref="AN116:AP116"/>
    <mergeCell ref="AG116:AM116"/>
    <mergeCell ref="AN117:AP117"/>
    <mergeCell ref="AG117:AM117"/>
    <mergeCell ref="AN118:AP118"/>
    <mergeCell ref="AG118:AM118"/>
    <mergeCell ref="AN119:AP119"/>
    <mergeCell ref="AG119:AM119"/>
    <mergeCell ref="AN120:AP120"/>
    <mergeCell ref="AG120:AM120"/>
    <mergeCell ref="AN121:AP121"/>
    <mergeCell ref="AG121:AM121"/>
    <mergeCell ref="AN122:AP122"/>
    <mergeCell ref="AG122:AM122"/>
    <mergeCell ref="AN123:AP123"/>
    <mergeCell ref="AG123:AM123"/>
    <mergeCell ref="AN124:AP124"/>
    <mergeCell ref="AG124:AM124"/>
    <mergeCell ref="AN125:AP125"/>
    <mergeCell ref="AG125:AM125"/>
    <mergeCell ref="K102:AF102"/>
    <mergeCell ref="E102:I102"/>
    <mergeCell ref="L85:AO85"/>
    <mergeCell ref="C92:G92"/>
    <mergeCell ref="I92:AF92"/>
    <mergeCell ref="J95:AF95"/>
    <mergeCell ref="D95:H95"/>
    <mergeCell ref="K96:AF96"/>
    <mergeCell ref="E96:I96"/>
    <mergeCell ref="K97:AF97"/>
    <mergeCell ref="E97:I97"/>
    <mergeCell ref="AN94:AP94"/>
    <mergeCell ref="F98:J98"/>
    <mergeCell ref="L98:AF98"/>
    <mergeCell ref="F99:J99"/>
    <mergeCell ref="L99:AF99"/>
    <mergeCell ref="L100:AF100"/>
    <mergeCell ref="F100:J100"/>
    <mergeCell ref="D101:H101"/>
    <mergeCell ref="J101:AF101"/>
    <mergeCell ref="L33:P33"/>
    <mergeCell ref="AK33:AO33"/>
    <mergeCell ref="W33:AE33"/>
    <mergeCell ref="E103:I103"/>
    <mergeCell ref="K103:AF103"/>
    <mergeCell ref="AM87:AN87"/>
    <mergeCell ref="AM89:AP89"/>
    <mergeCell ref="AS89:AT91"/>
    <mergeCell ref="AM90:AP90"/>
    <mergeCell ref="AN92:AP92"/>
    <mergeCell ref="AG92:AM92"/>
    <mergeCell ref="AN95:AP95"/>
    <mergeCell ref="AG95:AM95"/>
    <mergeCell ref="AN96:AP96"/>
    <mergeCell ref="AG96:AM96"/>
    <mergeCell ref="AN97:AP97"/>
    <mergeCell ref="AG97:AM97"/>
    <mergeCell ref="AN98:AP98"/>
    <mergeCell ref="AG98:AM98"/>
    <mergeCell ref="AN99:AP99"/>
    <mergeCell ref="AG99:AM99"/>
    <mergeCell ref="AN100:AP100"/>
    <mergeCell ref="AG100:AM100"/>
    <mergeCell ref="AG94:AM94"/>
    <mergeCell ref="AK35:AO35"/>
    <mergeCell ref="X35:AB35"/>
    <mergeCell ref="AR2:BE2"/>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s>
  <hyperlinks>
    <hyperlink ref="A96" location="'01-1 - Objekt na parkovisku'!C2" display="/"/>
    <hyperlink ref="A98" location="'01-2-1 - Úprava rozvodov ...'!C2" display="/"/>
    <hyperlink ref="A99" location="'01-2-2 - Úprava rozvodov ...'!C2" display="/"/>
    <hyperlink ref="A100" location="'01-2-3 - Úprava rozvodov ...'!C2" display="/"/>
    <hyperlink ref="A102" location="'02-1 - Optická zástena'!C2" display="/"/>
    <hyperlink ref="A103" location="'02-2 - Pietne miesto'!C2" display="/"/>
    <hyperlink ref="A104" location="'02-3 - Schodiská'!C2" display="/"/>
    <hyperlink ref="A105" location="'02-4 - Vstupný portál'!C2" display="/"/>
    <hyperlink ref="A106" location="'02-5 - Prístrešok + preda...'!C2" display="/"/>
    <hyperlink ref="A107" location="'02-6 - Z stĺpik, P+V stĺp...'!C2" display="/"/>
    <hyperlink ref="A108" location="'02-7 - Lavička, infotabuľa'!C2" display="/"/>
    <hyperlink ref="A109" location="'02-8 - Kôš na odpad, kôš ...'!C2" display="/"/>
    <hyperlink ref="A110" location="'02-9 - Podzemný kontajner'!C2" display="/"/>
    <hyperlink ref="A111" location="'02-11 - Trakčný stožiar, ...'!C2" display="/"/>
    <hyperlink ref="A112" location="'SO 03 - Komunikácie a spe...'!C2" display="/"/>
    <hyperlink ref="A114" location="'04-1 - Dažďová kanalizácia'!C2" display="/"/>
    <hyperlink ref="A115" location="'04-2 - Automatické zavlaž...'!C2" display="/"/>
    <hyperlink ref="A118" location="'05-1-1 - Verejné osvetlen...'!C2" display="/"/>
    <hyperlink ref="A119" location="'05-1-2 - Verejné osvetlen...'!C2" display="/"/>
    <hyperlink ref="A121" location="'05-2-1 - Parkovací systém'!C2" display="/"/>
    <hyperlink ref="A122" location="'05-2-2 - Kamerový systém'!C2" display="/"/>
    <hyperlink ref="A124" location="'SO 06 - SADOVNÍCKE ÚPRAVY'!C2" display="/"/>
    <hyperlink ref="A125" location="'06-1 - Prekoreniteľné pôd...'!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31"/>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119</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822</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ROUND(J122,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ROUND((SUM(BE122:BE130)),  2)</f>
        <v>0</v>
      </c>
      <c r="G35" s="135"/>
      <c r="H35" s="135"/>
      <c r="I35" s="136">
        <v>0.2</v>
      </c>
      <c r="J35" s="134">
        <f>ROUND(((SUM(BE122:BE130))*I35),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ROUND((SUM(BF122:BF130)),  2)</f>
        <v>0</v>
      </c>
      <c r="G36" s="135"/>
      <c r="H36" s="135"/>
      <c r="I36" s="136">
        <v>0.2</v>
      </c>
      <c r="J36" s="134">
        <f>ROUND(((SUM(BF122:BF130))*I36),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ROUND((SUM(BG122:BG130)),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ROUND((SUM(BH122:BH130)),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ROUND((SUM(BI122:BI130)),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02-5 - Prístrešok + predajný pult</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J122</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190</v>
      </c>
      <c r="E99" s="164"/>
      <c r="F99" s="164"/>
      <c r="G99" s="164"/>
      <c r="H99" s="164"/>
      <c r="I99" s="164"/>
      <c r="J99" s="165">
        <f>J123</f>
        <v>0</v>
      </c>
      <c r="K99" s="162"/>
      <c r="L99" s="166"/>
    </row>
    <row r="100" spans="1:47" s="10" customFormat="1" ht="19.95" customHeight="1">
      <c r="B100" s="167"/>
      <c r="C100" s="108"/>
      <c r="D100" s="168" t="s">
        <v>570</v>
      </c>
      <c r="E100" s="169"/>
      <c r="F100" s="169"/>
      <c r="G100" s="169"/>
      <c r="H100" s="169"/>
      <c r="I100" s="169"/>
      <c r="J100" s="170">
        <f>J124</f>
        <v>0</v>
      </c>
      <c r="K100" s="108"/>
      <c r="L100" s="171"/>
    </row>
    <row r="101" spans="1:47" s="2" customFormat="1" ht="21.75" customHeight="1">
      <c r="A101" s="34"/>
      <c r="B101" s="35"/>
      <c r="C101" s="36"/>
      <c r="D101" s="36"/>
      <c r="E101" s="36"/>
      <c r="F101" s="36"/>
      <c r="G101" s="36"/>
      <c r="H101" s="36"/>
      <c r="I101" s="36"/>
      <c r="J101" s="36"/>
      <c r="K101" s="36"/>
      <c r="L101" s="55"/>
      <c r="S101" s="34"/>
      <c r="T101" s="34"/>
      <c r="U101" s="34"/>
      <c r="V101" s="34"/>
      <c r="W101" s="34"/>
      <c r="X101" s="34"/>
      <c r="Y101" s="34"/>
      <c r="Z101" s="34"/>
      <c r="AA101" s="34"/>
      <c r="AB101" s="34"/>
      <c r="AC101" s="34"/>
      <c r="AD101" s="34"/>
      <c r="AE101" s="34"/>
    </row>
    <row r="102" spans="1:47" s="2" customFormat="1" ht="6.9" customHeight="1">
      <c r="A102" s="34"/>
      <c r="B102" s="58"/>
      <c r="C102" s="59"/>
      <c r="D102" s="59"/>
      <c r="E102" s="59"/>
      <c r="F102" s="59"/>
      <c r="G102" s="59"/>
      <c r="H102" s="59"/>
      <c r="I102" s="59"/>
      <c r="J102" s="59"/>
      <c r="K102" s="59"/>
      <c r="L102" s="55"/>
      <c r="S102" s="34"/>
      <c r="T102" s="34"/>
      <c r="U102" s="34"/>
      <c r="V102" s="34"/>
      <c r="W102" s="34"/>
      <c r="X102" s="34"/>
      <c r="Y102" s="34"/>
      <c r="Z102" s="34"/>
      <c r="AA102" s="34"/>
      <c r="AB102" s="34"/>
      <c r="AC102" s="34"/>
      <c r="AD102" s="34"/>
      <c r="AE102" s="34"/>
    </row>
    <row r="106" spans="1:47" s="2" customFormat="1" ht="6.9" customHeight="1">
      <c r="A106" s="34"/>
      <c r="B106" s="60"/>
      <c r="C106" s="61"/>
      <c r="D106" s="61"/>
      <c r="E106" s="61"/>
      <c r="F106" s="61"/>
      <c r="G106" s="61"/>
      <c r="H106" s="61"/>
      <c r="I106" s="61"/>
      <c r="J106" s="61"/>
      <c r="K106" s="61"/>
      <c r="L106" s="55"/>
      <c r="S106" s="34"/>
      <c r="T106" s="34"/>
      <c r="U106" s="34"/>
      <c r="V106" s="34"/>
      <c r="W106" s="34"/>
      <c r="X106" s="34"/>
      <c r="Y106" s="34"/>
      <c r="Z106" s="34"/>
      <c r="AA106" s="34"/>
      <c r="AB106" s="34"/>
      <c r="AC106" s="34"/>
      <c r="AD106" s="34"/>
      <c r="AE106" s="34"/>
    </row>
    <row r="107" spans="1:47" s="2" customFormat="1" ht="24.9" customHeight="1">
      <c r="A107" s="34"/>
      <c r="B107" s="35"/>
      <c r="C107" s="23" t="s">
        <v>193</v>
      </c>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47" s="2" customFormat="1" ht="6.9" customHeight="1">
      <c r="A108" s="34"/>
      <c r="B108" s="35"/>
      <c r="C108" s="36"/>
      <c r="D108" s="36"/>
      <c r="E108" s="36"/>
      <c r="F108" s="36"/>
      <c r="G108" s="36"/>
      <c r="H108" s="36"/>
      <c r="I108" s="36"/>
      <c r="J108" s="36"/>
      <c r="K108" s="36"/>
      <c r="L108" s="55"/>
      <c r="S108" s="34"/>
      <c r="T108" s="34"/>
      <c r="U108" s="34"/>
      <c r="V108" s="34"/>
      <c r="W108" s="34"/>
      <c r="X108" s="34"/>
      <c r="Y108" s="34"/>
      <c r="Z108" s="34"/>
      <c r="AA108" s="34"/>
      <c r="AB108" s="34"/>
      <c r="AC108" s="34"/>
      <c r="AD108" s="34"/>
      <c r="AE108" s="34"/>
    </row>
    <row r="109" spans="1:47" s="2" customFormat="1" ht="12" customHeight="1">
      <c r="A109" s="34"/>
      <c r="B109" s="35"/>
      <c r="C109" s="29" t="s">
        <v>15</v>
      </c>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47" s="2" customFormat="1" ht="16.5" customHeight="1">
      <c r="A110" s="34"/>
      <c r="B110" s="35"/>
      <c r="C110" s="36"/>
      <c r="D110" s="36"/>
      <c r="E110" s="314" t="str">
        <f>E7</f>
        <v>Verejný cintorín - vstupná časť</v>
      </c>
      <c r="F110" s="315"/>
      <c r="G110" s="315"/>
      <c r="H110" s="315"/>
      <c r="I110" s="36"/>
      <c r="J110" s="36"/>
      <c r="K110" s="36"/>
      <c r="L110" s="55"/>
      <c r="S110" s="34"/>
      <c r="T110" s="34"/>
      <c r="U110" s="34"/>
      <c r="V110" s="34"/>
      <c r="W110" s="34"/>
      <c r="X110" s="34"/>
      <c r="Y110" s="34"/>
      <c r="Z110" s="34"/>
      <c r="AA110" s="34"/>
      <c r="AB110" s="34"/>
      <c r="AC110" s="34"/>
      <c r="AD110" s="34"/>
      <c r="AE110" s="34"/>
    </row>
    <row r="111" spans="1:47" s="1" customFormat="1" ht="12" customHeight="1">
      <c r="B111" s="21"/>
      <c r="C111" s="29" t="s">
        <v>175</v>
      </c>
      <c r="D111" s="22"/>
      <c r="E111" s="22"/>
      <c r="F111" s="22"/>
      <c r="G111" s="22"/>
      <c r="H111" s="22"/>
      <c r="I111" s="22"/>
      <c r="J111" s="22"/>
      <c r="K111" s="22"/>
      <c r="L111" s="20"/>
    </row>
    <row r="112" spans="1:47" s="2" customFormat="1" ht="16.5" customHeight="1">
      <c r="A112" s="34"/>
      <c r="B112" s="35"/>
      <c r="C112" s="36"/>
      <c r="D112" s="36"/>
      <c r="E112" s="314" t="s">
        <v>505</v>
      </c>
      <c r="F112" s="313"/>
      <c r="G112" s="313"/>
      <c r="H112" s="313"/>
      <c r="I112" s="36"/>
      <c r="J112" s="36"/>
      <c r="K112" s="36"/>
      <c r="L112" s="55"/>
      <c r="S112" s="34"/>
      <c r="T112" s="34"/>
      <c r="U112" s="34"/>
      <c r="V112" s="34"/>
      <c r="W112" s="34"/>
      <c r="X112" s="34"/>
      <c r="Y112" s="34"/>
      <c r="Z112" s="34"/>
      <c r="AA112" s="34"/>
      <c r="AB112" s="34"/>
      <c r="AC112" s="34"/>
      <c r="AD112" s="34"/>
      <c r="AE112" s="34"/>
    </row>
    <row r="113" spans="1:65" s="2" customFormat="1" ht="12" customHeight="1">
      <c r="A113" s="34"/>
      <c r="B113" s="35"/>
      <c r="C113" s="29" t="s">
        <v>177</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5" s="2" customFormat="1" ht="16.5" customHeight="1">
      <c r="A114" s="34"/>
      <c r="B114" s="35"/>
      <c r="C114" s="36"/>
      <c r="D114" s="36"/>
      <c r="E114" s="310" t="str">
        <f>E11</f>
        <v>02-5 - Prístrešok + predajný pult</v>
      </c>
      <c r="F114" s="313"/>
      <c r="G114" s="313"/>
      <c r="H114" s="313"/>
      <c r="I114" s="36"/>
      <c r="J114" s="36"/>
      <c r="K114" s="36"/>
      <c r="L114" s="55"/>
      <c r="S114" s="34"/>
      <c r="T114" s="34"/>
      <c r="U114" s="34"/>
      <c r="V114" s="34"/>
      <c r="W114" s="34"/>
      <c r="X114" s="34"/>
      <c r="Y114" s="34"/>
      <c r="Z114" s="34"/>
      <c r="AA114" s="34"/>
      <c r="AB114" s="34"/>
      <c r="AC114" s="34"/>
      <c r="AD114" s="34"/>
      <c r="AE114" s="34"/>
    </row>
    <row r="115" spans="1:65" s="2" customFormat="1" ht="6.9" customHeight="1">
      <c r="A115" s="34"/>
      <c r="B115" s="35"/>
      <c r="C115" s="36"/>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65" s="2" customFormat="1" ht="12" customHeight="1">
      <c r="A116" s="34"/>
      <c r="B116" s="35"/>
      <c r="C116" s="29" t="s">
        <v>19</v>
      </c>
      <c r="D116" s="36"/>
      <c r="E116" s="36"/>
      <c r="F116" s="27" t="str">
        <f>F14</f>
        <v>Rastislavova 83, Košice</v>
      </c>
      <c r="G116" s="36"/>
      <c r="H116" s="36"/>
      <c r="I116" s="29" t="s">
        <v>21</v>
      </c>
      <c r="J116" s="70">
        <f>IF(J14="","",J14)</f>
        <v>44676</v>
      </c>
      <c r="K116" s="36"/>
      <c r="L116" s="55"/>
      <c r="S116" s="34"/>
      <c r="T116" s="34"/>
      <c r="U116" s="34"/>
      <c r="V116" s="34"/>
      <c r="W116" s="34"/>
      <c r="X116" s="34"/>
      <c r="Y116" s="34"/>
      <c r="Z116" s="34"/>
      <c r="AA116" s="34"/>
      <c r="AB116" s="34"/>
      <c r="AC116" s="34"/>
      <c r="AD116" s="34"/>
      <c r="AE116" s="34"/>
    </row>
    <row r="117" spans="1:65" s="2" customFormat="1" ht="6.9" customHeight="1">
      <c r="A117" s="34"/>
      <c r="B117" s="35"/>
      <c r="C117" s="36"/>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5" s="2" customFormat="1" ht="40.049999999999997" customHeight="1">
      <c r="A118" s="34"/>
      <c r="B118" s="35"/>
      <c r="C118" s="29" t="s">
        <v>22</v>
      </c>
      <c r="D118" s="36"/>
      <c r="E118" s="36"/>
      <c r="F118" s="27" t="str">
        <f>E17</f>
        <v>Mesto Košice, Tr.SNP48/A, Košice</v>
      </c>
      <c r="G118" s="36"/>
      <c r="H118" s="36"/>
      <c r="I118" s="29" t="s">
        <v>28</v>
      </c>
      <c r="J118" s="32" t="str">
        <f>E23</f>
        <v>STOA architekti s.r.o., Slovenská 28, Prešov</v>
      </c>
      <c r="K118" s="36"/>
      <c r="L118" s="55"/>
      <c r="S118" s="34"/>
      <c r="T118" s="34"/>
      <c r="U118" s="34"/>
      <c r="V118" s="34"/>
      <c r="W118" s="34"/>
      <c r="X118" s="34"/>
      <c r="Y118" s="34"/>
      <c r="Z118" s="34"/>
      <c r="AA118" s="34"/>
      <c r="AB118" s="34"/>
      <c r="AC118" s="34"/>
      <c r="AD118" s="34"/>
      <c r="AE118" s="34"/>
    </row>
    <row r="119" spans="1:65" s="2" customFormat="1" ht="15.15" customHeight="1">
      <c r="A119" s="34"/>
      <c r="B119" s="35"/>
      <c r="C119" s="29" t="s">
        <v>26</v>
      </c>
      <c r="D119" s="36"/>
      <c r="E119" s="36"/>
      <c r="F119" s="27" t="str">
        <f>IF(E20="","",E20)</f>
        <v>Vyplň údaj</v>
      </c>
      <c r="G119" s="36"/>
      <c r="H119" s="36"/>
      <c r="I119" s="29" t="s">
        <v>31</v>
      </c>
      <c r="J119" s="32" t="str">
        <f>E26</f>
        <v>ing. Ľ. Šáriczká</v>
      </c>
      <c r="K119" s="36"/>
      <c r="L119" s="55"/>
      <c r="S119" s="34"/>
      <c r="T119" s="34"/>
      <c r="U119" s="34"/>
      <c r="V119" s="34"/>
      <c r="W119" s="34"/>
      <c r="X119" s="34"/>
      <c r="Y119" s="34"/>
      <c r="Z119" s="34"/>
      <c r="AA119" s="34"/>
      <c r="AB119" s="34"/>
      <c r="AC119" s="34"/>
      <c r="AD119" s="34"/>
      <c r="AE119" s="34"/>
    </row>
    <row r="120" spans="1:65" s="2" customFormat="1" ht="10.35"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5" s="11" customFormat="1" ht="29.25" customHeight="1">
      <c r="A121" s="172"/>
      <c r="B121" s="173"/>
      <c r="C121" s="174" t="s">
        <v>194</v>
      </c>
      <c r="D121" s="175" t="s">
        <v>59</v>
      </c>
      <c r="E121" s="175" t="s">
        <v>55</v>
      </c>
      <c r="F121" s="175" t="s">
        <v>56</v>
      </c>
      <c r="G121" s="175" t="s">
        <v>195</v>
      </c>
      <c r="H121" s="175" t="s">
        <v>196</v>
      </c>
      <c r="I121" s="175" t="s">
        <v>197</v>
      </c>
      <c r="J121" s="176" t="s">
        <v>181</v>
      </c>
      <c r="K121" s="177" t="s">
        <v>198</v>
      </c>
      <c r="L121" s="178"/>
      <c r="M121" s="79" t="s">
        <v>1</v>
      </c>
      <c r="N121" s="80" t="s">
        <v>38</v>
      </c>
      <c r="O121" s="80" t="s">
        <v>199</v>
      </c>
      <c r="P121" s="80" t="s">
        <v>200</v>
      </c>
      <c r="Q121" s="80" t="s">
        <v>201</v>
      </c>
      <c r="R121" s="80" t="s">
        <v>202</v>
      </c>
      <c r="S121" s="80" t="s">
        <v>203</v>
      </c>
      <c r="T121" s="81" t="s">
        <v>204</v>
      </c>
      <c r="U121" s="172"/>
      <c r="V121" s="172"/>
      <c r="W121" s="172"/>
      <c r="X121" s="172"/>
      <c r="Y121" s="172"/>
      <c r="Z121" s="172"/>
      <c r="AA121" s="172"/>
      <c r="AB121" s="172"/>
      <c r="AC121" s="172"/>
      <c r="AD121" s="172"/>
      <c r="AE121" s="172"/>
    </row>
    <row r="122" spans="1:65" s="2" customFormat="1" ht="22.8" customHeight="1">
      <c r="A122" s="34"/>
      <c r="B122" s="35"/>
      <c r="C122" s="86" t="s">
        <v>182</v>
      </c>
      <c r="D122" s="36"/>
      <c r="E122" s="36"/>
      <c r="F122" s="36"/>
      <c r="G122" s="36"/>
      <c r="H122" s="36"/>
      <c r="I122" s="36"/>
      <c r="J122" s="179">
        <f>BK122</f>
        <v>0</v>
      </c>
      <c r="K122" s="36"/>
      <c r="L122" s="39"/>
      <c r="M122" s="82"/>
      <c r="N122" s="180"/>
      <c r="O122" s="83"/>
      <c r="P122" s="181">
        <f>P123</f>
        <v>0</v>
      </c>
      <c r="Q122" s="83"/>
      <c r="R122" s="181">
        <f>R123</f>
        <v>0</v>
      </c>
      <c r="S122" s="83"/>
      <c r="T122" s="182">
        <f>T123</f>
        <v>0</v>
      </c>
      <c r="U122" s="34"/>
      <c r="V122" s="34"/>
      <c r="W122" s="34"/>
      <c r="X122" s="34"/>
      <c r="Y122" s="34"/>
      <c r="Z122" s="34"/>
      <c r="AA122" s="34"/>
      <c r="AB122" s="34"/>
      <c r="AC122" s="34"/>
      <c r="AD122" s="34"/>
      <c r="AE122" s="34"/>
      <c r="AT122" s="17" t="s">
        <v>73</v>
      </c>
      <c r="AU122" s="17" t="s">
        <v>183</v>
      </c>
      <c r="BK122" s="183">
        <f>BK123</f>
        <v>0</v>
      </c>
    </row>
    <row r="123" spans="1:65" s="12" customFormat="1" ht="25.95" customHeight="1">
      <c r="B123" s="184"/>
      <c r="C123" s="185"/>
      <c r="D123" s="186" t="s">
        <v>73</v>
      </c>
      <c r="E123" s="187" t="s">
        <v>307</v>
      </c>
      <c r="F123" s="187" t="s">
        <v>308</v>
      </c>
      <c r="G123" s="185"/>
      <c r="H123" s="185"/>
      <c r="I123" s="188"/>
      <c r="J123" s="189">
        <f>BK123</f>
        <v>0</v>
      </c>
      <c r="K123" s="185"/>
      <c r="L123" s="190"/>
      <c r="M123" s="191"/>
      <c r="N123" s="192"/>
      <c r="O123" s="192"/>
      <c r="P123" s="193">
        <f>P124</f>
        <v>0</v>
      </c>
      <c r="Q123" s="192"/>
      <c r="R123" s="193">
        <f>R124</f>
        <v>0</v>
      </c>
      <c r="S123" s="192"/>
      <c r="T123" s="194">
        <f>T124</f>
        <v>0</v>
      </c>
      <c r="AR123" s="195" t="s">
        <v>87</v>
      </c>
      <c r="AT123" s="196" t="s">
        <v>73</v>
      </c>
      <c r="AU123" s="196" t="s">
        <v>74</v>
      </c>
      <c r="AY123" s="195" t="s">
        <v>207</v>
      </c>
      <c r="BK123" s="197">
        <f>BK124</f>
        <v>0</v>
      </c>
    </row>
    <row r="124" spans="1:65" s="12" customFormat="1" ht="22.8" customHeight="1">
      <c r="B124" s="184"/>
      <c r="C124" s="185"/>
      <c r="D124" s="186" t="s">
        <v>73</v>
      </c>
      <c r="E124" s="198" t="s">
        <v>633</v>
      </c>
      <c r="F124" s="198" t="s">
        <v>634</v>
      </c>
      <c r="G124" s="185"/>
      <c r="H124" s="185"/>
      <c r="I124" s="188"/>
      <c r="J124" s="199">
        <f>BK124</f>
        <v>0</v>
      </c>
      <c r="K124" s="185"/>
      <c r="L124" s="190"/>
      <c r="M124" s="191"/>
      <c r="N124" s="192"/>
      <c r="O124" s="192"/>
      <c r="P124" s="193">
        <f>SUM(P125:P130)</f>
        <v>0</v>
      </c>
      <c r="Q124" s="192"/>
      <c r="R124" s="193">
        <f>SUM(R125:R130)</f>
        <v>0</v>
      </c>
      <c r="S124" s="192"/>
      <c r="T124" s="194">
        <f>SUM(T125:T130)</f>
        <v>0</v>
      </c>
      <c r="AR124" s="195" t="s">
        <v>87</v>
      </c>
      <c r="AT124" s="196" t="s">
        <v>73</v>
      </c>
      <c r="AU124" s="196" t="s">
        <v>81</v>
      </c>
      <c r="AY124" s="195" t="s">
        <v>207</v>
      </c>
      <c r="BK124" s="197">
        <f>SUM(BK125:BK130)</f>
        <v>0</v>
      </c>
    </row>
    <row r="125" spans="1:65" s="2" customFormat="1" ht="16.5" customHeight="1">
      <c r="A125" s="34"/>
      <c r="B125" s="35"/>
      <c r="C125" s="200" t="s">
        <v>81</v>
      </c>
      <c r="D125" s="200" t="s">
        <v>209</v>
      </c>
      <c r="E125" s="201" t="s">
        <v>823</v>
      </c>
      <c r="F125" s="202" t="s">
        <v>824</v>
      </c>
      <c r="G125" s="203" t="s">
        <v>268</v>
      </c>
      <c r="H125" s="204">
        <v>5</v>
      </c>
      <c r="I125" s="205"/>
      <c r="J125" s="206">
        <f t="shared" ref="J125:J130" si="0">ROUND(I125*H125,2)</f>
        <v>0</v>
      </c>
      <c r="K125" s="207"/>
      <c r="L125" s="39"/>
      <c r="M125" s="208" t="s">
        <v>1</v>
      </c>
      <c r="N125" s="209" t="s">
        <v>40</v>
      </c>
      <c r="O125" s="75"/>
      <c r="P125" s="210">
        <f t="shared" ref="P125:P130" si="1">O125*H125</f>
        <v>0</v>
      </c>
      <c r="Q125" s="210">
        <v>0</v>
      </c>
      <c r="R125" s="210">
        <f t="shared" ref="R125:R130" si="2">Q125*H125</f>
        <v>0</v>
      </c>
      <c r="S125" s="210">
        <v>0</v>
      </c>
      <c r="T125" s="211">
        <f t="shared" ref="T125:T130" si="3">S125*H125</f>
        <v>0</v>
      </c>
      <c r="U125" s="34"/>
      <c r="V125" s="34"/>
      <c r="W125" s="34"/>
      <c r="X125" s="34"/>
      <c r="Y125" s="34"/>
      <c r="Z125" s="34"/>
      <c r="AA125" s="34"/>
      <c r="AB125" s="34"/>
      <c r="AC125" s="34"/>
      <c r="AD125" s="34"/>
      <c r="AE125" s="34"/>
      <c r="AR125" s="212" t="s">
        <v>288</v>
      </c>
      <c r="AT125" s="212" t="s">
        <v>209</v>
      </c>
      <c r="AU125" s="212" t="s">
        <v>87</v>
      </c>
      <c r="AY125" s="17" t="s">
        <v>207</v>
      </c>
      <c r="BE125" s="213">
        <f t="shared" ref="BE125:BE130" si="4">IF(N125="základná",J125,0)</f>
        <v>0</v>
      </c>
      <c r="BF125" s="213">
        <f t="shared" ref="BF125:BF130" si="5">IF(N125="znížená",J125,0)</f>
        <v>0</v>
      </c>
      <c r="BG125" s="213">
        <f t="shared" ref="BG125:BG130" si="6">IF(N125="zákl. prenesená",J125,0)</f>
        <v>0</v>
      </c>
      <c r="BH125" s="213">
        <f t="shared" ref="BH125:BH130" si="7">IF(N125="zníž. prenesená",J125,0)</f>
        <v>0</v>
      </c>
      <c r="BI125" s="213">
        <f t="shared" ref="BI125:BI130" si="8">IF(N125="nulová",J125,0)</f>
        <v>0</v>
      </c>
      <c r="BJ125" s="17" t="s">
        <v>87</v>
      </c>
      <c r="BK125" s="213">
        <f t="shared" ref="BK125:BK130" si="9">ROUND(I125*H125,2)</f>
        <v>0</v>
      </c>
      <c r="BL125" s="17" t="s">
        <v>288</v>
      </c>
      <c r="BM125" s="212" t="s">
        <v>825</v>
      </c>
    </row>
    <row r="126" spans="1:65" s="2" customFormat="1" ht="37.799999999999997" customHeight="1">
      <c r="A126" s="34"/>
      <c r="B126" s="35"/>
      <c r="C126" s="237" t="s">
        <v>87</v>
      </c>
      <c r="D126" s="237" t="s">
        <v>271</v>
      </c>
      <c r="E126" s="238" t="s">
        <v>826</v>
      </c>
      <c r="F126" s="239" t="s">
        <v>827</v>
      </c>
      <c r="G126" s="240" t="s">
        <v>268</v>
      </c>
      <c r="H126" s="241">
        <v>5</v>
      </c>
      <c r="I126" s="242"/>
      <c r="J126" s="243">
        <f t="shared" si="0"/>
        <v>0</v>
      </c>
      <c r="K126" s="244"/>
      <c r="L126" s="245"/>
      <c r="M126" s="246" t="s">
        <v>1</v>
      </c>
      <c r="N126" s="247" t="s">
        <v>40</v>
      </c>
      <c r="O126" s="75"/>
      <c r="P126" s="210">
        <f t="shared" si="1"/>
        <v>0</v>
      </c>
      <c r="Q126" s="210">
        <v>0</v>
      </c>
      <c r="R126" s="210">
        <f t="shared" si="2"/>
        <v>0</v>
      </c>
      <c r="S126" s="210">
        <v>0</v>
      </c>
      <c r="T126" s="211">
        <f t="shared" si="3"/>
        <v>0</v>
      </c>
      <c r="U126" s="34"/>
      <c r="V126" s="34"/>
      <c r="W126" s="34"/>
      <c r="X126" s="34"/>
      <c r="Y126" s="34"/>
      <c r="Z126" s="34"/>
      <c r="AA126" s="34"/>
      <c r="AB126" s="34"/>
      <c r="AC126" s="34"/>
      <c r="AD126" s="34"/>
      <c r="AE126" s="34"/>
      <c r="AR126" s="212" t="s">
        <v>338</v>
      </c>
      <c r="AT126" s="212" t="s">
        <v>271</v>
      </c>
      <c r="AU126" s="212" t="s">
        <v>87</v>
      </c>
      <c r="AY126" s="17" t="s">
        <v>207</v>
      </c>
      <c r="BE126" s="213">
        <f t="shared" si="4"/>
        <v>0</v>
      </c>
      <c r="BF126" s="213">
        <f t="shared" si="5"/>
        <v>0</v>
      </c>
      <c r="BG126" s="213">
        <f t="shared" si="6"/>
        <v>0</v>
      </c>
      <c r="BH126" s="213">
        <f t="shared" si="7"/>
        <v>0</v>
      </c>
      <c r="BI126" s="213">
        <f t="shared" si="8"/>
        <v>0</v>
      </c>
      <c r="BJ126" s="17" t="s">
        <v>87</v>
      </c>
      <c r="BK126" s="213">
        <f t="shared" si="9"/>
        <v>0</v>
      </c>
      <c r="BL126" s="17" t="s">
        <v>288</v>
      </c>
      <c r="BM126" s="212" t="s">
        <v>828</v>
      </c>
    </row>
    <row r="127" spans="1:65" s="2" customFormat="1" ht="37.799999999999997" customHeight="1">
      <c r="A127" s="34"/>
      <c r="B127" s="35"/>
      <c r="C127" s="200" t="s">
        <v>94</v>
      </c>
      <c r="D127" s="200" t="s">
        <v>209</v>
      </c>
      <c r="E127" s="201" t="s">
        <v>829</v>
      </c>
      <c r="F127" s="202" t="s">
        <v>830</v>
      </c>
      <c r="G127" s="203" t="s">
        <v>268</v>
      </c>
      <c r="H127" s="204">
        <v>1</v>
      </c>
      <c r="I127" s="205"/>
      <c r="J127" s="206">
        <f t="shared" si="0"/>
        <v>0</v>
      </c>
      <c r="K127" s="207"/>
      <c r="L127" s="39"/>
      <c r="M127" s="208" t="s">
        <v>1</v>
      </c>
      <c r="N127" s="209" t="s">
        <v>40</v>
      </c>
      <c r="O127" s="75"/>
      <c r="P127" s="210">
        <f t="shared" si="1"/>
        <v>0</v>
      </c>
      <c r="Q127" s="210">
        <v>0</v>
      </c>
      <c r="R127" s="210">
        <f t="shared" si="2"/>
        <v>0</v>
      </c>
      <c r="S127" s="210">
        <v>0</v>
      </c>
      <c r="T127" s="211">
        <f t="shared" si="3"/>
        <v>0</v>
      </c>
      <c r="U127" s="34"/>
      <c r="V127" s="34"/>
      <c r="W127" s="34"/>
      <c r="X127" s="34"/>
      <c r="Y127" s="34"/>
      <c r="Z127" s="34"/>
      <c r="AA127" s="34"/>
      <c r="AB127" s="34"/>
      <c r="AC127" s="34"/>
      <c r="AD127" s="34"/>
      <c r="AE127" s="34"/>
      <c r="AR127" s="212" t="s">
        <v>288</v>
      </c>
      <c r="AT127" s="212" t="s">
        <v>209</v>
      </c>
      <c r="AU127" s="212" t="s">
        <v>87</v>
      </c>
      <c r="AY127" s="17" t="s">
        <v>207</v>
      </c>
      <c r="BE127" s="213">
        <f t="shared" si="4"/>
        <v>0</v>
      </c>
      <c r="BF127" s="213">
        <f t="shared" si="5"/>
        <v>0</v>
      </c>
      <c r="BG127" s="213">
        <f t="shared" si="6"/>
        <v>0</v>
      </c>
      <c r="BH127" s="213">
        <f t="shared" si="7"/>
        <v>0</v>
      </c>
      <c r="BI127" s="213">
        <f t="shared" si="8"/>
        <v>0</v>
      </c>
      <c r="BJ127" s="17" t="s">
        <v>87</v>
      </c>
      <c r="BK127" s="213">
        <f t="shared" si="9"/>
        <v>0</v>
      </c>
      <c r="BL127" s="17" t="s">
        <v>288</v>
      </c>
      <c r="BM127" s="212" t="s">
        <v>831</v>
      </c>
    </row>
    <row r="128" spans="1:65" s="2" customFormat="1" ht="66.75" customHeight="1">
      <c r="A128" s="34"/>
      <c r="B128" s="35"/>
      <c r="C128" s="237" t="s">
        <v>213</v>
      </c>
      <c r="D128" s="237" t="s">
        <v>271</v>
      </c>
      <c r="E128" s="238" t="s">
        <v>832</v>
      </c>
      <c r="F128" s="239" t="s">
        <v>833</v>
      </c>
      <c r="G128" s="240" t="s">
        <v>268</v>
      </c>
      <c r="H128" s="241">
        <v>1</v>
      </c>
      <c r="I128" s="242"/>
      <c r="J128" s="243">
        <f t="shared" si="0"/>
        <v>0</v>
      </c>
      <c r="K128" s="244"/>
      <c r="L128" s="245"/>
      <c r="M128" s="246" t="s">
        <v>1</v>
      </c>
      <c r="N128" s="247" t="s">
        <v>40</v>
      </c>
      <c r="O128" s="75"/>
      <c r="P128" s="210">
        <f t="shared" si="1"/>
        <v>0</v>
      </c>
      <c r="Q128" s="210">
        <v>0</v>
      </c>
      <c r="R128" s="210">
        <f t="shared" si="2"/>
        <v>0</v>
      </c>
      <c r="S128" s="210">
        <v>0</v>
      </c>
      <c r="T128" s="211">
        <f t="shared" si="3"/>
        <v>0</v>
      </c>
      <c r="U128" s="34"/>
      <c r="V128" s="34"/>
      <c r="W128" s="34"/>
      <c r="X128" s="34"/>
      <c r="Y128" s="34"/>
      <c r="Z128" s="34"/>
      <c r="AA128" s="34"/>
      <c r="AB128" s="34"/>
      <c r="AC128" s="34"/>
      <c r="AD128" s="34"/>
      <c r="AE128" s="34"/>
      <c r="AR128" s="212" t="s">
        <v>338</v>
      </c>
      <c r="AT128" s="212" t="s">
        <v>271</v>
      </c>
      <c r="AU128" s="212" t="s">
        <v>87</v>
      </c>
      <c r="AY128" s="17" t="s">
        <v>207</v>
      </c>
      <c r="BE128" s="213">
        <f t="shared" si="4"/>
        <v>0</v>
      </c>
      <c r="BF128" s="213">
        <f t="shared" si="5"/>
        <v>0</v>
      </c>
      <c r="BG128" s="213">
        <f t="shared" si="6"/>
        <v>0</v>
      </c>
      <c r="BH128" s="213">
        <f t="shared" si="7"/>
        <v>0</v>
      </c>
      <c r="BI128" s="213">
        <f t="shared" si="8"/>
        <v>0</v>
      </c>
      <c r="BJ128" s="17" t="s">
        <v>87</v>
      </c>
      <c r="BK128" s="213">
        <f t="shared" si="9"/>
        <v>0</v>
      </c>
      <c r="BL128" s="17" t="s">
        <v>288</v>
      </c>
      <c r="BM128" s="212" t="s">
        <v>834</v>
      </c>
    </row>
    <row r="129" spans="1:65" s="2" customFormat="1" ht="16.5" customHeight="1">
      <c r="A129" s="34"/>
      <c r="B129" s="35"/>
      <c r="C129" s="200" t="s">
        <v>229</v>
      </c>
      <c r="D129" s="200" t="s">
        <v>209</v>
      </c>
      <c r="E129" s="201" t="s">
        <v>835</v>
      </c>
      <c r="F129" s="202" t="s">
        <v>836</v>
      </c>
      <c r="G129" s="203" t="s">
        <v>268</v>
      </c>
      <c r="H129" s="204">
        <v>1</v>
      </c>
      <c r="I129" s="205"/>
      <c r="J129" s="206">
        <f t="shared" si="0"/>
        <v>0</v>
      </c>
      <c r="K129" s="207"/>
      <c r="L129" s="39"/>
      <c r="M129" s="208" t="s">
        <v>1</v>
      </c>
      <c r="N129" s="209" t="s">
        <v>40</v>
      </c>
      <c r="O129" s="75"/>
      <c r="P129" s="210">
        <f t="shared" si="1"/>
        <v>0</v>
      </c>
      <c r="Q129" s="210">
        <v>0</v>
      </c>
      <c r="R129" s="210">
        <f t="shared" si="2"/>
        <v>0</v>
      </c>
      <c r="S129" s="210">
        <v>0</v>
      </c>
      <c r="T129" s="211">
        <f t="shared" si="3"/>
        <v>0</v>
      </c>
      <c r="U129" s="34"/>
      <c r="V129" s="34"/>
      <c r="W129" s="34"/>
      <c r="X129" s="34"/>
      <c r="Y129" s="34"/>
      <c r="Z129" s="34"/>
      <c r="AA129" s="34"/>
      <c r="AB129" s="34"/>
      <c r="AC129" s="34"/>
      <c r="AD129" s="34"/>
      <c r="AE129" s="34"/>
      <c r="AR129" s="212" t="s">
        <v>288</v>
      </c>
      <c r="AT129" s="212" t="s">
        <v>209</v>
      </c>
      <c r="AU129" s="212" t="s">
        <v>87</v>
      </c>
      <c r="AY129" s="17" t="s">
        <v>207</v>
      </c>
      <c r="BE129" s="213">
        <f t="shared" si="4"/>
        <v>0</v>
      </c>
      <c r="BF129" s="213">
        <f t="shared" si="5"/>
        <v>0</v>
      </c>
      <c r="BG129" s="213">
        <f t="shared" si="6"/>
        <v>0</v>
      </c>
      <c r="BH129" s="213">
        <f t="shared" si="7"/>
        <v>0</v>
      </c>
      <c r="BI129" s="213">
        <f t="shared" si="8"/>
        <v>0</v>
      </c>
      <c r="BJ129" s="17" t="s">
        <v>87</v>
      </c>
      <c r="BK129" s="213">
        <f t="shared" si="9"/>
        <v>0</v>
      </c>
      <c r="BL129" s="17" t="s">
        <v>288</v>
      </c>
      <c r="BM129" s="212" t="s">
        <v>837</v>
      </c>
    </row>
    <row r="130" spans="1:65" s="2" customFormat="1" ht="24.15" customHeight="1">
      <c r="A130" s="34"/>
      <c r="B130" s="35"/>
      <c r="C130" s="200" t="s">
        <v>235</v>
      </c>
      <c r="D130" s="200" t="s">
        <v>209</v>
      </c>
      <c r="E130" s="201" t="s">
        <v>638</v>
      </c>
      <c r="F130" s="202" t="s">
        <v>639</v>
      </c>
      <c r="G130" s="203" t="s">
        <v>318</v>
      </c>
      <c r="H130" s="205"/>
      <c r="I130" s="205"/>
      <c r="J130" s="206">
        <f t="shared" si="0"/>
        <v>0</v>
      </c>
      <c r="K130" s="207"/>
      <c r="L130" s="39"/>
      <c r="M130" s="248" t="s">
        <v>1</v>
      </c>
      <c r="N130" s="249" t="s">
        <v>40</v>
      </c>
      <c r="O130" s="250"/>
      <c r="P130" s="251">
        <f t="shared" si="1"/>
        <v>0</v>
      </c>
      <c r="Q130" s="251">
        <v>0</v>
      </c>
      <c r="R130" s="251">
        <f t="shared" si="2"/>
        <v>0</v>
      </c>
      <c r="S130" s="251">
        <v>0</v>
      </c>
      <c r="T130" s="252">
        <f t="shared" si="3"/>
        <v>0</v>
      </c>
      <c r="U130" s="34"/>
      <c r="V130" s="34"/>
      <c r="W130" s="34"/>
      <c r="X130" s="34"/>
      <c r="Y130" s="34"/>
      <c r="Z130" s="34"/>
      <c r="AA130" s="34"/>
      <c r="AB130" s="34"/>
      <c r="AC130" s="34"/>
      <c r="AD130" s="34"/>
      <c r="AE130" s="34"/>
      <c r="AR130" s="212" t="s">
        <v>288</v>
      </c>
      <c r="AT130" s="212" t="s">
        <v>209</v>
      </c>
      <c r="AU130" s="212" t="s">
        <v>87</v>
      </c>
      <c r="AY130" s="17" t="s">
        <v>207</v>
      </c>
      <c r="BE130" s="213">
        <f t="shared" si="4"/>
        <v>0</v>
      </c>
      <c r="BF130" s="213">
        <f t="shared" si="5"/>
        <v>0</v>
      </c>
      <c r="BG130" s="213">
        <f t="shared" si="6"/>
        <v>0</v>
      </c>
      <c r="BH130" s="213">
        <f t="shared" si="7"/>
        <v>0</v>
      </c>
      <c r="BI130" s="213">
        <f t="shared" si="8"/>
        <v>0</v>
      </c>
      <c r="BJ130" s="17" t="s">
        <v>87</v>
      </c>
      <c r="BK130" s="213">
        <f t="shared" si="9"/>
        <v>0</v>
      </c>
      <c r="BL130" s="17" t="s">
        <v>288</v>
      </c>
      <c r="BM130" s="212" t="s">
        <v>838</v>
      </c>
    </row>
    <row r="131" spans="1:65" s="2" customFormat="1" ht="6.9" customHeight="1">
      <c r="A131" s="34"/>
      <c r="B131" s="58"/>
      <c r="C131" s="59"/>
      <c r="D131" s="59"/>
      <c r="E131" s="59"/>
      <c r="F131" s="59"/>
      <c r="G131" s="59"/>
      <c r="H131" s="59"/>
      <c r="I131" s="59"/>
      <c r="J131" s="59"/>
      <c r="K131" s="59"/>
      <c r="L131" s="39"/>
      <c r="M131" s="34"/>
      <c r="O131" s="34"/>
      <c r="P131" s="34"/>
      <c r="Q131" s="34"/>
      <c r="R131" s="34"/>
      <c r="S131" s="34"/>
      <c r="T131" s="34"/>
      <c r="U131" s="34"/>
      <c r="V131" s="34"/>
      <c r="W131" s="34"/>
      <c r="X131" s="34"/>
      <c r="Y131" s="34"/>
      <c r="Z131" s="34"/>
      <c r="AA131" s="34"/>
      <c r="AB131" s="34"/>
      <c r="AC131" s="34"/>
      <c r="AD131" s="34"/>
      <c r="AE131" s="34"/>
    </row>
  </sheetData>
  <sheetProtection algorithmName="SHA-512" hashValue="TI5SjjrZdCO6ExN7PCYSr1pQcup9t7TJ4KjXFbqsQPLOn92f/4ZoJUwObrn4MkBYz9ifISN3fFhLazGwMFomng==" saltValue="hFPoP7S59Yt/jMh+YmTbpnMLLjZFg77UIz9IcoQBhgYgLG4oErZY0ANvaQR1qvvd1I7A22MNnFpcMKKmugdIxQ==" spinCount="100000" sheet="1" objects="1" scenarios="1" formatColumns="0" formatRows="0" autoFilter="0"/>
  <autoFilter ref="C121:K13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2"/>
  <sheetViews>
    <sheetView showGridLines="0" workbookViewId="0">
      <selection activeCell="J14" sqref="J14"/>
    </sheetView>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122</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839</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ROUND(J127,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ROUND((SUM(BE127:BE171)),  2)</f>
        <v>0</v>
      </c>
      <c r="G35" s="135"/>
      <c r="H35" s="135"/>
      <c r="I35" s="136">
        <v>0.2</v>
      </c>
      <c r="J35" s="134">
        <f>ROUND(((SUM(BE127:BE171))*I35),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ROUND((SUM(BF127:BF171)),  2)</f>
        <v>0</v>
      </c>
      <c r="G36" s="135"/>
      <c r="H36" s="135"/>
      <c r="I36" s="136">
        <v>0.2</v>
      </c>
      <c r="J36" s="134">
        <f>ROUND(((SUM(BF127:BF171))*I36),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ROUND((SUM(BG127:BG171)),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ROUND((SUM(BH127:BH171)),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ROUND((SUM(BI127:BI171)),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 xml:space="preserve">02-6 - Z stĺpik, P+V stĺpik, Stojan na bicykle </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J127</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840</v>
      </c>
      <c r="E99" s="164"/>
      <c r="F99" s="164"/>
      <c r="G99" s="164"/>
      <c r="H99" s="164"/>
      <c r="I99" s="164"/>
      <c r="J99" s="165">
        <f>J128</f>
        <v>0</v>
      </c>
      <c r="K99" s="162"/>
      <c r="L99" s="166"/>
    </row>
    <row r="100" spans="1:47" s="9" customFormat="1" ht="24.9" customHeight="1">
      <c r="B100" s="161"/>
      <c r="C100" s="162"/>
      <c r="D100" s="163" t="s">
        <v>841</v>
      </c>
      <c r="E100" s="164"/>
      <c r="F100" s="164"/>
      <c r="G100" s="164"/>
      <c r="H100" s="164"/>
      <c r="I100" s="164"/>
      <c r="J100" s="165">
        <f>J133</f>
        <v>0</v>
      </c>
      <c r="K100" s="162"/>
      <c r="L100" s="166"/>
    </row>
    <row r="101" spans="1:47" s="9" customFormat="1" ht="24.9" customHeight="1">
      <c r="B101" s="161"/>
      <c r="C101" s="162"/>
      <c r="D101" s="163" t="s">
        <v>842</v>
      </c>
      <c r="E101" s="164"/>
      <c r="F101" s="164"/>
      <c r="G101" s="164"/>
      <c r="H101" s="164"/>
      <c r="I101" s="164"/>
      <c r="J101" s="165">
        <f>J136</f>
        <v>0</v>
      </c>
      <c r="K101" s="162"/>
      <c r="L101" s="166"/>
    </row>
    <row r="102" spans="1:47" s="9" customFormat="1" ht="24.9" customHeight="1">
      <c r="B102" s="161"/>
      <c r="C102" s="162"/>
      <c r="D102" s="163" t="s">
        <v>843</v>
      </c>
      <c r="E102" s="164"/>
      <c r="F102" s="164"/>
      <c r="G102" s="164"/>
      <c r="H102" s="164"/>
      <c r="I102" s="164"/>
      <c r="J102" s="165">
        <f>J144</f>
        <v>0</v>
      </c>
      <c r="K102" s="162"/>
      <c r="L102" s="166"/>
    </row>
    <row r="103" spans="1:47" s="9" customFormat="1" ht="24.9" customHeight="1">
      <c r="B103" s="161"/>
      <c r="C103" s="162"/>
      <c r="D103" s="163" t="s">
        <v>844</v>
      </c>
      <c r="E103" s="164"/>
      <c r="F103" s="164"/>
      <c r="G103" s="164"/>
      <c r="H103" s="164"/>
      <c r="I103" s="164"/>
      <c r="J103" s="165">
        <f>J147</f>
        <v>0</v>
      </c>
      <c r="K103" s="162"/>
      <c r="L103" s="166"/>
    </row>
    <row r="104" spans="1:47" s="9" customFormat="1" ht="24.9" customHeight="1">
      <c r="B104" s="161"/>
      <c r="C104" s="162"/>
      <c r="D104" s="163" t="s">
        <v>190</v>
      </c>
      <c r="E104" s="164"/>
      <c r="F104" s="164"/>
      <c r="G104" s="164"/>
      <c r="H104" s="164"/>
      <c r="I104" s="164"/>
      <c r="J104" s="165">
        <f>J162</f>
        <v>0</v>
      </c>
      <c r="K104" s="162"/>
      <c r="L104" s="166"/>
    </row>
    <row r="105" spans="1:47" s="10" customFormat="1" ht="19.95" customHeight="1">
      <c r="B105" s="167"/>
      <c r="C105" s="108"/>
      <c r="D105" s="168" t="s">
        <v>570</v>
      </c>
      <c r="E105" s="169"/>
      <c r="F105" s="169"/>
      <c r="G105" s="169"/>
      <c r="H105" s="169"/>
      <c r="I105" s="169"/>
      <c r="J105" s="170">
        <f>J163</f>
        <v>0</v>
      </c>
      <c r="K105" s="108"/>
      <c r="L105" s="171"/>
    </row>
    <row r="106" spans="1:47" s="2" customFormat="1" ht="21.75" customHeight="1">
      <c r="A106" s="34"/>
      <c r="B106" s="35"/>
      <c r="C106" s="36"/>
      <c r="D106" s="36"/>
      <c r="E106" s="36"/>
      <c r="F106" s="36"/>
      <c r="G106" s="36"/>
      <c r="H106" s="36"/>
      <c r="I106" s="36"/>
      <c r="J106" s="36"/>
      <c r="K106" s="36"/>
      <c r="L106" s="55"/>
      <c r="S106" s="34"/>
      <c r="T106" s="34"/>
      <c r="U106" s="34"/>
      <c r="V106" s="34"/>
      <c r="W106" s="34"/>
      <c r="X106" s="34"/>
      <c r="Y106" s="34"/>
      <c r="Z106" s="34"/>
      <c r="AA106" s="34"/>
      <c r="AB106" s="34"/>
      <c r="AC106" s="34"/>
      <c r="AD106" s="34"/>
      <c r="AE106" s="34"/>
    </row>
    <row r="107" spans="1:47" s="2" customFormat="1" ht="6.9" customHeight="1">
      <c r="A107" s="34"/>
      <c r="B107" s="58"/>
      <c r="C107" s="59"/>
      <c r="D107" s="59"/>
      <c r="E107" s="59"/>
      <c r="F107" s="59"/>
      <c r="G107" s="59"/>
      <c r="H107" s="59"/>
      <c r="I107" s="59"/>
      <c r="J107" s="59"/>
      <c r="K107" s="59"/>
      <c r="L107" s="55"/>
      <c r="S107" s="34"/>
      <c r="T107" s="34"/>
      <c r="U107" s="34"/>
      <c r="V107" s="34"/>
      <c r="W107" s="34"/>
      <c r="X107" s="34"/>
      <c r="Y107" s="34"/>
      <c r="Z107" s="34"/>
      <c r="AA107" s="34"/>
      <c r="AB107" s="34"/>
      <c r="AC107" s="34"/>
      <c r="AD107" s="34"/>
      <c r="AE107" s="34"/>
    </row>
    <row r="111" spans="1:47" s="2" customFormat="1" ht="6.9" customHeight="1">
      <c r="A111" s="34"/>
      <c r="B111" s="60"/>
      <c r="C111" s="61"/>
      <c r="D111" s="61"/>
      <c r="E111" s="61"/>
      <c r="F111" s="61"/>
      <c r="G111" s="61"/>
      <c r="H111" s="61"/>
      <c r="I111" s="61"/>
      <c r="J111" s="61"/>
      <c r="K111" s="61"/>
      <c r="L111" s="55"/>
      <c r="S111" s="34"/>
      <c r="T111" s="34"/>
      <c r="U111" s="34"/>
      <c r="V111" s="34"/>
      <c r="W111" s="34"/>
      <c r="X111" s="34"/>
      <c r="Y111" s="34"/>
      <c r="Z111" s="34"/>
      <c r="AA111" s="34"/>
      <c r="AB111" s="34"/>
      <c r="AC111" s="34"/>
      <c r="AD111" s="34"/>
      <c r="AE111" s="34"/>
    </row>
    <row r="112" spans="1:47" s="2" customFormat="1" ht="24.9" customHeight="1">
      <c r="A112" s="34"/>
      <c r="B112" s="35"/>
      <c r="C112" s="23" t="s">
        <v>193</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6.9" customHeight="1">
      <c r="A113" s="34"/>
      <c r="B113" s="35"/>
      <c r="C113" s="36"/>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12" customHeight="1">
      <c r="A114" s="34"/>
      <c r="B114" s="35"/>
      <c r="C114" s="29" t="s">
        <v>15</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6.5" customHeight="1">
      <c r="A115" s="34"/>
      <c r="B115" s="35"/>
      <c r="C115" s="36"/>
      <c r="D115" s="36"/>
      <c r="E115" s="314" t="str">
        <f>E7</f>
        <v>Verejný cintorín - vstupná časť</v>
      </c>
      <c r="F115" s="315"/>
      <c r="G115" s="315"/>
      <c r="H115" s="315"/>
      <c r="I115" s="36"/>
      <c r="J115" s="36"/>
      <c r="K115" s="36"/>
      <c r="L115" s="55"/>
      <c r="S115" s="34"/>
      <c r="T115" s="34"/>
      <c r="U115" s="34"/>
      <c r="V115" s="34"/>
      <c r="W115" s="34"/>
      <c r="X115" s="34"/>
      <c r="Y115" s="34"/>
      <c r="Z115" s="34"/>
      <c r="AA115" s="34"/>
      <c r="AB115" s="34"/>
      <c r="AC115" s="34"/>
      <c r="AD115" s="34"/>
      <c r="AE115" s="34"/>
    </row>
    <row r="116" spans="1:63" s="1" customFormat="1" ht="12" customHeight="1">
      <c r="B116" s="21"/>
      <c r="C116" s="29" t="s">
        <v>175</v>
      </c>
      <c r="D116" s="22"/>
      <c r="E116" s="22"/>
      <c r="F116" s="22"/>
      <c r="G116" s="22"/>
      <c r="H116" s="22"/>
      <c r="I116" s="22"/>
      <c r="J116" s="22"/>
      <c r="K116" s="22"/>
      <c r="L116" s="20"/>
    </row>
    <row r="117" spans="1:63" s="2" customFormat="1" ht="16.5" customHeight="1">
      <c r="A117" s="34"/>
      <c r="B117" s="35"/>
      <c r="C117" s="36"/>
      <c r="D117" s="36"/>
      <c r="E117" s="314" t="s">
        <v>505</v>
      </c>
      <c r="F117" s="313"/>
      <c r="G117" s="313"/>
      <c r="H117" s="313"/>
      <c r="I117" s="36"/>
      <c r="J117" s="36"/>
      <c r="K117" s="36"/>
      <c r="L117" s="55"/>
      <c r="S117" s="34"/>
      <c r="T117" s="34"/>
      <c r="U117" s="34"/>
      <c r="V117" s="34"/>
      <c r="W117" s="34"/>
      <c r="X117" s="34"/>
      <c r="Y117" s="34"/>
      <c r="Z117" s="34"/>
      <c r="AA117" s="34"/>
      <c r="AB117" s="34"/>
      <c r="AC117" s="34"/>
      <c r="AD117" s="34"/>
      <c r="AE117" s="34"/>
    </row>
    <row r="118" spans="1:63" s="2" customFormat="1" ht="12" customHeight="1">
      <c r="A118" s="34"/>
      <c r="B118" s="35"/>
      <c r="C118" s="29" t="s">
        <v>177</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3" s="2" customFormat="1" ht="16.5" customHeight="1">
      <c r="A119" s="34"/>
      <c r="B119" s="35"/>
      <c r="C119" s="36"/>
      <c r="D119" s="36"/>
      <c r="E119" s="310" t="str">
        <f>E11</f>
        <v xml:space="preserve">02-6 - Z stĺpik, P+V stĺpik, Stojan na bicykle </v>
      </c>
      <c r="F119" s="313"/>
      <c r="G119" s="313"/>
      <c r="H119" s="313"/>
      <c r="I119" s="36"/>
      <c r="J119" s="36"/>
      <c r="K119" s="36"/>
      <c r="L119" s="55"/>
      <c r="S119" s="34"/>
      <c r="T119" s="34"/>
      <c r="U119" s="34"/>
      <c r="V119" s="34"/>
      <c r="W119" s="34"/>
      <c r="X119" s="34"/>
      <c r="Y119" s="34"/>
      <c r="Z119" s="34"/>
      <c r="AA119" s="34"/>
      <c r="AB119" s="34"/>
      <c r="AC119" s="34"/>
      <c r="AD119" s="34"/>
      <c r="AE119" s="34"/>
    </row>
    <row r="120" spans="1:63"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3" s="2" customFormat="1" ht="12" customHeight="1">
      <c r="A121" s="34"/>
      <c r="B121" s="35"/>
      <c r="C121" s="29" t="s">
        <v>19</v>
      </c>
      <c r="D121" s="36"/>
      <c r="E121" s="36"/>
      <c r="F121" s="27" t="str">
        <f>F14</f>
        <v>Rastislavova 83, Košice</v>
      </c>
      <c r="G121" s="36"/>
      <c r="H121" s="36"/>
      <c r="I121" s="29" t="s">
        <v>21</v>
      </c>
      <c r="J121" s="70">
        <f>IF(J14="","",J14)</f>
        <v>44676</v>
      </c>
      <c r="K121" s="36"/>
      <c r="L121" s="55"/>
      <c r="S121" s="34"/>
      <c r="T121" s="34"/>
      <c r="U121" s="34"/>
      <c r="V121" s="34"/>
      <c r="W121" s="34"/>
      <c r="X121" s="34"/>
      <c r="Y121" s="34"/>
      <c r="Z121" s="34"/>
      <c r="AA121" s="34"/>
      <c r="AB121" s="34"/>
      <c r="AC121" s="34"/>
      <c r="AD121" s="34"/>
      <c r="AE121" s="34"/>
    </row>
    <row r="122" spans="1:63"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63" s="2" customFormat="1" ht="40.049999999999997" customHeight="1">
      <c r="A123" s="34"/>
      <c r="B123" s="35"/>
      <c r="C123" s="29" t="s">
        <v>22</v>
      </c>
      <c r="D123" s="36"/>
      <c r="E123" s="36"/>
      <c r="F123" s="27" t="str">
        <f>E17</f>
        <v>Mesto Košice, Tr.SNP48/A, Košice</v>
      </c>
      <c r="G123" s="36"/>
      <c r="H123" s="36"/>
      <c r="I123" s="29" t="s">
        <v>28</v>
      </c>
      <c r="J123" s="32" t="str">
        <f>E23</f>
        <v>STOA architekti s.r.o., Slovenská 28, Prešov</v>
      </c>
      <c r="K123" s="36"/>
      <c r="L123" s="55"/>
      <c r="S123" s="34"/>
      <c r="T123" s="34"/>
      <c r="U123" s="34"/>
      <c r="V123" s="34"/>
      <c r="W123" s="34"/>
      <c r="X123" s="34"/>
      <c r="Y123" s="34"/>
      <c r="Z123" s="34"/>
      <c r="AA123" s="34"/>
      <c r="AB123" s="34"/>
      <c r="AC123" s="34"/>
      <c r="AD123" s="34"/>
      <c r="AE123" s="34"/>
    </row>
    <row r="124" spans="1:63" s="2" customFormat="1" ht="15.15" customHeight="1">
      <c r="A124" s="34"/>
      <c r="B124" s="35"/>
      <c r="C124" s="29" t="s">
        <v>26</v>
      </c>
      <c r="D124" s="36"/>
      <c r="E124" s="36"/>
      <c r="F124" s="27" t="str">
        <f>IF(E20="","",E20)</f>
        <v>Vyplň údaj</v>
      </c>
      <c r="G124" s="36"/>
      <c r="H124" s="36"/>
      <c r="I124" s="29" t="s">
        <v>31</v>
      </c>
      <c r="J124" s="32" t="str">
        <f>E26</f>
        <v>ing. Ľ. Šáriczká</v>
      </c>
      <c r="K124" s="36"/>
      <c r="L124" s="55"/>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63" s="11" customFormat="1" ht="29.25" customHeight="1">
      <c r="A126" s="172"/>
      <c r="B126" s="173"/>
      <c r="C126" s="174" t="s">
        <v>194</v>
      </c>
      <c r="D126" s="175" t="s">
        <v>59</v>
      </c>
      <c r="E126" s="175" t="s">
        <v>55</v>
      </c>
      <c r="F126" s="175" t="s">
        <v>56</v>
      </c>
      <c r="G126" s="175" t="s">
        <v>195</v>
      </c>
      <c r="H126" s="175" t="s">
        <v>196</v>
      </c>
      <c r="I126" s="175" t="s">
        <v>197</v>
      </c>
      <c r="J126" s="176" t="s">
        <v>181</v>
      </c>
      <c r="K126" s="177" t="s">
        <v>198</v>
      </c>
      <c r="L126" s="178"/>
      <c r="M126" s="79" t="s">
        <v>1</v>
      </c>
      <c r="N126" s="80" t="s">
        <v>38</v>
      </c>
      <c r="O126" s="80" t="s">
        <v>199</v>
      </c>
      <c r="P126" s="80" t="s">
        <v>200</v>
      </c>
      <c r="Q126" s="80" t="s">
        <v>201</v>
      </c>
      <c r="R126" s="80" t="s">
        <v>202</v>
      </c>
      <c r="S126" s="80" t="s">
        <v>203</v>
      </c>
      <c r="T126" s="81" t="s">
        <v>204</v>
      </c>
      <c r="U126" s="172"/>
      <c r="V126" s="172"/>
      <c r="W126" s="172"/>
      <c r="X126" s="172"/>
      <c r="Y126" s="172"/>
      <c r="Z126" s="172"/>
      <c r="AA126" s="172"/>
      <c r="AB126" s="172"/>
      <c r="AC126" s="172"/>
      <c r="AD126" s="172"/>
      <c r="AE126" s="172"/>
    </row>
    <row r="127" spans="1:63" s="2" customFormat="1" ht="22.8" customHeight="1">
      <c r="A127" s="34"/>
      <c r="B127" s="35"/>
      <c r="C127" s="86" t="s">
        <v>182</v>
      </c>
      <c r="D127" s="36"/>
      <c r="E127" s="36"/>
      <c r="F127" s="36"/>
      <c r="G127" s="36"/>
      <c r="H127" s="36"/>
      <c r="I127" s="36"/>
      <c r="J127" s="179">
        <f>BK127</f>
        <v>0</v>
      </c>
      <c r="K127" s="36"/>
      <c r="L127" s="39"/>
      <c r="M127" s="82"/>
      <c r="N127" s="180"/>
      <c r="O127" s="83"/>
      <c r="P127" s="181">
        <f>P128+P133+P136+P144+P147+P162</f>
        <v>0</v>
      </c>
      <c r="Q127" s="83"/>
      <c r="R127" s="181">
        <f>R128+R133+R136+R144+R147+R162</f>
        <v>0</v>
      </c>
      <c r="S127" s="83"/>
      <c r="T127" s="182">
        <f>T128+T133+T136+T144+T147+T162</f>
        <v>0</v>
      </c>
      <c r="U127" s="34"/>
      <c r="V127" s="34"/>
      <c r="W127" s="34"/>
      <c r="X127" s="34"/>
      <c r="Y127" s="34"/>
      <c r="Z127" s="34"/>
      <c r="AA127" s="34"/>
      <c r="AB127" s="34"/>
      <c r="AC127" s="34"/>
      <c r="AD127" s="34"/>
      <c r="AE127" s="34"/>
      <c r="AT127" s="17" t="s">
        <v>73</v>
      </c>
      <c r="AU127" s="17" t="s">
        <v>183</v>
      </c>
      <c r="BK127" s="183">
        <f>BK128+BK133+BK136+BK144+BK147+BK162</f>
        <v>0</v>
      </c>
    </row>
    <row r="128" spans="1:63" s="12" customFormat="1" ht="25.95" customHeight="1">
      <c r="B128" s="184"/>
      <c r="C128" s="185"/>
      <c r="D128" s="186" t="s">
        <v>73</v>
      </c>
      <c r="E128" s="187" t="s">
        <v>349</v>
      </c>
      <c r="F128" s="187" t="s">
        <v>845</v>
      </c>
      <c r="G128" s="185"/>
      <c r="H128" s="185"/>
      <c r="I128" s="188"/>
      <c r="J128" s="189">
        <f>BK128</f>
        <v>0</v>
      </c>
      <c r="K128" s="185"/>
      <c r="L128" s="190"/>
      <c r="M128" s="191"/>
      <c r="N128" s="192"/>
      <c r="O128" s="192"/>
      <c r="P128" s="193">
        <f>SUM(P129:P132)</f>
        <v>0</v>
      </c>
      <c r="Q128" s="192"/>
      <c r="R128" s="193">
        <f>SUM(R129:R132)</f>
        <v>0</v>
      </c>
      <c r="S128" s="192"/>
      <c r="T128" s="194">
        <f>SUM(T129:T132)</f>
        <v>0</v>
      </c>
      <c r="AR128" s="195" t="s">
        <v>81</v>
      </c>
      <c r="AT128" s="196" t="s">
        <v>73</v>
      </c>
      <c r="AU128" s="196" t="s">
        <v>74</v>
      </c>
      <c r="AY128" s="195" t="s">
        <v>207</v>
      </c>
      <c r="BK128" s="197">
        <f>SUM(BK129:BK132)</f>
        <v>0</v>
      </c>
    </row>
    <row r="129" spans="1:65" s="2" customFormat="1" ht="33" customHeight="1">
      <c r="A129" s="34"/>
      <c r="B129" s="35"/>
      <c r="C129" s="200" t="s">
        <v>81</v>
      </c>
      <c r="D129" s="200" t="s">
        <v>209</v>
      </c>
      <c r="E129" s="201" t="s">
        <v>846</v>
      </c>
      <c r="F129" s="202" t="s">
        <v>847</v>
      </c>
      <c r="G129" s="203" t="s">
        <v>268</v>
      </c>
      <c r="H129" s="204">
        <v>1</v>
      </c>
      <c r="I129" s="205"/>
      <c r="J129" s="206">
        <f>ROUND(I129*H129,2)</f>
        <v>0</v>
      </c>
      <c r="K129" s="207"/>
      <c r="L129" s="39"/>
      <c r="M129" s="208" t="s">
        <v>1</v>
      </c>
      <c r="N129" s="209" t="s">
        <v>40</v>
      </c>
      <c r="O129" s="75"/>
      <c r="P129" s="210">
        <f>O129*H129</f>
        <v>0</v>
      </c>
      <c r="Q129" s="210">
        <v>0</v>
      </c>
      <c r="R129" s="210">
        <f>Q129*H129</f>
        <v>0</v>
      </c>
      <c r="S129" s="210">
        <v>0</v>
      </c>
      <c r="T129" s="211">
        <f>S129*H129</f>
        <v>0</v>
      </c>
      <c r="U129" s="34"/>
      <c r="V129" s="34"/>
      <c r="W129" s="34"/>
      <c r="X129" s="34"/>
      <c r="Y129" s="34"/>
      <c r="Z129" s="34"/>
      <c r="AA129" s="34"/>
      <c r="AB129" s="34"/>
      <c r="AC129" s="34"/>
      <c r="AD129" s="34"/>
      <c r="AE129" s="34"/>
      <c r="AR129" s="212" t="s">
        <v>213</v>
      </c>
      <c r="AT129" s="212" t="s">
        <v>209</v>
      </c>
      <c r="AU129" s="212" t="s">
        <v>81</v>
      </c>
      <c r="AY129" s="17" t="s">
        <v>207</v>
      </c>
      <c r="BE129" s="213">
        <f>IF(N129="základná",J129,0)</f>
        <v>0</v>
      </c>
      <c r="BF129" s="213">
        <f>IF(N129="znížená",J129,0)</f>
        <v>0</v>
      </c>
      <c r="BG129" s="213">
        <f>IF(N129="zákl. prenesená",J129,0)</f>
        <v>0</v>
      </c>
      <c r="BH129" s="213">
        <f>IF(N129="zníž. prenesená",J129,0)</f>
        <v>0</v>
      </c>
      <c r="BI129" s="213">
        <f>IF(N129="nulová",J129,0)</f>
        <v>0</v>
      </c>
      <c r="BJ129" s="17" t="s">
        <v>87</v>
      </c>
      <c r="BK129" s="213">
        <f>ROUND(I129*H129,2)</f>
        <v>0</v>
      </c>
      <c r="BL129" s="17" t="s">
        <v>213</v>
      </c>
      <c r="BM129" s="212" t="s">
        <v>848</v>
      </c>
    </row>
    <row r="130" spans="1:65" s="2" customFormat="1" ht="66.75" customHeight="1">
      <c r="A130" s="34"/>
      <c r="B130" s="35"/>
      <c r="C130" s="200" t="s">
        <v>87</v>
      </c>
      <c r="D130" s="200" t="s">
        <v>209</v>
      </c>
      <c r="E130" s="201" t="s">
        <v>849</v>
      </c>
      <c r="F130" s="202" t="s">
        <v>850</v>
      </c>
      <c r="G130" s="203" t="s">
        <v>268</v>
      </c>
      <c r="H130" s="204">
        <v>1</v>
      </c>
      <c r="I130" s="205"/>
      <c r="J130" s="206">
        <f>ROUND(I130*H130,2)</f>
        <v>0</v>
      </c>
      <c r="K130" s="207"/>
      <c r="L130" s="39"/>
      <c r="M130" s="208" t="s">
        <v>1</v>
      </c>
      <c r="N130" s="209"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213</v>
      </c>
      <c r="AT130" s="212" t="s">
        <v>209</v>
      </c>
      <c r="AU130" s="212" t="s">
        <v>81</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851</v>
      </c>
    </row>
    <row r="131" spans="1:65" s="2" customFormat="1" ht="24.15" customHeight="1">
      <c r="A131" s="34"/>
      <c r="B131" s="35"/>
      <c r="C131" s="200" t="s">
        <v>94</v>
      </c>
      <c r="D131" s="200" t="s">
        <v>209</v>
      </c>
      <c r="E131" s="201" t="s">
        <v>852</v>
      </c>
      <c r="F131" s="202" t="s">
        <v>853</v>
      </c>
      <c r="G131" s="203" t="s">
        <v>268</v>
      </c>
      <c r="H131" s="204">
        <v>1</v>
      </c>
      <c r="I131" s="205"/>
      <c r="J131" s="206">
        <f>ROUND(I131*H131,2)</f>
        <v>0</v>
      </c>
      <c r="K131" s="207"/>
      <c r="L131" s="39"/>
      <c r="M131" s="208" t="s">
        <v>1</v>
      </c>
      <c r="N131" s="209" t="s">
        <v>40</v>
      </c>
      <c r="O131" s="75"/>
      <c r="P131" s="210">
        <f>O131*H131</f>
        <v>0</v>
      </c>
      <c r="Q131" s="210">
        <v>0</v>
      </c>
      <c r="R131" s="210">
        <f>Q131*H131</f>
        <v>0</v>
      </c>
      <c r="S131" s="210">
        <v>0</v>
      </c>
      <c r="T131" s="211">
        <f>S131*H131</f>
        <v>0</v>
      </c>
      <c r="U131" s="34"/>
      <c r="V131" s="34"/>
      <c r="W131" s="34"/>
      <c r="X131" s="34"/>
      <c r="Y131" s="34"/>
      <c r="Z131" s="34"/>
      <c r="AA131" s="34"/>
      <c r="AB131" s="34"/>
      <c r="AC131" s="34"/>
      <c r="AD131" s="34"/>
      <c r="AE131" s="34"/>
      <c r="AR131" s="212" t="s">
        <v>213</v>
      </c>
      <c r="AT131" s="212" t="s">
        <v>209</v>
      </c>
      <c r="AU131" s="212" t="s">
        <v>81</v>
      </c>
      <c r="AY131" s="17" t="s">
        <v>207</v>
      </c>
      <c r="BE131" s="213">
        <f>IF(N131="základná",J131,0)</f>
        <v>0</v>
      </c>
      <c r="BF131" s="213">
        <f>IF(N131="znížená",J131,0)</f>
        <v>0</v>
      </c>
      <c r="BG131" s="213">
        <f>IF(N131="zákl. prenesená",J131,0)</f>
        <v>0</v>
      </c>
      <c r="BH131" s="213">
        <f>IF(N131="zníž. prenesená",J131,0)</f>
        <v>0</v>
      </c>
      <c r="BI131" s="213">
        <f>IF(N131="nulová",J131,0)</f>
        <v>0</v>
      </c>
      <c r="BJ131" s="17" t="s">
        <v>87</v>
      </c>
      <c r="BK131" s="213">
        <f>ROUND(I131*H131,2)</f>
        <v>0</v>
      </c>
      <c r="BL131" s="17" t="s">
        <v>213</v>
      </c>
      <c r="BM131" s="212" t="s">
        <v>854</v>
      </c>
    </row>
    <row r="132" spans="1:65" s="2" customFormat="1" ht="37.799999999999997" customHeight="1">
      <c r="A132" s="34"/>
      <c r="B132" s="35"/>
      <c r="C132" s="200" t="s">
        <v>213</v>
      </c>
      <c r="D132" s="200" t="s">
        <v>209</v>
      </c>
      <c r="E132" s="201" t="s">
        <v>855</v>
      </c>
      <c r="F132" s="202" t="s">
        <v>856</v>
      </c>
      <c r="G132" s="203" t="s">
        <v>268</v>
      </c>
      <c r="H132" s="204">
        <v>1</v>
      </c>
      <c r="I132" s="205"/>
      <c r="J132" s="206">
        <f>ROUND(I132*H132,2)</f>
        <v>0</v>
      </c>
      <c r="K132" s="207"/>
      <c r="L132" s="39"/>
      <c r="M132" s="208" t="s">
        <v>1</v>
      </c>
      <c r="N132" s="209" t="s">
        <v>40</v>
      </c>
      <c r="O132" s="75"/>
      <c r="P132" s="210">
        <f>O132*H132</f>
        <v>0</v>
      </c>
      <c r="Q132" s="210">
        <v>0</v>
      </c>
      <c r="R132" s="210">
        <f>Q132*H132</f>
        <v>0</v>
      </c>
      <c r="S132" s="210">
        <v>0</v>
      </c>
      <c r="T132" s="211">
        <f>S132*H132</f>
        <v>0</v>
      </c>
      <c r="U132" s="34"/>
      <c r="V132" s="34"/>
      <c r="W132" s="34"/>
      <c r="X132" s="34"/>
      <c r="Y132" s="34"/>
      <c r="Z132" s="34"/>
      <c r="AA132" s="34"/>
      <c r="AB132" s="34"/>
      <c r="AC132" s="34"/>
      <c r="AD132" s="34"/>
      <c r="AE132" s="34"/>
      <c r="AR132" s="212" t="s">
        <v>213</v>
      </c>
      <c r="AT132" s="212" t="s">
        <v>209</v>
      </c>
      <c r="AU132" s="212" t="s">
        <v>81</v>
      </c>
      <c r="AY132" s="17" t="s">
        <v>207</v>
      </c>
      <c r="BE132" s="213">
        <f>IF(N132="základná",J132,0)</f>
        <v>0</v>
      </c>
      <c r="BF132" s="213">
        <f>IF(N132="znížená",J132,0)</f>
        <v>0</v>
      </c>
      <c r="BG132" s="213">
        <f>IF(N132="zákl. prenesená",J132,0)</f>
        <v>0</v>
      </c>
      <c r="BH132" s="213">
        <f>IF(N132="zníž. prenesená",J132,0)</f>
        <v>0</v>
      </c>
      <c r="BI132" s="213">
        <f>IF(N132="nulová",J132,0)</f>
        <v>0</v>
      </c>
      <c r="BJ132" s="17" t="s">
        <v>87</v>
      </c>
      <c r="BK132" s="213">
        <f>ROUND(I132*H132,2)</f>
        <v>0</v>
      </c>
      <c r="BL132" s="17" t="s">
        <v>213</v>
      </c>
      <c r="BM132" s="212" t="s">
        <v>857</v>
      </c>
    </row>
    <row r="133" spans="1:65" s="12" customFormat="1" ht="25.95" customHeight="1">
      <c r="B133" s="184"/>
      <c r="C133" s="185"/>
      <c r="D133" s="186" t="s">
        <v>73</v>
      </c>
      <c r="E133" s="187" t="s">
        <v>351</v>
      </c>
      <c r="F133" s="187" t="s">
        <v>858</v>
      </c>
      <c r="G133" s="185"/>
      <c r="H133" s="185"/>
      <c r="I133" s="188"/>
      <c r="J133" s="189">
        <f>BK133</f>
        <v>0</v>
      </c>
      <c r="K133" s="185"/>
      <c r="L133" s="190"/>
      <c r="M133" s="191"/>
      <c r="N133" s="192"/>
      <c r="O133" s="192"/>
      <c r="P133" s="193">
        <f>SUM(P134:P135)</f>
        <v>0</v>
      </c>
      <c r="Q133" s="192"/>
      <c r="R133" s="193">
        <f>SUM(R134:R135)</f>
        <v>0</v>
      </c>
      <c r="S133" s="192"/>
      <c r="T133" s="194">
        <f>SUM(T134:T135)</f>
        <v>0</v>
      </c>
      <c r="AR133" s="195" t="s">
        <v>81</v>
      </c>
      <c r="AT133" s="196" t="s">
        <v>73</v>
      </c>
      <c r="AU133" s="196" t="s">
        <v>74</v>
      </c>
      <c r="AY133" s="195" t="s">
        <v>207</v>
      </c>
      <c r="BK133" s="197">
        <f>SUM(BK134:BK135)</f>
        <v>0</v>
      </c>
    </row>
    <row r="134" spans="1:65" s="2" customFormat="1" ht="24.15" customHeight="1">
      <c r="A134" s="34"/>
      <c r="B134" s="35"/>
      <c r="C134" s="200" t="s">
        <v>229</v>
      </c>
      <c r="D134" s="200" t="s">
        <v>209</v>
      </c>
      <c r="E134" s="201" t="s">
        <v>859</v>
      </c>
      <c r="F134" s="202" t="s">
        <v>860</v>
      </c>
      <c r="G134" s="203" t="s">
        <v>268</v>
      </c>
      <c r="H134" s="204">
        <v>1</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81</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861</v>
      </c>
    </row>
    <row r="135" spans="1:65" s="2" customFormat="1" ht="76.349999999999994" customHeight="1">
      <c r="A135" s="34"/>
      <c r="B135" s="35"/>
      <c r="C135" s="200" t="s">
        <v>235</v>
      </c>
      <c r="D135" s="200" t="s">
        <v>209</v>
      </c>
      <c r="E135" s="201" t="s">
        <v>862</v>
      </c>
      <c r="F135" s="202" t="s">
        <v>863</v>
      </c>
      <c r="G135" s="203" t="s">
        <v>268</v>
      </c>
      <c r="H135" s="204">
        <v>2</v>
      </c>
      <c r="I135" s="205"/>
      <c r="J135" s="206">
        <f>ROUND(I135*H135,2)</f>
        <v>0</v>
      </c>
      <c r="K135" s="207"/>
      <c r="L135" s="39"/>
      <c r="M135" s="208" t="s">
        <v>1</v>
      </c>
      <c r="N135" s="209" t="s">
        <v>40</v>
      </c>
      <c r="O135" s="75"/>
      <c r="P135" s="210">
        <f>O135*H135</f>
        <v>0</v>
      </c>
      <c r="Q135" s="210">
        <v>0</v>
      </c>
      <c r="R135" s="210">
        <f>Q135*H135</f>
        <v>0</v>
      </c>
      <c r="S135" s="210">
        <v>0</v>
      </c>
      <c r="T135" s="211">
        <f>S135*H135</f>
        <v>0</v>
      </c>
      <c r="U135" s="34"/>
      <c r="V135" s="34"/>
      <c r="W135" s="34"/>
      <c r="X135" s="34"/>
      <c r="Y135" s="34"/>
      <c r="Z135" s="34"/>
      <c r="AA135" s="34"/>
      <c r="AB135" s="34"/>
      <c r="AC135" s="34"/>
      <c r="AD135" s="34"/>
      <c r="AE135" s="34"/>
      <c r="AR135" s="212" t="s">
        <v>213</v>
      </c>
      <c r="AT135" s="212" t="s">
        <v>209</v>
      </c>
      <c r="AU135" s="212" t="s">
        <v>81</v>
      </c>
      <c r="AY135" s="17" t="s">
        <v>207</v>
      </c>
      <c r="BE135" s="213">
        <f>IF(N135="základná",J135,0)</f>
        <v>0</v>
      </c>
      <c r="BF135" s="213">
        <f>IF(N135="znížená",J135,0)</f>
        <v>0</v>
      </c>
      <c r="BG135" s="213">
        <f>IF(N135="zákl. prenesená",J135,0)</f>
        <v>0</v>
      </c>
      <c r="BH135" s="213">
        <f>IF(N135="zníž. prenesená",J135,0)</f>
        <v>0</v>
      </c>
      <c r="BI135" s="213">
        <f>IF(N135="nulová",J135,0)</f>
        <v>0</v>
      </c>
      <c r="BJ135" s="17" t="s">
        <v>87</v>
      </c>
      <c r="BK135" s="213">
        <f>ROUND(I135*H135,2)</f>
        <v>0</v>
      </c>
      <c r="BL135" s="17" t="s">
        <v>213</v>
      </c>
      <c r="BM135" s="212" t="s">
        <v>864</v>
      </c>
    </row>
    <row r="136" spans="1:65" s="12" customFormat="1" ht="25.95" customHeight="1">
      <c r="B136" s="184"/>
      <c r="C136" s="185"/>
      <c r="D136" s="186" t="s">
        <v>73</v>
      </c>
      <c r="E136" s="187" t="s">
        <v>473</v>
      </c>
      <c r="F136" s="187" t="s">
        <v>865</v>
      </c>
      <c r="G136" s="185"/>
      <c r="H136" s="185"/>
      <c r="I136" s="188"/>
      <c r="J136" s="189">
        <f>BK136</f>
        <v>0</v>
      </c>
      <c r="K136" s="185"/>
      <c r="L136" s="190"/>
      <c r="M136" s="191"/>
      <c r="N136" s="192"/>
      <c r="O136" s="192"/>
      <c r="P136" s="193">
        <f>SUM(P137:P143)</f>
        <v>0</v>
      </c>
      <c r="Q136" s="192"/>
      <c r="R136" s="193">
        <f>SUM(R137:R143)</f>
        <v>0</v>
      </c>
      <c r="S136" s="192"/>
      <c r="T136" s="194">
        <f>SUM(T137:T143)</f>
        <v>0</v>
      </c>
      <c r="AR136" s="195" t="s">
        <v>81</v>
      </c>
      <c r="AT136" s="196" t="s">
        <v>73</v>
      </c>
      <c r="AU136" s="196" t="s">
        <v>74</v>
      </c>
      <c r="AY136" s="195" t="s">
        <v>207</v>
      </c>
      <c r="BK136" s="197">
        <f>SUM(BK137:BK143)</f>
        <v>0</v>
      </c>
    </row>
    <row r="137" spans="1:65" s="2" customFormat="1" ht="66.75" customHeight="1">
      <c r="A137" s="34"/>
      <c r="B137" s="35"/>
      <c r="C137" s="200" t="s">
        <v>240</v>
      </c>
      <c r="D137" s="200" t="s">
        <v>209</v>
      </c>
      <c r="E137" s="201" t="s">
        <v>866</v>
      </c>
      <c r="F137" s="202" t="s">
        <v>867</v>
      </c>
      <c r="G137" s="203" t="s">
        <v>268</v>
      </c>
      <c r="H137" s="204">
        <v>2</v>
      </c>
      <c r="I137" s="205"/>
      <c r="J137" s="206">
        <f t="shared" ref="J137:J143" si="0">ROUND(I137*H137,2)</f>
        <v>0</v>
      </c>
      <c r="K137" s="207"/>
      <c r="L137" s="39"/>
      <c r="M137" s="208" t="s">
        <v>1</v>
      </c>
      <c r="N137" s="209" t="s">
        <v>40</v>
      </c>
      <c r="O137" s="75"/>
      <c r="P137" s="210">
        <f t="shared" ref="P137:P143" si="1">O137*H137</f>
        <v>0</v>
      </c>
      <c r="Q137" s="210">
        <v>0</v>
      </c>
      <c r="R137" s="210">
        <f t="shared" ref="R137:R143" si="2">Q137*H137</f>
        <v>0</v>
      </c>
      <c r="S137" s="210">
        <v>0</v>
      </c>
      <c r="T137" s="211">
        <f t="shared" ref="T137:T143" si="3">S137*H137</f>
        <v>0</v>
      </c>
      <c r="U137" s="34"/>
      <c r="V137" s="34"/>
      <c r="W137" s="34"/>
      <c r="X137" s="34"/>
      <c r="Y137" s="34"/>
      <c r="Z137" s="34"/>
      <c r="AA137" s="34"/>
      <c r="AB137" s="34"/>
      <c r="AC137" s="34"/>
      <c r="AD137" s="34"/>
      <c r="AE137" s="34"/>
      <c r="AR137" s="212" t="s">
        <v>213</v>
      </c>
      <c r="AT137" s="212" t="s">
        <v>209</v>
      </c>
      <c r="AU137" s="212" t="s">
        <v>81</v>
      </c>
      <c r="AY137" s="17" t="s">
        <v>207</v>
      </c>
      <c r="BE137" s="213">
        <f t="shared" ref="BE137:BE143" si="4">IF(N137="základná",J137,0)</f>
        <v>0</v>
      </c>
      <c r="BF137" s="213">
        <f t="shared" ref="BF137:BF143" si="5">IF(N137="znížená",J137,0)</f>
        <v>0</v>
      </c>
      <c r="BG137" s="213">
        <f t="shared" ref="BG137:BG143" si="6">IF(N137="zákl. prenesená",J137,0)</f>
        <v>0</v>
      </c>
      <c r="BH137" s="213">
        <f t="shared" ref="BH137:BH143" si="7">IF(N137="zníž. prenesená",J137,0)</f>
        <v>0</v>
      </c>
      <c r="BI137" s="213">
        <f t="shared" ref="BI137:BI143" si="8">IF(N137="nulová",J137,0)</f>
        <v>0</v>
      </c>
      <c r="BJ137" s="17" t="s">
        <v>87</v>
      </c>
      <c r="BK137" s="213">
        <f t="shared" ref="BK137:BK143" si="9">ROUND(I137*H137,2)</f>
        <v>0</v>
      </c>
      <c r="BL137" s="17" t="s">
        <v>213</v>
      </c>
      <c r="BM137" s="212" t="s">
        <v>868</v>
      </c>
    </row>
    <row r="138" spans="1:65" s="2" customFormat="1" ht="55.5" customHeight="1">
      <c r="A138" s="34"/>
      <c r="B138" s="35"/>
      <c r="C138" s="200" t="s">
        <v>249</v>
      </c>
      <c r="D138" s="200" t="s">
        <v>209</v>
      </c>
      <c r="E138" s="201" t="s">
        <v>869</v>
      </c>
      <c r="F138" s="202" t="s">
        <v>870</v>
      </c>
      <c r="G138" s="203" t="s">
        <v>268</v>
      </c>
      <c r="H138" s="204">
        <v>1</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81</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871</v>
      </c>
    </row>
    <row r="139" spans="1:65" s="2" customFormat="1" ht="66.75" customHeight="1">
      <c r="A139" s="34"/>
      <c r="B139" s="35"/>
      <c r="C139" s="200" t="s">
        <v>253</v>
      </c>
      <c r="D139" s="200" t="s">
        <v>209</v>
      </c>
      <c r="E139" s="201" t="s">
        <v>872</v>
      </c>
      <c r="F139" s="202" t="s">
        <v>873</v>
      </c>
      <c r="G139" s="203" t="s">
        <v>268</v>
      </c>
      <c r="H139" s="204">
        <v>1</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81</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874</v>
      </c>
    </row>
    <row r="140" spans="1:65" s="2" customFormat="1" ht="66.75" customHeight="1">
      <c r="A140" s="34"/>
      <c r="B140" s="35"/>
      <c r="C140" s="200" t="s">
        <v>259</v>
      </c>
      <c r="D140" s="200" t="s">
        <v>209</v>
      </c>
      <c r="E140" s="201" t="s">
        <v>875</v>
      </c>
      <c r="F140" s="202" t="s">
        <v>876</v>
      </c>
      <c r="G140" s="203" t="s">
        <v>268</v>
      </c>
      <c r="H140" s="204">
        <v>1</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213</v>
      </c>
      <c r="AT140" s="212" t="s">
        <v>209</v>
      </c>
      <c r="AU140" s="212" t="s">
        <v>81</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877</v>
      </c>
    </row>
    <row r="141" spans="1:65" s="2" customFormat="1" ht="33" customHeight="1">
      <c r="A141" s="34"/>
      <c r="B141" s="35"/>
      <c r="C141" s="200" t="s">
        <v>265</v>
      </c>
      <c r="D141" s="200" t="s">
        <v>209</v>
      </c>
      <c r="E141" s="201" t="s">
        <v>878</v>
      </c>
      <c r="F141" s="202" t="s">
        <v>879</v>
      </c>
      <c r="G141" s="203" t="s">
        <v>268</v>
      </c>
      <c r="H141" s="204">
        <v>1</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213</v>
      </c>
      <c r="AT141" s="212" t="s">
        <v>209</v>
      </c>
      <c r="AU141" s="212" t="s">
        <v>81</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880</v>
      </c>
    </row>
    <row r="142" spans="1:65" s="2" customFormat="1" ht="49.05" customHeight="1">
      <c r="A142" s="34"/>
      <c r="B142" s="35"/>
      <c r="C142" s="200" t="s">
        <v>270</v>
      </c>
      <c r="D142" s="200" t="s">
        <v>209</v>
      </c>
      <c r="E142" s="201" t="s">
        <v>881</v>
      </c>
      <c r="F142" s="202" t="s">
        <v>882</v>
      </c>
      <c r="G142" s="203" t="s">
        <v>268</v>
      </c>
      <c r="H142" s="204">
        <v>1</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213</v>
      </c>
      <c r="AT142" s="212" t="s">
        <v>209</v>
      </c>
      <c r="AU142" s="212" t="s">
        <v>81</v>
      </c>
      <c r="AY142" s="17" t="s">
        <v>207</v>
      </c>
      <c r="BE142" s="213">
        <f t="shared" si="4"/>
        <v>0</v>
      </c>
      <c r="BF142" s="213">
        <f t="shared" si="5"/>
        <v>0</v>
      </c>
      <c r="BG142" s="213">
        <f t="shared" si="6"/>
        <v>0</v>
      </c>
      <c r="BH142" s="213">
        <f t="shared" si="7"/>
        <v>0</v>
      </c>
      <c r="BI142" s="213">
        <f t="shared" si="8"/>
        <v>0</v>
      </c>
      <c r="BJ142" s="17" t="s">
        <v>87</v>
      </c>
      <c r="BK142" s="213">
        <f t="shared" si="9"/>
        <v>0</v>
      </c>
      <c r="BL142" s="17" t="s">
        <v>213</v>
      </c>
      <c r="BM142" s="212" t="s">
        <v>883</v>
      </c>
    </row>
    <row r="143" spans="1:65" s="2" customFormat="1" ht="76.349999999999994" customHeight="1">
      <c r="A143" s="34"/>
      <c r="B143" s="35"/>
      <c r="C143" s="200" t="s">
        <v>275</v>
      </c>
      <c r="D143" s="200" t="s">
        <v>209</v>
      </c>
      <c r="E143" s="201" t="s">
        <v>884</v>
      </c>
      <c r="F143" s="202" t="s">
        <v>885</v>
      </c>
      <c r="G143" s="203" t="s">
        <v>268</v>
      </c>
      <c r="H143" s="204">
        <v>1</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213</v>
      </c>
      <c r="AT143" s="212" t="s">
        <v>209</v>
      </c>
      <c r="AU143" s="212" t="s">
        <v>81</v>
      </c>
      <c r="AY143" s="17" t="s">
        <v>207</v>
      </c>
      <c r="BE143" s="213">
        <f t="shared" si="4"/>
        <v>0</v>
      </c>
      <c r="BF143" s="213">
        <f t="shared" si="5"/>
        <v>0</v>
      </c>
      <c r="BG143" s="213">
        <f t="shared" si="6"/>
        <v>0</v>
      </c>
      <c r="BH143" s="213">
        <f t="shared" si="7"/>
        <v>0</v>
      </c>
      <c r="BI143" s="213">
        <f t="shared" si="8"/>
        <v>0</v>
      </c>
      <c r="BJ143" s="17" t="s">
        <v>87</v>
      </c>
      <c r="BK143" s="213">
        <f t="shared" si="9"/>
        <v>0</v>
      </c>
      <c r="BL143" s="17" t="s">
        <v>213</v>
      </c>
      <c r="BM143" s="212" t="s">
        <v>886</v>
      </c>
    </row>
    <row r="144" spans="1:65" s="12" customFormat="1" ht="25.95" customHeight="1">
      <c r="B144" s="184"/>
      <c r="C144" s="185"/>
      <c r="D144" s="186" t="s">
        <v>73</v>
      </c>
      <c r="E144" s="187" t="s">
        <v>887</v>
      </c>
      <c r="F144" s="187" t="s">
        <v>888</v>
      </c>
      <c r="G144" s="185"/>
      <c r="H144" s="185"/>
      <c r="I144" s="188"/>
      <c r="J144" s="189">
        <f>BK144</f>
        <v>0</v>
      </c>
      <c r="K144" s="185"/>
      <c r="L144" s="190"/>
      <c r="M144" s="191"/>
      <c r="N144" s="192"/>
      <c r="O144" s="192"/>
      <c r="P144" s="193">
        <f>SUM(P145:P146)</f>
        <v>0</v>
      </c>
      <c r="Q144" s="192"/>
      <c r="R144" s="193">
        <f>SUM(R145:R146)</f>
        <v>0</v>
      </c>
      <c r="S144" s="192"/>
      <c r="T144" s="194">
        <f>SUM(T145:T146)</f>
        <v>0</v>
      </c>
      <c r="AR144" s="195" t="s">
        <v>81</v>
      </c>
      <c r="AT144" s="196" t="s">
        <v>73</v>
      </c>
      <c r="AU144" s="196" t="s">
        <v>74</v>
      </c>
      <c r="AY144" s="195" t="s">
        <v>207</v>
      </c>
      <c r="BK144" s="197">
        <f>SUM(BK145:BK146)</f>
        <v>0</v>
      </c>
    </row>
    <row r="145" spans="1:65" s="2" customFormat="1" ht="66.75" customHeight="1">
      <c r="A145" s="34"/>
      <c r="B145" s="35"/>
      <c r="C145" s="200" t="s">
        <v>280</v>
      </c>
      <c r="D145" s="200" t="s">
        <v>209</v>
      </c>
      <c r="E145" s="201" t="s">
        <v>889</v>
      </c>
      <c r="F145" s="202" t="s">
        <v>890</v>
      </c>
      <c r="G145" s="203" t="s">
        <v>268</v>
      </c>
      <c r="H145" s="204">
        <v>2</v>
      </c>
      <c r="I145" s="205"/>
      <c r="J145" s="206">
        <f>ROUND(I145*H145,2)</f>
        <v>0</v>
      </c>
      <c r="K145" s="207"/>
      <c r="L145" s="39"/>
      <c r="M145" s="208" t="s">
        <v>1</v>
      </c>
      <c r="N145" s="209" t="s">
        <v>40</v>
      </c>
      <c r="O145" s="75"/>
      <c r="P145" s="210">
        <f>O145*H145</f>
        <v>0</v>
      </c>
      <c r="Q145" s="210">
        <v>0</v>
      </c>
      <c r="R145" s="210">
        <f>Q145*H145</f>
        <v>0</v>
      </c>
      <c r="S145" s="210">
        <v>0</v>
      </c>
      <c r="T145" s="211">
        <f>S145*H145</f>
        <v>0</v>
      </c>
      <c r="U145" s="34"/>
      <c r="V145" s="34"/>
      <c r="W145" s="34"/>
      <c r="X145" s="34"/>
      <c r="Y145" s="34"/>
      <c r="Z145" s="34"/>
      <c r="AA145" s="34"/>
      <c r="AB145" s="34"/>
      <c r="AC145" s="34"/>
      <c r="AD145" s="34"/>
      <c r="AE145" s="34"/>
      <c r="AR145" s="212" t="s">
        <v>213</v>
      </c>
      <c r="AT145" s="212" t="s">
        <v>209</v>
      </c>
      <c r="AU145" s="212" t="s">
        <v>81</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891</v>
      </c>
    </row>
    <row r="146" spans="1:65" s="2" customFormat="1" ht="37.799999999999997" customHeight="1">
      <c r="A146" s="34"/>
      <c r="B146" s="35"/>
      <c r="C146" s="200" t="s">
        <v>284</v>
      </c>
      <c r="D146" s="200" t="s">
        <v>209</v>
      </c>
      <c r="E146" s="201" t="s">
        <v>892</v>
      </c>
      <c r="F146" s="202" t="s">
        <v>893</v>
      </c>
      <c r="G146" s="203" t="s">
        <v>268</v>
      </c>
      <c r="H146" s="204">
        <v>1</v>
      </c>
      <c r="I146" s="205"/>
      <c r="J146" s="206">
        <f>ROUND(I146*H146,2)</f>
        <v>0</v>
      </c>
      <c r="K146" s="207"/>
      <c r="L146" s="39"/>
      <c r="M146" s="208" t="s">
        <v>1</v>
      </c>
      <c r="N146" s="209" t="s">
        <v>40</v>
      </c>
      <c r="O146" s="75"/>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213</v>
      </c>
      <c r="AT146" s="212" t="s">
        <v>209</v>
      </c>
      <c r="AU146" s="212" t="s">
        <v>81</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213</v>
      </c>
      <c r="BM146" s="212" t="s">
        <v>894</v>
      </c>
    </row>
    <row r="147" spans="1:65" s="12" customFormat="1" ht="25.95" customHeight="1">
      <c r="B147" s="184"/>
      <c r="C147" s="185"/>
      <c r="D147" s="186" t="s">
        <v>73</v>
      </c>
      <c r="E147" s="187" t="s">
        <v>895</v>
      </c>
      <c r="F147" s="187" t="s">
        <v>896</v>
      </c>
      <c r="G147" s="185"/>
      <c r="H147" s="185"/>
      <c r="I147" s="188"/>
      <c r="J147" s="189">
        <f>BK147</f>
        <v>0</v>
      </c>
      <c r="K147" s="185"/>
      <c r="L147" s="190"/>
      <c r="M147" s="191"/>
      <c r="N147" s="192"/>
      <c r="O147" s="192"/>
      <c r="P147" s="193">
        <f>SUM(P148:P161)</f>
        <v>0</v>
      </c>
      <c r="Q147" s="192"/>
      <c r="R147" s="193">
        <f>SUM(R148:R161)</f>
        <v>0</v>
      </c>
      <c r="S147" s="192"/>
      <c r="T147" s="194">
        <f>SUM(T148:T161)</f>
        <v>0</v>
      </c>
      <c r="AR147" s="195" t="s">
        <v>81</v>
      </c>
      <c r="AT147" s="196" t="s">
        <v>73</v>
      </c>
      <c r="AU147" s="196" t="s">
        <v>74</v>
      </c>
      <c r="AY147" s="195" t="s">
        <v>207</v>
      </c>
      <c r="BK147" s="197">
        <f>SUM(BK148:BK161)</f>
        <v>0</v>
      </c>
    </row>
    <row r="148" spans="1:65" s="2" customFormat="1" ht="24.15" customHeight="1">
      <c r="A148" s="34"/>
      <c r="B148" s="35"/>
      <c r="C148" s="200" t="s">
        <v>288</v>
      </c>
      <c r="D148" s="200" t="s">
        <v>209</v>
      </c>
      <c r="E148" s="201" t="s">
        <v>897</v>
      </c>
      <c r="F148" s="202" t="s">
        <v>898</v>
      </c>
      <c r="G148" s="203" t="s">
        <v>325</v>
      </c>
      <c r="H148" s="204">
        <v>60</v>
      </c>
      <c r="I148" s="205"/>
      <c r="J148" s="206">
        <f t="shared" ref="J148:J161" si="10">ROUND(I148*H148,2)</f>
        <v>0</v>
      </c>
      <c r="K148" s="207"/>
      <c r="L148" s="39"/>
      <c r="M148" s="208" t="s">
        <v>1</v>
      </c>
      <c r="N148" s="209" t="s">
        <v>40</v>
      </c>
      <c r="O148" s="75"/>
      <c r="P148" s="210">
        <f t="shared" ref="P148:P161" si="11">O148*H148</f>
        <v>0</v>
      </c>
      <c r="Q148" s="210">
        <v>0</v>
      </c>
      <c r="R148" s="210">
        <f t="shared" ref="R148:R161" si="12">Q148*H148</f>
        <v>0</v>
      </c>
      <c r="S148" s="210">
        <v>0</v>
      </c>
      <c r="T148" s="211">
        <f t="shared" ref="T148:T161" si="13">S148*H148</f>
        <v>0</v>
      </c>
      <c r="U148" s="34"/>
      <c r="V148" s="34"/>
      <c r="W148" s="34"/>
      <c r="X148" s="34"/>
      <c r="Y148" s="34"/>
      <c r="Z148" s="34"/>
      <c r="AA148" s="34"/>
      <c r="AB148" s="34"/>
      <c r="AC148" s="34"/>
      <c r="AD148" s="34"/>
      <c r="AE148" s="34"/>
      <c r="AR148" s="212" t="s">
        <v>213</v>
      </c>
      <c r="AT148" s="212" t="s">
        <v>209</v>
      </c>
      <c r="AU148" s="212" t="s">
        <v>81</v>
      </c>
      <c r="AY148" s="17" t="s">
        <v>207</v>
      </c>
      <c r="BE148" s="213">
        <f t="shared" ref="BE148:BE161" si="14">IF(N148="základná",J148,0)</f>
        <v>0</v>
      </c>
      <c r="BF148" s="213">
        <f t="shared" ref="BF148:BF161" si="15">IF(N148="znížená",J148,0)</f>
        <v>0</v>
      </c>
      <c r="BG148" s="213">
        <f t="shared" ref="BG148:BG161" si="16">IF(N148="zákl. prenesená",J148,0)</f>
        <v>0</v>
      </c>
      <c r="BH148" s="213">
        <f t="shared" ref="BH148:BH161" si="17">IF(N148="zníž. prenesená",J148,0)</f>
        <v>0</v>
      </c>
      <c r="BI148" s="213">
        <f t="shared" ref="BI148:BI161" si="18">IF(N148="nulová",J148,0)</f>
        <v>0</v>
      </c>
      <c r="BJ148" s="17" t="s">
        <v>87</v>
      </c>
      <c r="BK148" s="213">
        <f t="shared" ref="BK148:BK161" si="19">ROUND(I148*H148,2)</f>
        <v>0</v>
      </c>
      <c r="BL148" s="17" t="s">
        <v>213</v>
      </c>
      <c r="BM148" s="212" t="s">
        <v>899</v>
      </c>
    </row>
    <row r="149" spans="1:65" s="2" customFormat="1" ht="49.05" customHeight="1">
      <c r="A149" s="34"/>
      <c r="B149" s="35"/>
      <c r="C149" s="200" t="s">
        <v>293</v>
      </c>
      <c r="D149" s="200" t="s">
        <v>209</v>
      </c>
      <c r="E149" s="201" t="s">
        <v>900</v>
      </c>
      <c r="F149" s="202" t="s">
        <v>901</v>
      </c>
      <c r="G149" s="203" t="s">
        <v>325</v>
      </c>
      <c r="H149" s="204">
        <v>80</v>
      </c>
      <c r="I149" s="205"/>
      <c r="J149" s="206">
        <f t="shared" si="10"/>
        <v>0</v>
      </c>
      <c r="K149" s="207"/>
      <c r="L149" s="39"/>
      <c r="M149" s="208" t="s">
        <v>1</v>
      </c>
      <c r="N149" s="209" t="s">
        <v>40</v>
      </c>
      <c r="O149" s="75"/>
      <c r="P149" s="210">
        <f t="shared" si="11"/>
        <v>0</v>
      </c>
      <c r="Q149" s="210">
        <v>0</v>
      </c>
      <c r="R149" s="210">
        <f t="shared" si="12"/>
        <v>0</v>
      </c>
      <c r="S149" s="210">
        <v>0</v>
      </c>
      <c r="T149" s="211">
        <f t="shared" si="13"/>
        <v>0</v>
      </c>
      <c r="U149" s="34"/>
      <c r="V149" s="34"/>
      <c r="W149" s="34"/>
      <c r="X149" s="34"/>
      <c r="Y149" s="34"/>
      <c r="Z149" s="34"/>
      <c r="AA149" s="34"/>
      <c r="AB149" s="34"/>
      <c r="AC149" s="34"/>
      <c r="AD149" s="34"/>
      <c r="AE149" s="34"/>
      <c r="AR149" s="212" t="s">
        <v>213</v>
      </c>
      <c r="AT149" s="212" t="s">
        <v>209</v>
      </c>
      <c r="AU149" s="212" t="s">
        <v>81</v>
      </c>
      <c r="AY149" s="17" t="s">
        <v>207</v>
      </c>
      <c r="BE149" s="213">
        <f t="shared" si="14"/>
        <v>0</v>
      </c>
      <c r="BF149" s="213">
        <f t="shared" si="15"/>
        <v>0</v>
      </c>
      <c r="BG149" s="213">
        <f t="shared" si="16"/>
        <v>0</v>
      </c>
      <c r="BH149" s="213">
        <f t="shared" si="17"/>
        <v>0</v>
      </c>
      <c r="BI149" s="213">
        <f t="shared" si="18"/>
        <v>0</v>
      </c>
      <c r="BJ149" s="17" t="s">
        <v>87</v>
      </c>
      <c r="BK149" s="213">
        <f t="shared" si="19"/>
        <v>0</v>
      </c>
      <c r="BL149" s="17" t="s">
        <v>213</v>
      </c>
      <c r="BM149" s="212" t="s">
        <v>902</v>
      </c>
    </row>
    <row r="150" spans="1:65" s="2" customFormat="1" ht="33" customHeight="1">
      <c r="A150" s="34"/>
      <c r="B150" s="35"/>
      <c r="C150" s="200" t="s">
        <v>297</v>
      </c>
      <c r="D150" s="200" t="s">
        <v>209</v>
      </c>
      <c r="E150" s="201" t="s">
        <v>903</v>
      </c>
      <c r="F150" s="202" t="s">
        <v>904</v>
      </c>
      <c r="G150" s="203" t="s">
        <v>325</v>
      </c>
      <c r="H150" s="204">
        <v>75</v>
      </c>
      <c r="I150" s="205"/>
      <c r="J150" s="206">
        <f t="shared" si="10"/>
        <v>0</v>
      </c>
      <c r="K150" s="207"/>
      <c r="L150" s="39"/>
      <c r="M150" s="208" t="s">
        <v>1</v>
      </c>
      <c r="N150" s="209" t="s">
        <v>40</v>
      </c>
      <c r="O150" s="75"/>
      <c r="P150" s="210">
        <f t="shared" si="11"/>
        <v>0</v>
      </c>
      <c r="Q150" s="210">
        <v>0</v>
      </c>
      <c r="R150" s="210">
        <f t="shared" si="12"/>
        <v>0</v>
      </c>
      <c r="S150" s="210">
        <v>0</v>
      </c>
      <c r="T150" s="211">
        <f t="shared" si="13"/>
        <v>0</v>
      </c>
      <c r="U150" s="34"/>
      <c r="V150" s="34"/>
      <c r="W150" s="34"/>
      <c r="X150" s="34"/>
      <c r="Y150" s="34"/>
      <c r="Z150" s="34"/>
      <c r="AA150" s="34"/>
      <c r="AB150" s="34"/>
      <c r="AC150" s="34"/>
      <c r="AD150" s="34"/>
      <c r="AE150" s="34"/>
      <c r="AR150" s="212" t="s">
        <v>213</v>
      </c>
      <c r="AT150" s="212" t="s">
        <v>209</v>
      </c>
      <c r="AU150" s="212" t="s">
        <v>81</v>
      </c>
      <c r="AY150" s="17" t="s">
        <v>207</v>
      </c>
      <c r="BE150" s="213">
        <f t="shared" si="14"/>
        <v>0</v>
      </c>
      <c r="BF150" s="213">
        <f t="shared" si="15"/>
        <v>0</v>
      </c>
      <c r="BG150" s="213">
        <f t="shared" si="16"/>
        <v>0</v>
      </c>
      <c r="BH150" s="213">
        <f t="shared" si="17"/>
        <v>0</v>
      </c>
      <c r="BI150" s="213">
        <f t="shared" si="18"/>
        <v>0</v>
      </c>
      <c r="BJ150" s="17" t="s">
        <v>87</v>
      </c>
      <c r="BK150" s="213">
        <f t="shared" si="19"/>
        <v>0</v>
      </c>
      <c r="BL150" s="17" t="s">
        <v>213</v>
      </c>
      <c r="BM150" s="212" t="s">
        <v>905</v>
      </c>
    </row>
    <row r="151" spans="1:65" s="2" customFormat="1" ht="33" customHeight="1">
      <c r="A151" s="34"/>
      <c r="B151" s="35"/>
      <c r="C151" s="200" t="s">
        <v>303</v>
      </c>
      <c r="D151" s="200" t="s">
        <v>209</v>
      </c>
      <c r="E151" s="201" t="s">
        <v>906</v>
      </c>
      <c r="F151" s="202" t="s">
        <v>907</v>
      </c>
      <c r="G151" s="203" t="s">
        <v>325</v>
      </c>
      <c r="H151" s="204">
        <v>135</v>
      </c>
      <c r="I151" s="205"/>
      <c r="J151" s="206">
        <f t="shared" si="10"/>
        <v>0</v>
      </c>
      <c r="K151" s="207"/>
      <c r="L151" s="39"/>
      <c r="M151" s="208" t="s">
        <v>1</v>
      </c>
      <c r="N151" s="209" t="s">
        <v>40</v>
      </c>
      <c r="O151" s="75"/>
      <c r="P151" s="210">
        <f t="shared" si="11"/>
        <v>0</v>
      </c>
      <c r="Q151" s="210">
        <v>0</v>
      </c>
      <c r="R151" s="210">
        <f t="shared" si="12"/>
        <v>0</v>
      </c>
      <c r="S151" s="210">
        <v>0</v>
      </c>
      <c r="T151" s="211">
        <f t="shared" si="13"/>
        <v>0</v>
      </c>
      <c r="U151" s="34"/>
      <c r="V151" s="34"/>
      <c r="W151" s="34"/>
      <c r="X151" s="34"/>
      <c r="Y151" s="34"/>
      <c r="Z151" s="34"/>
      <c r="AA151" s="34"/>
      <c r="AB151" s="34"/>
      <c r="AC151" s="34"/>
      <c r="AD151" s="34"/>
      <c r="AE151" s="34"/>
      <c r="AR151" s="212" t="s">
        <v>213</v>
      </c>
      <c r="AT151" s="212" t="s">
        <v>209</v>
      </c>
      <c r="AU151" s="212" t="s">
        <v>81</v>
      </c>
      <c r="AY151" s="17" t="s">
        <v>207</v>
      </c>
      <c r="BE151" s="213">
        <f t="shared" si="14"/>
        <v>0</v>
      </c>
      <c r="BF151" s="213">
        <f t="shared" si="15"/>
        <v>0</v>
      </c>
      <c r="BG151" s="213">
        <f t="shared" si="16"/>
        <v>0</v>
      </c>
      <c r="BH151" s="213">
        <f t="shared" si="17"/>
        <v>0</v>
      </c>
      <c r="BI151" s="213">
        <f t="shared" si="18"/>
        <v>0</v>
      </c>
      <c r="BJ151" s="17" t="s">
        <v>87</v>
      </c>
      <c r="BK151" s="213">
        <f t="shared" si="19"/>
        <v>0</v>
      </c>
      <c r="BL151" s="17" t="s">
        <v>213</v>
      </c>
      <c r="BM151" s="212" t="s">
        <v>908</v>
      </c>
    </row>
    <row r="152" spans="1:65" s="2" customFormat="1" ht="16.5" customHeight="1">
      <c r="A152" s="34"/>
      <c r="B152" s="35"/>
      <c r="C152" s="200" t="s">
        <v>7</v>
      </c>
      <c r="D152" s="200" t="s">
        <v>209</v>
      </c>
      <c r="E152" s="201" t="s">
        <v>909</v>
      </c>
      <c r="F152" s="202" t="s">
        <v>910</v>
      </c>
      <c r="G152" s="203" t="s">
        <v>911</v>
      </c>
      <c r="H152" s="204">
        <v>1</v>
      </c>
      <c r="I152" s="205"/>
      <c r="J152" s="206">
        <f t="shared" si="10"/>
        <v>0</v>
      </c>
      <c r="K152" s="207"/>
      <c r="L152" s="39"/>
      <c r="M152" s="208" t="s">
        <v>1</v>
      </c>
      <c r="N152" s="209" t="s">
        <v>40</v>
      </c>
      <c r="O152" s="75"/>
      <c r="P152" s="210">
        <f t="shared" si="11"/>
        <v>0</v>
      </c>
      <c r="Q152" s="210">
        <v>0</v>
      </c>
      <c r="R152" s="210">
        <f t="shared" si="12"/>
        <v>0</v>
      </c>
      <c r="S152" s="210">
        <v>0</v>
      </c>
      <c r="T152" s="211">
        <f t="shared" si="13"/>
        <v>0</v>
      </c>
      <c r="U152" s="34"/>
      <c r="V152" s="34"/>
      <c r="W152" s="34"/>
      <c r="X152" s="34"/>
      <c r="Y152" s="34"/>
      <c r="Z152" s="34"/>
      <c r="AA152" s="34"/>
      <c r="AB152" s="34"/>
      <c r="AC152" s="34"/>
      <c r="AD152" s="34"/>
      <c r="AE152" s="34"/>
      <c r="AR152" s="212" t="s">
        <v>213</v>
      </c>
      <c r="AT152" s="212" t="s">
        <v>209</v>
      </c>
      <c r="AU152" s="212" t="s">
        <v>81</v>
      </c>
      <c r="AY152" s="17" t="s">
        <v>207</v>
      </c>
      <c r="BE152" s="213">
        <f t="shared" si="14"/>
        <v>0</v>
      </c>
      <c r="BF152" s="213">
        <f t="shared" si="15"/>
        <v>0</v>
      </c>
      <c r="BG152" s="213">
        <f t="shared" si="16"/>
        <v>0</v>
      </c>
      <c r="BH152" s="213">
        <f t="shared" si="17"/>
        <v>0</v>
      </c>
      <c r="BI152" s="213">
        <f t="shared" si="18"/>
        <v>0</v>
      </c>
      <c r="BJ152" s="17" t="s">
        <v>87</v>
      </c>
      <c r="BK152" s="213">
        <f t="shared" si="19"/>
        <v>0</v>
      </c>
      <c r="BL152" s="17" t="s">
        <v>213</v>
      </c>
      <c r="BM152" s="212" t="s">
        <v>912</v>
      </c>
    </row>
    <row r="153" spans="1:65" s="2" customFormat="1" ht="37.799999999999997" customHeight="1">
      <c r="A153" s="34"/>
      <c r="B153" s="35"/>
      <c r="C153" s="200" t="s">
        <v>315</v>
      </c>
      <c r="D153" s="200" t="s">
        <v>209</v>
      </c>
      <c r="E153" s="201" t="s">
        <v>913</v>
      </c>
      <c r="F153" s="202" t="s">
        <v>914</v>
      </c>
      <c r="G153" s="203" t="s">
        <v>325</v>
      </c>
      <c r="H153" s="204">
        <v>140</v>
      </c>
      <c r="I153" s="205"/>
      <c r="J153" s="206">
        <f t="shared" si="10"/>
        <v>0</v>
      </c>
      <c r="K153" s="207"/>
      <c r="L153" s="39"/>
      <c r="M153" s="208" t="s">
        <v>1</v>
      </c>
      <c r="N153" s="209" t="s">
        <v>40</v>
      </c>
      <c r="O153" s="75"/>
      <c r="P153" s="210">
        <f t="shared" si="11"/>
        <v>0</v>
      </c>
      <c r="Q153" s="210">
        <v>0</v>
      </c>
      <c r="R153" s="210">
        <f t="shared" si="12"/>
        <v>0</v>
      </c>
      <c r="S153" s="210">
        <v>0</v>
      </c>
      <c r="T153" s="211">
        <f t="shared" si="13"/>
        <v>0</v>
      </c>
      <c r="U153" s="34"/>
      <c r="V153" s="34"/>
      <c r="W153" s="34"/>
      <c r="X153" s="34"/>
      <c r="Y153" s="34"/>
      <c r="Z153" s="34"/>
      <c r="AA153" s="34"/>
      <c r="AB153" s="34"/>
      <c r="AC153" s="34"/>
      <c r="AD153" s="34"/>
      <c r="AE153" s="34"/>
      <c r="AR153" s="212" t="s">
        <v>213</v>
      </c>
      <c r="AT153" s="212" t="s">
        <v>209</v>
      </c>
      <c r="AU153" s="212" t="s">
        <v>81</v>
      </c>
      <c r="AY153" s="17" t="s">
        <v>207</v>
      </c>
      <c r="BE153" s="213">
        <f t="shared" si="14"/>
        <v>0</v>
      </c>
      <c r="BF153" s="213">
        <f t="shared" si="15"/>
        <v>0</v>
      </c>
      <c r="BG153" s="213">
        <f t="shared" si="16"/>
        <v>0</v>
      </c>
      <c r="BH153" s="213">
        <f t="shared" si="17"/>
        <v>0</v>
      </c>
      <c r="BI153" s="213">
        <f t="shared" si="18"/>
        <v>0</v>
      </c>
      <c r="BJ153" s="17" t="s">
        <v>87</v>
      </c>
      <c r="BK153" s="213">
        <f t="shared" si="19"/>
        <v>0</v>
      </c>
      <c r="BL153" s="17" t="s">
        <v>213</v>
      </c>
      <c r="BM153" s="212" t="s">
        <v>915</v>
      </c>
    </row>
    <row r="154" spans="1:65" s="2" customFormat="1" ht="33" customHeight="1">
      <c r="A154" s="34"/>
      <c r="B154" s="35"/>
      <c r="C154" s="200" t="s">
        <v>322</v>
      </c>
      <c r="D154" s="200" t="s">
        <v>209</v>
      </c>
      <c r="E154" s="201" t="s">
        <v>916</v>
      </c>
      <c r="F154" s="202" t="s">
        <v>917</v>
      </c>
      <c r="G154" s="203" t="s">
        <v>325</v>
      </c>
      <c r="H154" s="204">
        <v>160</v>
      </c>
      <c r="I154" s="205"/>
      <c r="J154" s="206">
        <f t="shared" si="10"/>
        <v>0</v>
      </c>
      <c r="K154" s="207"/>
      <c r="L154" s="39"/>
      <c r="M154" s="208" t="s">
        <v>1</v>
      </c>
      <c r="N154" s="209" t="s">
        <v>40</v>
      </c>
      <c r="O154" s="75"/>
      <c r="P154" s="210">
        <f t="shared" si="11"/>
        <v>0</v>
      </c>
      <c r="Q154" s="210">
        <v>0</v>
      </c>
      <c r="R154" s="210">
        <f t="shared" si="12"/>
        <v>0</v>
      </c>
      <c r="S154" s="210">
        <v>0</v>
      </c>
      <c r="T154" s="211">
        <f t="shared" si="13"/>
        <v>0</v>
      </c>
      <c r="U154" s="34"/>
      <c r="V154" s="34"/>
      <c r="W154" s="34"/>
      <c r="X154" s="34"/>
      <c r="Y154" s="34"/>
      <c r="Z154" s="34"/>
      <c r="AA154" s="34"/>
      <c r="AB154" s="34"/>
      <c r="AC154" s="34"/>
      <c r="AD154" s="34"/>
      <c r="AE154" s="34"/>
      <c r="AR154" s="212" t="s">
        <v>213</v>
      </c>
      <c r="AT154" s="212" t="s">
        <v>209</v>
      </c>
      <c r="AU154" s="212" t="s">
        <v>81</v>
      </c>
      <c r="AY154" s="17" t="s">
        <v>207</v>
      </c>
      <c r="BE154" s="213">
        <f t="shared" si="14"/>
        <v>0</v>
      </c>
      <c r="BF154" s="213">
        <f t="shared" si="15"/>
        <v>0</v>
      </c>
      <c r="BG154" s="213">
        <f t="shared" si="16"/>
        <v>0</v>
      </c>
      <c r="BH154" s="213">
        <f t="shared" si="17"/>
        <v>0</v>
      </c>
      <c r="BI154" s="213">
        <f t="shared" si="18"/>
        <v>0</v>
      </c>
      <c r="BJ154" s="17" t="s">
        <v>87</v>
      </c>
      <c r="BK154" s="213">
        <f t="shared" si="19"/>
        <v>0</v>
      </c>
      <c r="BL154" s="17" t="s">
        <v>213</v>
      </c>
      <c r="BM154" s="212" t="s">
        <v>918</v>
      </c>
    </row>
    <row r="155" spans="1:65" s="2" customFormat="1" ht="24.15" customHeight="1">
      <c r="A155" s="34"/>
      <c r="B155" s="35"/>
      <c r="C155" s="200" t="s">
        <v>327</v>
      </c>
      <c r="D155" s="200" t="s">
        <v>209</v>
      </c>
      <c r="E155" s="201" t="s">
        <v>919</v>
      </c>
      <c r="F155" s="202" t="s">
        <v>920</v>
      </c>
      <c r="G155" s="203" t="s">
        <v>325</v>
      </c>
      <c r="H155" s="204">
        <v>60</v>
      </c>
      <c r="I155" s="205"/>
      <c r="J155" s="206">
        <f t="shared" si="10"/>
        <v>0</v>
      </c>
      <c r="K155" s="207"/>
      <c r="L155" s="39"/>
      <c r="M155" s="208" t="s">
        <v>1</v>
      </c>
      <c r="N155" s="209" t="s">
        <v>40</v>
      </c>
      <c r="O155" s="75"/>
      <c r="P155" s="210">
        <f t="shared" si="11"/>
        <v>0</v>
      </c>
      <c r="Q155" s="210">
        <v>0</v>
      </c>
      <c r="R155" s="210">
        <f t="shared" si="12"/>
        <v>0</v>
      </c>
      <c r="S155" s="210">
        <v>0</v>
      </c>
      <c r="T155" s="211">
        <f t="shared" si="13"/>
        <v>0</v>
      </c>
      <c r="U155" s="34"/>
      <c r="V155" s="34"/>
      <c r="W155" s="34"/>
      <c r="X155" s="34"/>
      <c r="Y155" s="34"/>
      <c r="Z155" s="34"/>
      <c r="AA155" s="34"/>
      <c r="AB155" s="34"/>
      <c r="AC155" s="34"/>
      <c r="AD155" s="34"/>
      <c r="AE155" s="34"/>
      <c r="AR155" s="212" t="s">
        <v>213</v>
      </c>
      <c r="AT155" s="212" t="s">
        <v>209</v>
      </c>
      <c r="AU155" s="212" t="s">
        <v>81</v>
      </c>
      <c r="AY155" s="17" t="s">
        <v>207</v>
      </c>
      <c r="BE155" s="213">
        <f t="shared" si="14"/>
        <v>0</v>
      </c>
      <c r="BF155" s="213">
        <f t="shared" si="15"/>
        <v>0</v>
      </c>
      <c r="BG155" s="213">
        <f t="shared" si="16"/>
        <v>0</v>
      </c>
      <c r="BH155" s="213">
        <f t="shared" si="17"/>
        <v>0</v>
      </c>
      <c r="BI155" s="213">
        <f t="shared" si="18"/>
        <v>0</v>
      </c>
      <c r="BJ155" s="17" t="s">
        <v>87</v>
      </c>
      <c r="BK155" s="213">
        <f t="shared" si="19"/>
        <v>0</v>
      </c>
      <c r="BL155" s="17" t="s">
        <v>213</v>
      </c>
      <c r="BM155" s="212" t="s">
        <v>921</v>
      </c>
    </row>
    <row r="156" spans="1:65" s="2" customFormat="1" ht="16.5" customHeight="1">
      <c r="A156" s="34"/>
      <c r="B156" s="35"/>
      <c r="C156" s="200" t="s">
        <v>331</v>
      </c>
      <c r="D156" s="200" t="s">
        <v>209</v>
      </c>
      <c r="E156" s="201" t="s">
        <v>922</v>
      </c>
      <c r="F156" s="202" t="s">
        <v>923</v>
      </c>
      <c r="G156" s="203" t="s">
        <v>911</v>
      </c>
      <c r="H156" s="204">
        <v>1</v>
      </c>
      <c r="I156" s="205"/>
      <c r="J156" s="206">
        <f t="shared" si="10"/>
        <v>0</v>
      </c>
      <c r="K156" s="207"/>
      <c r="L156" s="39"/>
      <c r="M156" s="208" t="s">
        <v>1</v>
      </c>
      <c r="N156" s="209" t="s">
        <v>40</v>
      </c>
      <c r="O156" s="75"/>
      <c r="P156" s="210">
        <f t="shared" si="11"/>
        <v>0</v>
      </c>
      <c r="Q156" s="210">
        <v>0</v>
      </c>
      <c r="R156" s="210">
        <f t="shared" si="12"/>
        <v>0</v>
      </c>
      <c r="S156" s="210">
        <v>0</v>
      </c>
      <c r="T156" s="211">
        <f t="shared" si="13"/>
        <v>0</v>
      </c>
      <c r="U156" s="34"/>
      <c r="V156" s="34"/>
      <c r="W156" s="34"/>
      <c r="X156" s="34"/>
      <c r="Y156" s="34"/>
      <c r="Z156" s="34"/>
      <c r="AA156" s="34"/>
      <c r="AB156" s="34"/>
      <c r="AC156" s="34"/>
      <c r="AD156" s="34"/>
      <c r="AE156" s="34"/>
      <c r="AR156" s="212" t="s">
        <v>213</v>
      </c>
      <c r="AT156" s="212" t="s">
        <v>209</v>
      </c>
      <c r="AU156" s="212" t="s">
        <v>81</v>
      </c>
      <c r="AY156" s="17" t="s">
        <v>207</v>
      </c>
      <c r="BE156" s="213">
        <f t="shared" si="14"/>
        <v>0</v>
      </c>
      <c r="BF156" s="213">
        <f t="shared" si="15"/>
        <v>0</v>
      </c>
      <c r="BG156" s="213">
        <f t="shared" si="16"/>
        <v>0</v>
      </c>
      <c r="BH156" s="213">
        <f t="shared" si="17"/>
        <v>0</v>
      </c>
      <c r="BI156" s="213">
        <f t="shared" si="18"/>
        <v>0</v>
      </c>
      <c r="BJ156" s="17" t="s">
        <v>87</v>
      </c>
      <c r="BK156" s="213">
        <f t="shared" si="19"/>
        <v>0</v>
      </c>
      <c r="BL156" s="17" t="s">
        <v>213</v>
      </c>
      <c r="BM156" s="212" t="s">
        <v>924</v>
      </c>
    </row>
    <row r="157" spans="1:65" s="2" customFormat="1" ht="24.15" customHeight="1">
      <c r="A157" s="34"/>
      <c r="B157" s="35"/>
      <c r="C157" s="200" t="s">
        <v>335</v>
      </c>
      <c r="D157" s="200" t="s">
        <v>209</v>
      </c>
      <c r="E157" s="201" t="s">
        <v>925</v>
      </c>
      <c r="F157" s="202" t="s">
        <v>926</v>
      </c>
      <c r="G157" s="203" t="s">
        <v>911</v>
      </c>
      <c r="H157" s="204">
        <v>1</v>
      </c>
      <c r="I157" s="205"/>
      <c r="J157" s="206">
        <f t="shared" si="10"/>
        <v>0</v>
      </c>
      <c r="K157" s="207"/>
      <c r="L157" s="39"/>
      <c r="M157" s="208" t="s">
        <v>1</v>
      </c>
      <c r="N157" s="209" t="s">
        <v>40</v>
      </c>
      <c r="O157" s="75"/>
      <c r="P157" s="210">
        <f t="shared" si="11"/>
        <v>0</v>
      </c>
      <c r="Q157" s="210">
        <v>0</v>
      </c>
      <c r="R157" s="210">
        <f t="shared" si="12"/>
        <v>0</v>
      </c>
      <c r="S157" s="210">
        <v>0</v>
      </c>
      <c r="T157" s="211">
        <f t="shared" si="13"/>
        <v>0</v>
      </c>
      <c r="U157" s="34"/>
      <c r="V157" s="34"/>
      <c r="W157" s="34"/>
      <c r="X157" s="34"/>
      <c r="Y157" s="34"/>
      <c r="Z157" s="34"/>
      <c r="AA157" s="34"/>
      <c r="AB157" s="34"/>
      <c r="AC157" s="34"/>
      <c r="AD157" s="34"/>
      <c r="AE157" s="34"/>
      <c r="AR157" s="212" t="s">
        <v>213</v>
      </c>
      <c r="AT157" s="212" t="s">
        <v>209</v>
      </c>
      <c r="AU157" s="212" t="s">
        <v>81</v>
      </c>
      <c r="AY157" s="17" t="s">
        <v>207</v>
      </c>
      <c r="BE157" s="213">
        <f t="shared" si="14"/>
        <v>0</v>
      </c>
      <c r="BF157" s="213">
        <f t="shared" si="15"/>
        <v>0</v>
      </c>
      <c r="BG157" s="213">
        <f t="shared" si="16"/>
        <v>0</v>
      </c>
      <c r="BH157" s="213">
        <f t="shared" si="17"/>
        <v>0</v>
      </c>
      <c r="BI157" s="213">
        <f t="shared" si="18"/>
        <v>0</v>
      </c>
      <c r="BJ157" s="17" t="s">
        <v>87</v>
      </c>
      <c r="BK157" s="213">
        <f t="shared" si="19"/>
        <v>0</v>
      </c>
      <c r="BL157" s="17" t="s">
        <v>213</v>
      </c>
      <c r="BM157" s="212" t="s">
        <v>927</v>
      </c>
    </row>
    <row r="158" spans="1:65" s="2" customFormat="1" ht="37.799999999999997" customHeight="1">
      <c r="A158" s="34"/>
      <c r="B158" s="35"/>
      <c r="C158" s="200" t="s">
        <v>340</v>
      </c>
      <c r="D158" s="200" t="s">
        <v>209</v>
      </c>
      <c r="E158" s="201" t="s">
        <v>928</v>
      </c>
      <c r="F158" s="202" t="s">
        <v>929</v>
      </c>
      <c r="G158" s="203" t="s">
        <v>268</v>
      </c>
      <c r="H158" s="204">
        <v>2</v>
      </c>
      <c r="I158" s="205"/>
      <c r="J158" s="206">
        <f t="shared" si="10"/>
        <v>0</v>
      </c>
      <c r="K158" s="207"/>
      <c r="L158" s="39"/>
      <c r="M158" s="208" t="s">
        <v>1</v>
      </c>
      <c r="N158" s="209" t="s">
        <v>40</v>
      </c>
      <c r="O158" s="75"/>
      <c r="P158" s="210">
        <f t="shared" si="11"/>
        <v>0</v>
      </c>
      <c r="Q158" s="210">
        <v>0</v>
      </c>
      <c r="R158" s="210">
        <f t="shared" si="12"/>
        <v>0</v>
      </c>
      <c r="S158" s="210">
        <v>0</v>
      </c>
      <c r="T158" s="211">
        <f t="shared" si="13"/>
        <v>0</v>
      </c>
      <c r="U158" s="34"/>
      <c r="V158" s="34"/>
      <c r="W158" s="34"/>
      <c r="X158" s="34"/>
      <c r="Y158" s="34"/>
      <c r="Z158" s="34"/>
      <c r="AA158" s="34"/>
      <c r="AB158" s="34"/>
      <c r="AC158" s="34"/>
      <c r="AD158" s="34"/>
      <c r="AE158" s="34"/>
      <c r="AR158" s="212" t="s">
        <v>213</v>
      </c>
      <c r="AT158" s="212" t="s">
        <v>209</v>
      </c>
      <c r="AU158" s="212" t="s">
        <v>81</v>
      </c>
      <c r="AY158" s="17" t="s">
        <v>207</v>
      </c>
      <c r="BE158" s="213">
        <f t="shared" si="14"/>
        <v>0</v>
      </c>
      <c r="BF158" s="213">
        <f t="shared" si="15"/>
        <v>0</v>
      </c>
      <c r="BG158" s="213">
        <f t="shared" si="16"/>
        <v>0</v>
      </c>
      <c r="BH158" s="213">
        <f t="shared" si="17"/>
        <v>0</v>
      </c>
      <c r="BI158" s="213">
        <f t="shared" si="18"/>
        <v>0</v>
      </c>
      <c r="BJ158" s="17" t="s">
        <v>87</v>
      </c>
      <c r="BK158" s="213">
        <f t="shared" si="19"/>
        <v>0</v>
      </c>
      <c r="BL158" s="17" t="s">
        <v>213</v>
      </c>
      <c r="BM158" s="212" t="s">
        <v>930</v>
      </c>
    </row>
    <row r="159" spans="1:65" s="2" customFormat="1" ht="16.5" customHeight="1">
      <c r="A159" s="34"/>
      <c r="B159" s="35"/>
      <c r="C159" s="200" t="s">
        <v>423</v>
      </c>
      <c r="D159" s="200" t="s">
        <v>209</v>
      </c>
      <c r="E159" s="201" t="s">
        <v>931</v>
      </c>
      <c r="F159" s="202" t="s">
        <v>932</v>
      </c>
      <c r="G159" s="203" t="s">
        <v>618</v>
      </c>
      <c r="H159" s="204">
        <v>1350</v>
      </c>
      <c r="I159" s="205"/>
      <c r="J159" s="206">
        <f t="shared" si="10"/>
        <v>0</v>
      </c>
      <c r="K159" s="207"/>
      <c r="L159" s="39"/>
      <c r="M159" s="208" t="s">
        <v>1</v>
      </c>
      <c r="N159" s="209" t="s">
        <v>40</v>
      </c>
      <c r="O159" s="75"/>
      <c r="P159" s="210">
        <f t="shared" si="11"/>
        <v>0</v>
      </c>
      <c r="Q159" s="210">
        <v>0</v>
      </c>
      <c r="R159" s="210">
        <f t="shared" si="12"/>
        <v>0</v>
      </c>
      <c r="S159" s="210">
        <v>0</v>
      </c>
      <c r="T159" s="211">
        <f t="shared" si="13"/>
        <v>0</v>
      </c>
      <c r="U159" s="34"/>
      <c r="V159" s="34"/>
      <c r="W159" s="34"/>
      <c r="X159" s="34"/>
      <c r="Y159" s="34"/>
      <c r="Z159" s="34"/>
      <c r="AA159" s="34"/>
      <c r="AB159" s="34"/>
      <c r="AC159" s="34"/>
      <c r="AD159" s="34"/>
      <c r="AE159" s="34"/>
      <c r="AR159" s="212" t="s">
        <v>213</v>
      </c>
      <c r="AT159" s="212" t="s">
        <v>209</v>
      </c>
      <c r="AU159" s="212" t="s">
        <v>81</v>
      </c>
      <c r="AY159" s="17" t="s">
        <v>207</v>
      </c>
      <c r="BE159" s="213">
        <f t="shared" si="14"/>
        <v>0</v>
      </c>
      <c r="BF159" s="213">
        <f t="shared" si="15"/>
        <v>0</v>
      </c>
      <c r="BG159" s="213">
        <f t="shared" si="16"/>
        <v>0</v>
      </c>
      <c r="BH159" s="213">
        <f t="shared" si="17"/>
        <v>0</v>
      </c>
      <c r="BI159" s="213">
        <f t="shared" si="18"/>
        <v>0</v>
      </c>
      <c r="BJ159" s="17" t="s">
        <v>87</v>
      </c>
      <c r="BK159" s="213">
        <f t="shared" si="19"/>
        <v>0</v>
      </c>
      <c r="BL159" s="17" t="s">
        <v>213</v>
      </c>
      <c r="BM159" s="212" t="s">
        <v>933</v>
      </c>
    </row>
    <row r="160" spans="1:65" s="2" customFormat="1" ht="33" customHeight="1">
      <c r="A160" s="34"/>
      <c r="B160" s="35"/>
      <c r="C160" s="200" t="s">
        <v>385</v>
      </c>
      <c r="D160" s="200" t="s">
        <v>209</v>
      </c>
      <c r="E160" s="201" t="s">
        <v>934</v>
      </c>
      <c r="F160" s="202" t="s">
        <v>935</v>
      </c>
      <c r="G160" s="203" t="s">
        <v>911</v>
      </c>
      <c r="H160" s="204">
        <v>1</v>
      </c>
      <c r="I160" s="205"/>
      <c r="J160" s="206">
        <f t="shared" si="10"/>
        <v>0</v>
      </c>
      <c r="K160" s="207"/>
      <c r="L160" s="39"/>
      <c r="M160" s="208" t="s">
        <v>1</v>
      </c>
      <c r="N160" s="209" t="s">
        <v>40</v>
      </c>
      <c r="O160" s="75"/>
      <c r="P160" s="210">
        <f t="shared" si="11"/>
        <v>0</v>
      </c>
      <c r="Q160" s="210">
        <v>0</v>
      </c>
      <c r="R160" s="210">
        <f t="shared" si="12"/>
        <v>0</v>
      </c>
      <c r="S160" s="210">
        <v>0</v>
      </c>
      <c r="T160" s="211">
        <f t="shared" si="13"/>
        <v>0</v>
      </c>
      <c r="U160" s="34"/>
      <c r="V160" s="34"/>
      <c r="W160" s="34"/>
      <c r="X160" s="34"/>
      <c r="Y160" s="34"/>
      <c r="Z160" s="34"/>
      <c r="AA160" s="34"/>
      <c r="AB160" s="34"/>
      <c r="AC160" s="34"/>
      <c r="AD160" s="34"/>
      <c r="AE160" s="34"/>
      <c r="AR160" s="212" t="s">
        <v>213</v>
      </c>
      <c r="AT160" s="212" t="s">
        <v>209</v>
      </c>
      <c r="AU160" s="212" t="s">
        <v>81</v>
      </c>
      <c r="AY160" s="17" t="s">
        <v>207</v>
      </c>
      <c r="BE160" s="213">
        <f t="shared" si="14"/>
        <v>0</v>
      </c>
      <c r="BF160" s="213">
        <f t="shared" si="15"/>
        <v>0</v>
      </c>
      <c r="BG160" s="213">
        <f t="shared" si="16"/>
        <v>0</v>
      </c>
      <c r="BH160" s="213">
        <f t="shared" si="17"/>
        <v>0</v>
      </c>
      <c r="BI160" s="213">
        <f t="shared" si="18"/>
        <v>0</v>
      </c>
      <c r="BJ160" s="17" t="s">
        <v>87</v>
      </c>
      <c r="BK160" s="213">
        <f t="shared" si="19"/>
        <v>0</v>
      </c>
      <c r="BL160" s="17" t="s">
        <v>213</v>
      </c>
      <c r="BM160" s="212" t="s">
        <v>936</v>
      </c>
    </row>
    <row r="161" spans="1:65" s="2" customFormat="1" ht="33" customHeight="1">
      <c r="A161" s="34"/>
      <c r="B161" s="35"/>
      <c r="C161" s="200" t="s">
        <v>428</v>
      </c>
      <c r="D161" s="200" t="s">
        <v>209</v>
      </c>
      <c r="E161" s="201" t="s">
        <v>937</v>
      </c>
      <c r="F161" s="202" t="s">
        <v>938</v>
      </c>
      <c r="G161" s="203" t="s">
        <v>325</v>
      </c>
      <c r="H161" s="204">
        <v>30</v>
      </c>
      <c r="I161" s="205"/>
      <c r="J161" s="206">
        <f t="shared" si="10"/>
        <v>0</v>
      </c>
      <c r="K161" s="207"/>
      <c r="L161" s="39"/>
      <c r="M161" s="208" t="s">
        <v>1</v>
      </c>
      <c r="N161" s="209" t="s">
        <v>40</v>
      </c>
      <c r="O161" s="75"/>
      <c r="P161" s="210">
        <f t="shared" si="11"/>
        <v>0</v>
      </c>
      <c r="Q161" s="210">
        <v>0</v>
      </c>
      <c r="R161" s="210">
        <f t="shared" si="12"/>
        <v>0</v>
      </c>
      <c r="S161" s="210">
        <v>0</v>
      </c>
      <c r="T161" s="211">
        <f t="shared" si="13"/>
        <v>0</v>
      </c>
      <c r="U161" s="34"/>
      <c r="V161" s="34"/>
      <c r="W161" s="34"/>
      <c r="X161" s="34"/>
      <c r="Y161" s="34"/>
      <c r="Z161" s="34"/>
      <c r="AA161" s="34"/>
      <c r="AB161" s="34"/>
      <c r="AC161" s="34"/>
      <c r="AD161" s="34"/>
      <c r="AE161" s="34"/>
      <c r="AR161" s="212" t="s">
        <v>213</v>
      </c>
      <c r="AT161" s="212" t="s">
        <v>209</v>
      </c>
      <c r="AU161" s="212" t="s">
        <v>81</v>
      </c>
      <c r="AY161" s="17" t="s">
        <v>207</v>
      </c>
      <c r="BE161" s="213">
        <f t="shared" si="14"/>
        <v>0</v>
      </c>
      <c r="BF161" s="213">
        <f t="shared" si="15"/>
        <v>0</v>
      </c>
      <c r="BG161" s="213">
        <f t="shared" si="16"/>
        <v>0</v>
      </c>
      <c r="BH161" s="213">
        <f t="shared" si="17"/>
        <v>0</v>
      </c>
      <c r="BI161" s="213">
        <f t="shared" si="18"/>
        <v>0</v>
      </c>
      <c r="BJ161" s="17" t="s">
        <v>87</v>
      </c>
      <c r="BK161" s="213">
        <f t="shared" si="19"/>
        <v>0</v>
      </c>
      <c r="BL161" s="17" t="s">
        <v>213</v>
      </c>
      <c r="BM161" s="212" t="s">
        <v>939</v>
      </c>
    </row>
    <row r="162" spans="1:65" s="12" customFormat="1" ht="25.95" customHeight="1">
      <c r="B162" s="184"/>
      <c r="C162" s="185"/>
      <c r="D162" s="186" t="s">
        <v>73</v>
      </c>
      <c r="E162" s="187" t="s">
        <v>307</v>
      </c>
      <c r="F162" s="187" t="s">
        <v>308</v>
      </c>
      <c r="G162" s="185"/>
      <c r="H162" s="185"/>
      <c r="I162" s="188"/>
      <c r="J162" s="189">
        <f>BK162</f>
        <v>0</v>
      </c>
      <c r="K162" s="185"/>
      <c r="L162" s="190"/>
      <c r="M162" s="191"/>
      <c r="N162" s="192"/>
      <c r="O162" s="192"/>
      <c r="P162" s="193">
        <f>P163</f>
        <v>0</v>
      </c>
      <c r="Q162" s="192"/>
      <c r="R162" s="193">
        <f>R163</f>
        <v>0</v>
      </c>
      <c r="S162" s="192"/>
      <c r="T162" s="194">
        <f>T163</f>
        <v>0</v>
      </c>
      <c r="AR162" s="195" t="s">
        <v>87</v>
      </c>
      <c r="AT162" s="196" t="s">
        <v>73</v>
      </c>
      <c r="AU162" s="196" t="s">
        <v>74</v>
      </c>
      <c r="AY162" s="195" t="s">
        <v>207</v>
      </c>
      <c r="BK162" s="197">
        <f>BK163</f>
        <v>0</v>
      </c>
    </row>
    <row r="163" spans="1:65" s="12" customFormat="1" ht="22.8" customHeight="1">
      <c r="B163" s="184"/>
      <c r="C163" s="185"/>
      <c r="D163" s="186" t="s">
        <v>73</v>
      </c>
      <c r="E163" s="198" t="s">
        <v>633</v>
      </c>
      <c r="F163" s="198" t="s">
        <v>634</v>
      </c>
      <c r="G163" s="185"/>
      <c r="H163" s="185"/>
      <c r="I163" s="188"/>
      <c r="J163" s="199">
        <f>BK163</f>
        <v>0</v>
      </c>
      <c r="K163" s="185"/>
      <c r="L163" s="190"/>
      <c r="M163" s="191"/>
      <c r="N163" s="192"/>
      <c r="O163" s="192"/>
      <c r="P163" s="193">
        <f>SUM(P164:P171)</f>
        <v>0</v>
      </c>
      <c r="Q163" s="192"/>
      <c r="R163" s="193">
        <f>SUM(R164:R171)</f>
        <v>0</v>
      </c>
      <c r="S163" s="192"/>
      <c r="T163" s="194">
        <f>SUM(T164:T171)</f>
        <v>0</v>
      </c>
      <c r="AR163" s="195" t="s">
        <v>87</v>
      </c>
      <c r="AT163" s="196" t="s">
        <v>73</v>
      </c>
      <c r="AU163" s="196" t="s">
        <v>81</v>
      </c>
      <c r="AY163" s="195" t="s">
        <v>207</v>
      </c>
      <c r="BK163" s="197">
        <f>SUM(BK164:BK171)</f>
        <v>0</v>
      </c>
    </row>
    <row r="164" spans="1:65" s="2" customFormat="1" ht="16.5" customHeight="1">
      <c r="A164" s="34"/>
      <c r="B164" s="35"/>
      <c r="C164" s="200" t="s">
        <v>388</v>
      </c>
      <c r="D164" s="200" t="s">
        <v>209</v>
      </c>
      <c r="E164" s="201" t="s">
        <v>940</v>
      </c>
      <c r="F164" s="202" t="s">
        <v>941</v>
      </c>
      <c r="G164" s="203" t="s">
        <v>268</v>
      </c>
      <c r="H164" s="204">
        <v>12</v>
      </c>
      <c r="I164" s="205"/>
      <c r="J164" s="206">
        <f t="shared" ref="J164:J171" si="20">ROUND(I164*H164,2)</f>
        <v>0</v>
      </c>
      <c r="K164" s="207"/>
      <c r="L164" s="39"/>
      <c r="M164" s="208" t="s">
        <v>1</v>
      </c>
      <c r="N164" s="209" t="s">
        <v>40</v>
      </c>
      <c r="O164" s="75"/>
      <c r="P164" s="210">
        <f t="shared" ref="P164:P171" si="21">O164*H164</f>
        <v>0</v>
      </c>
      <c r="Q164" s="210">
        <v>0</v>
      </c>
      <c r="R164" s="210">
        <f t="shared" ref="R164:R171" si="22">Q164*H164</f>
        <v>0</v>
      </c>
      <c r="S164" s="210">
        <v>0</v>
      </c>
      <c r="T164" s="211">
        <f t="shared" ref="T164:T171" si="23">S164*H164</f>
        <v>0</v>
      </c>
      <c r="U164" s="34"/>
      <c r="V164" s="34"/>
      <c r="W164" s="34"/>
      <c r="X164" s="34"/>
      <c r="Y164" s="34"/>
      <c r="Z164" s="34"/>
      <c r="AA164" s="34"/>
      <c r="AB164" s="34"/>
      <c r="AC164" s="34"/>
      <c r="AD164" s="34"/>
      <c r="AE164" s="34"/>
      <c r="AR164" s="212" t="s">
        <v>288</v>
      </c>
      <c r="AT164" s="212" t="s">
        <v>209</v>
      </c>
      <c r="AU164" s="212" t="s">
        <v>87</v>
      </c>
      <c r="AY164" s="17" t="s">
        <v>207</v>
      </c>
      <c r="BE164" s="213">
        <f t="shared" ref="BE164:BE171" si="24">IF(N164="základná",J164,0)</f>
        <v>0</v>
      </c>
      <c r="BF164" s="213">
        <f t="shared" ref="BF164:BF171" si="25">IF(N164="znížená",J164,0)</f>
        <v>0</v>
      </c>
      <c r="BG164" s="213">
        <f t="shared" ref="BG164:BG171" si="26">IF(N164="zákl. prenesená",J164,0)</f>
        <v>0</v>
      </c>
      <c r="BH164" s="213">
        <f t="shared" ref="BH164:BH171" si="27">IF(N164="zníž. prenesená",J164,0)</f>
        <v>0</v>
      </c>
      <c r="BI164" s="213">
        <f t="shared" ref="BI164:BI171" si="28">IF(N164="nulová",J164,0)</f>
        <v>0</v>
      </c>
      <c r="BJ164" s="17" t="s">
        <v>87</v>
      </c>
      <c r="BK164" s="213">
        <f t="shared" ref="BK164:BK171" si="29">ROUND(I164*H164,2)</f>
        <v>0</v>
      </c>
      <c r="BL164" s="17" t="s">
        <v>288</v>
      </c>
      <c r="BM164" s="212" t="s">
        <v>942</v>
      </c>
    </row>
    <row r="165" spans="1:65" s="2" customFormat="1" ht="16.5" customHeight="1">
      <c r="A165" s="34"/>
      <c r="B165" s="35"/>
      <c r="C165" s="200" t="s">
        <v>433</v>
      </c>
      <c r="D165" s="200" t="s">
        <v>209</v>
      </c>
      <c r="E165" s="201" t="s">
        <v>943</v>
      </c>
      <c r="F165" s="202" t="s">
        <v>944</v>
      </c>
      <c r="G165" s="203" t="s">
        <v>268</v>
      </c>
      <c r="H165" s="204">
        <v>12</v>
      </c>
      <c r="I165" s="205"/>
      <c r="J165" s="206">
        <f t="shared" si="20"/>
        <v>0</v>
      </c>
      <c r="K165" s="207"/>
      <c r="L165" s="39"/>
      <c r="M165" s="208" t="s">
        <v>1</v>
      </c>
      <c r="N165" s="209" t="s">
        <v>40</v>
      </c>
      <c r="O165" s="75"/>
      <c r="P165" s="210">
        <f t="shared" si="21"/>
        <v>0</v>
      </c>
      <c r="Q165" s="210">
        <v>0</v>
      </c>
      <c r="R165" s="210">
        <f t="shared" si="22"/>
        <v>0</v>
      </c>
      <c r="S165" s="210">
        <v>0</v>
      </c>
      <c r="T165" s="211">
        <f t="shared" si="23"/>
        <v>0</v>
      </c>
      <c r="U165" s="34"/>
      <c r="V165" s="34"/>
      <c r="W165" s="34"/>
      <c r="X165" s="34"/>
      <c r="Y165" s="34"/>
      <c r="Z165" s="34"/>
      <c r="AA165" s="34"/>
      <c r="AB165" s="34"/>
      <c r="AC165" s="34"/>
      <c r="AD165" s="34"/>
      <c r="AE165" s="34"/>
      <c r="AR165" s="212" t="s">
        <v>288</v>
      </c>
      <c r="AT165" s="212" t="s">
        <v>209</v>
      </c>
      <c r="AU165" s="212" t="s">
        <v>87</v>
      </c>
      <c r="AY165" s="17" t="s">
        <v>207</v>
      </c>
      <c r="BE165" s="213">
        <f t="shared" si="24"/>
        <v>0</v>
      </c>
      <c r="BF165" s="213">
        <f t="shared" si="25"/>
        <v>0</v>
      </c>
      <c r="BG165" s="213">
        <f t="shared" si="26"/>
        <v>0</v>
      </c>
      <c r="BH165" s="213">
        <f t="shared" si="27"/>
        <v>0</v>
      </c>
      <c r="BI165" s="213">
        <f t="shared" si="28"/>
        <v>0</v>
      </c>
      <c r="BJ165" s="17" t="s">
        <v>87</v>
      </c>
      <c r="BK165" s="213">
        <f t="shared" si="29"/>
        <v>0</v>
      </c>
      <c r="BL165" s="17" t="s">
        <v>288</v>
      </c>
      <c r="BM165" s="212" t="s">
        <v>945</v>
      </c>
    </row>
    <row r="166" spans="1:65" s="2" customFormat="1" ht="44.25" customHeight="1">
      <c r="A166" s="34"/>
      <c r="B166" s="35"/>
      <c r="C166" s="237" t="s">
        <v>338</v>
      </c>
      <c r="D166" s="237" t="s">
        <v>271</v>
      </c>
      <c r="E166" s="238" t="s">
        <v>946</v>
      </c>
      <c r="F166" s="239" t="s">
        <v>947</v>
      </c>
      <c r="G166" s="240" t="s">
        <v>268</v>
      </c>
      <c r="H166" s="241">
        <v>10</v>
      </c>
      <c r="I166" s="242"/>
      <c r="J166" s="243">
        <f t="shared" si="20"/>
        <v>0</v>
      </c>
      <c r="K166" s="244"/>
      <c r="L166" s="245"/>
      <c r="M166" s="246" t="s">
        <v>1</v>
      </c>
      <c r="N166" s="247" t="s">
        <v>40</v>
      </c>
      <c r="O166" s="75"/>
      <c r="P166" s="210">
        <f t="shared" si="21"/>
        <v>0</v>
      </c>
      <c r="Q166" s="210">
        <v>0</v>
      </c>
      <c r="R166" s="210">
        <f t="shared" si="22"/>
        <v>0</v>
      </c>
      <c r="S166" s="210">
        <v>0</v>
      </c>
      <c r="T166" s="211">
        <f t="shared" si="23"/>
        <v>0</v>
      </c>
      <c r="U166" s="34"/>
      <c r="V166" s="34"/>
      <c r="W166" s="34"/>
      <c r="X166" s="34"/>
      <c r="Y166" s="34"/>
      <c r="Z166" s="34"/>
      <c r="AA166" s="34"/>
      <c r="AB166" s="34"/>
      <c r="AC166" s="34"/>
      <c r="AD166" s="34"/>
      <c r="AE166" s="34"/>
      <c r="AR166" s="212" t="s">
        <v>338</v>
      </c>
      <c r="AT166" s="212" t="s">
        <v>271</v>
      </c>
      <c r="AU166" s="212" t="s">
        <v>87</v>
      </c>
      <c r="AY166" s="17" t="s">
        <v>207</v>
      </c>
      <c r="BE166" s="213">
        <f t="shared" si="24"/>
        <v>0</v>
      </c>
      <c r="BF166" s="213">
        <f t="shared" si="25"/>
        <v>0</v>
      </c>
      <c r="BG166" s="213">
        <f t="shared" si="26"/>
        <v>0</v>
      </c>
      <c r="BH166" s="213">
        <f t="shared" si="27"/>
        <v>0</v>
      </c>
      <c r="BI166" s="213">
        <f t="shared" si="28"/>
        <v>0</v>
      </c>
      <c r="BJ166" s="17" t="s">
        <v>87</v>
      </c>
      <c r="BK166" s="213">
        <f t="shared" si="29"/>
        <v>0</v>
      </c>
      <c r="BL166" s="17" t="s">
        <v>288</v>
      </c>
      <c r="BM166" s="212" t="s">
        <v>948</v>
      </c>
    </row>
    <row r="167" spans="1:65" s="2" customFormat="1" ht="44.25" customHeight="1">
      <c r="A167" s="34"/>
      <c r="B167" s="35"/>
      <c r="C167" s="237" t="s">
        <v>439</v>
      </c>
      <c r="D167" s="237" t="s">
        <v>271</v>
      </c>
      <c r="E167" s="238" t="s">
        <v>949</v>
      </c>
      <c r="F167" s="239" t="s">
        <v>950</v>
      </c>
      <c r="G167" s="240" t="s">
        <v>268</v>
      </c>
      <c r="H167" s="241">
        <v>2</v>
      </c>
      <c r="I167" s="242"/>
      <c r="J167" s="243">
        <f t="shared" si="20"/>
        <v>0</v>
      </c>
      <c r="K167" s="244"/>
      <c r="L167" s="245"/>
      <c r="M167" s="246" t="s">
        <v>1</v>
      </c>
      <c r="N167" s="247" t="s">
        <v>40</v>
      </c>
      <c r="O167" s="75"/>
      <c r="P167" s="210">
        <f t="shared" si="21"/>
        <v>0</v>
      </c>
      <c r="Q167" s="210">
        <v>0</v>
      </c>
      <c r="R167" s="210">
        <f t="shared" si="22"/>
        <v>0</v>
      </c>
      <c r="S167" s="210">
        <v>0</v>
      </c>
      <c r="T167" s="211">
        <f t="shared" si="23"/>
        <v>0</v>
      </c>
      <c r="U167" s="34"/>
      <c r="V167" s="34"/>
      <c r="W167" s="34"/>
      <c r="X167" s="34"/>
      <c r="Y167" s="34"/>
      <c r="Z167" s="34"/>
      <c r="AA167" s="34"/>
      <c r="AB167" s="34"/>
      <c r="AC167" s="34"/>
      <c r="AD167" s="34"/>
      <c r="AE167" s="34"/>
      <c r="AR167" s="212" t="s">
        <v>338</v>
      </c>
      <c r="AT167" s="212" t="s">
        <v>271</v>
      </c>
      <c r="AU167" s="212" t="s">
        <v>87</v>
      </c>
      <c r="AY167" s="17" t="s">
        <v>207</v>
      </c>
      <c r="BE167" s="213">
        <f t="shared" si="24"/>
        <v>0</v>
      </c>
      <c r="BF167" s="213">
        <f t="shared" si="25"/>
        <v>0</v>
      </c>
      <c r="BG167" s="213">
        <f t="shared" si="26"/>
        <v>0</v>
      </c>
      <c r="BH167" s="213">
        <f t="shared" si="27"/>
        <v>0</v>
      </c>
      <c r="BI167" s="213">
        <f t="shared" si="28"/>
        <v>0</v>
      </c>
      <c r="BJ167" s="17" t="s">
        <v>87</v>
      </c>
      <c r="BK167" s="213">
        <f t="shared" si="29"/>
        <v>0</v>
      </c>
      <c r="BL167" s="17" t="s">
        <v>288</v>
      </c>
      <c r="BM167" s="212" t="s">
        <v>951</v>
      </c>
    </row>
    <row r="168" spans="1:65" s="2" customFormat="1" ht="16.5" customHeight="1">
      <c r="A168" s="34"/>
      <c r="B168" s="35"/>
      <c r="C168" s="200" t="s">
        <v>393</v>
      </c>
      <c r="D168" s="200" t="s">
        <v>209</v>
      </c>
      <c r="E168" s="201" t="s">
        <v>952</v>
      </c>
      <c r="F168" s="202" t="s">
        <v>953</v>
      </c>
      <c r="G168" s="203" t="s">
        <v>268</v>
      </c>
      <c r="H168" s="204">
        <v>3</v>
      </c>
      <c r="I168" s="205"/>
      <c r="J168" s="206">
        <f t="shared" si="20"/>
        <v>0</v>
      </c>
      <c r="K168" s="207"/>
      <c r="L168" s="39"/>
      <c r="M168" s="208" t="s">
        <v>1</v>
      </c>
      <c r="N168" s="209" t="s">
        <v>40</v>
      </c>
      <c r="O168" s="75"/>
      <c r="P168" s="210">
        <f t="shared" si="21"/>
        <v>0</v>
      </c>
      <c r="Q168" s="210">
        <v>0</v>
      </c>
      <c r="R168" s="210">
        <f t="shared" si="22"/>
        <v>0</v>
      </c>
      <c r="S168" s="210">
        <v>0</v>
      </c>
      <c r="T168" s="211">
        <f t="shared" si="23"/>
        <v>0</v>
      </c>
      <c r="U168" s="34"/>
      <c r="V168" s="34"/>
      <c r="W168" s="34"/>
      <c r="X168" s="34"/>
      <c r="Y168" s="34"/>
      <c r="Z168" s="34"/>
      <c r="AA168" s="34"/>
      <c r="AB168" s="34"/>
      <c r="AC168" s="34"/>
      <c r="AD168" s="34"/>
      <c r="AE168" s="34"/>
      <c r="AR168" s="212" t="s">
        <v>288</v>
      </c>
      <c r="AT168" s="212" t="s">
        <v>209</v>
      </c>
      <c r="AU168" s="212" t="s">
        <v>87</v>
      </c>
      <c r="AY168" s="17" t="s">
        <v>207</v>
      </c>
      <c r="BE168" s="213">
        <f t="shared" si="24"/>
        <v>0</v>
      </c>
      <c r="BF168" s="213">
        <f t="shared" si="25"/>
        <v>0</v>
      </c>
      <c r="BG168" s="213">
        <f t="shared" si="26"/>
        <v>0</v>
      </c>
      <c r="BH168" s="213">
        <f t="shared" si="27"/>
        <v>0</v>
      </c>
      <c r="BI168" s="213">
        <f t="shared" si="28"/>
        <v>0</v>
      </c>
      <c r="BJ168" s="17" t="s">
        <v>87</v>
      </c>
      <c r="BK168" s="213">
        <f t="shared" si="29"/>
        <v>0</v>
      </c>
      <c r="BL168" s="17" t="s">
        <v>288</v>
      </c>
      <c r="BM168" s="212" t="s">
        <v>954</v>
      </c>
    </row>
    <row r="169" spans="1:65" s="2" customFormat="1" ht="16.5" customHeight="1">
      <c r="A169" s="34"/>
      <c r="B169" s="35"/>
      <c r="C169" s="200" t="s">
        <v>444</v>
      </c>
      <c r="D169" s="200" t="s">
        <v>209</v>
      </c>
      <c r="E169" s="201" t="s">
        <v>955</v>
      </c>
      <c r="F169" s="202" t="s">
        <v>956</v>
      </c>
      <c r="G169" s="203" t="s">
        <v>268</v>
      </c>
      <c r="H169" s="204">
        <v>3</v>
      </c>
      <c r="I169" s="205"/>
      <c r="J169" s="206">
        <f t="shared" si="20"/>
        <v>0</v>
      </c>
      <c r="K169" s="207"/>
      <c r="L169" s="39"/>
      <c r="M169" s="208" t="s">
        <v>1</v>
      </c>
      <c r="N169" s="209" t="s">
        <v>40</v>
      </c>
      <c r="O169" s="75"/>
      <c r="P169" s="210">
        <f t="shared" si="21"/>
        <v>0</v>
      </c>
      <c r="Q169" s="210">
        <v>0</v>
      </c>
      <c r="R169" s="210">
        <f t="shared" si="22"/>
        <v>0</v>
      </c>
      <c r="S169" s="210">
        <v>0</v>
      </c>
      <c r="T169" s="211">
        <f t="shared" si="23"/>
        <v>0</v>
      </c>
      <c r="U169" s="34"/>
      <c r="V169" s="34"/>
      <c r="W169" s="34"/>
      <c r="X169" s="34"/>
      <c r="Y169" s="34"/>
      <c r="Z169" s="34"/>
      <c r="AA169" s="34"/>
      <c r="AB169" s="34"/>
      <c r="AC169" s="34"/>
      <c r="AD169" s="34"/>
      <c r="AE169" s="34"/>
      <c r="AR169" s="212" t="s">
        <v>288</v>
      </c>
      <c r="AT169" s="212" t="s">
        <v>209</v>
      </c>
      <c r="AU169" s="212" t="s">
        <v>87</v>
      </c>
      <c r="AY169" s="17" t="s">
        <v>207</v>
      </c>
      <c r="BE169" s="213">
        <f t="shared" si="24"/>
        <v>0</v>
      </c>
      <c r="BF169" s="213">
        <f t="shared" si="25"/>
        <v>0</v>
      </c>
      <c r="BG169" s="213">
        <f t="shared" si="26"/>
        <v>0</v>
      </c>
      <c r="BH169" s="213">
        <f t="shared" si="27"/>
        <v>0</v>
      </c>
      <c r="BI169" s="213">
        <f t="shared" si="28"/>
        <v>0</v>
      </c>
      <c r="BJ169" s="17" t="s">
        <v>87</v>
      </c>
      <c r="BK169" s="213">
        <f t="shared" si="29"/>
        <v>0</v>
      </c>
      <c r="BL169" s="17" t="s">
        <v>288</v>
      </c>
      <c r="BM169" s="212" t="s">
        <v>957</v>
      </c>
    </row>
    <row r="170" spans="1:65" s="2" customFormat="1" ht="55.5" customHeight="1">
      <c r="A170" s="34"/>
      <c r="B170" s="35"/>
      <c r="C170" s="237" t="s">
        <v>397</v>
      </c>
      <c r="D170" s="237" t="s">
        <v>271</v>
      </c>
      <c r="E170" s="238" t="s">
        <v>958</v>
      </c>
      <c r="F170" s="239" t="s">
        <v>959</v>
      </c>
      <c r="G170" s="240" t="s">
        <v>268</v>
      </c>
      <c r="H170" s="241">
        <v>3</v>
      </c>
      <c r="I170" s="242"/>
      <c r="J170" s="243">
        <f t="shared" si="20"/>
        <v>0</v>
      </c>
      <c r="K170" s="244"/>
      <c r="L170" s="245"/>
      <c r="M170" s="246" t="s">
        <v>1</v>
      </c>
      <c r="N170" s="247" t="s">
        <v>40</v>
      </c>
      <c r="O170" s="75"/>
      <c r="P170" s="210">
        <f t="shared" si="21"/>
        <v>0</v>
      </c>
      <c r="Q170" s="210">
        <v>0</v>
      </c>
      <c r="R170" s="210">
        <f t="shared" si="22"/>
        <v>0</v>
      </c>
      <c r="S170" s="210">
        <v>0</v>
      </c>
      <c r="T170" s="211">
        <f t="shared" si="23"/>
        <v>0</v>
      </c>
      <c r="U170" s="34"/>
      <c r="V170" s="34"/>
      <c r="W170" s="34"/>
      <c r="X170" s="34"/>
      <c r="Y170" s="34"/>
      <c r="Z170" s="34"/>
      <c r="AA170" s="34"/>
      <c r="AB170" s="34"/>
      <c r="AC170" s="34"/>
      <c r="AD170" s="34"/>
      <c r="AE170" s="34"/>
      <c r="AR170" s="212" t="s">
        <v>338</v>
      </c>
      <c r="AT170" s="212" t="s">
        <v>271</v>
      </c>
      <c r="AU170" s="212" t="s">
        <v>87</v>
      </c>
      <c r="AY170" s="17" t="s">
        <v>207</v>
      </c>
      <c r="BE170" s="213">
        <f t="shared" si="24"/>
        <v>0</v>
      </c>
      <c r="BF170" s="213">
        <f t="shared" si="25"/>
        <v>0</v>
      </c>
      <c r="BG170" s="213">
        <f t="shared" si="26"/>
        <v>0</v>
      </c>
      <c r="BH170" s="213">
        <f t="shared" si="27"/>
        <v>0</v>
      </c>
      <c r="BI170" s="213">
        <f t="shared" si="28"/>
        <v>0</v>
      </c>
      <c r="BJ170" s="17" t="s">
        <v>87</v>
      </c>
      <c r="BK170" s="213">
        <f t="shared" si="29"/>
        <v>0</v>
      </c>
      <c r="BL170" s="17" t="s">
        <v>288</v>
      </c>
      <c r="BM170" s="212" t="s">
        <v>960</v>
      </c>
    </row>
    <row r="171" spans="1:65" s="2" customFormat="1" ht="24.15" customHeight="1">
      <c r="A171" s="34"/>
      <c r="B171" s="35"/>
      <c r="C171" s="200" t="s">
        <v>448</v>
      </c>
      <c r="D171" s="200" t="s">
        <v>209</v>
      </c>
      <c r="E171" s="201" t="s">
        <v>638</v>
      </c>
      <c r="F171" s="202" t="s">
        <v>639</v>
      </c>
      <c r="G171" s="203" t="s">
        <v>318</v>
      </c>
      <c r="H171" s="205"/>
      <c r="I171" s="205"/>
      <c r="J171" s="206">
        <f t="shared" si="20"/>
        <v>0</v>
      </c>
      <c r="K171" s="207"/>
      <c r="L171" s="39"/>
      <c r="M171" s="248" t="s">
        <v>1</v>
      </c>
      <c r="N171" s="249" t="s">
        <v>40</v>
      </c>
      <c r="O171" s="250"/>
      <c r="P171" s="251">
        <f t="shared" si="21"/>
        <v>0</v>
      </c>
      <c r="Q171" s="251">
        <v>0</v>
      </c>
      <c r="R171" s="251">
        <f t="shared" si="22"/>
        <v>0</v>
      </c>
      <c r="S171" s="251">
        <v>0</v>
      </c>
      <c r="T171" s="252">
        <f t="shared" si="23"/>
        <v>0</v>
      </c>
      <c r="U171" s="34"/>
      <c r="V171" s="34"/>
      <c r="W171" s="34"/>
      <c r="X171" s="34"/>
      <c r="Y171" s="34"/>
      <c r="Z171" s="34"/>
      <c r="AA171" s="34"/>
      <c r="AB171" s="34"/>
      <c r="AC171" s="34"/>
      <c r="AD171" s="34"/>
      <c r="AE171" s="34"/>
      <c r="AR171" s="212" t="s">
        <v>288</v>
      </c>
      <c r="AT171" s="212" t="s">
        <v>209</v>
      </c>
      <c r="AU171" s="212" t="s">
        <v>87</v>
      </c>
      <c r="AY171" s="17" t="s">
        <v>207</v>
      </c>
      <c r="BE171" s="213">
        <f t="shared" si="24"/>
        <v>0</v>
      </c>
      <c r="BF171" s="213">
        <f t="shared" si="25"/>
        <v>0</v>
      </c>
      <c r="BG171" s="213">
        <f t="shared" si="26"/>
        <v>0</v>
      </c>
      <c r="BH171" s="213">
        <f t="shared" si="27"/>
        <v>0</v>
      </c>
      <c r="BI171" s="213">
        <f t="shared" si="28"/>
        <v>0</v>
      </c>
      <c r="BJ171" s="17" t="s">
        <v>87</v>
      </c>
      <c r="BK171" s="213">
        <f t="shared" si="29"/>
        <v>0</v>
      </c>
      <c r="BL171" s="17" t="s">
        <v>288</v>
      </c>
      <c r="BM171" s="212" t="s">
        <v>961</v>
      </c>
    </row>
    <row r="172" spans="1:65" s="2" customFormat="1" ht="6.9" customHeight="1">
      <c r="A172" s="34"/>
      <c r="B172" s="58"/>
      <c r="C172" s="59"/>
      <c r="D172" s="59"/>
      <c r="E172" s="59"/>
      <c r="F172" s="59"/>
      <c r="G172" s="59"/>
      <c r="H172" s="59"/>
      <c r="I172" s="59"/>
      <c r="J172" s="59"/>
      <c r="K172" s="59"/>
      <c r="L172" s="39"/>
      <c r="M172" s="34"/>
      <c r="O172" s="34"/>
      <c r="P172" s="34"/>
      <c r="Q172" s="34"/>
      <c r="R172" s="34"/>
      <c r="S172" s="34"/>
      <c r="T172" s="34"/>
      <c r="U172" s="34"/>
      <c r="V172" s="34"/>
      <c r="W172" s="34"/>
      <c r="X172" s="34"/>
      <c r="Y172" s="34"/>
      <c r="Z172" s="34"/>
      <c r="AA172" s="34"/>
      <c r="AB172" s="34"/>
      <c r="AC172" s="34"/>
      <c r="AD172" s="34"/>
      <c r="AE172" s="34"/>
    </row>
  </sheetData>
  <sheetProtection algorithmName="SHA-512" hashValue="6f1KIo0XCaC6PYIiBHN46+ydBHAzLgrtD0bSFP9TYCVtMdp6lro8WZD1zvBXyzq1/caqAp6SGN1ExJLfNQAw3g==" saltValue="3xXbFmG4aFWztjMGe80j3w6xtI3WQfu3jDQIvHIfuRlKFlUVOC/A948DEKqFjxfZqgfe0g0qu4BSexFGYqYczQ==" spinCount="100000" sheet="1" objects="1" scenarios="1" formatColumns="0" formatRows="0" autoFilter="0"/>
  <autoFilter ref="C126:K171"/>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4"/>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125</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962</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ROUND(J125,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ROUND((SUM(BE125:BE143)),  2)</f>
        <v>0</v>
      </c>
      <c r="G35" s="135"/>
      <c r="H35" s="135"/>
      <c r="I35" s="136">
        <v>0.2</v>
      </c>
      <c r="J35" s="134">
        <f>ROUND(((SUM(BE125:BE143))*I35),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ROUND((SUM(BF125:BF143)),  2)</f>
        <v>0</v>
      </c>
      <c r="G36" s="135"/>
      <c r="H36" s="135"/>
      <c r="I36" s="136">
        <v>0.2</v>
      </c>
      <c r="J36" s="134">
        <f>ROUND(((SUM(BF125:BF143))*I36),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ROUND((SUM(BG125:BG143)),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ROUND((SUM(BH125:BH143)),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ROUND((SUM(BI125:BI143)),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02-7 - Lavička, infotabuľa</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J125</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J126</f>
        <v>0</v>
      </c>
      <c r="K99" s="162"/>
      <c r="L99" s="166"/>
    </row>
    <row r="100" spans="1:47" s="10" customFormat="1" ht="19.95" customHeight="1">
      <c r="B100" s="167"/>
      <c r="C100" s="108"/>
      <c r="D100" s="168" t="s">
        <v>185</v>
      </c>
      <c r="E100" s="169"/>
      <c r="F100" s="169"/>
      <c r="G100" s="169"/>
      <c r="H100" s="169"/>
      <c r="I100" s="169"/>
      <c r="J100" s="170">
        <f>J127</f>
        <v>0</v>
      </c>
      <c r="K100" s="108"/>
      <c r="L100" s="171"/>
    </row>
    <row r="101" spans="1:47" s="10" customFormat="1" ht="19.95" customHeight="1">
      <c r="B101" s="167"/>
      <c r="C101" s="108"/>
      <c r="D101" s="168" t="s">
        <v>186</v>
      </c>
      <c r="E101" s="169"/>
      <c r="F101" s="169"/>
      <c r="G101" s="169"/>
      <c r="H101" s="169"/>
      <c r="I101" s="169"/>
      <c r="J101" s="170">
        <f>J132</f>
        <v>0</v>
      </c>
      <c r="K101" s="108"/>
      <c r="L101" s="171"/>
    </row>
    <row r="102" spans="1:47" s="10" customFormat="1" ht="19.95" customHeight="1">
      <c r="B102" s="167"/>
      <c r="C102" s="108"/>
      <c r="D102" s="168" t="s">
        <v>188</v>
      </c>
      <c r="E102" s="169"/>
      <c r="F102" s="169"/>
      <c r="G102" s="169"/>
      <c r="H102" s="169"/>
      <c r="I102" s="169"/>
      <c r="J102" s="170">
        <f>J135</f>
        <v>0</v>
      </c>
      <c r="K102" s="108"/>
      <c r="L102" s="171"/>
    </row>
    <row r="103" spans="1:47" s="10" customFormat="1" ht="19.95" customHeight="1">
      <c r="B103" s="167"/>
      <c r="C103" s="108"/>
      <c r="D103" s="168" t="s">
        <v>189</v>
      </c>
      <c r="E103" s="169"/>
      <c r="F103" s="169"/>
      <c r="G103" s="169"/>
      <c r="H103" s="169"/>
      <c r="I103" s="169"/>
      <c r="J103" s="170">
        <f>J142</f>
        <v>0</v>
      </c>
      <c r="K103" s="108"/>
      <c r="L103" s="171"/>
    </row>
    <row r="104" spans="1:47" s="2" customFormat="1" ht="21.75" customHeight="1">
      <c r="A104" s="34"/>
      <c r="B104" s="35"/>
      <c r="C104" s="36"/>
      <c r="D104" s="36"/>
      <c r="E104" s="36"/>
      <c r="F104" s="36"/>
      <c r="G104" s="36"/>
      <c r="H104" s="36"/>
      <c r="I104" s="36"/>
      <c r="J104" s="36"/>
      <c r="K104" s="36"/>
      <c r="L104" s="55"/>
      <c r="S104" s="34"/>
      <c r="T104" s="34"/>
      <c r="U104" s="34"/>
      <c r="V104" s="34"/>
      <c r="W104" s="34"/>
      <c r="X104" s="34"/>
      <c r="Y104" s="34"/>
      <c r="Z104" s="34"/>
      <c r="AA104" s="34"/>
      <c r="AB104" s="34"/>
      <c r="AC104" s="34"/>
      <c r="AD104" s="34"/>
      <c r="AE104" s="34"/>
    </row>
    <row r="105" spans="1:47" s="2" customFormat="1" ht="6.9" customHeight="1">
      <c r="A105" s="34"/>
      <c r="B105" s="58"/>
      <c r="C105" s="59"/>
      <c r="D105" s="59"/>
      <c r="E105" s="59"/>
      <c r="F105" s="59"/>
      <c r="G105" s="59"/>
      <c r="H105" s="59"/>
      <c r="I105" s="59"/>
      <c r="J105" s="59"/>
      <c r="K105" s="59"/>
      <c r="L105" s="55"/>
      <c r="S105" s="34"/>
      <c r="T105" s="34"/>
      <c r="U105" s="34"/>
      <c r="V105" s="34"/>
      <c r="W105" s="34"/>
      <c r="X105" s="34"/>
      <c r="Y105" s="34"/>
      <c r="Z105" s="34"/>
      <c r="AA105" s="34"/>
      <c r="AB105" s="34"/>
      <c r="AC105" s="34"/>
      <c r="AD105" s="34"/>
      <c r="AE105" s="34"/>
    </row>
    <row r="109" spans="1:47" s="2" customFormat="1" ht="6.9" customHeight="1">
      <c r="A109" s="34"/>
      <c r="B109" s="60"/>
      <c r="C109" s="61"/>
      <c r="D109" s="61"/>
      <c r="E109" s="61"/>
      <c r="F109" s="61"/>
      <c r="G109" s="61"/>
      <c r="H109" s="61"/>
      <c r="I109" s="61"/>
      <c r="J109" s="61"/>
      <c r="K109" s="61"/>
      <c r="L109" s="55"/>
      <c r="S109" s="34"/>
      <c r="T109" s="34"/>
      <c r="U109" s="34"/>
      <c r="V109" s="34"/>
      <c r="W109" s="34"/>
      <c r="X109" s="34"/>
      <c r="Y109" s="34"/>
      <c r="Z109" s="34"/>
      <c r="AA109" s="34"/>
      <c r="AB109" s="34"/>
      <c r="AC109" s="34"/>
      <c r="AD109" s="34"/>
      <c r="AE109" s="34"/>
    </row>
    <row r="110" spans="1:47" s="2" customFormat="1" ht="24.9" customHeight="1">
      <c r="A110" s="34"/>
      <c r="B110" s="35"/>
      <c r="C110" s="23" t="s">
        <v>193</v>
      </c>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6.9" customHeight="1">
      <c r="A111" s="34"/>
      <c r="B111" s="35"/>
      <c r="C111" s="36"/>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2" customHeight="1">
      <c r="A112" s="34"/>
      <c r="B112" s="35"/>
      <c r="C112" s="29" t="s">
        <v>15</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5" s="2" customFormat="1" ht="16.5" customHeight="1">
      <c r="A113" s="34"/>
      <c r="B113" s="35"/>
      <c r="C113" s="36"/>
      <c r="D113" s="36"/>
      <c r="E113" s="314" t="str">
        <f>E7</f>
        <v>Verejný cintorín - vstupná časť</v>
      </c>
      <c r="F113" s="315"/>
      <c r="G113" s="315"/>
      <c r="H113" s="315"/>
      <c r="I113" s="36"/>
      <c r="J113" s="36"/>
      <c r="K113" s="36"/>
      <c r="L113" s="55"/>
      <c r="S113" s="34"/>
      <c r="T113" s="34"/>
      <c r="U113" s="34"/>
      <c r="V113" s="34"/>
      <c r="W113" s="34"/>
      <c r="X113" s="34"/>
      <c r="Y113" s="34"/>
      <c r="Z113" s="34"/>
      <c r="AA113" s="34"/>
      <c r="AB113" s="34"/>
      <c r="AC113" s="34"/>
      <c r="AD113" s="34"/>
      <c r="AE113" s="34"/>
    </row>
    <row r="114" spans="1:65" s="1" customFormat="1" ht="12" customHeight="1">
      <c r="B114" s="21"/>
      <c r="C114" s="29" t="s">
        <v>175</v>
      </c>
      <c r="D114" s="22"/>
      <c r="E114" s="22"/>
      <c r="F114" s="22"/>
      <c r="G114" s="22"/>
      <c r="H114" s="22"/>
      <c r="I114" s="22"/>
      <c r="J114" s="22"/>
      <c r="K114" s="22"/>
      <c r="L114" s="20"/>
    </row>
    <row r="115" spans="1:65" s="2" customFormat="1" ht="16.5" customHeight="1">
      <c r="A115" s="34"/>
      <c r="B115" s="35"/>
      <c r="C115" s="36"/>
      <c r="D115" s="36"/>
      <c r="E115" s="314" t="s">
        <v>505</v>
      </c>
      <c r="F115" s="313"/>
      <c r="G115" s="313"/>
      <c r="H115" s="313"/>
      <c r="I115" s="36"/>
      <c r="J115" s="36"/>
      <c r="K115" s="36"/>
      <c r="L115" s="55"/>
      <c r="S115" s="34"/>
      <c r="T115" s="34"/>
      <c r="U115" s="34"/>
      <c r="V115" s="34"/>
      <c r="W115" s="34"/>
      <c r="X115" s="34"/>
      <c r="Y115" s="34"/>
      <c r="Z115" s="34"/>
      <c r="AA115" s="34"/>
      <c r="AB115" s="34"/>
      <c r="AC115" s="34"/>
      <c r="AD115" s="34"/>
      <c r="AE115" s="34"/>
    </row>
    <row r="116" spans="1:65" s="2" customFormat="1" ht="12" customHeight="1">
      <c r="A116" s="34"/>
      <c r="B116" s="35"/>
      <c r="C116" s="29" t="s">
        <v>177</v>
      </c>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65" s="2" customFormat="1" ht="16.5" customHeight="1">
      <c r="A117" s="34"/>
      <c r="B117" s="35"/>
      <c r="C117" s="36"/>
      <c r="D117" s="36"/>
      <c r="E117" s="310" t="str">
        <f>E11</f>
        <v>02-7 - Lavička, infotabuľa</v>
      </c>
      <c r="F117" s="313"/>
      <c r="G117" s="313"/>
      <c r="H117" s="313"/>
      <c r="I117" s="36"/>
      <c r="J117" s="36"/>
      <c r="K117" s="36"/>
      <c r="L117" s="55"/>
      <c r="S117" s="34"/>
      <c r="T117" s="34"/>
      <c r="U117" s="34"/>
      <c r="V117" s="34"/>
      <c r="W117" s="34"/>
      <c r="X117" s="34"/>
      <c r="Y117" s="34"/>
      <c r="Z117" s="34"/>
      <c r="AA117" s="34"/>
      <c r="AB117" s="34"/>
      <c r="AC117" s="34"/>
      <c r="AD117" s="34"/>
      <c r="AE117" s="34"/>
    </row>
    <row r="118" spans="1:65" s="2" customFormat="1" ht="6.9" customHeight="1">
      <c r="A118" s="34"/>
      <c r="B118" s="35"/>
      <c r="C118" s="36"/>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5" s="2" customFormat="1" ht="12" customHeight="1">
      <c r="A119" s="34"/>
      <c r="B119" s="35"/>
      <c r="C119" s="29" t="s">
        <v>19</v>
      </c>
      <c r="D119" s="36"/>
      <c r="E119" s="36"/>
      <c r="F119" s="27" t="str">
        <f>F14</f>
        <v>Rastislavova 83, Košice</v>
      </c>
      <c r="G119" s="36"/>
      <c r="H119" s="36"/>
      <c r="I119" s="29" t="s">
        <v>21</v>
      </c>
      <c r="J119" s="70">
        <f>IF(J14="","",J14)</f>
        <v>44676</v>
      </c>
      <c r="K119" s="36"/>
      <c r="L119" s="55"/>
      <c r="S119" s="34"/>
      <c r="T119" s="34"/>
      <c r="U119" s="34"/>
      <c r="V119" s="34"/>
      <c r="W119" s="34"/>
      <c r="X119" s="34"/>
      <c r="Y119" s="34"/>
      <c r="Z119" s="34"/>
      <c r="AA119" s="34"/>
      <c r="AB119" s="34"/>
      <c r="AC119" s="34"/>
      <c r="AD119" s="34"/>
      <c r="AE119" s="34"/>
    </row>
    <row r="120" spans="1:65"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5" s="2" customFormat="1" ht="40.049999999999997" customHeight="1">
      <c r="A121" s="34"/>
      <c r="B121" s="35"/>
      <c r="C121" s="29" t="s">
        <v>22</v>
      </c>
      <c r="D121" s="36"/>
      <c r="E121" s="36"/>
      <c r="F121" s="27" t="str">
        <f>E17</f>
        <v>Mesto Košice, Tr.SNP48/A, Košice</v>
      </c>
      <c r="G121" s="36"/>
      <c r="H121" s="36"/>
      <c r="I121" s="29" t="s">
        <v>28</v>
      </c>
      <c r="J121" s="32" t="str">
        <f>E23</f>
        <v>STOA architekti s.r.o., Slovenská 28, Prešov</v>
      </c>
      <c r="K121" s="36"/>
      <c r="L121" s="55"/>
      <c r="S121" s="34"/>
      <c r="T121" s="34"/>
      <c r="U121" s="34"/>
      <c r="V121" s="34"/>
      <c r="W121" s="34"/>
      <c r="X121" s="34"/>
      <c r="Y121" s="34"/>
      <c r="Z121" s="34"/>
      <c r="AA121" s="34"/>
      <c r="AB121" s="34"/>
      <c r="AC121" s="34"/>
      <c r="AD121" s="34"/>
      <c r="AE121" s="34"/>
    </row>
    <row r="122" spans="1:65" s="2" customFormat="1" ht="15.15" customHeight="1">
      <c r="A122" s="34"/>
      <c r="B122" s="35"/>
      <c r="C122" s="29" t="s">
        <v>26</v>
      </c>
      <c r="D122" s="36"/>
      <c r="E122" s="36"/>
      <c r="F122" s="27" t="str">
        <f>IF(E20="","",E20)</f>
        <v>Vyplň údaj</v>
      </c>
      <c r="G122" s="36"/>
      <c r="H122" s="36"/>
      <c r="I122" s="29" t="s">
        <v>31</v>
      </c>
      <c r="J122" s="32" t="str">
        <f>E26</f>
        <v>ing. Ľ. Šáriczká</v>
      </c>
      <c r="K122" s="36"/>
      <c r="L122" s="55"/>
      <c r="S122" s="34"/>
      <c r="T122" s="34"/>
      <c r="U122" s="34"/>
      <c r="V122" s="34"/>
      <c r="W122" s="34"/>
      <c r="X122" s="34"/>
      <c r="Y122" s="34"/>
      <c r="Z122" s="34"/>
      <c r="AA122" s="34"/>
      <c r="AB122" s="34"/>
      <c r="AC122" s="34"/>
      <c r="AD122" s="34"/>
      <c r="AE122" s="34"/>
    </row>
    <row r="123" spans="1:65" s="2" customFormat="1" ht="10.35"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65" s="11" customFormat="1" ht="29.25" customHeight="1">
      <c r="A124" s="172"/>
      <c r="B124" s="173"/>
      <c r="C124" s="174" t="s">
        <v>194</v>
      </c>
      <c r="D124" s="175" t="s">
        <v>59</v>
      </c>
      <c r="E124" s="175" t="s">
        <v>55</v>
      </c>
      <c r="F124" s="175" t="s">
        <v>56</v>
      </c>
      <c r="G124" s="175" t="s">
        <v>195</v>
      </c>
      <c r="H124" s="175" t="s">
        <v>196</v>
      </c>
      <c r="I124" s="175" t="s">
        <v>197</v>
      </c>
      <c r="J124" s="176" t="s">
        <v>181</v>
      </c>
      <c r="K124" s="177" t="s">
        <v>198</v>
      </c>
      <c r="L124" s="178"/>
      <c r="M124" s="79" t="s">
        <v>1</v>
      </c>
      <c r="N124" s="80" t="s">
        <v>38</v>
      </c>
      <c r="O124" s="80" t="s">
        <v>199</v>
      </c>
      <c r="P124" s="80" t="s">
        <v>200</v>
      </c>
      <c r="Q124" s="80" t="s">
        <v>201</v>
      </c>
      <c r="R124" s="80" t="s">
        <v>202</v>
      </c>
      <c r="S124" s="80" t="s">
        <v>203</v>
      </c>
      <c r="T124" s="81" t="s">
        <v>204</v>
      </c>
      <c r="U124" s="172"/>
      <c r="V124" s="172"/>
      <c r="W124" s="172"/>
      <c r="X124" s="172"/>
      <c r="Y124" s="172"/>
      <c r="Z124" s="172"/>
      <c r="AA124" s="172"/>
      <c r="AB124" s="172"/>
      <c r="AC124" s="172"/>
      <c r="AD124" s="172"/>
      <c r="AE124" s="172"/>
    </row>
    <row r="125" spans="1:65" s="2" customFormat="1" ht="22.8" customHeight="1">
      <c r="A125" s="34"/>
      <c r="B125" s="35"/>
      <c r="C125" s="86" t="s">
        <v>182</v>
      </c>
      <c r="D125" s="36"/>
      <c r="E125" s="36"/>
      <c r="F125" s="36"/>
      <c r="G125" s="36"/>
      <c r="H125" s="36"/>
      <c r="I125" s="36"/>
      <c r="J125" s="179">
        <f>BK125</f>
        <v>0</v>
      </c>
      <c r="K125" s="36"/>
      <c r="L125" s="39"/>
      <c r="M125" s="82"/>
      <c r="N125" s="180"/>
      <c r="O125" s="83"/>
      <c r="P125" s="181">
        <f>P126</f>
        <v>0</v>
      </c>
      <c r="Q125" s="83"/>
      <c r="R125" s="181">
        <f>R126</f>
        <v>0.22392757000000002</v>
      </c>
      <c r="S125" s="83"/>
      <c r="T125" s="182">
        <f>T126</f>
        <v>0</v>
      </c>
      <c r="U125" s="34"/>
      <c r="V125" s="34"/>
      <c r="W125" s="34"/>
      <c r="X125" s="34"/>
      <c r="Y125" s="34"/>
      <c r="Z125" s="34"/>
      <c r="AA125" s="34"/>
      <c r="AB125" s="34"/>
      <c r="AC125" s="34"/>
      <c r="AD125" s="34"/>
      <c r="AE125" s="34"/>
      <c r="AT125" s="17" t="s">
        <v>73</v>
      </c>
      <c r="AU125" s="17" t="s">
        <v>183</v>
      </c>
      <c r="BK125" s="183">
        <f>BK126</f>
        <v>0</v>
      </c>
    </row>
    <row r="126" spans="1:65" s="12" customFormat="1" ht="25.95" customHeight="1">
      <c r="B126" s="184"/>
      <c r="C126" s="185"/>
      <c r="D126" s="186" t="s">
        <v>73</v>
      </c>
      <c r="E126" s="187" t="s">
        <v>205</v>
      </c>
      <c r="F126" s="187" t="s">
        <v>206</v>
      </c>
      <c r="G126" s="185"/>
      <c r="H126" s="185"/>
      <c r="I126" s="188"/>
      <c r="J126" s="189">
        <f>BK126</f>
        <v>0</v>
      </c>
      <c r="K126" s="185"/>
      <c r="L126" s="190"/>
      <c r="M126" s="191"/>
      <c r="N126" s="192"/>
      <c r="O126" s="192"/>
      <c r="P126" s="193">
        <f>P127+P132+P135+P142</f>
        <v>0</v>
      </c>
      <c r="Q126" s="192"/>
      <c r="R126" s="193">
        <f>R127+R132+R135+R142</f>
        <v>0.22392757000000002</v>
      </c>
      <c r="S126" s="192"/>
      <c r="T126" s="194">
        <f>T127+T132+T135+T142</f>
        <v>0</v>
      </c>
      <c r="AR126" s="195" t="s">
        <v>81</v>
      </c>
      <c r="AT126" s="196" t="s">
        <v>73</v>
      </c>
      <c r="AU126" s="196" t="s">
        <v>74</v>
      </c>
      <c r="AY126" s="195" t="s">
        <v>207</v>
      </c>
      <c r="BK126" s="197">
        <f>BK127+BK132+BK135+BK142</f>
        <v>0</v>
      </c>
    </row>
    <row r="127" spans="1:65" s="12" customFormat="1" ht="22.8" customHeight="1">
      <c r="B127" s="184"/>
      <c r="C127" s="185"/>
      <c r="D127" s="186" t="s">
        <v>73</v>
      </c>
      <c r="E127" s="198" t="s">
        <v>81</v>
      </c>
      <c r="F127" s="198" t="s">
        <v>208</v>
      </c>
      <c r="G127" s="185"/>
      <c r="H127" s="185"/>
      <c r="I127" s="188"/>
      <c r="J127" s="199">
        <f>BK127</f>
        <v>0</v>
      </c>
      <c r="K127" s="185"/>
      <c r="L127" s="190"/>
      <c r="M127" s="191"/>
      <c r="N127" s="192"/>
      <c r="O127" s="192"/>
      <c r="P127" s="193">
        <f>SUM(P128:P131)</f>
        <v>0</v>
      </c>
      <c r="Q127" s="192"/>
      <c r="R127" s="193">
        <f>SUM(R128:R131)</f>
        <v>0</v>
      </c>
      <c r="S127" s="192"/>
      <c r="T127" s="194">
        <f>SUM(T128:T131)</f>
        <v>0</v>
      </c>
      <c r="AR127" s="195" t="s">
        <v>81</v>
      </c>
      <c r="AT127" s="196" t="s">
        <v>73</v>
      </c>
      <c r="AU127" s="196" t="s">
        <v>81</v>
      </c>
      <c r="AY127" s="195" t="s">
        <v>207</v>
      </c>
      <c r="BK127" s="197">
        <f>SUM(BK128:BK131)</f>
        <v>0</v>
      </c>
    </row>
    <row r="128" spans="1:65" s="2" customFormat="1" ht="21.75" customHeight="1">
      <c r="A128" s="34"/>
      <c r="B128" s="35"/>
      <c r="C128" s="200" t="s">
        <v>81</v>
      </c>
      <c r="D128" s="200" t="s">
        <v>209</v>
      </c>
      <c r="E128" s="201" t="s">
        <v>963</v>
      </c>
      <c r="F128" s="202" t="s">
        <v>964</v>
      </c>
      <c r="G128" s="203" t="s">
        <v>212</v>
      </c>
      <c r="H128" s="204">
        <v>9.6000000000000002E-2</v>
      </c>
      <c r="I128" s="205"/>
      <c r="J128" s="206">
        <f>ROUND(I128*H128,2)</f>
        <v>0</v>
      </c>
      <c r="K128" s="207"/>
      <c r="L128" s="39"/>
      <c r="M128" s="208" t="s">
        <v>1</v>
      </c>
      <c r="N128" s="209" t="s">
        <v>40</v>
      </c>
      <c r="O128" s="75"/>
      <c r="P128" s="210">
        <f>O128*H128</f>
        <v>0</v>
      </c>
      <c r="Q128" s="210">
        <v>0</v>
      </c>
      <c r="R128" s="210">
        <f>Q128*H128</f>
        <v>0</v>
      </c>
      <c r="S128" s="210">
        <v>0</v>
      </c>
      <c r="T128" s="211">
        <f>S128*H128</f>
        <v>0</v>
      </c>
      <c r="U128" s="34"/>
      <c r="V128" s="34"/>
      <c r="W128" s="34"/>
      <c r="X128" s="34"/>
      <c r="Y128" s="34"/>
      <c r="Z128" s="34"/>
      <c r="AA128" s="34"/>
      <c r="AB128" s="34"/>
      <c r="AC128" s="34"/>
      <c r="AD128" s="34"/>
      <c r="AE128" s="34"/>
      <c r="AR128" s="212" t="s">
        <v>213</v>
      </c>
      <c r="AT128" s="212" t="s">
        <v>209</v>
      </c>
      <c r="AU128" s="212" t="s">
        <v>87</v>
      </c>
      <c r="AY128" s="17" t="s">
        <v>207</v>
      </c>
      <c r="BE128" s="213">
        <f>IF(N128="základná",J128,0)</f>
        <v>0</v>
      </c>
      <c r="BF128" s="213">
        <f>IF(N128="znížená",J128,0)</f>
        <v>0</v>
      </c>
      <c r="BG128" s="213">
        <f>IF(N128="zákl. prenesená",J128,0)</f>
        <v>0</v>
      </c>
      <c r="BH128" s="213">
        <f>IF(N128="zníž. prenesená",J128,0)</f>
        <v>0</v>
      </c>
      <c r="BI128" s="213">
        <f>IF(N128="nulová",J128,0)</f>
        <v>0</v>
      </c>
      <c r="BJ128" s="17" t="s">
        <v>87</v>
      </c>
      <c r="BK128" s="213">
        <f>ROUND(I128*H128,2)</f>
        <v>0</v>
      </c>
      <c r="BL128" s="17" t="s">
        <v>213</v>
      </c>
      <c r="BM128" s="212" t="s">
        <v>965</v>
      </c>
    </row>
    <row r="129" spans="1:65" s="13" customFormat="1">
      <c r="B129" s="214"/>
      <c r="C129" s="215"/>
      <c r="D129" s="216" t="s">
        <v>215</v>
      </c>
      <c r="E129" s="217" t="s">
        <v>1</v>
      </c>
      <c r="F129" s="218" t="s">
        <v>966</v>
      </c>
      <c r="G129" s="215"/>
      <c r="H129" s="219">
        <v>9.6000000000000002E-2</v>
      </c>
      <c r="I129" s="220"/>
      <c r="J129" s="215"/>
      <c r="K129" s="215"/>
      <c r="L129" s="221"/>
      <c r="M129" s="222"/>
      <c r="N129" s="223"/>
      <c r="O129" s="223"/>
      <c r="P129" s="223"/>
      <c r="Q129" s="223"/>
      <c r="R129" s="223"/>
      <c r="S129" s="223"/>
      <c r="T129" s="224"/>
      <c r="AT129" s="225" t="s">
        <v>215</v>
      </c>
      <c r="AU129" s="225" t="s">
        <v>87</v>
      </c>
      <c r="AV129" s="13" t="s">
        <v>87</v>
      </c>
      <c r="AW129" s="13" t="s">
        <v>30</v>
      </c>
      <c r="AX129" s="13" t="s">
        <v>81</v>
      </c>
      <c r="AY129" s="225" t="s">
        <v>207</v>
      </c>
    </row>
    <row r="130" spans="1:65" s="2" customFormat="1" ht="33" customHeight="1">
      <c r="A130" s="34"/>
      <c r="B130" s="35"/>
      <c r="C130" s="200" t="s">
        <v>87</v>
      </c>
      <c r="D130" s="200" t="s">
        <v>209</v>
      </c>
      <c r="E130" s="201" t="s">
        <v>744</v>
      </c>
      <c r="F130" s="202" t="s">
        <v>745</v>
      </c>
      <c r="G130" s="203" t="s">
        <v>212</v>
      </c>
      <c r="H130" s="204">
        <v>9.6000000000000002E-2</v>
      </c>
      <c r="I130" s="205"/>
      <c r="J130" s="206">
        <f>ROUND(I130*H130,2)</f>
        <v>0</v>
      </c>
      <c r="K130" s="207"/>
      <c r="L130" s="39"/>
      <c r="M130" s="208" t="s">
        <v>1</v>
      </c>
      <c r="N130" s="209"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213</v>
      </c>
      <c r="AT130" s="212" t="s">
        <v>209</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967</v>
      </c>
    </row>
    <row r="131" spans="1:65" s="2" customFormat="1" ht="16.5" customHeight="1">
      <c r="A131" s="34"/>
      <c r="B131" s="35"/>
      <c r="C131" s="200" t="s">
        <v>94</v>
      </c>
      <c r="D131" s="200" t="s">
        <v>209</v>
      </c>
      <c r="E131" s="201" t="s">
        <v>526</v>
      </c>
      <c r="F131" s="202" t="s">
        <v>527</v>
      </c>
      <c r="G131" s="203" t="s">
        <v>212</v>
      </c>
      <c r="H131" s="204">
        <v>9.6000000000000002E-2</v>
      </c>
      <c r="I131" s="205"/>
      <c r="J131" s="206">
        <f>ROUND(I131*H131,2)</f>
        <v>0</v>
      </c>
      <c r="K131" s="207"/>
      <c r="L131" s="39"/>
      <c r="M131" s="208" t="s">
        <v>1</v>
      </c>
      <c r="N131" s="209" t="s">
        <v>40</v>
      </c>
      <c r="O131" s="75"/>
      <c r="P131" s="210">
        <f>O131*H131</f>
        <v>0</v>
      </c>
      <c r="Q131" s="210">
        <v>0</v>
      </c>
      <c r="R131" s="210">
        <f>Q131*H131</f>
        <v>0</v>
      </c>
      <c r="S131" s="210">
        <v>0</v>
      </c>
      <c r="T131" s="211">
        <f>S131*H131</f>
        <v>0</v>
      </c>
      <c r="U131" s="34"/>
      <c r="V131" s="34"/>
      <c r="W131" s="34"/>
      <c r="X131" s="34"/>
      <c r="Y131" s="34"/>
      <c r="Z131" s="34"/>
      <c r="AA131" s="34"/>
      <c r="AB131" s="34"/>
      <c r="AC131" s="34"/>
      <c r="AD131" s="34"/>
      <c r="AE131" s="34"/>
      <c r="AR131" s="212" t="s">
        <v>213</v>
      </c>
      <c r="AT131" s="212" t="s">
        <v>209</v>
      </c>
      <c r="AU131" s="212" t="s">
        <v>87</v>
      </c>
      <c r="AY131" s="17" t="s">
        <v>207</v>
      </c>
      <c r="BE131" s="213">
        <f>IF(N131="základná",J131,0)</f>
        <v>0</v>
      </c>
      <c r="BF131" s="213">
        <f>IF(N131="znížená",J131,0)</f>
        <v>0</v>
      </c>
      <c r="BG131" s="213">
        <f>IF(N131="zákl. prenesená",J131,0)</f>
        <v>0</v>
      </c>
      <c r="BH131" s="213">
        <f>IF(N131="zníž. prenesená",J131,0)</f>
        <v>0</v>
      </c>
      <c r="BI131" s="213">
        <f>IF(N131="nulová",J131,0)</f>
        <v>0</v>
      </c>
      <c r="BJ131" s="17" t="s">
        <v>87</v>
      </c>
      <c r="BK131" s="213">
        <f>ROUND(I131*H131,2)</f>
        <v>0</v>
      </c>
      <c r="BL131" s="17" t="s">
        <v>213</v>
      </c>
      <c r="BM131" s="212" t="s">
        <v>968</v>
      </c>
    </row>
    <row r="132" spans="1:65" s="12" customFormat="1" ht="22.8" customHeight="1">
      <c r="B132" s="184"/>
      <c r="C132" s="185"/>
      <c r="D132" s="186" t="s">
        <v>73</v>
      </c>
      <c r="E132" s="198" t="s">
        <v>87</v>
      </c>
      <c r="F132" s="198" t="s">
        <v>224</v>
      </c>
      <c r="G132" s="185"/>
      <c r="H132" s="185"/>
      <c r="I132" s="188"/>
      <c r="J132" s="199">
        <f>BK132</f>
        <v>0</v>
      </c>
      <c r="K132" s="185"/>
      <c r="L132" s="190"/>
      <c r="M132" s="191"/>
      <c r="N132" s="192"/>
      <c r="O132" s="192"/>
      <c r="P132" s="193">
        <f>SUM(P133:P134)</f>
        <v>0</v>
      </c>
      <c r="Q132" s="192"/>
      <c r="R132" s="193">
        <f>SUM(R133:R134)</f>
        <v>0.22130757000000001</v>
      </c>
      <c r="S132" s="192"/>
      <c r="T132" s="194">
        <f>SUM(T133:T134)</f>
        <v>0</v>
      </c>
      <c r="AR132" s="195" t="s">
        <v>81</v>
      </c>
      <c r="AT132" s="196" t="s">
        <v>73</v>
      </c>
      <c r="AU132" s="196" t="s">
        <v>81</v>
      </c>
      <c r="AY132" s="195" t="s">
        <v>207</v>
      </c>
      <c r="BK132" s="197">
        <f>SUM(BK133:BK134)</f>
        <v>0</v>
      </c>
    </row>
    <row r="133" spans="1:65" s="2" customFormat="1" ht="16.5" customHeight="1">
      <c r="A133" s="34"/>
      <c r="B133" s="35"/>
      <c r="C133" s="200" t="s">
        <v>213</v>
      </c>
      <c r="D133" s="200" t="s">
        <v>209</v>
      </c>
      <c r="E133" s="201" t="s">
        <v>969</v>
      </c>
      <c r="F133" s="202" t="s">
        <v>970</v>
      </c>
      <c r="G133" s="203" t="s">
        <v>212</v>
      </c>
      <c r="H133" s="204">
        <v>9.9000000000000005E-2</v>
      </c>
      <c r="I133" s="205"/>
      <c r="J133" s="206">
        <f>ROUND(I133*H133,2)</f>
        <v>0</v>
      </c>
      <c r="K133" s="207"/>
      <c r="L133" s="39"/>
      <c r="M133" s="208" t="s">
        <v>1</v>
      </c>
      <c r="N133" s="209" t="s">
        <v>40</v>
      </c>
      <c r="O133" s="75"/>
      <c r="P133" s="210">
        <f>O133*H133</f>
        <v>0</v>
      </c>
      <c r="Q133" s="210">
        <v>2.23543</v>
      </c>
      <c r="R133" s="210">
        <f>Q133*H133</f>
        <v>0.22130757000000001</v>
      </c>
      <c r="S133" s="210">
        <v>0</v>
      </c>
      <c r="T133" s="211">
        <f>S133*H133</f>
        <v>0</v>
      </c>
      <c r="U133" s="34"/>
      <c r="V133" s="34"/>
      <c r="W133" s="34"/>
      <c r="X133" s="34"/>
      <c r="Y133" s="34"/>
      <c r="Z133" s="34"/>
      <c r="AA133" s="34"/>
      <c r="AB133" s="34"/>
      <c r="AC133" s="34"/>
      <c r="AD133" s="34"/>
      <c r="AE133" s="34"/>
      <c r="AR133" s="212" t="s">
        <v>213</v>
      </c>
      <c r="AT133" s="212" t="s">
        <v>209</v>
      </c>
      <c r="AU133" s="212" t="s">
        <v>87</v>
      </c>
      <c r="AY133" s="17" t="s">
        <v>207</v>
      </c>
      <c r="BE133" s="213">
        <f>IF(N133="základná",J133,0)</f>
        <v>0</v>
      </c>
      <c r="BF133" s="213">
        <f>IF(N133="znížená",J133,0)</f>
        <v>0</v>
      </c>
      <c r="BG133" s="213">
        <f>IF(N133="zákl. prenesená",J133,0)</f>
        <v>0</v>
      </c>
      <c r="BH133" s="213">
        <f>IF(N133="zníž. prenesená",J133,0)</f>
        <v>0</v>
      </c>
      <c r="BI133" s="213">
        <f>IF(N133="nulová",J133,0)</f>
        <v>0</v>
      </c>
      <c r="BJ133" s="17" t="s">
        <v>87</v>
      </c>
      <c r="BK133" s="213">
        <f>ROUND(I133*H133,2)</f>
        <v>0</v>
      </c>
      <c r="BL133" s="17" t="s">
        <v>213</v>
      </c>
      <c r="BM133" s="212" t="s">
        <v>971</v>
      </c>
    </row>
    <row r="134" spans="1:65" s="13" customFormat="1">
      <c r="B134" s="214"/>
      <c r="C134" s="215"/>
      <c r="D134" s="216" t="s">
        <v>215</v>
      </c>
      <c r="E134" s="217" t="s">
        <v>1</v>
      </c>
      <c r="F134" s="218" t="s">
        <v>972</v>
      </c>
      <c r="G134" s="215"/>
      <c r="H134" s="219">
        <v>9.9000000000000005E-2</v>
      </c>
      <c r="I134" s="220"/>
      <c r="J134" s="215"/>
      <c r="K134" s="215"/>
      <c r="L134" s="221"/>
      <c r="M134" s="222"/>
      <c r="N134" s="223"/>
      <c r="O134" s="223"/>
      <c r="P134" s="223"/>
      <c r="Q134" s="223"/>
      <c r="R134" s="223"/>
      <c r="S134" s="223"/>
      <c r="T134" s="224"/>
      <c r="AT134" s="225" t="s">
        <v>215</v>
      </c>
      <c r="AU134" s="225" t="s">
        <v>87</v>
      </c>
      <c r="AV134" s="13" t="s">
        <v>87</v>
      </c>
      <c r="AW134" s="13" t="s">
        <v>30</v>
      </c>
      <c r="AX134" s="13" t="s">
        <v>81</v>
      </c>
      <c r="AY134" s="225" t="s">
        <v>207</v>
      </c>
    </row>
    <row r="135" spans="1:65" s="12" customFormat="1" ht="22.8" customHeight="1">
      <c r="B135" s="184"/>
      <c r="C135" s="185"/>
      <c r="D135" s="186" t="s">
        <v>73</v>
      </c>
      <c r="E135" s="198" t="s">
        <v>253</v>
      </c>
      <c r="F135" s="198" t="s">
        <v>264</v>
      </c>
      <c r="G135" s="185"/>
      <c r="H135" s="185"/>
      <c r="I135" s="188"/>
      <c r="J135" s="199">
        <f>BK135</f>
        <v>0</v>
      </c>
      <c r="K135" s="185"/>
      <c r="L135" s="190"/>
      <c r="M135" s="191"/>
      <c r="N135" s="192"/>
      <c r="O135" s="192"/>
      <c r="P135" s="193">
        <f>SUM(P136:P141)</f>
        <v>0</v>
      </c>
      <c r="Q135" s="192"/>
      <c r="R135" s="193">
        <f>SUM(R136:R141)</f>
        <v>2.6199999999999999E-3</v>
      </c>
      <c r="S135" s="192"/>
      <c r="T135" s="194">
        <f>SUM(T136:T141)</f>
        <v>0</v>
      </c>
      <c r="AR135" s="195" t="s">
        <v>81</v>
      </c>
      <c r="AT135" s="196" t="s">
        <v>73</v>
      </c>
      <c r="AU135" s="196" t="s">
        <v>81</v>
      </c>
      <c r="AY135" s="195" t="s">
        <v>207</v>
      </c>
      <c r="BK135" s="197">
        <f>SUM(BK136:BK141)</f>
        <v>0</v>
      </c>
    </row>
    <row r="136" spans="1:65" s="2" customFormat="1" ht="37.799999999999997" customHeight="1">
      <c r="A136" s="34"/>
      <c r="B136" s="35"/>
      <c r="C136" s="200" t="s">
        <v>229</v>
      </c>
      <c r="D136" s="200" t="s">
        <v>209</v>
      </c>
      <c r="E136" s="201" t="s">
        <v>973</v>
      </c>
      <c r="F136" s="202" t="s">
        <v>974</v>
      </c>
      <c r="G136" s="203" t="s">
        <v>268</v>
      </c>
      <c r="H136" s="204">
        <v>1</v>
      </c>
      <c r="I136" s="205"/>
      <c r="J136" s="206">
        <f t="shared" ref="J136:J141" si="0">ROUND(I136*H136,2)</f>
        <v>0</v>
      </c>
      <c r="K136" s="207"/>
      <c r="L136" s="39"/>
      <c r="M136" s="208" t="s">
        <v>1</v>
      </c>
      <c r="N136" s="209" t="s">
        <v>40</v>
      </c>
      <c r="O136" s="75"/>
      <c r="P136" s="210">
        <f t="shared" ref="P136:P141" si="1">O136*H136</f>
        <v>0</v>
      </c>
      <c r="Q136" s="210">
        <v>1.34E-3</v>
      </c>
      <c r="R136" s="210">
        <f t="shared" ref="R136:R141" si="2">Q136*H136</f>
        <v>1.34E-3</v>
      </c>
      <c r="S136" s="210">
        <v>0</v>
      </c>
      <c r="T136" s="211">
        <f t="shared" ref="T136:T141" si="3">S136*H136</f>
        <v>0</v>
      </c>
      <c r="U136" s="34"/>
      <c r="V136" s="34"/>
      <c r="W136" s="34"/>
      <c r="X136" s="34"/>
      <c r="Y136" s="34"/>
      <c r="Z136" s="34"/>
      <c r="AA136" s="34"/>
      <c r="AB136" s="34"/>
      <c r="AC136" s="34"/>
      <c r="AD136" s="34"/>
      <c r="AE136" s="34"/>
      <c r="AR136" s="212" t="s">
        <v>213</v>
      </c>
      <c r="AT136" s="212" t="s">
        <v>209</v>
      </c>
      <c r="AU136" s="212" t="s">
        <v>87</v>
      </c>
      <c r="AY136" s="17" t="s">
        <v>207</v>
      </c>
      <c r="BE136" s="213">
        <f t="shared" ref="BE136:BE141" si="4">IF(N136="základná",J136,0)</f>
        <v>0</v>
      </c>
      <c r="BF136" s="213">
        <f t="shared" ref="BF136:BF141" si="5">IF(N136="znížená",J136,0)</f>
        <v>0</v>
      </c>
      <c r="BG136" s="213">
        <f t="shared" ref="BG136:BG141" si="6">IF(N136="zákl. prenesená",J136,0)</f>
        <v>0</v>
      </c>
      <c r="BH136" s="213">
        <f t="shared" ref="BH136:BH141" si="7">IF(N136="zníž. prenesená",J136,0)</f>
        <v>0</v>
      </c>
      <c r="BI136" s="213">
        <f t="shared" ref="BI136:BI141" si="8">IF(N136="nulová",J136,0)</f>
        <v>0</v>
      </c>
      <c r="BJ136" s="17" t="s">
        <v>87</v>
      </c>
      <c r="BK136" s="213">
        <f t="shared" ref="BK136:BK141" si="9">ROUND(I136*H136,2)</f>
        <v>0</v>
      </c>
      <c r="BL136" s="17" t="s">
        <v>213</v>
      </c>
      <c r="BM136" s="212" t="s">
        <v>975</v>
      </c>
    </row>
    <row r="137" spans="1:65" s="2" customFormat="1" ht="37.799999999999997" customHeight="1">
      <c r="A137" s="34"/>
      <c r="B137" s="35"/>
      <c r="C137" s="237" t="s">
        <v>235</v>
      </c>
      <c r="D137" s="237" t="s">
        <v>271</v>
      </c>
      <c r="E137" s="238" t="s">
        <v>976</v>
      </c>
      <c r="F137" s="239" t="s">
        <v>977</v>
      </c>
      <c r="G137" s="240" t="s">
        <v>268</v>
      </c>
      <c r="H137" s="241">
        <v>1</v>
      </c>
      <c r="I137" s="242"/>
      <c r="J137" s="243">
        <f t="shared" si="0"/>
        <v>0</v>
      </c>
      <c r="K137" s="244"/>
      <c r="L137" s="245"/>
      <c r="M137" s="246" t="s">
        <v>1</v>
      </c>
      <c r="N137" s="247"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249</v>
      </c>
      <c r="AT137" s="212" t="s">
        <v>271</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978</v>
      </c>
    </row>
    <row r="138" spans="1:65" s="2" customFormat="1" ht="16.5" customHeight="1">
      <c r="A138" s="34"/>
      <c r="B138" s="35"/>
      <c r="C138" s="200" t="s">
        <v>240</v>
      </c>
      <c r="D138" s="200" t="s">
        <v>209</v>
      </c>
      <c r="E138" s="201" t="s">
        <v>979</v>
      </c>
      <c r="F138" s="202" t="s">
        <v>980</v>
      </c>
      <c r="G138" s="203" t="s">
        <v>268</v>
      </c>
      <c r="H138" s="204">
        <v>7</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981</v>
      </c>
    </row>
    <row r="139" spans="1:65" s="2" customFormat="1" ht="16.5" customHeight="1">
      <c r="A139" s="34"/>
      <c r="B139" s="35"/>
      <c r="C139" s="200" t="s">
        <v>249</v>
      </c>
      <c r="D139" s="200" t="s">
        <v>209</v>
      </c>
      <c r="E139" s="201" t="s">
        <v>982</v>
      </c>
      <c r="F139" s="202" t="s">
        <v>983</v>
      </c>
      <c r="G139" s="203" t="s">
        <v>268</v>
      </c>
      <c r="H139" s="204">
        <v>7</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984</v>
      </c>
    </row>
    <row r="140" spans="1:65" s="2" customFormat="1" ht="49.05" customHeight="1">
      <c r="A140" s="34"/>
      <c r="B140" s="35"/>
      <c r="C140" s="237" t="s">
        <v>253</v>
      </c>
      <c r="D140" s="237" t="s">
        <v>271</v>
      </c>
      <c r="E140" s="238" t="s">
        <v>985</v>
      </c>
      <c r="F140" s="239" t="s">
        <v>986</v>
      </c>
      <c r="G140" s="240" t="s">
        <v>268</v>
      </c>
      <c r="H140" s="241">
        <v>7</v>
      </c>
      <c r="I140" s="242"/>
      <c r="J140" s="243">
        <f t="shared" si="0"/>
        <v>0</v>
      </c>
      <c r="K140" s="244"/>
      <c r="L140" s="245"/>
      <c r="M140" s="246" t="s">
        <v>1</v>
      </c>
      <c r="N140" s="247"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249</v>
      </c>
      <c r="AT140" s="212" t="s">
        <v>271</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987</v>
      </c>
    </row>
    <row r="141" spans="1:65" s="2" customFormat="1" ht="37.799999999999997" customHeight="1">
      <c r="A141" s="34"/>
      <c r="B141" s="35"/>
      <c r="C141" s="200" t="s">
        <v>259</v>
      </c>
      <c r="D141" s="200" t="s">
        <v>209</v>
      </c>
      <c r="E141" s="201" t="s">
        <v>988</v>
      </c>
      <c r="F141" s="202" t="s">
        <v>989</v>
      </c>
      <c r="G141" s="203" t="s">
        <v>268</v>
      </c>
      <c r="H141" s="204">
        <v>8</v>
      </c>
      <c r="I141" s="205"/>
      <c r="J141" s="206">
        <f t="shared" si="0"/>
        <v>0</v>
      </c>
      <c r="K141" s="207"/>
      <c r="L141" s="39"/>
      <c r="M141" s="208" t="s">
        <v>1</v>
      </c>
      <c r="N141" s="209" t="s">
        <v>40</v>
      </c>
      <c r="O141" s="75"/>
      <c r="P141" s="210">
        <f t="shared" si="1"/>
        <v>0</v>
      </c>
      <c r="Q141" s="210">
        <v>1.6000000000000001E-4</v>
      </c>
      <c r="R141" s="210">
        <f t="shared" si="2"/>
        <v>1.2800000000000001E-3</v>
      </c>
      <c r="S141" s="210">
        <v>0</v>
      </c>
      <c r="T141" s="211">
        <f t="shared" si="3"/>
        <v>0</v>
      </c>
      <c r="U141" s="34"/>
      <c r="V141" s="34"/>
      <c r="W141" s="34"/>
      <c r="X141" s="34"/>
      <c r="Y141" s="34"/>
      <c r="Z141" s="34"/>
      <c r="AA141" s="34"/>
      <c r="AB141" s="34"/>
      <c r="AC141" s="34"/>
      <c r="AD141" s="34"/>
      <c r="AE141" s="34"/>
      <c r="AR141" s="212" t="s">
        <v>213</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990</v>
      </c>
    </row>
    <row r="142" spans="1:65" s="12" customFormat="1" ht="22.8" customHeight="1">
      <c r="B142" s="184"/>
      <c r="C142" s="185"/>
      <c r="D142" s="186" t="s">
        <v>73</v>
      </c>
      <c r="E142" s="198" t="s">
        <v>301</v>
      </c>
      <c r="F142" s="198" t="s">
        <v>302</v>
      </c>
      <c r="G142" s="185"/>
      <c r="H142" s="185"/>
      <c r="I142" s="188"/>
      <c r="J142" s="199">
        <f>BK142</f>
        <v>0</v>
      </c>
      <c r="K142" s="185"/>
      <c r="L142" s="190"/>
      <c r="M142" s="191"/>
      <c r="N142" s="192"/>
      <c r="O142" s="192"/>
      <c r="P142" s="193">
        <f>P143</f>
        <v>0</v>
      </c>
      <c r="Q142" s="192"/>
      <c r="R142" s="193">
        <f>R143</f>
        <v>0</v>
      </c>
      <c r="S142" s="192"/>
      <c r="T142" s="194">
        <f>T143</f>
        <v>0</v>
      </c>
      <c r="AR142" s="195" t="s">
        <v>81</v>
      </c>
      <c r="AT142" s="196" t="s">
        <v>73</v>
      </c>
      <c r="AU142" s="196" t="s">
        <v>81</v>
      </c>
      <c r="AY142" s="195" t="s">
        <v>207</v>
      </c>
      <c r="BK142" s="197">
        <f>BK143</f>
        <v>0</v>
      </c>
    </row>
    <row r="143" spans="1:65" s="2" customFormat="1" ht="24.15" customHeight="1">
      <c r="A143" s="34"/>
      <c r="B143" s="35"/>
      <c r="C143" s="200" t="s">
        <v>265</v>
      </c>
      <c r="D143" s="200" t="s">
        <v>209</v>
      </c>
      <c r="E143" s="201" t="s">
        <v>304</v>
      </c>
      <c r="F143" s="202" t="s">
        <v>305</v>
      </c>
      <c r="G143" s="203" t="s">
        <v>256</v>
      </c>
      <c r="H143" s="204">
        <v>0.224</v>
      </c>
      <c r="I143" s="205"/>
      <c r="J143" s="206">
        <f>ROUND(I143*H143,2)</f>
        <v>0</v>
      </c>
      <c r="K143" s="207"/>
      <c r="L143" s="39"/>
      <c r="M143" s="248" t="s">
        <v>1</v>
      </c>
      <c r="N143" s="249" t="s">
        <v>40</v>
      </c>
      <c r="O143" s="250"/>
      <c r="P143" s="251">
        <f>O143*H143</f>
        <v>0</v>
      </c>
      <c r="Q143" s="251">
        <v>0</v>
      </c>
      <c r="R143" s="251">
        <f>Q143*H143</f>
        <v>0</v>
      </c>
      <c r="S143" s="251">
        <v>0</v>
      </c>
      <c r="T143" s="252">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991</v>
      </c>
    </row>
    <row r="144" spans="1:65" s="2" customFormat="1" ht="6.9" customHeight="1">
      <c r="A144" s="34"/>
      <c r="B144" s="58"/>
      <c r="C144" s="59"/>
      <c r="D144" s="59"/>
      <c r="E144" s="59"/>
      <c r="F144" s="59"/>
      <c r="G144" s="59"/>
      <c r="H144" s="59"/>
      <c r="I144" s="59"/>
      <c r="J144" s="59"/>
      <c r="K144" s="59"/>
      <c r="L144" s="39"/>
      <c r="M144" s="34"/>
      <c r="O144" s="34"/>
      <c r="P144" s="34"/>
      <c r="Q144" s="34"/>
      <c r="R144" s="34"/>
      <c r="S144" s="34"/>
      <c r="T144" s="34"/>
      <c r="U144" s="34"/>
      <c r="V144" s="34"/>
      <c r="W144" s="34"/>
      <c r="X144" s="34"/>
      <c r="Y144" s="34"/>
      <c r="Z144" s="34"/>
      <c r="AA144" s="34"/>
      <c r="AB144" s="34"/>
      <c r="AC144" s="34"/>
      <c r="AD144" s="34"/>
      <c r="AE144" s="34"/>
    </row>
  </sheetData>
  <sheetProtection algorithmName="SHA-512" hashValue="bKaDz9LdGHUztYGwzPVjFrS0E+1Hl1dpLA566y8SnF+5m3MCtfmuRu4MM5SojvvTfiD4wG7uZScrKViyZ/3jSg==" saltValue="jTtK9TzTpPK/CXNzpf8P1y7sZGgtVx5DNn9GOUgXNvVc83co+7btNLtpQtXrT1T8ItRU9c8rAz6Z4uJr76Dtuw==" spinCount="100000" sheet="1" objects="1" scenarios="1" formatColumns="0" formatRows="0" autoFilter="0"/>
  <autoFilter ref="C124:K143"/>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2"/>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128</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30" customHeight="1">
      <c r="A11" s="34"/>
      <c r="B11" s="39"/>
      <c r="C11" s="34"/>
      <c r="D11" s="34"/>
      <c r="E11" s="319" t="s">
        <v>992</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ROUND(J127,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ROUND((SUM(BE127:BE151)),  2)</f>
        <v>0</v>
      </c>
      <c r="G35" s="135"/>
      <c r="H35" s="135"/>
      <c r="I35" s="136">
        <v>0.2</v>
      </c>
      <c r="J35" s="134">
        <f>ROUND(((SUM(BE127:BE151))*I35),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ROUND((SUM(BF127:BF151)),  2)</f>
        <v>0</v>
      </c>
      <c r="G36" s="135"/>
      <c r="H36" s="135"/>
      <c r="I36" s="136">
        <v>0.2</v>
      </c>
      <c r="J36" s="134">
        <f>ROUND(((SUM(BF127:BF151))*I36),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ROUND((SUM(BG127:BG151)),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ROUND((SUM(BH127:BH151)),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ROUND((SUM(BI127:BI151)),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30" customHeight="1">
      <c r="A89" s="34"/>
      <c r="B89" s="35"/>
      <c r="C89" s="36"/>
      <c r="D89" s="36"/>
      <c r="E89" s="310" t="str">
        <f>E11</f>
        <v xml:space="preserve">02-8 - Kôš na odpad, kôš na separovaný odpad, výtok vody </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J127</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J128</f>
        <v>0</v>
      </c>
      <c r="K99" s="162"/>
      <c r="L99" s="166"/>
    </row>
    <row r="100" spans="1:47" s="10" customFormat="1" ht="19.95" customHeight="1">
      <c r="B100" s="167"/>
      <c r="C100" s="108"/>
      <c r="D100" s="168" t="s">
        <v>185</v>
      </c>
      <c r="E100" s="169"/>
      <c r="F100" s="169"/>
      <c r="G100" s="169"/>
      <c r="H100" s="169"/>
      <c r="I100" s="169"/>
      <c r="J100" s="170">
        <f>J129</f>
        <v>0</v>
      </c>
      <c r="K100" s="108"/>
      <c r="L100" s="171"/>
    </row>
    <row r="101" spans="1:47" s="10" customFormat="1" ht="19.95" customHeight="1">
      <c r="B101" s="167"/>
      <c r="C101" s="108"/>
      <c r="D101" s="168" t="s">
        <v>186</v>
      </c>
      <c r="E101" s="169"/>
      <c r="F101" s="169"/>
      <c r="G101" s="169"/>
      <c r="H101" s="169"/>
      <c r="I101" s="169"/>
      <c r="J101" s="170">
        <f>J132</f>
        <v>0</v>
      </c>
      <c r="K101" s="108"/>
      <c r="L101" s="171"/>
    </row>
    <row r="102" spans="1:47" s="10" customFormat="1" ht="19.95" customHeight="1">
      <c r="B102" s="167"/>
      <c r="C102" s="108"/>
      <c r="D102" s="168" t="s">
        <v>189</v>
      </c>
      <c r="E102" s="169"/>
      <c r="F102" s="169"/>
      <c r="G102" s="169"/>
      <c r="H102" s="169"/>
      <c r="I102" s="169"/>
      <c r="J102" s="170">
        <f>J138</f>
        <v>0</v>
      </c>
      <c r="K102" s="108"/>
      <c r="L102" s="171"/>
    </row>
    <row r="103" spans="1:47" s="9" customFormat="1" ht="24.9" customHeight="1">
      <c r="B103" s="161"/>
      <c r="C103" s="162"/>
      <c r="D103" s="163" t="s">
        <v>190</v>
      </c>
      <c r="E103" s="164"/>
      <c r="F103" s="164"/>
      <c r="G103" s="164"/>
      <c r="H103" s="164"/>
      <c r="I103" s="164"/>
      <c r="J103" s="165">
        <f>J140</f>
        <v>0</v>
      </c>
      <c r="K103" s="162"/>
      <c r="L103" s="166"/>
    </row>
    <row r="104" spans="1:47" s="10" customFormat="1" ht="19.95" customHeight="1">
      <c r="B104" s="167"/>
      <c r="C104" s="108"/>
      <c r="D104" s="168" t="s">
        <v>993</v>
      </c>
      <c r="E104" s="169"/>
      <c r="F104" s="169"/>
      <c r="G104" s="169"/>
      <c r="H104" s="169"/>
      <c r="I104" s="169"/>
      <c r="J104" s="170">
        <f>J141</f>
        <v>0</v>
      </c>
      <c r="K104" s="108"/>
      <c r="L104" s="171"/>
    </row>
    <row r="105" spans="1:47" s="10" customFormat="1" ht="19.95" customHeight="1">
      <c r="B105" s="167"/>
      <c r="C105" s="108"/>
      <c r="D105" s="168" t="s">
        <v>570</v>
      </c>
      <c r="E105" s="169"/>
      <c r="F105" s="169"/>
      <c r="G105" s="169"/>
      <c r="H105" s="169"/>
      <c r="I105" s="169"/>
      <c r="J105" s="170">
        <f>J143</f>
        <v>0</v>
      </c>
      <c r="K105" s="108"/>
      <c r="L105" s="171"/>
    </row>
    <row r="106" spans="1:47" s="2" customFormat="1" ht="21.75" customHeight="1">
      <c r="A106" s="34"/>
      <c r="B106" s="35"/>
      <c r="C106" s="36"/>
      <c r="D106" s="36"/>
      <c r="E106" s="36"/>
      <c r="F106" s="36"/>
      <c r="G106" s="36"/>
      <c r="H106" s="36"/>
      <c r="I106" s="36"/>
      <c r="J106" s="36"/>
      <c r="K106" s="36"/>
      <c r="L106" s="55"/>
      <c r="S106" s="34"/>
      <c r="T106" s="34"/>
      <c r="U106" s="34"/>
      <c r="V106" s="34"/>
      <c r="W106" s="34"/>
      <c r="X106" s="34"/>
      <c r="Y106" s="34"/>
      <c r="Z106" s="34"/>
      <c r="AA106" s="34"/>
      <c r="AB106" s="34"/>
      <c r="AC106" s="34"/>
      <c r="AD106" s="34"/>
      <c r="AE106" s="34"/>
    </row>
    <row r="107" spans="1:47" s="2" customFormat="1" ht="6.9" customHeight="1">
      <c r="A107" s="34"/>
      <c r="B107" s="58"/>
      <c r="C107" s="59"/>
      <c r="D107" s="59"/>
      <c r="E107" s="59"/>
      <c r="F107" s="59"/>
      <c r="G107" s="59"/>
      <c r="H107" s="59"/>
      <c r="I107" s="59"/>
      <c r="J107" s="59"/>
      <c r="K107" s="59"/>
      <c r="L107" s="55"/>
      <c r="S107" s="34"/>
      <c r="T107" s="34"/>
      <c r="U107" s="34"/>
      <c r="V107" s="34"/>
      <c r="W107" s="34"/>
      <c r="X107" s="34"/>
      <c r="Y107" s="34"/>
      <c r="Z107" s="34"/>
      <c r="AA107" s="34"/>
      <c r="AB107" s="34"/>
      <c r="AC107" s="34"/>
      <c r="AD107" s="34"/>
      <c r="AE107" s="34"/>
    </row>
    <row r="111" spans="1:47" s="2" customFormat="1" ht="6.9" customHeight="1">
      <c r="A111" s="34"/>
      <c r="B111" s="60"/>
      <c r="C111" s="61"/>
      <c r="D111" s="61"/>
      <c r="E111" s="61"/>
      <c r="F111" s="61"/>
      <c r="G111" s="61"/>
      <c r="H111" s="61"/>
      <c r="I111" s="61"/>
      <c r="J111" s="61"/>
      <c r="K111" s="61"/>
      <c r="L111" s="55"/>
      <c r="S111" s="34"/>
      <c r="T111" s="34"/>
      <c r="U111" s="34"/>
      <c r="V111" s="34"/>
      <c r="W111" s="34"/>
      <c r="X111" s="34"/>
      <c r="Y111" s="34"/>
      <c r="Z111" s="34"/>
      <c r="AA111" s="34"/>
      <c r="AB111" s="34"/>
      <c r="AC111" s="34"/>
      <c r="AD111" s="34"/>
      <c r="AE111" s="34"/>
    </row>
    <row r="112" spans="1:47" s="2" customFormat="1" ht="24.9" customHeight="1">
      <c r="A112" s="34"/>
      <c r="B112" s="35"/>
      <c r="C112" s="23" t="s">
        <v>193</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6.9" customHeight="1">
      <c r="A113" s="34"/>
      <c r="B113" s="35"/>
      <c r="C113" s="36"/>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12" customHeight="1">
      <c r="A114" s="34"/>
      <c r="B114" s="35"/>
      <c r="C114" s="29" t="s">
        <v>15</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6.5" customHeight="1">
      <c r="A115" s="34"/>
      <c r="B115" s="35"/>
      <c r="C115" s="36"/>
      <c r="D115" s="36"/>
      <c r="E115" s="314" t="str">
        <f>E7</f>
        <v>Verejný cintorín - vstupná časť</v>
      </c>
      <c r="F115" s="315"/>
      <c r="G115" s="315"/>
      <c r="H115" s="315"/>
      <c r="I115" s="36"/>
      <c r="J115" s="36"/>
      <c r="K115" s="36"/>
      <c r="L115" s="55"/>
      <c r="S115" s="34"/>
      <c r="T115" s="34"/>
      <c r="U115" s="34"/>
      <c r="V115" s="34"/>
      <c r="W115" s="34"/>
      <c r="X115" s="34"/>
      <c r="Y115" s="34"/>
      <c r="Z115" s="34"/>
      <c r="AA115" s="34"/>
      <c r="AB115" s="34"/>
      <c r="AC115" s="34"/>
      <c r="AD115" s="34"/>
      <c r="AE115" s="34"/>
    </row>
    <row r="116" spans="1:63" s="1" customFormat="1" ht="12" customHeight="1">
      <c r="B116" s="21"/>
      <c r="C116" s="29" t="s">
        <v>175</v>
      </c>
      <c r="D116" s="22"/>
      <c r="E116" s="22"/>
      <c r="F116" s="22"/>
      <c r="G116" s="22"/>
      <c r="H116" s="22"/>
      <c r="I116" s="22"/>
      <c r="J116" s="22"/>
      <c r="K116" s="22"/>
      <c r="L116" s="20"/>
    </row>
    <row r="117" spans="1:63" s="2" customFormat="1" ht="16.5" customHeight="1">
      <c r="A117" s="34"/>
      <c r="B117" s="35"/>
      <c r="C117" s="36"/>
      <c r="D117" s="36"/>
      <c r="E117" s="314" t="s">
        <v>505</v>
      </c>
      <c r="F117" s="313"/>
      <c r="G117" s="313"/>
      <c r="H117" s="313"/>
      <c r="I117" s="36"/>
      <c r="J117" s="36"/>
      <c r="K117" s="36"/>
      <c r="L117" s="55"/>
      <c r="S117" s="34"/>
      <c r="T117" s="34"/>
      <c r="U117" s="34"/>
      <c r="V117" s="34"/>
      <c r="W117" s="34"/>
      <c r="X117" s="34"/>
      <c r="Y117" s="34"/>
      <c r="Z117" s="34"/>
      <c r="AA117" s="34"/>
      <c r="AB117" s="34"/>
      <c r="AC117" s="34"/>
      <c r="AD117" s="34"/>
      <c r="AE117" s="34"/>
    </row>
    <row r="118" spans="1:63" s="2" customFormat="1" ht="12" customHeight="1">
      <c r="A118" s="34"/>
      <c r="B118" s="35"/>
      <c r="C118" s="29" t="s">
        <v>177</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3" s="2" customFormat="1" ht="30" customHeight="1">
      <c r="A119" s="34"/>
      <c r="B119" s="35"/>
      <c r="C119" s="36"/>
      <c r="D119" s="36"/>
      <c r="E119" s="310" t="str">
        <f>E11</f>
        <v xml:space="preserve">02-8 - Kôš na odpad, kôš na separovaný odpad, výtok vody </v>
      </c>
      <c r="F119" s="313"/>
      <c r="G119" s="313"/>
      <c r="H119" s="313"/>
      <c r="I119" s="36"/>
      <c r="J119" s="36"/>
      <c r="K119" s="36"/>
      <c r="L119" s="55"/>
      <c r="S119" s="34"/>
      <c r="T119" s="34"/>
      <c r="U119" s="34"/>
      <c r="V119" s="34"/>
      <c r="W119" s="34"/>
      <c r="X119" s="34"/>
      <c r="Y119" s="34"/>
      <c r="Z119" s="34"/>
      <c r="AA119" s="34"/>
      <c r="AB119" s="34"/>
      <c r="AC119" s="34"/>
      <c r="AD119" s="34"/>
      <c r="AE119" s="34"/>
    </row>
    <row r="120" spans="1:63"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3" s="2" customFormat="1" ht="12" customHeight="1">
      <c r="A121" s="34"/>
      <c r="B121" s="35"/>
      <c r="C121" s="29" t="s">
        <v>19</v>
      </c>
      <c r="D121" s="36"/>
      <c r="E121" s="36"/>
      <c r="F121" s="27" t="str">
        <f>F14</f>
        <v>Rastislavova 83, Košice</v>
      </c>
      <c r="G121" s="36"/>
      <c r="H121" s="36"/>
      <c r="I121" s="29" t="s">
        <v>21</v>
      </c>
      <c r="J121" s="70">
        <f>IF(J14="","",J14)</f>
        <v>44676</v>
      </c>
      <c r="K121" s="36"/>
      <c r="L121" s="55"/>
      <c r="S121" s="34"/>
      <c r="T121" s="34"/>
      <c r="U121" s="34"/>
      <c r="V121" s="34"/>
      <c r="W121" s="34"/>
      <c r="X121" s="34"/>
      <c r="Y121" s="34"/>
      <c r="Z121" s="34"/>
      <c r="AA121" s="34"/>
      <c r="AB121" s="34"/>
      <c r="AC121" s="34"/>
      <c r="AD121" s="34"/>
      <c r="AE121" s="34"/>
    </row>
    <row r="122" spans="1:63"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63" s="2" customFormat="1" ht="40.049999999999997" customHeight="1">
      <c r="A123" s="34"/>
      <c r="B123" s="35"/>
      <c r="C123" s="29" t="s">
        <v>22</v>
      </c>
      <c r="D123" s="36"/>
      <c r="E123" s="36"/>
      <c r="F123" s="27" t="str">
        <f>E17</f>
        <v>Mesto Košice, Tr.SNP48/A, Košice</v>
      </c>
      <c r="G123" s="36"/>
      <c r="H123" s="36"/>
      <c r="I123" s="29" t="s">
        <v>28</v>
      </c>
      <c r="J123" s="32" t="str">
        <f>E23</f>
        <v>STOA architekti s.r.o., Slovenská 28, Prešov</v>
      </c>
      <c r="K123" s="36"/>
      <c r="L123" s="55"/>
      <c r="S123" s="34"/>
      <c r="T123" s="34"/>
      <c r="U123" s="34"/>
      <c r="V123" s="34"/>
      <c r="W123" s="34"/>
      <c r="X123" s="34"/>
      <c r="Y123" s="34"/>
      <c r="Z123" s="34"/>
      <c r="AA123" s="34"/>
      <c r="AB123" s="34"/>
      <c r="AC123" s="34"/>
      <c r="AD123" s="34"/>
      <c r="AE123" s="34"/>
    </row>
    <row r="124" spans="1:63" s="2" customFormat="1" ht="15.15" customHeight="1">
      <c r="A124" s="34"/>
      <c r="B124" s="35"/>
      <c r="C124" s="29" t="s">
        <v>26</v>
      </c>
      <c r="D124" s="36"/>
      <c r="E124" s="36"/>
      <c r="F124" s="27" t="str">
        <f>IF(E20="","",E20)</f>
        <v>Vyplň údaj</v>
      </c>
      <c r="G124" s="36"/>
      <c r="H124" s="36"/>
      <c r="I124" s="29" t="s">
        <v>31</v>
      </c>
      <c r="J124" s="32" t="str">
        <f>E26</f>
        <v>ing. Ľ. Šáriczká</v>
      </c>
      <c r="K124" s="36"/>
      <c r="L124" s="55"/>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63" s="11" customFormat="1" ht="29.25" customHeight="1">
      <c r="A126" s="172"/>
      <c r="B126" s="173"/>
      <c r="C126" s="174" t="s">
        <v>194</v>
      </c>
      <c r="D126" s="175" t="s">
        <v>59</v>
      </c>
      <c r="E126" s="175" t="s">
        <v>55</v>
      </c>
      <c r="F126" s="175" t="s">
        <v>56</v>
      </c>
      <c r="G126" s="175" t="s">
        <v>195</v>
      </c>
      <c r="H126" s="175" t="s">
        <v>196</v>
      </c>
      <c r="I126" s="175" t="s">
        <v>197</v>
      </c>
      <c r="J126" s="176" t="s">
        <v>181</v>
      </c>
      <c r="K126" s="177" t="s">
        <v>198</v>
      </c>
      <c r="L126" s="178"/>
      <c r="M126" s="79" t="s">
        <v>1</v>
      </c>
      <c r="N126" s="80" t="s">
        <v>38</v>
      </c>
      <c r="O126" s="80" t="s">
        <v>199</v>
      </c>
      <c r="P126" s="80" t="s">
        <v>200</v>
      </c>
      <c r="Q126" s="80" t="s">
        <v>201</v>
      </c>
      <c r="R126" s="80" t="s">
        <v>202</v>
      </c>
      <c r="S126" s="80" t="s">
        <v>203</v>
      </c>
      <c r="T126" s="81" t="s">
        <v>204</v>
      </c>
      <c r="U126" s="172"/>
      <c r="V126" s="172"/>
      <c r="W126" s="172"/>
      <c r="X126" s="172"/>
      <c r="Y126" s="172"/>
      <c r="Z126" s="172"/>
      <c r="AA126" s="172"/>
      <c r="AB126" s="172"/>
      <c r="AC126" s="172"/>
      <c r="AD126" s="172"/>
      <c r="AE126" s="172"/>
    </row>
    <row r="127" spans="1:63" s="2" customFormat="1" ht="22.8" customHeight="1">
      <c r="A127" s="34"/>
      <c r="B127" s="35"/>
      <c r="C127" s="86" t="s">
        <v>182</v>
      </c>
      <c r="D127" s="36"/>
      <c r="E127" s="36"/>
      <c r="F127" s="36"/>
      <c r="G127" s="36"/>
      <c r="H127" s="36"/>
      <c r="I127" s="36"/>
      <c r="J127" s="179">
        <f>BK127</f>
        <v>0</v>
      </c>
      <c r="K127" s="36"/>
      <c r="L127" s="39"/>
      <c r="M127" s="82"/>
      <c r="N127" s="180"/>
      <c r="O127" s="83"/>
      <c r="P127" s="181">
        <f>P128+P140</f>
        <v>0</v>
      </c>
      <c r="Q127" s="83"/>
      <c r="R127" s="181">
        <f>R128+R140</f>
        <v>0.60937679999999994</v>
      </c>
      <c r="S127" s="83"/>
      <c r="T127" s="182">
        <f>T128+T140</f>
        <v>0</v>
      </c>
      <c r="U127" s="34"/>
      <c r="V127" s="34"/>
      <c r="W127" s="34"/>
      <c r="X127" s="34"/>
      <c r="Y127" s="34"/>
      <c r="Z127" s="34"/>
      <c r="AA127" s="34"/>
      <c r="AB127" s="34"/>
      <c r="AC127" s="34"/>
      <c r="AD127" s="34"/>
      <c r="AE127" s="34"/>
      <c r="AT127" s="17" t="s">
        <v>73</v>
      </c>
      <c r="AU127" s="17" t="s">
        <v>183</v>
      </c>
      <c r="BK127" s="183">
        <f>BK128+BK140</f>
        <v>0</v>
      </c>
    </row>
    <row r="128" spans="1:63" s="12" customFormat="1" ht="25.95" customHeight="1">
      <c r="B128" s="184"/>
      <c r="C128" s="185"/>
      <c r="D128" s="186" t="s">
        <v>73</v>
      </c>
      <c r="E128" s="187" t="s">
        <v>205</v>
      </c>
      <c r="F128" s="187" t="s">
        <v>206</v>
      </c>
      <c r="G128" s="185"/>
      <c r="H128" s="185"/>
      <c r="I128" s="188"/>
      <c r="J128" s="189">
        <f>BK128</f>
        <v>0</v>
      </c>
      <c r="K128" s="185"/>
      <c r="L128" s="190"/>
      <c r="M128" s="191"/>
      <c r="N128" s="192"/>
      <c r="O128" s="192"/>
      <c r="P128" s="193">
        <f>P129+P132+P138</f>
        <v>0</v>
      </c>
      <c r="Q128" s="192"/>
      <c r="R128" s="193">
        <f>R129+R132+R138</f>
        <v>0.60937679999999994</v>
      </c>
      <c r="S128" s="192"/>
      <c r="T128" s="194">
        <f>T129+T132+T138</f>
        <v>0</v>
      </c>
      <c r="AR128" s="195" t="s">
        <v>81</v>
      </c>
      <c r="AT128" s="196" t="s">
        <v>73</v>
      </c>
      <c r="AU128" s="196" t="s">
        <v>74</v>
      </c>
      <c r="AY128" s="195" t="s">
        <v>207</v>
      </c>
      <c r="BK128" s="197">
        <f>BK129+BK132+BK138</f>
        <v>0</v>
      </c>
    </row>
    <row r="129" spans="1:65" s="12" customFormat="1" ht="22.8" customHeight="1">
      <c r="B129" s="184"/>
      <c r="C129" s="185"/>
      <c r="D129" s="186" t="s">
        <v>73</v>
      </c>
      <c r="E129" s="198" t="s">
        <v>81</v>
      </c>
      <c r="F129" s="198" t="s">
        <v>208</v>
      </c>
      <c r="G129" s="185"/>
      <c r="H129" s="185"/>
      <c r="I129" s="188"/>
      <c r="J129" s="199">
        <f>BK129</f>
        <v>0</v>
      </c>
      <c r="K129" s="185"/>
      <c r="L129" s="190"/>
      <c r="M129" s="191"/>
      <c r="N129" s="192"/>
      <c r="O129" s="192"/>
      <c r="P129" s="193">
        <f>SUM(P130:P131)</f>
        <v>0</v>
      </c>
      <c r="Q129" s="192"/>
      <c r="R129" s="193">
        <f>SUM(R130:R131)</f>
        <v>0</v>
      </c>
      <c r="S129" s="192"/>
      <c r="T129" s="194">
        <f>SUM(T130:T131)</f>
        <v>0</v>
      </c>
      <c r="AR129" s="195" t="s">
        <v>81</v>
      </c>
      <c r="AT129" s="196" t="s">
        <v>73</v>
      </c>
      <c r="AU129" s="196" t="s">
        <v>81</v>
      </c>
      <c r="AY129" s="195" t="s">
        <v>207</v>
      </c>
      <c r="BK129" s="197">
        <f>SUM(BK130:BK131)</f>
        <v>0</v>
      </c>
    </row>
    <row r="130" spans="1:65" s="2" customFormat="1" ht="24.15" customHeight="1">
      <c r="A130" s="34"/>
      <c r="B130" s="35"/>
      <c r="C130" s="200" t="s">
        <v>81</v>
      </c>
      <c r="D130" s="200" t="s">
        <v>209</v>
      </c>
      <c r="E130" s="201" t="s">
        <v>994</v>
      </c>
      <c r="F130" s="202" t="s">
        <v>995</v>
      </c>
      <c r="G130" s="203" t="s">
        <v>212</v>
      </c>
      <c r="H130" s="204">
        <v>0.28000000000000003</v>
      </c>
      <c r="I130" s="205"/>
      <c r="J130" s="206">
        <f>ROUND(I130*H130,2)</f>
        <v>0</v>
      </c>
      <c r="K130" s="207"/>
      <c r="L130" s="39"/>
      <c r="M130" s="208" t="s">
        <v>1</v>
      </c>
      <c r="N130" s="209"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213</v>
      </c>
      <c r="AT130" s="212" t="s">
        <v>209</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996</v>
      </c>
    </row>
    <row r="131" spans="1:65" s="13" customFormat="1">
      <c r="B131" s="214"/>
      <c r="C131" s="215"/>
      <c r="D131" s="216" t="s">
        <v>215</v>
      </c>
      <c r="E131" s="217" t="s">
        <v>1</v>
      </c>
      <c r="F131" s="218" t="s">
        <v>997</v>
      </c>
      <c r="G131" s="215"/>
      <c r="H131" s="219">
        <v>0.28000000000000003</v>
      </c>
      <c r="I131" s="220"/>
      <c r="J131" s="215"/>
      <c r="K131" s="215"/>
      <c r="L131" s="221"/>
      <c r="M131" s="222"/>
      <c r="N131" s="223"/>
      <c r="O131" s="223"/>
      <c r="P131" s="223"/>
      <c r="Q131" s="223"/>
      <c r="R131" s="223"/>
      <c r="S131" s="223"/>
      <c r="T131" s="224"/>
      <c r="AT131" s="225" t="s">
        <v>215</v>
      </c>
      <c r="AU131" s="225" t="s">
        <v>87</v>
      </c>
      <c r="AV131" s="13" t="s">
        <v>87</v>
      </c>
      <c r="AW131" s="13" t="s">
        <v>30</v>
      </c>
      <c r="AX131" s="13" t="s">
        <v>81</v>
      </c>
      <c r="AY131" s="225" t="s">
        <v>207</v>
      </c>
    </row>
    <row r="132" spans="1:65" s="12" customFormat="1" ht="22.8" customHeight="1">
      <c r="B132" s="184"/>
      <c r="C132" s="185"/>
      <c r="D132" s="186" t="s">
        <v>73</v>
      </c>
      <c r="E132" s="198" t="s">
        <v>87</v>
      </c>
      <c r="F132" s="198" t="s">
        <v>224</v>
      </c>
      <c r="G132" s="185"/>
      <c r="H132" s="185"/>
      <c r="I132" s="188"/>
      <c r="J132" s="199">
        <f>BK132</f>
        <v>0</v>
      </c>
      <c r="K132" s="185"/>
      <c r="L132" s="190"/>
      <c r="M132" s="191"/>
      <c r="N132" s="192"/>
      <c r="O132" s="192"/>
      <c r="P132" s="193">
        <f>SUM(P133:P137)</f>
        <v>0</v>
      </c>
      <c r="Q132" s="192"/>
      <c r="R132" s="193">
        <f>SUM(R133:R137)</f>
        <v>0.60937679999999994</v>
      </c>
      <c r="S132" s="192"/>
      <c r="T132" s="194">
        <f>SUM(T133:T137)</f>
        <v>0</v>
      </c>
      <c r="AR132" s="195" t="s">
        <v>81</v>
      </c>
      <c r="AT132" s="196" t="s">
        <v>73</v>
      </c>
      <c r="AU132" s="196" t="s">
        <v>81</v>
      </c>
      <c r="AY132" s="195" t="s">
        <v>207</v>
      </c>
      <c r="BK132" s="197">
        <f>SUM(BK133:BK137)</f>
        <v>0</v>
      </c>
    </row>
    <row r="133" spans="1:65" s="2" customFormat="1" ht="24.15" customHeight="1">
      <c r="A133" s="34"/>
      <c r="B133" s="35"/>
      <c r="C133" s="200" t="s">
        <v>87</v>
      </c>
      <c r="D133" s="200" t="s">
        <v>209</v>
      </c>
      <c r="E133" s="201" t="s">
        <v>225</v>
      </c>
      <c r="F133" s="202" t="s">
        <v>226</v>
      </c>
      <c r="G133" s="203" t="s">
        <v>212</v>
      </c>
      <c r="H133" s="204">
        <v>0.04</v>
      </c>
      <c r="I133" s="205"/>
      <c r="J133" s="206">
        <f>ROUND(I133*H133,2)</f>
        <v>0</v>
      </c>
      <c r="K133" s="207"/>
      <c r="L133" s="39"/>
      <c r="M133" s="208" t="s">
        <v>1</v>
      </c>
      <c r="N133" s="209" t="s">
        <v>40</v>
      </c>
      <c r="O133" s="75"/>
      <c r="P133" s="210">
        <f>O133*H133</f>
        <v>0</v>
      </c>
      <c r="Q133" s="210">
        <v>2.0699999999999998</v>
      </c>
      <c r="R133" s="210">
        <f>Q133*H133</f>
        <v>8.2799999999999999E-2</v>
      </c>
      <c r="S133" s="210">
        <v>0</v>
      </c>
      <c r="T133" s="211">
        <f>S133*H133</f>
        <v>0</v>
      </c>
      <c r="U133" s="34"/>
      <c r="V133" s="34"/>
      <c r="W133" s="34"/>
      <c r="X133" s="34"/>
      <c r="Y133" s="34"/>
      <c r="Z133" s="34"/>
      <c r="AA133" s="34"/>
      <c r="AB133" s="34"/>
      <c r="AC133" s="34"/>
      <c r="AD133" s="34"/>
      <c r="AE133" s="34"/>
      <c r="AR133" s="212" t="s">
        <v>213</v>
      </c>
      <c r="AT133" s="212" t="s">
        <v>209</v>
      </c>
      <c r="AU133" s="212" t="s">
        <v>87</v>
      </c>
      <c r="AY133" s="17" t="s">
        <v>207</v>
      </c>
      <c r="BE133" s="213">
        <f>IF(N133="základná",J133,0)</f>
        <v>0</v>
      </c>
      <c r="BF133" s="213">
        <f>IF(N133="znížená",J133,0)</f>
        <v>0</v>
      </c>
      <c r="BG133" s="213">
        <f>IF(N133="zákl. prenesená",J133,0)</f>
        <v>0</v>
      </c>
      <c r="BH133" s="213">
        <f>IF(N133="zníž. prenesená",J133,0)</f>
        <v>0</v>
      </c>
      <c r="BI133" s="213">
        <f>IF(N133="nulová",J133,0)</f>
        <v>0</v>
      </c>
      <c r="BJ133" s="17" t="s">
        <v>87</v>
      </c>
      <c r="BK133" s="213">
        <f>ROUND(I133*H133,2)</f>
        <v>0</v>
      </c>
      <c r="BL133" s="17" t="s">
        <v>213</v>
      </c>
      <c r="BM133" s="212" t="s">
        <v>998</v>
      </c>
    </row>
    <row r="134" spans="1:65" s="13" customFormat="1">
      <c r="B134" s="214"/>
      <c r="C134" s="215"/>
      <c r="D134" s="216" t="s">
        <v>215</v>
      </c>
      <c r="E134" s="217" t="s">
        <v>1</v>
      </c>
      <c r="F134" s="218" t="s">
        <v>999</v>
      </c>
      <c r="G134" s="215"/>
      <c r="H134" s="219">
        <v>0.04</v>
      </c>
      <c r="I134" s="220"/>
      <c r="J134" s="215"/>
      <c r="K134" s="215"/>
      <c r="L134" s="221"/>
      <c r="M134" s="222"/>
      <c r="N134" s="223"/>
      <c r="O134" s="223"/>
      <c r="P134" s="223"/>
      <c r="Q134" s="223"/>
      <c r="R134" s="223"/>
      <c r="S134" s="223"/>
      <c r="T134" s="224"/>
      <c r="AT134" s="225" t="s">
        <v>215</v>
      </c>
      <c r="AU134" s="225" t="s">
        <v>87</v>
      </c>
      <c r="AV134" s="13" t="s">
        <v>87</v>
      </c>
      <c r="AW134" s="13" t="s">
        <v>30</v>
      </c>
      <c r="AX134" s="13" t="s">
        <v>81</v>
      </c>
      <c r="AY134" s="225" t="s">
        <v>207</v>
      </c>
    </row>
    <row r="135" spans="1:65" s="2" customFormat="1" ht="16.5" customHeight="1">
      <c r="A135" s="34"/>
      <c r="B135" s="35"/>
      <c r="C135" s="200" t="s">
        <v>94</v>
      </c>
      <c r="D135" s="200" t="s">
        <v>209</v>
      </c>
      <c r="E135" s="201" t="s">
        <v>1000</v>
      </c>
      <c r="F135" s="202" t="s">
        <v>1001</v>
      </c>
      <c r="G135" s="203" t="s">
        <v>212</v>
      </c>
      <c r="H135" s="204">
        <v>0.24</v>
      </c>
      <c r="I135" s="205"/>
      <c r="J135" s="206">
        <f>ROUND(I135*H135,2)</f>
        <v>0</v>
      </c>
      <c r="K135" s="207"/>
      <c r="L135" s="39"/>
      <c r="M135" s="208" t="s">
        <v>1</v>
      </c>
      <c r="N135" s="209" t="s">
        <v>40</v>
      </c>
      <c r="O135" s="75"/>
      <c r="P135" s="210">
        <f>O135*H135</f>
        <v>0</v>
      </c>
      <c r="Q135" s="210">
        <v>2.19407</v>
      </c>
      <c r="R135" s="210">
        <f>Q135*H135</f>
        <v>0.52657679999999996</v>
      </c>
      <c r="S135" s="210">
        <v>0</v>
      </c>
      <c r="T135" s="211">
        <f>S135*H135</f>
        <v>0</v>
      </c>
      <c r="U135" s="34"/>
      <c r="V135" s="34"/>
      <c r="W135" s="34"/>
      <c r="X135" s="34"/>
      <c r="Y135" s="34"/>
      <c r="Z135" s="34"/>
      <c r="AA135" s="34"/>
      <c r="AB135" s="34"/>
      <c r="AC135" s="34"/>
      <c r="AD135" s="34"/>
      <c r="AE135" s="34"/>
      <c r="AR135" s="212" t="s">
        <v>213</v>
      </c>
      <c r="AT135" s="212" t="s">
        <v>209</v>
      </c>
      <c r="AU135" s="212" t="s">
        <v>87</v>
      </c>
      <c r="AY135" s="17" t="s">
        <v>207</v>
      </c>
      <c r="BE135" s="213">
        <f>IF(N135="základná",J135,0)</f>
        <v>0</v>
      </c>
      <c r="BF135" s="213">
        <f>IF(N135="znížená",J135,0)</f>
        <v>0</v>
      </c>
      <c r="BG135" s="213">
        <f>IF(N135="zákl. prenesená",J135,0)</f>
        <v>0</v>
      </c>
      <c r="BH135" s="213">
        <f>IF(N135="zníž. prenesená",J135,0)</f>
        <v>0</v>
      </c>
      <c r="BI135" s="213">
        <f>IF(N135="nulová",J135,0)</f>
        <v>0</v>
      </c>
      <c r="BJ135" s="17" t="s">
        <v>87</v>
      </c>
      <c r="BK135" s="213">
        <f>ROUND(I135*H135,2)</f>
        <v>0</v>
      </c>
      <c r="BL135" s="17" t="s">
        <v>213</v>
      </c>
      <c r="BM135" s="212" t="s">
        <v>1002</v>
      </c>
    </row>
    <row r="136" spans="1:65" s="15" customFormat="1">
      <c r="B136" s="253"/>
      <c r="C136" s="254"/>
      <c r="D136" s="216" t="s">
        <v>215</v>
      </c>
      <c r="E136" s="255" t="s">
        <v>1</v>
      </c>
      <c r="F136" s="256" t="s">
        <v>1003</v>
      </c>
      <c r="G136" s="254"/>
      <c r="H136" s="255" t="s">
        <v>1</v>
      </c>
      <c r="I136" s="257"/>
      <c r="J136" s="254"/>
      <c r="K136" s="254"/>
      <c r="L136" s="258"/>
      <c r="M136" s="259"/>
      <c r="N136" s="260"/>
      <c r="O136" s="260"/>
      <c r="P136" s="260"/>
      <c r="Q136" s="260"/>
      <c r="R136" s="260"/>
      <c r="S136" s="260"/>
      <c r="T136" s="261"/>
      <c r="AT136" s="262" t="s">
        <v>215</v>
      </c>
      <c r="AU136" s="262" t="s">
        <v>87</v>
      </c>
      <c r="AV136" s="15" t="s">
        <v>81</v>
      </c>
      <c r="AW136" s="15" t="s">
        <v>30</v>
      </c>
      <c r="AX136" s="15" t="s">
        <v>74</v>
      </c>
      <c r="AY136" s="262" t="s">
        <v>207</v>
      </c>
    </row>
    <row r="137" spans="1:65" s="13" customFormat="1">
      <c r="B137" s="214"/>
      <c r="C137" s="215"/>
      <c r="D137" s="216" t="s">
        <v>215</v>
      </c>
      <c r="E137" s="217" t="s">
        <v>1</v>
      </c>
      <c r="F137" s="218" t="s">
        <v>1004</v>
      </c>
      <c r="G137" s="215"/>
      <c r="H137" s="219">
        <v>0.24</v>
      </c>
      <c r="I137" s="220"/>
      <c r="J137" s="215"/>
      <c r="K137" s="215"/>
      <c r="L137" s="221"/>
      <c r="M137" s="222"/>
      <c r="N137" s="223"/>
      <c r="O137" s="223"/>
      <c r="P137" s="223"/>
      <c r="Q137" s="223"/>
      <c r="R137" s="223"/>
      <c r="S137" s="223"/>
      <c r="T137" s="224"/>
      <c r="AT137" s="225" t="s">
        <v>215</v>
      </c>
      <c r="AU137" s="225" t="s">
        <v>87</v>
      </c>
      <c r="AV137" s="13" t="s">
        <v>87</v>
      </c>
      <c r="AW137" s="13" t="s">
        <v>30</v>
      </c>
      <c r="AX137" s="13" t="s">
        <v>81</v>
      </c>
      <c r="AY137" s="225" t="s">
        <v>207</v>
      </c>
    </row>
    <row r="138" spans="1:65" s="12" customFormat="1" ht="22.8" customHeight="1">
      <c r="B138" s="184"/>
      <c r="C138" s="185"/>
      <c r="D138" s="186" t="s">
        <v>73</v>
      </c>
      <c r="E138" s="198" t="s">
        <v>301</v>
      </c>
      <c r="F138" s="198" t="s">
        <v>302</v>
      </c>
      <c r="G138" s="185"/>
      <c r="H138" s="185"/>
      <c r="I138" s="188"/>
      <c r="J138" s="199">
        <f>BK138</f>
        <v>0</v>
      </c>
      <c r="K138" s="185"/>
      <c r="L138" s="190"/>
      <c r="M138" s="191"/>
      <c r="N138" s="192"/>
      <c r="O138" s="192"/>
      <c r="P138" s="193">
        <f>P139</f>
        <v>0</v>
      </c>
      <c r="Q138" s="192"/>
      <c r="R138" s="193">
        <f>R139</f>
        <v>0</v>
      </c>
      <c r="S138" s="192"/>
      <c r="T138" s="194">
        <f>T139</f>
        <v>0</v>
      </c>
      <c r="AR138" s="195" t="s">
        <v>81</v>
      </c>
      <c r="AT138" s="196" t="s">
        <v>73</v>
      </c>
      <c r="AU138" s="196" t="s">
        <v>81</v>
      </c>
      <c r="AY138" s="195" t="s">
        <v>207</v>
      </c>
      <c r="BK138" s="197">
        <f>BK139</f>
        <v>0</v>
      </c>
    </row>
    <row r="139" spans="1:65" s="2" customFormat="1" ht="24.15" customHeight="1">
      <c r="A139" s="34"/>
      <c r="B139" s="35"/>
      <c r="C139" s="200" t="s">
        <v>213</v>
      </c>
      <c r="D139" s="200" t="s">
        <v>209</v>
      </c>
      <c r="E139" s="201" t="s">
        <v>630</v>
      </c>
      <c r="F139" s="202" t="s">
        <v>631</v>
      </c>
      <c r="G139" s="203" t="s">
        <v>256</v>
      </c>
      <c r="H139" s="204">
        <v>0.60899999999999999</v>
      </c>
      <c r="I139" s="205"/>
      <c r="J139" s="206">
        <f>ROUND(I139*H139,2)</f>
        <v>0</v>
      </c>
      <c r="K139" s="207"/>
      <c r="L139" s="39"/>
      <c r="M139" s="208" t="s">
        <v>1</v>
      </c>
      <c r="N139" s="209" t="s">
        <v>40</v>
      </c>
      <c r="O139" s="75"/>
      <c r="P139" s="210">
        <f>O139*H139</f>
        <v>0</v>
      </c>
      <c r="Q139" s="210">
        <v>0</v>
      </c>
      <c r="R139" s="210">
        <f>Q139*H139</f>
        <v>0</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1005</v>
      </c>
    </row>
    <row r="140" spans="1:65" s="12" customFormat="1" ht="25.95" customHeight="1">
      <c r="B140" s="184"/>
      <c r="C140" s="185"/>
      <c r="D140" s="186" t="s">
        <v>73</v>
      </c>
      <c r="E140" s="187" t="s">
        <v>307</v>
      </c>
      <c r="F140" s="187" t="s">
        <v>308</v>
      </c>
      <c r="G140" s="185"/>
      <c r="H140" s="185"/>
      <c r="I140" s="188"/>
      <c r="J140" s="189">
        <f>BK140</f>
        <v>0</v>
      </c>
      <c r="K140" s="185"/>
      <c r="L140" s="190"/>
      <c r="M140" s="191"/>
      <c r="N140" s="192"/>
      <c r="O140" s="192"/>
      <c r="P140" s="193">
        <f>P141+P143</f>
        <v>0</v>
      </c>
      <c r="Q140" s="192"/>
      <c r="R140" s="193">
        <f>R141+R143</f>
        <v>0</v>
      </c>
      <c r="S140" s="192"/>
      <c r="T140" s="194">
        <f>T141+T143</f>
        <v>0</v>
      </c>
      <c r="AR140" s="195" t="s">
        <v>87</v>
      </c>
      <c r="AT140" s="196" t="s">
        <v>73</v>
      </c>
      <c r="AU140" s="196" t="s">
        <v>74</v>
      </c>
      <c r="AY140" s="195" t="s">
        <v>207</v>
      </c>
      <c r="BK140" s="197">
        <f>BK141+BK143</f>
        <v>0</v>
      </c>
    </row>
    <row r="141" spans="1:65" s="12" customFormat="1" ht="22.8" customHeight="1">
      <c r="B141" s="184"/>
      <c r="C141" s="185"/>
      <c r="D141" s="186" t="s">
        <v>73</v>
      </c>
      <c r="E141" s="198" t="s">
        <v>1006</v>
      </c>
      <c r="F141" s="198" t="s">
        <v>1007</v>
      </c>
      <c r="G141" s="185"/>
      <c r="H141" s="185"/>
      <c r="I141" s="188"/>
      <c r="J141" s="199">
        <f>BK141</f>
        <v>0</v>
      </c>
      <c r="K141" s="185"/>
      <c r="L141" s="190"/>
      <c r="M141" s="191"/>
      <c r="N141" s="192"/>
      <c r="O141" s="192"/>
      <c r="P141" s="193">
        <f>P142</f>
        <v>0</v>
      </c>
      <c r="Q141" s="192"/>
      <c r="R141" s="193">
        <f>R142</f>
        <v>0</v>
      </c>
      <c r="S141" s="192"/>
      <c r="T141" s="194">
        <f>T142</f>
        <v>0</v>
      </c>
      <c r="AR141" s="195" t="s">
        <v>87</v>
      </c>
      <c r="AT141" s="196" t="s">
        <v>73</v>
      </c>
      <c r="AU141" s="196" t="s">
        <v>81</v>
      </c>
      <c r="AY141" s="195" t="s">
        <v>207</v>
      </c>
      <c r="BK141" s="197">
        <f>BK142</f>
        <v>0</v>
      </c>
    </row>
    <row r="142" spans="1:65" s="2" customFormat="1" ht="16.5" customHeight="1">
      <c r="A142" s="34"/>
      <c r="B142" s="35"/>
      <c r="C142" s="200" t="s">
        <v>229</v>
      </c>
      <c r="D142" s="200" t="s">
        <v>209</v>
      </c>
      <c r="E142" s="201" t="s">
        <v>1008</v>
      </c>
      <c r="F142" s="202" t="s">
        <v>1009</v>
      </c>
      <c r="G142" s="203" t="s">
        <v>268</v>
      </c>
      <c r="H142" s="204">
        <v>2</v>
      </c>
      <c r="I142" s="205"/>
      <c r="J142" s="206">
        <f>ROUND(I142*H142,2)</f>
        <v>0</v>
      </c>
      <c r="K142" s="207"/>
      <c r="L142" s="39"/>
      <c r="M142" s="208" t="s">
        <v>1</v>
      </c>
      <c r="N142" s="209" t="s">
        <v>40</v>
      </c>
      <c r="O142" s="75"/>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288</v>
      </c>
      <c r="AT142" s="212" t="s">
        <v>209</v>
      </c>
      <c r="AU142" s="212" t="s">
        <v>87</v>
      </c>
      <c r="AY142" s="17" t="s">
        <v>207</v>
      </c>
      <c r="BE142" s="213">
        <f>IF(N142="základná",J142,0)</f>
        <v>0</v>
      </c>
      <c r="BF142" s="213">
        <f>IF(N142="znížená",J142,0)</f>
        <v>0</v>
      </c>
      <c r="BG142" s="213">
        <f>IF(N142="zákl. prenesená",J142,0)</f>
        <v>0</v>
      </c>
      <c r="BH142" s="213">
        <f>IF(N142="zníž. prenesená",J142,0)</f>
        <v>0</v>
      </c>
      <c r="BI142" s="213">
        <f>IF(N142="nulová",J142,0)</f>
        <v>0</v>
      </c>
      <c r="BJ142" s="17" t="s">
        <v>87</v>
      </c>
      <c r="BK142" s="213">
        <f>ROUND(I142*H142,2)</f>
        <v>0</v>
      </c>
      <c r="BL142" s="17" t="s">
        <v>288</v>
      </c>
      <c r="BM142" s="212" t="s">
        <v>1010</v>
      </c>
    </row>
    <row r="143" spans="1:65" s="12" customFormat="1" ht="22.8" customHeight="1">
      <c r="B143" s="184"/>
      <c r="C143" s="185"/>
      <c r="D143" s="186" t="s">
        <v>73</v>
      </c>
      <c r="E143" s="198" t="s">
        <v>633</v>
      </c>
      <c r="F143" s="198" t="s">
        <v>634</v>
      </c>
      <c r="G143" s="185"/>
      <c r="H143" s="185"/>
      <c r="I143" s="188"/>
      <c r="J143" s="199">
        <f>BK143</f>
        <v>0</v>
      </c>
      <c r="K143" s="185"/>
      <c r="L143" s="190"/>
      <c r="M143" s="191"/>
      <c r="N143" s="192"/>
      <c r="O143" s="192"/>
      <c r="P143" s="193">
        <f>SUM(P144:P151)</f>
        <v>0</v>
      </c>
      <c r="Q143" s="192"/>
      <c r="R143" s="193">
        <f>SUM(R144:R151)</f>
        <v>0</v>
      </c>
      <c r="S143" s="192"/>
      <c r="T143" s="194">
        <f>SUM(T144:T151)</f>
        <v>0</v>
      </c>
      <c r="AR143" s="195" t="s">
        <v>87</v>
      </c>
      <c r="AT143" s="196" t="s">
        <v>73</v>
      </c>
      <c r="AU143" s="196" t="s">
        <v>81</v>
      </c>
      <c r="AY143" s="195" t="s">
        <v>207</v>
      </c>
      <c r="BK143" s="197">
        <f>SUM(BK144:BK151)</f>
        <v>0</v>
      </c>
    </row>
    <row r="144" spans="1:65" s="2" customFormat="1" ht="33" customHeight="1">
      <c r="A144" s="34"/>
      <c r="B144" s="35"/>
      <c r="C144" s="200" t="s">
        <v>235</v>
      </c>
      <c r="D144" s="200" t="s">
        <v>209</v>
      </c>
      <c r="E144" s="201" t="s">
        <v>1011</v>
      </c>
      <c r="F144" s="202" t="s">
        <v>1012</v>
      </c>
      <c r="G144" s="203" t="s">
        <v>268</v>
      </c>
      <c r="H144" s="204">
        <v>2</v>
      </c>
      <c r="I144" s="205"/>
      <c r="J144" s="206">
        <f t="shared" ref="J144:J151" si="0">ROUND(I144*H144,2)</f>
        <v>0</v>
      </c>
      <c r="K144" s="207"/>
      <c r="L144" s="39"/>
      <c r="M144" s="208" t="s">
        <v>1</v>
      </c>
      <c r="N144" s="209" t="s">
        <v>40</v>
      </c>
      <c r="O144" s="75"/>
      <c r="P144" s="210">
        <f t="shared" ref="P144:P151" si="1">O144*H144</f>
        <v>0</v>
      </c>
      <c r="Q144" s="210">
        <v>0</v>
      </c>
      <c r="R144" s="210">
        <f t="shared" ref="R144:R151" si="2">Q144*H144</f>
        <v>0</v>
      </c>
      <c r="S144" s="210">
        <v>0</v>
      </c>
      <c r="T144" s="211">
        <f t="shared" ref="T144:T151" si="3">S144*H144</f>
        <v>0</v>
      </c>
      <c r="U144" s="34"/>
      <c r="V144" s="34"/>
      <c r="W144" s="34"/>
      <c r="X144" s="34"/>
      <c r="Y144" s="34"/>
      <c r="Z144" s="34"/>
      <c r="AA144" s="34"/>
      <c r="AB144" s="34"/>
      <c r="AC144" s="34"/>
      <c r="AD144" s="34"/>
      <c r="AE144" s="34"/>
      <c r="AR144" s="212" t="s">
        <v>288</v>
      </c>
      <c r="AT144" s="212" t="s">
        <v>209</v>
      </c>
      <c r="AU144" s="212" t="s">
        <v>87</v>
      </c>
      <c r="AY144" s="17" t="s">
        <v>207</v>
      </c>
      <c r="BE144" s="213">
        <f t="shared" ref="BE144:BE151" si="4">IF(N144="základná",J144,0)</f>
        <v>0</v>
      </c>
      <c r="BF144" s="213">
        <f t="shared" ref="BF144:BF151" si="5">IF(N144="znížená",J144,0)</f>
        <v>0</v>
      </c>
      <c r="BG144" s="213">
        <f t="shared" ref="BG144:BG151" si="6">IF(N144="zákl. prenesená",J144,0)</f>
        <v>0</v>
      </c>
      <c r="BH144" s="213">
        <f t="shared" ref="BH144:BH151" si="7">IF(N144="zníž. prenesená",J144,0)</f>
        <v>0</v>
      </c>
      <c r="BI144" s="213">
        <f t="shared" ref="BI144:BI151" si="8">IF(N144="nulová",J144,0)</f>
        <v>0</v>
      </c>
      <c r="BJ144" s="17" t="s">
        <v>87</v>
      </c>
      <c r="BK144" s="213">
        <f t="shared" ref="BK144:BK151" si="9">ROUND(I144*H144,2)</f>
        <v>0</v>
      </c>
      <c r="BL144" s="17" t="s">
        <v>288</v>
      </c>
      <c r="BM144" s="212" t="s">
        <v>1013</v>
      </c>
    </row>
    <row r="145" spans="1:65" s="2" customFormat="1" ht="16.5" customHeight="1">
      <c r="A145" s="34"/>
      <c r="B145" s="35"/>
      <c r="C145" s="200" t="s">
        <v>240</v>
      </c>
      <c r="D145" s="200" t="s">
        <v>209</v>
      </c>
      <c r="E145" s="201" t="s">
        <v>1014</v>
      </c>
      <c r="F145" s="202" t="s">
        <v>1015</v>
      </c>
      <c r="G145" s="203" t="s">
        <v>268</v>
      </c>
      <c r="H145" s="204">
        <v>4</v>
      </c>
      <c r="I145" s="205"/>
      <c r="J145" s="206">
        <f t="shared" si="0"/>
        <v>0</v>
      </c>
      <c r="K145" s="207"/>
      <c r="L145" s="39"/>
      <c r="M145" s="208" t="s">
        <v>1</v>
      </c>
      <c r="N145" s="209"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288</v>
      </c>
      <c r="AT145" s="212" t="s">
        <v>209</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288</v>
      </c>
      <c r="BM145" s="212" t="s">
        <v>1016</v>
      </c>
    </row>
    <row r="146" spans="1:65" s="2" customFormat="1" ht="16.5" customHeight="1">
      <c r="A146" s="34"/>
      <c r="B146" s="35"/>
      <c r="C146" s="200" t="s">
        <v>249</v>
      </c>
      <c r="D146" s="200" t="s">
        <v>209</v>
      </c>
      <c r="E146" s="201" t="s">
        <v>1017</v>
      </c>
      <c r="F146" s="202" t="s">
        <v>1018</v>
      </c>
      <c r="G146" s="203" t="s">
        <v>268</v>
      </c>
      <c r="H146" s="204">
        <v>4</v>
      </c>
      <c r="I146" s="205"/>
      <c r="J146" s="206">
        <f t="shared" si="0"/>
        <v>0</v>
      </c>
      <c r="K146" s="207"/>
      <c r="L146" s="39"/>
      <c r="M146" s="208" t="s">
        <v>1</v>
      </c>
      <c r="N146" s="209" t="s">
        <v>40</v>
      </c>
      <c r="O146" s="75"/>
      <c r="P146" s="210">
        <f t="shared" si="1"/>
        <v>0</v>
      </c>
      <c r="Q146" s="210">
        <v>0</v>
      </c>
      <c r="R146" s="210">
        <f t="shared" si="2"/>
        <v>0</v>
      </c>
      <c r="S146" s="210">
        <v>0</v>
      </c>
      <c r="T146" s="211">
        <f t="shared" si="3"/>
        <v>0</v>
      </c>
      <c r="U146" s="34"/>
      <c r="V146" s="34"/>
      <c r="W146" s="34"/>
      <c r="X146" s="34"/>
      <c r="Y146" s="34"/>
      <c r="Z146" s="34"/>
      <c r="AA146" s="34"/>
      <c r="AB146" s="34"/>
      <c r="AC146" s="34"/>
      <c r="AD146" s="34"/>
      <c r="AE146" s="34"/>
      <c r="AR146" s="212" t="s">
        <v>288</v>
      </c>
      <c r="AT146" s="212" t="s">
        <v>209</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288</v>
      </c>
      <c r="BM146" s="212" t="s">
        <v>1019</v>
      </c>
    </row>
    <row r="147" spans="1:65" s="2" customFormat="1" ht="44.25" customHeight="1">
      <c r="A147" s="34"/>
      <c r="B147" s="35"/>
      <c r="C147" s="237" t="s">
        <v>253</v>
      </c>
      <c r="D147" s="237" t="s">
        <v>271</v>
      </c>
      <c r="E147" s="238" t="s">
        <v>1020</v>
      </c>
      <c r="F147" s="239" t="s">
        <v>1021</v>
      </c>
      <c r="G147" s="240" t="s">
        <v>268</v>
      </c>
      <c r="H147" s="241">
        <v>4</v>
      </c>
      <c r="I147" s="242"/>
      <c r="J147" s="243">
        <f t="shared" si="0"/>
        <v>0</v>
      </c>
      <c r="K147" s="244"/>
      <c r="L147" s="245"/>
      <c r="M147" s="246" t="s">
        <v>1</v>
      </c>
      <c r="N147" s="247" t="s">
        <v>40</v>
      </c>
      <c r="O147" s="75"/>
      <c r="P147" s="210">
        <f t="shared" si="1"/>
        <v>0</v>
      </c>
      <c r="Q147" s="210">
        <v>0</v>
      </c>
      <c r="R147" s="210">
        <f t="shared" si="2"/>
        <v>0</v>
      </c>
      <c r="S147" s="210">
        <v>0</v>
      </c>
      <c r="T147" s="211">
        <f t="shared" si="3"/>
        <v>0</v>
      </c>
      <c r="U147" s="34"/>
      <c r="V147" s="34"/>
      <c r="W147" s="34"/>
      <c r="X147" s="34"/>
      <c r="Y147" s="34"/>
      <c r="Z147" s="34"/>
      <c r="AA147" s="34"/>
      <c r="AB147" s="34"/>
      <c r="AC147" s="34"/>
      <c r="AD147" s="34"/>
      <c r="AE147" s="34"/>
      <c r="AR147" s="212" t="s">
        <v>338</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288</v>
      </c>
      <c r="BM147" s="212" t="s">
        <v>1022</v>
      </c>
    </row>
    <row r="148" spans="1:65" s="2" customFormat="1" ht="16.5" customHeight="1">
      <c r="A148" s="34"/>
      <c r="B148" s="35"/>
      <c r="C148" s="200" t="s">
        <v>259</v>
      </c>
      <c r="D148" s="200" t="s">
        <v>209</v>
      </c>
      <c r="E148" s="201" t="s">
        <v>1023</v>
      </c>
      <c r="F148" s="202" t="s">
        <v>1024</v>
      </c>
      <c r="G148" s="203" t="s">
        <v>268</v>
      </c>
      <c r="H148" s="204">
        <v>1</v>
      </c>
      <c r="I148" s="205"/>
      <c r="J148" s="206">
        <f t="shared" si="0"/>
        <v>0</v>
      </c>
      <c r="K148" s="207"/>
      <c r="L148" s="39"/>
      <c r="M148" s="208" t="s">
        <v>1</v>
      </c>
      <c r="N148" s="209" t="s">
        <v>40</v>
      </c>
      <c r="O148" s="75"/>
      <c r="P148" s="210">
        <f t="shared" si="1"/>
        <v>0</v>
      </c>
      <c r="Q148" s="210">
        <v>0</v>
      </c>
      <c r="R148" s="210">
        <f t="shared" si="2"/>
        <v>0</v>
      </c>
      <c r="S148" s="210">
        <v>0</v>
      </c>
      <c r="T148" s="211">
        <f t="shared" si="3"/>
        <v>0</v>
      </c>
      <c r="U148" s="34"/>
      <c r="V148" s="34"/>
      <c r="W148" s="34"/>
      <c r="X148" s="34"/>
      <c r="Y148" s="34"/>
      <c r="Z148" s="34"/>
      <c r="AA148" s="34"/>
      <c r="AB148" s="34"/>
      <c r="AC148" s="34"/>
      <c r="AD148" s="34"/>
      <c r="AE148" s="34"/>
      <c r="AR148" s="212" t="s">
        <v>288</v>
      </c>
      <c r="AT148" s="212" t="s">
        <v>209</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288</v>
      </c>
      <c r="BM148" s="212" t="s">
        <v>1025</v>
      </c>
    </row>
    <row r="149" spans="1:65" s="2" customFormat="1" ht="21.75" customHeight="1">
      <c r="A149" s="34"/>
      <c r="B149" s="35"/>
      <c r="C149" s="200" t="s">
        <v>265</v>
      </c>
      <c r="D149" s="200" t="s">
        <v>209</v>
      </c>
      <c r="E149" s="201" t="s">
        <v>1026</v>
      </c>
      <c r="F149" s="202" t="s">
        <v>1027</v>
      </c>
      <c r="G149" s="203" t="s">
        <v>268</v>
      </c>
      <c r="H149" s="204">
        <v>1</v>
      </c>
      <c r="I149" s="205"/>
      <c r="J149" s="206">
        <f t="shared" si="0"/>
        <v>0</v>
      </c>
      <c r="K149" s="207"/>
      <c r="L149" s="39"/>
      <c r="M149" s="208" t="s">
        <v>1</v>
      </c>
      <c r="N149" s="209" t="s">
        <v>40</v>
      </c>
      <c r="O149" s="75"/>
      <c r="P149" s="210">
        <f t="shared" si="1"/>
        <v>0</v>
      </c>
      <c r="Q149" s="210">
        <v>0</v>
      </c>
      <c r="R149" s="210">
        <f t="shared" si="2"/>
        <v>0</v>
      </c>
      <c r="S149" s="210">
        <v>0</v>
      </c>
      <c r="T149" s="211">
        <f t="shared" si="3"/>
        <v>0</v>
      </c>
      <c r="U149" s="34"/>
      <c r="V149" s="34"/>
      <c r="W149" s="34"/>
      <c r="X149" s="34"/>
      <c r="Y149" s="34"/>
      <c r="Z149" s="34"/>
      <c r="AA149" s="34"/>
      <c r="AB149" s="34"/>
      <c r="AC149" s="34"/>
      <c r="AD149" s="34"/>
      <c r="AE149" s="34"/>
      <c r="AR149" s="212" t="s">
        <v>288</v>
      </c>
      <c r="AT149" s="212" t="s">
        <v>209</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288</v>
      </c>
      <c r="BM149" s="212" t="s">
        <v>1028</v>
      </c>
    </row>
    <row r="150" spans="1:65" s="2" customFormat="1" ht="49.05" customHeight="1">
      <c r="A150" s="34"/>
      <c r="B150" s="35"/>
      <c r="C150" s="237" t="s">
        <v>270</v>
      </c>
      <c r="D150" s="237" t="s">
        <v>271</v>
      </c>
      <c r="E150" s="238" t="s">
        <v>1029</v>
      </c>
      <c r="F150" s="239" t="s">
        <v>1030</v>
      </c>
      <c r="G150" s="240" t="s">
        <v>268</v>
      </c>
      <c r="H150" s="241">
        <v>1</v>
      </c>
      <c r="I150" s="242"/>
      <c r="J150" s="243">
        <f t="shared" si="0"/>
        <v>0</v>
      </c>
      <c r="K150" s="244"/>
      <c r="L150" s="245"/>
      <c r="M150" s="246" t="s">
        <v>1</v>
      </c>
      <c r="N150" s="247" t="s">
        <v>40</v>
      </c>
      <c r="O150" s="75"/>
      <c r="P150" s="210">
        <f t="shared" si="1"/>
        <v>0</v>
      </c>
      <c r="Q150" s="210">
        <v>0</v>
      </c>
      <c r="R150" s="210">
        <f t="shared" si="2"/>
        <v>0</v>
      </c>
      <c r="S150" s="210">
        <v>0</v>
      </c>
      <c r="T150" s="211">
        <f t="shared" si="3"/>
        <v>0</v>
      </c>
      <c r="U150" s="34"/>
      <c r="V150" s="34"/>
      <c r="W150" s="34"/>
      <c r="X150" s="34"/>
      <c r="Y150" s="34"/>
      <c r="Z150" s="34"/>
      <c r="AA150" s="34"/>
      <c r="AB150" s="34"/>
      <c r="AC150" s="34"/>
      <c r="AD150" s="34"/>
      <c r="AE150" s="34"/>
      <c r="AR150" s="212" t="s">
        <v>338</v>
      </c>
      <c r="AT150" s="212" t="s">
        <v>271</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288</v>
      </c>
      <c r="BM150" s="212" t="s">
        <v>1031</v>
      </c>
    </row>
    <row r="151" spans="1:65" s="2" customFormat="1" ht="24.15" customHeight="1">
      <c r="A151" s="34"/>
      <c r="B151" s="35"/>
      <c r="C151" s="200" t="s">
        <v>275</v>
      </c>
      <c r="D151" s="200" t="s">
        <v>209</v>
      </c>
      <c r="E151" s="201" t="s">
        <v>638</v>
      </c>
      <c r="F151" s="202" t="s">
        <v>639</v>
      </c>
      <c r="G151" s="203" t="s">
        <v>318</v>
      </c>
      <c r="H151" s="205"/>
      <c r="I151" s="205"/>
      <c r="J151" s="206">
        <f t="shared" si="0"/>
        <v>0</v>
      </c>
      <c r="K151" s="207"/>
      <c r="L151" s="39"/>
      <c r="M151" s="248" t="s">
        <v>1</v>
      </c>
      <c r="N151" s="249" t="s">
        <v>40</v>
      </c>
      <c r="O151" s="250"/>
      <c r="P151" s="251">
        <f t="shared" si="1"/>
        <v>0</v>
      </c>
      <c r="Q151" s="251">
        <v>0</v>
      </c>
      <c r="R151" s="251">
        <f t="shared" si="2"/>
        <v>0</v>
      </c>
      <c r="S151" s="251">
        <v>0</v>
      </c>
      <c r="T151" s="252">
        <f t="shared" si="3"/>
        <v>0</v>
      </c>
      <c r="U151" s="34"/>
      <c r="V151" s="34"/>
      <c r="W151" s="34"/>
      <c r="X151" s="34"/>
      <c r="Y151" s="34"/>
      <c r="Z151" s="34"/>
      <c r="AA151" s="34"/>
      <c r="AB151" s="34"/>
      <c r="AC151" s="34"/>
      <c r="AD151" s="34"/>
      <c r="AE151" s="34"/>
      <c r="AR151" s="212" t="s">
        <v>288</v>
      </c>
      <c r="AT151" s="212" t="s">
        <v>209</v>
      </c>
      <c r="AU151" s="212" t="s">
        <v>87</v>
      </c>
      <c r="AY151" s="17" t="s">
        <v>207</v>
      </c>
      <c r="BE151" s="213">
        <f t="shared" si="4"/>
        <v>0</v>
      </c>
      <c r="BF151" s="213">
        <f t="shared" si="5"/>
        <v>0</v>
      </c>
      <c r="BG151" s="213">
        <f t="shared" si="6"/>
        <v>0</v>
      </c>
      <c r="BH151" s="213">
        <f t="shared" si="7"/>
        <v>0</v>
      </c>
      <c r="BI151" s="213">
        <f t="shared" si="8"/>
        <v>0</v>
      </c>
      <c r="BJ151" s="17" t="s">
        <v>87</v>
      </c>
      <c r="BK151" s="213">
        <f t="shared" si="9"/>
        <v>0</v>
      </c>
      <c r="BL151" s="17" t="s">
        <v>288</v>
      </c>
      <c r="BM151" s="212" t="s">
        <v>1032</v>
      </c>
    </row>
    <row r="152" spans="1:65" s="2" customFormat="1" ht="6.9" customHeight="1">
      <c r="A152" s="34"/>
      <c r="B152" s="58"/>
      <c r="C152" s="59"/>
      <c r="D152" s="59"/>
      <c r="E152" s="59"/>
      <c r="F152" s="59"/>
      <c r="G152" s="59"/>
      <c r="H152" s="59"/>
      <c r="I152" s="59"/>
      <c r="J152" s="59"/>
      <c r="K152" s="59"/>
      <c r="L152" s="39"/>
      <c r="M152" s="34"/>
      <c r="O152" s="34"/>
      <c r="P152" s="34"/>
      <c r="Q152" s="34"/>
      <c r="R152" s="34"/>
      <c r="S152" s="34"/>
      <c r="T152" s="34"/>
      <c r="U152" s="34"/>
      <c r="V152" s="34"/>
      <c r="W152" s="34"/>
      <c r="X152" s="34"/>
      <c r="Y152" s="34"/>
      <c r="Z152" s="34"/>
      <c r="AA152" s="34"/>
      <c r="AB152" s="34"/>
      <c r="AC152" s="34"/>
      <c r="AD152" s="34"/>
      <c r="AE152" s="34"/>
    </row>
  </sheetData>
  <sheetProtection algorithmName="SHA-512" hashValue="0iq0EkZtDab3QBkfBxkUvOeh6jMO15q3kQubLDNHhFCarkbHwP1uqOD9cTXoeQKmwqa9TNRf6lRF3hxsoNvByw==" saltValue="UbqH/A7u4WouNagmJXCV4qUUYhsuCF4oROnVwME/nCrRS9h8K/afy4aDATi+aHsFPKABiuer/JkkCTO0cpRqtQ==" spinCount="100000" sheet="1" objects="1" scenarios="1" formatColumns="0" formatRows="0" autoFilter="0"/>
  <autoFilter ref="C126:K151"/>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61"/>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131</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1033</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ROUND(J125,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ROUND((SUM(BE125:BE160)),  2)</f>
        <v>0</v>
      </c>
      <c r="G35" s="135"/>
      <c r="H35" s="135"/>
      <c r="I35" s="136">
        <v>0.2</v>
      </c>
      <c r="J35" s="134">
        <f>ROUND(((SUM(BE125:BE160))*I35),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ROUND((SUM(BF125:BF160)),  2)</f>
        <v>0</v>
      </c>
      <c r="G36" s="135"/>
      <c r="H36" s="135"/>
      <c r="I36" s="136">
        <v>0.2</v>
      </c>
      <c r="J36" s="134">
        <f>ROUND(((SUM(BF125:BF160))*I36),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ROUND((SUM(BG125:BG160)),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ROUND((SUM(BH125:BH160)),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ROUND((SUM(BI125:BI160)),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02-9 - Podzemný kontajner</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J125</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J126</f>
        <v>0</v>
      </c>
      <c r="K99" s="162"/>
      <c r="L99" s="166"/>
    </row>
    <row r="100" spans="1:47" s="10" customFormat="1" ht="19.95" customHeight="1">
      <c r="B100" s="167"/>
      <c r="C100" s="108"/>
      <c r="D100" s="168" t="s">
        <v>185</v>
      </c>
      <c r="E100" s="169"/>
      <c r="F100" s="169"/>
      <c r="G100" s="169"/>
      <c r="H100" s="169"/>
      <c r="I100" s="169"/>
      <c r="J100" s="170">
        <f>J127</f>
        <v>0</v>
      </c>
      <c r="K100" s="108"/>
      <c r="L100" s="171"/>
    </row>
    <row r="101" spans="1:47" s="10" customFormat="1" ht="19.95" customHeight="1">
      <c r="B101" s="167"/>
      <c r="C101" s="108"/>
      <c r="D101" s="168" t="s">
        <v>186</v>
      </c>
      <c r="E101" s="169"/>
      <c r="F101" s="169"/>
      <c r="G101" s="169"/>
      <c r="H101" s="169"/>
      <c r="I101" s="169"/>
      <c r="J101" s="170">
        <f>J147</f>
        <v>0</v>
      </c>
      <c r="K101" s="108"/>
      <c r="L101" s="171"/>
    </row>
    <row r="102" spans="1:47" s="10" customFormat="1" ht="19.95" customHeight="1">
      <c r="B102" s="167"/>
      <c r="C102" s="108"/>
      <c r="D102" s="168" t="s">
        <v>188</v>
      </c>
      <c r="E102" s="169"/>
      <c r="F102" s="169"/>
      <c r="G102" s="169"/>
      <c r="H102" s="169"/>
      <c r="I102" s="169"/>
      <c r="J102" s="170">
        <f>J156</f>
        <v>0</v>
      </c>
      <c r="K102" s="108"/>
      <c r="L102" s="171"/>
    </row>
    <row r="103" spans="1:47" s="10" customFormat="1" ht="19.95" customHeight="1">
      <c r="B103" s="167"/>
      <c r="C103" s="108"/>
      <c r="D103" s="168" t="s">
        <v>189</v>
      </c>
      <c r="E103" s="169"/>
      <c r="F103" s="169"/>
      <c r="G103" s="169"/>
      <c r="H103" s="169"/>
      <c r="I103" s="169"/>
      <c r="J103" s="170">
        <f>J159</f>
        <v>0</v>
      </c>
      <c r="K103" s="108"/>
      <c r="L103" s="171"/>
    </row>
    <row r="104" spans="1:47" s="2" customFormat="1" ht="21.75" customHeight="1">
      <c r="A104" s="34"/>
      <c r="B104" s="35"/>
      <c r="C104" s="36"/>
      <c r="D104" s="36"/>
      <c r="E104" s="36"/>
      <c r="F104" s="36"/>
      <c r="G104" s="36"/>
      <c r="H104" s="36"/>
      <c r="I104" s="36"/>
      <c r="J104" s="36"/>
      <c r="K104" s="36"/>
      <c r="L104" s="55"/>
      <c r="S104" s="34"/>
      <c r="T104" s="34"/>
      <c r="U104" s="34"/>
      <c r="V104" s="34"/>
      <c r="W104" s="34"/>
      <c r="X104" s="34"/>
      <c r="Y104" s="34"/>
      <c r="Z104" s="34"/>
      <c r="AA104" s="34"/>
      <c r="AB104" s="34"/>
      <c r="AC104" s="34"/>
      <c r="AD104" s="34"/>
      <c r="AE104" s="34"/>
    </row>
    <row r="105" spans="1:47" s="2" customFormat="1" ht="6.9" customHeight="1">
      <c r="A105" s="34"/>
      <c r="B105" s="58"/>
      <c r="C105" s="59"/>
      <c r="D105" s="59"/>
      <c r="E105" s="59"/>
      <c r="F105" s="59"/>
      <c r="G105" s="59"/>
      <c r="H105" s="59"/>
      <c r="I105" s="59"/>
      <c r="J105" s="59"/>
      <c r="K105" s="59"/>
      <c r="L105" s="55"/>
      <c r="S105" s="34"/>
      <c r="T105" s="34"/>
      <c r="U105" s="34"/>
      <c r="V105" s="34"/>
      <c r="W105" s="34"/>
      <c r="X105" s="34"/>
      <c r="Y105" s="34"/>
      <c r="Z105" s="34"/>
      <c r="AA105" s="34"/>
      <c r="AB105" s="34"/>
      <c r="AC105" s="34"/>
      <c r="AD105" s="34"/>
      <c r="AE105" s="34"/>
    </row>
    <row r="109" spans="1:47" s="2" customFormat="1" ht="6.9" customHeight="1">
      <c r="A109" s="34"/>
      <c r="B109" s="60"/>
      <c r="C109" s="61"/>
      <c r="D109" s="61"/>
      <c r="E109" s="61"/>
      <c r="F109" s="61"/>
      <c r="G109" s="61"/>
      <c r="H109" s="61"/>
      <c r="I109" s="61"/>
      <c r="J109" s="61"/>
      <c r="K109" s="61"/>
      <c r="L109" s="55"/>
      <c r="S109" s="34"/>
      <c r="T109" s="34"/>
      <c r="U109" s="34"/>
      <c r="V109" s="34"/>
      <c r="W109" s="34"/>
      <c r="X109" s="34"/>
      <c r="Y109" s="34"/>
      <c r="Z109" s="34"/>
      <c r="AA109" s="34"/>
      <c r="AB109" s="34"/>
      <c r="AC109" s="34"/>
      <c r="AD109" s="34"/>
      <c r="AE109" s="34"/>
    </row>
    <row r="110" spans="1:47" s="2" customFormat="1" ht="24.9" customHeight="1">
      <c r="A110" s="34"/>
      <c r="B110" s="35"/>
      <c r="C110" s="23" t="s">
        <v>193</v>
      </c>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6.9" customHeight="1">
      <c r="A111" s="34"/>
      <c r="B111" s="35"/>
      <c r="C111" s="36"/>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2" customHeight="1">
      <c r="A112" s="34"/>
      <c r="B112" s="35"/>
      <c r="C112" s="29" t="s">
        <v>15</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5" s="2" customFormat="1" ht="16.5" customHeight="1">
      <c r="A113" s="34"/>
      <c r="B113" s="35"/>
      <c r="C113" s="36"/>
      <c r="D113" s="36"/>
      <c r="E113" s="314" t="str">
        <f>E7</f>
        <v>Verejný cintorín - vstupná časť</v>
      </c>
      <c r="F113" s="315"/>
      <c r="G113" s="315"/>
      <c r="H113" s="315"/>
      <c r="I113" s="36"/>
      <c r="J113" s="36"/>
      <c r="K113" s="36"/>
      <c r="L113" s="55"/>
      <c r="S113" s="34"/>
      <c r="T113" s="34"/>
      <c r="U113" s="34"/>
      <c r="V113" s="34"/>
      <c r="W113" s="34"/>
      <c r="X113" s="34"/>
      <c r="Y113" s="34"/>
      <c r="Z113" s="34"/>
      <c r="AA113" s="34"/>
      <c r="AB113" s="34"/>
      <c r="AC113" s="34"/>
      <c r="AD113" s="34"/>
      <c r="AE113" s="34"/>
    </row>
    <row r="114" spans="1:65" s="1" customFormat="1" ht="12" customHeight="1">
      <c r="B114" s="21"/>
      <c r="C114" s="29" t="s">
        <v>175</v>
      </c>
      <c r="D114" s="22"/>
      <c r="E114" s="22"/>
      <c r="F114" s="22"/>
      <c r="G114" s="22"/>
      <c r="H114" s="22"/>
      <c r="I114" s="22"/>
      <c r="J114" s="22"/>
      <c r="K114" s="22"/>
      <c r="L114" s="20"/>
    </row>
    <row r="115" spans="1:65" s="2" customFormat="1" ht="16.5" customHeight="1">
      <c r="A115" s="34"/>
      <c r="B115" s="35"/>
      <c r="C115" s="36"/>
      <c r="D115" s="36"/>
      <c r="E115" s="314" t="s">
        <v>505</v>
      </c>
      <c r="F115" s="313"/>
      <c r="G115" s="313"/>
      <c r="H115" s="313"/>
      <c r="I115" s="36"/>
      <c r="J115" s="36"/>
      <c r="K115" s="36"/>
      <c r="L115" s="55"/>
      <c r="S115" s="34"/>
      <c r="T115" s="34"/>
      <c r="U115" s="34"/>
      <c r="V115" s="34"/>
      <c r="W115" s="34"/>
      <c r="X115" s="34"/>
      <c r="Y115" s="34"/>
      <c r="Z115" s="34"/>
      <c r="AA115" s="34"/>
      <c r="AB115" s="34"/>
      <c r="AC115" s="34"/>
      <c r="AD115" s="34"/>
      <c r="AE115" s="34"/>
    </row>
    <row r="116" spans="1:65" s="2" customFormat="1" ht="12" customHeight="1">
      <c r="A116" s="34"/>
      <c r="B116" s="35"/>
      <c r="C116" s="29" t="s">
        <v>177</v>
      </c>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65" s="2" customFormat="1" ht="16.5" customHeight="1">
      <c r="A117" s="34"/>
      <c r="B117" s="35"/>
      <c r="C117" s="36"/>
      <c r="D117" s="36"/>
      <c r="E117" s="310" t="str">
        <f>E11</f>
        <v>02-9 - Podzemný kontajner</v>
      </c>
      <c r="F117" s="313"/>
      <c r="G117" s="313"/>
      <c r="H117" s="313"/>
      <c r="I117" s="36"/>
      <c r="J117" s="36"/>
      <c r="K117" s="36"/>
      <c r="L117" s="55"/>
      <c r="S117" s="34"/>
      <c r="T117" s="34"/>
      <c r="U117" s="34"/>
      <c r="V117" s="34"/>
      <c r="W117" s="34"/>
      <c r="X117" s="34"/>
      <c r="Y117" s="34"/>
      <c r="Z117" s="34"/>
      <c r="AA117" s="34"/>
      <c r="AB117" s="34"/>
      <c r="AC117" s="34"/>
      <c r="AD117" s="34"/>
      <c r="AE117" s="34"/>
    </row>
    <row r="118" spans="1:65" s="2" customFormat="1" ht="6.9" customHeight="1">
      <c r="A118" s="34"/>
      <c r="B118" s="35"/>
      <c r="C118" s="36"/>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5" s="2" customFormat="1" ht="12" customHeight="1">
      <c r="A119" s="34"/>
      <c r="B119" s="35"/>
      <c r="C119" s="29" t="s">
        <v>19</v>
      </c>
      <c r="D119" s="36"/>
      <c r="E119" s="36"/>
      <c r="F119" s="27" t="str">
        <f>F14</f>
        <v>Rastislavova 83, Košice</v>
      </c>
      <c r="G119" s="36"/>
      <c r="H119" s="36"/>
      <c r="I119" s="29" t="s">
        <v>21</v>
      </c>
      <c r="J119" s="70">
        <f>IF(J14="","",J14)</f>
        <v>44676</v>
      </c>
      <c r="K119" s="36"/>
      <c r="L119" s="55"/>
      <c r="S119" s="34"/>
      <c r="T119" s="34"/>
      <c r="U119" s="34"/>
      <c r="V119" s="34"/>
      <c r="W119" s="34"/>
      <c r="X119" s="34"/>
      <c r="Y119" s="34"/>
      <c r="Z119" s="34"/>
      <c r="AA119" s="34"/>
      <c r="AB119" s="34"/>
      <c r="AC119" s="34"/>
      <c r="AD119" s="34"/>
      <c r="AE119" s="34"/>
    </row>
    <row r="120" spans="1:65"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5" s="2" customFormat="1" ht="40.049999999999997" customHeight="1">
      <c r="A121" s="34"/>
      <c r="B121" s="35"/>
      <c r="C121" s="29" t="s">
        <v>22</v>
      </c>
      <c r="D121" s="36"/>
      <c r="E121" s="36"/>
      <c r="F121" s="27" t="str">
        <f>E17</f>
        <v>Mesto Košice, Tr.SNP48/A, Košice</v>
      </c>
      <c r="G121" s="36"/>
      <c r="H121" s="36"/>
      <c r="I121" s="29" t="s">
        <v>28</v>
      </c>
      <c r="J121" s="32" t="str">
        <f>E23</f>
        <v>STOA architekti s.r.o., Slovenská 28, Prešov</v>
      </c>
      <c r="K121" s="36"/>
      <c r="L121" s="55"/>
      <c r="S121" s="34"/>
      <c r="T121" s="34"/>
      <c r="U121" s="34"/>
      <c r="V121" s="34"/>
      <c r="W121" s="34"/>
      <c r="X121" s="34"/>
      <c r="Y121" s="34"/>
      <c r="Z121" s="34"/>
      <c r="AA121" s="34"/>
      <c r="AB121" s="34"/>
      <c r="AC121" s="34"/>
      <c r="AD121" s="34"/>
      <c r="AE121" s="34"/>
    </row>
    <row r="122" spans="1:65" s="2" customFormat="1" ht="15.15" customHeight="1">
      <c r="A122" s="34"/>
      <c r="B122" s="35"/>
      <c r="C122" s="29" t="s">
        <v>26</v>
      </c>
      <c r="D122" s="36"/>
      <c r="E122" s="36"/>
      <c r="F122" s="27" t="str">
        <f>IF(E20="","",E20)</f>
        <v>Vyplň údaj</v>
      </c>
      <c r="G122" s="36"/>
      <c r="H122" s="36"/>
      <c r="I122" s="29" t="s">
        <v>31</v>
      </c>
      <c r="J122" s="32" t="str">
        <f>E26</f>
        <v>ing. Ľ. Šáriczká</v>
      </c>
      <c r="K122" s="36"/>
      <c r="L122" s="55"/>
      <c r="S122" s="34"/>
      <c r="T122" s="34"/>
      <c r="U122" s="34"/>
      <c r="V122" s="34"/>
      <c r="W122" s="34"/>
      <c r="X122" s="34"/>
      <c r="Y122" s="34"/>
      <c r="Z122" s="34"/>
      <c r="AA122" s="34"/>
      <c r="AB122" s="34"/>
      <c r="AC122" s="34"/>
      <c r="AD122" s="34"/>
      <c r="AE122" s="34"/>
    </row>
    <row r="123" spans="1:65" s="2" customFormat="1" ht="10.35"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65" s="11" customFormat="1" ht="29.25" customHeight="1">
      <c r="A124" s="172"/>
      <c r="B124" s="173"/>
      <c r="C124" s="174" t="s">
        <v>194</v>
      </c>
      <c r="D124" s="175" t="s">
        <v>59</v>
      </c>
      <c r="E124" s="175" t="s">
        <v>55</v>
      </c>
      <c r="F124" s="175" t="s">
        <v>56</v>
      </c>
      <c r="G124" s="175" t="s">
        <v>195</v>
      </c>
      <c r="H124" s="175" t="s">
        <v>196</v>
      </c>
      <c r="I124" s="175" t="s">
        <v>197</v>
      </c>
      <c r="J124" s="176" t="s">
        <v>181</v>
      </c>
      <c r="K124" s="177" t="s">
        <v>198</v>
      </c>
      <c r="L124" s="178"/>
      <c r="M124" s="79" t="s">
        <v>1</v>
      </c>
      <c r="N124" s="80" t="s">
        <v>38</v>
      </c>
      <c r="O124" s="80" t="s">
        <v>199</v>
      </c>
      <c r="P124" s="80" t="s">
        <v>200</v>
      </c>
      <c r="Q124" s="80" t="s">
        <v>201</v>
      </c>
      <c r="R124" s="80" t="s">
        <v>202</v>
      </c>
      <c r="S124" s="80" t="s">
        <v>203</v>
      </c>
      <c r="T124" s="81" t="s">
        <v>204</v>
      </c>
      <c r="U124" s="172"/>
      <c r="V124" s="172"/>
      <c r="W124" s="172"/>
      <c r="X124" s="172"/>
      <c r="Y124" s="172"/>
      <c r="Z124" s="172"/>
      <c r="AA124" s="172"/>
      <c r="AB124" s="172"/>
      <c r="AC124" s="172"/>
      <c r="AD124" s="172"/>
      <c r="AE124" s="172"/>
    </row>
    <row r="125" spans="1:65" s="2" customFormat="1" ht="22.8" customHeight="1">
      <c r="A125" s="34"/>
      <c r="B125" s="35"/>
      <c r="C125" s="86" t="s">
        <v>182</v>
      </c>
      <c r="D125" s="36"/>
      <c r="E125" s="36"/>
      <c r="F125" s="36"/>
      <c r="G125" s="36"/>
      <c r="H125" s="36"/>
      <c r="I125" s="36"/>
      <c r="J125" s="179">
        <f>BK125</f>
        <v>0</v>
      </c>
      <c r="K125" s="36"/>
      <c r="L125" s="39"/>
      <c r="M125" s="82"/>
      <c r="N125" s="180"/>
      <c r="O125" s="83"/>
      <c r="P125" s="181">
        <f>P126</f>
        <v>0</v>
      </c>
      <c r="Q125" s="83"/>
      <c r="R125" s="181">
        <f>R126</f>
        <v>51.659673179999992</v>
      </c>
      <c r="S125" s="83"/>
      <c r="T125" s="182">
        <f>T126</f>
        <v>0</v>
      </c>
      <c r="U125" s="34"/>
      <c r="V125" s="34"/>
      <c r="W125" s="34"/>
      <c r="X125" s="34"/>
      <c r="Y125" s="34"/>
      <c r="Z125" s="34"/>
      <c r="AA125" s="34"/>
      <c r="AB125" s="34"/>
      <c r="AC125" s="34"/>
      <c r="AD125" s="34"/>
      <c r="AE125" s="34"/>
      <c r="AT125" s="17" t="s">
        <v>73</v>
      </c>
      <c r="AU125" s="17" t="s">
        <v>183</v>
      </c>
      <c r="BK125" s="183">
        <f>BK126</f>
        <v>0</v>
      </c>
    </row>
    <row r="126" spans="1:65" s="12" customFormat="1" ht="25.95" customHeight="1">
      <c r="B126" s="184"/>
      <c r="C126" s="185"/>
      <c r="D126" s="186" t="s">
        <v>73</v>
      </c>
      <c r="E126" s="187" t="s">
        <v>205</v>
      </c>
      <c r="F126" s="187" t="s">
        <v>206</v>
      </c>
      <c r="G126" s="185"/>
      <c r="H126" s="185"/>
      <c r="I126" s="188"/>
      <c r="J126" s="189">
        <f>BK126</f>
        <v>0</v>
      </c>
      <c r="K126" s="185"/>
      <c r="L126" s="190"/>
      <c r="M126" s="191"/>
      <c r="N126" s="192"/>
      <c r="O126" s="192"/>
      <c r="P126" s="193">
        <f>P127+P147+P156+P159</f>
        <v>0</v>
      </c>
      <c r="Q126" s="192"/>
      <c r="R126" s="193">
        <f>R127+R147+R156+R159</f>
        <v>51.659673179999992</v>
      </c>
      <c r="S126" s="192"/>
      <c r="T126" s="194">
        <f>T127+T147+T156+T159</f>
        <v>0</v>
      </c>
      <c r="AR126" s="195" t="s">
        <v>81</v>
      </c>
      <c r="AT126" s="196" t="s">
        <v>73</v>
      </c>
      <c r="AU126" s="196" t="s">
        <v>74</v>
      </c>
      <c r="AY126" s="195" t="s">
        <v>207</v>
      </c>
      <c r="BK126" s="197">
        <f>BK127+BK147+BK156+BK159</f>
        <v>0</v>
      </c>
    </row>
    <row r="127" spans="1:65" s="12" customFormat="1" ht="22.8" customHeight="1">
      <c r="B127" s="184"/>
      <c r="C127" s="185"/>
      <c r="D127" s="186" t="s">
        <v>73</v>
      </c>
      <c r="E127" s="198" t="s">
        <v>81</v>
      </c>
      <c r="F127" s="198" t="s">
        <v>208</v>
      </c>
      <c r="G127" s="185"/>
      <c r="H127" s="185"/>
      <c r="I127" s="188"/>
      <c r="J127" s="199">
        <f>BK127</f>
        <v>0</v>
      </c>
      <c r="K127" s="185"/>
      <c r="L127" s="190"/>
      <c r="M127" s="191"/>
      <c r="N127" s="192"/>
      <c r="O127" s="192"/>
      <c r="P127" s="193">
        <f>SUM(P128:P146)</f>
        <v>0</v>
      </c>
      <c r="Q127" s="192"/>
      <c r="R127" s="193">
        <f>SUM(R128:R146)</f>
        <v>45.756978999999994</v>
      </c>
      <c r="S127" s="192"/>
      <c r="T127" s="194">
        <f>SUM(T128:T146)</f>
        <v>0</v>
      </c>
      <c r="AR127" s="195" t="s">
        <v>81</v>
      </c>
      <c r="AT127" s="196" t="s">
        <v>73</v>
      </c>
      <c r="AU127" s="196" t="s">
        <v>81</v>
      </c>
      <c r="AY127" s="195" t="s">
        <v>207</v>
      </c>
      <c r="BK127" s="197">
        <f>SUM(BK128:BK146)</f>
        <v>0</v>
      </c>
    </row>
    <row r="128" spans="1:65" s="2" customFormat="1" ht="16.5" customHeight="1">
      <c r="A128" s="34"/>
      <c r="B128" s="35"/>
      <c r="C128" s="200" t="s">
        <v>81</v>
      </c>
      <c r="D128" s="200" t="s">
        <v>209</v>
      </c>
      <c r="E128" s="201" t="s">
        <v>1034</v>
      </c>
      <c r="F128" s="202" t="s">
        <v>1035</v>
      </c>
      <c r="G128" s="203" t="s">
        <v>212</v>
      </c>
      <c r="H128" s="204">
        <v>41.756</v>
      </c>
      <c r="I128" s="205"/>
      <c r="J128" s="206">
        <f>ROUND(I128*H128,2)</f>
        <v>0</v>
      </c>
      <c r="K128" s="207"/>
      <c r="L128" s="39"/>
      <c r="M128" s="208" t="s">
        <v>1</v>
      </c>
      <c r="N128" s="209" t="s">
        <v>40</v>
      </c>
      <c r="O128" s="75"/>
      <c r="P128" s="210">
        <f>O128*H128</f>
        <v>0</v>
      </c>
      <c r="Q128" s="210">
        <v>0</v>
      </c>
      <c r="R128" s="210">
        <f>Q128*H128</f>
        <v>0</v>
      </c>
      <c r="S128" s="210">
        <v>0</v>
      </c>
      <c r="T128" s="211">
        <f>S128*H128</f>
        <v>0</v>
      </c>
      <c r="U128" s="34"/>
      <c r="V128" s="34"/>
      <c r="W128" s="34"/>
      <c r="X128" s="34"/>
      <c r="Y128" s="34"/>
      <c r="Z128" s="34"/>
      <c r="AA128" s="34"/>
      <c r="AB128" s="34"/>
      <c r="AC128" s="34"/>
      <c r="AD128" s="34"/>
      <c r="AE128" s="34"/>
      <c r="AR128" s="212" t="s">
        <v>213</v>
      </c>
      <c r="AT128" s="212" t="s">
        <v>209</v>
      </c>
      <c r="AU128" s="212" t="s">
        <v>87</v>
      </c>
      <c r="AY128" s="17" t="s">
        <v>207</v>
      </c>
      <c r="BE128" s="213">
        <f>IF(N128="základná",J128,0)</f>
        <v>0</v>
      </c>
      <c r="BF128" s="213">
        <f>IF(N128="znížená",J128,0)</f>
        <v>0</v>
      </c>
      <c r="BG128" s="213">
        <f>IF(N128="zákl. prenesená",J128,0)</f>
        <v>0</v>
      </c>
      <c r="BH128" s="213">
        <f>IF(N128="zníž. prenesená",J128,0)</f>
        <v>0</v>
      </c>
      <c r="BI128" s="213">
        <f>IF(N128="nulová",J128,0)</f>
        <v>0</v>
      </c>
      <c r="BJ128" s="17" t="s">
        <v>87</v>
      </c>
      <c r="BK128" s="213">
        <f>ROUND(I128*H128,2)</f>
        <v>0</v>
      </c>
      <c r="BL128" s="17" t="s">
        <v>213</v>
      </c>
      <c r="BM128" s="212" t="s">
        <v>1036</v>
      </c>
    </row>
    <row r="129" spans="1:65" s="13" customFormat="1">
      <c r="B129" s="214"/>
      <c r="C129" s="215"/>
      <c r="D129" s="216" t="s">
        <v>215</v>
      </c>
      <c r="E129" s="217" t="s">
        <v>1</v>
      </c>
      <c r="F129" s="218" t="s">
        <v>1037</v>
      </c>
      <c r="G129" s="215"/>
      <c r="H129" s="219">
        <v>23.774000000000001</v>
      </c>
      <c r="I129" s="220"/>
      <c r="J129" s="215"/>
      <c r="K129" s="215"/>
      <c r="L129" s="221"/>
      <c r="M129" s="222"/>
      <c r="N129" s="223"/>
      <c r="O129" s="223"/>
      <c r="P129" s="223"/>
      <c r="Q129" s="223"/>
      <c r="R129" s="223"/>
      <c r="S129" s="223"/>
      <c r="T129" s="224"/>
      <c r="AT129" s="225" t="s">
        <v>215</v>
      </c>
      <c r="AU129" s="225" t="s">
        <v>87</v>
      </c>
      <c r="AV129" s="13" t="s">
        <v>87</v>
      </c>
      <c r="AW129" s="13" t="s">
        <v>30</v>
      </c>
      <c r="AX129" s="13" t="s">
        <v>74</v>
      </c>
      <c r="AY129" s="225" t="s">
        <v>207</v>
      </c>
    </row>
    <row r="130" spans="1:65" s="13" customFormat="1">
      <c r="B130" s="214"/>
      <c r="C130" s="215"/>
      <c r="D130" s="216" t="s">
        <v>215</v>
      </c>
      <c r="E130" s="217" t="s">
        <v>1</v>
      </c>
      <c r="F130" s="218" t="s">
        <v>1038</v>
      </c>
      <c r="G130" s="215"/>
      <c r="H130" s="219">
        <v>17.981999999999999</v>
      </c>
      <c r="I130" s="220"/>
      <c r="J130" s="215"/>
      <c r="K130" s="215"/>
      <c r="L130" s="221"/>
      <c r="M130" s="222"/>
      <c r="N130" s="223"/>
      <c r="O130" s="223"/>
      <c r="P130" s="223"/>
      <c r="Q130" s="223"/>
      <c r="R130" s="223"/>
      <c r="S130" s="223"/>
      <c r="T130" s="224"/>
      <c r="AT130" s="225" t="s">
        <v>215</v>
      </c>
      <c r="AU130" s="225" t="s">
        <v>87</v>
      </c>
      <c r="AV130" s="13" t="s">
        <v>87</v>
      </c>
      <c r="AW130" s="13" t="s">
        <v>30</v>
      </c>
      <c r="AX130" s="13" t="s">
        <v>74</v>
      </c>
      <c r="AY130" s="225" t="s">
        <v>207</v>
      </c>
    </row>
    <row r="131" spans="1:65" s="14" customFormat="1">
      <c r="B131" s="226"/>
      <c r="C131" s="227"/>
      <c r="D131" s="216" t="s">
        <v>215</v>
      </c>
      <c r="E131" s="228" t="s">
        <v>1</v>
      </c>
      <c r="F131" s="229" t="s">
        <v>248</v>
      </c>
      <c r="G131" s="227"/>
      <c r="H131" s="230">
        <v>41.756</v>
      </c>
      <c r="I131" s="231"/>
      <c r="J131" s="227"/>
      <c r="K131" s="227"/>
      <c r="L131" s="232"/>
      <c r="M131" s="233"/>
      <c r="N131" s="234"/>
      <c r="O131" s="234"/>
      <c r="P131" s="234"/>
      <c r="Q131" s="234"/>
      <c r="R131" s="234"/>
      <c r="S131" s="234"/>
      <c r="T131" s="235"/>
      <c r="AT131" s="236" t="s">
        <v>215</v>
      </c>
      <c r="AU131" s="236" t="s">
        <v>87</v>
      </c>
      <c r="AV131" s="14" t="s">
        <v>213</v>
      </c>
      <c r="AW131" s="14" t="s">
        <v>30</v>
      </c>
      <c r="AX131" s="14" t="s">
        <v>81</v>
      </c>
      <c r="AY131" s="236" t="s">
        <v>207</v>
      </c>
    </row>
    <row r="132" spans="1:65" s="2" customFormat="1" ht="24.15" customHeight="1">
      <c r="A132" s="34"/>
      <c r="B132" s="35"/>
      <c r="C132" s="200" t="s">
        <v>87</v>
      </c>
      <c r="D132" s="200" t="s">
        <v>209</v>
      </c>
      <c r="E132" s="201" t="s">
        <v>1039</v>
      </c>
      <c r="F132" s="202" t="s">
        <v>1040</v>
      </c>
      <c r="G132" s="203" t="s">
        <v>212</v>
      </c>
      <c r="H132" s="204">
        <v>12.526999999999999</v>
      </c>
      <c r="I132" s="205"/>
      <c r="J132" s="206">
        <f>ROUND(I132*H132,2)</f>
        <v>0</v>
      </c>
      <c r="K132" s="207"/>
      <c r="L132" s="39"/>
      <c r="M132" s="208" t="s">
        <v>1</v>
      </c>
      <c r="N132" s="209" t="s">
        <v>40</v>
      </c>
      <c r="O132" s="75"/>
      <c r="P132" s="210">
        <f>O132*H132</f>
        <v>0</v>
      </c>
      <c r="Q132" s="210">
        <v>0</v>
      </c>
      <c r="R132" s="210">
        <f>Q132*H132</f>
        <v>0</v>
      </c>
      <c r="S132" s="210">
        <v>0</v>
      </c>
      <c r="T132" s="211">
        <f>S132*H132</f>
        <v>0</v>
      </c>
      <c r="U132" s="34"/>
      <c r="V132" s="34"/>
      <c r="W132" s="34"/>
      <c r="X132" s="34"/>
      <c r="Y132" s="34"/>
      <c r="Z132" s="34"/>
      <c r="AA132" s="34"/>
      <c r="AB132" s="34"/>
      <c r="AC132" s="34"/>
      <c r="AD132" s="34"/>
      <c r="AE132" s="34"/>
      <c r="AR132" s="212" t="s">
        <v>213</v>
      </c>
      <c r="AT132" s="212" t="s">
        <v>209</v>
      </c>
      <c r="AU132" s="212" t="s">
        <v>87</v>
      </c>
      <c r="AY132" s="17" t="s">
        <v>207</v>
      </c>
      <c r="BE132" s="213">
        <f>IF(N132="základná",J132,0)</f>
        <v>0</v>
      </c>
      <c r="BF132" s="213">
        <f>IF(N132="znížená",J132,0)</f>
        <v>0</v>
      </c>
      <c r="BG132" s="213">
        <f>IF(N132="zákl. prenesená",J132,0)</f>
        <v>0</v>
      </c>
      <c r="BH132" s="213">
        <f>IF(N132="zníž. prenesená",J132,0)</f>
        <v>0</v>
      </c>
      <c r="BI132" s="213">
        <f>IF(N132="nulová",J132,0)</f>
        <v>0</v>
      </c>
      <c r="BJ132" s="17" t="s">
        <v>87</v>
      </c>
      <c r="BK132" s="213">
        <f>ROUND(I132*H132,2)</f>
        <v>0</v>
      </c>
      <c r="BL132" s="17" t="s">
        <v>213</v>
      </c>
      <c r="BM132" s="212" t="s">
        <v>1041</v>
      </c>
    </row>
    <row r="133" spans="1:65" s="13" customFormat="1">
      <c r="B133" s="214"/>
      <c r="C133" s="215"/>
      <c r="D133" s="216" t="s">
        <v>215</v>
      </c>
      <c r="E133" s="215"/>
      <c r="F133" s="218" t="s">
        <v>1042</v>
      </c>
      <c r="G133" s="215"/>
      <c r="H133" s="219">
        <v>12.526999999999999</v>
      </c>
      <c r="I133" s="220"/>
      <c r="J133" s="215"/>
      <c r="K133" s="215"/>
      <c r="L133" s="221"/>
      <c r="M133" s="222"/>
      <c r="N133" s="223"/>
      <c r="O133" s="223"/>
      <c r="P133" s="223"/>
      <c r="Q133" s="223"/>
      <c r="R133" s="223"/>
      <c r="S133" s="223"/>
      <c r="T133" s="224"/>
      <c r="AT133" s="225" t="s">
        <v>215</v>
      </c>
      <c r="AU133" s="225" t="s">
        <v>87</v>
      </c>
      <c r="AV133" s="13" t="s">
        <v>87</v>
      </c>
      <c r="AW133" s="13" t="s">
        <v>4</v>
      </c>
      <c r="AX133" s="13" t="s">
        <v>81</v>
      </c>
      <c r="AY133" s="225" t="s">
        <v>207</v>
      </c>
    </row>
    <row r="134" spans="1:65" s="2" customFormat="1" ht="24.15" customHeight="1">
      <c r="A134" s="34"/>
      <c r="B134" s="35"/>
      <c r="C134" s="200" t="s">
        <v>94</v>
      </c>
      <c r="D134" s="200" t="s">
        <v>209</v>
      </c>
      <c r="E134" s="201" t="s">
        <v>1043</v>
      </c>
      <c r="F134" s="202" t="s">
        <v>1044</v>
      </c>
      <c r="G134" s="203" t="s">
        <v>243</v>
      </c>
      <c r="H134" s="204">
        <v>29.97</v>
      </c>
      <c r="I134" s="205"/>
      <c r="J134" s="206">
        <f>ROUND(I134*H134,2)</f>
        <v>0</v>
      </c>
      <c r="K134" s="207"/>
      <c r="L134" s="39"/>
      <c r="M134" s="208" t="s">
        <v>1</v>
      </c>
      <c r="N134" s="209" t="s">
        <v>40</v>
      </c>
      <c r="O134" s="75"/>
      <c r="P134" s="210">
        <f>O134*H134</f>
        <v>0</v>
      </c>
      <c r="Q134" s="210">
        <v>6.9999999999999999E-4</v>
      </c>
      <c r="R134" s="210">
        <f>Q134*H134</f>
        <v>2.0978999999999998E-2</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1045</v>
      </c>
    </row>
    <row r="135" spans="1:65" s="13" customFormat="1">
      <c r="B135" s="214"/>
      <c r="C135" s="215"/>
      <c r="D135" s="216" t="s">
        <v>215</v>
      </c>
      <c r="E135" s="217" t="s">
        <v>1</v>
      </c>
      <c r="F135" s="218" t="s">
        <v>1046</v>
      </c>
      <c r="G135" s="215"/>
      <c r="H135" s="219">
        <v>29.97</v>
      </c>
      <c r="I135" s="220"/>
      <c r="J135" s="215"/>
      <c r="K135" s="215"/>
      <c r="L135" s="221"/>
      <c r="M135" s="222"/>
      <c r="N135" s="223"/>
      <c r="O135" s="223"/>
      <c r="P135" s="223"/>
      <c r="Q135" s="223"/>
      <c r="R135" s="223"/>
      <c r="S135" s="223"/>
      <c r="T135" s="224"/>
      <c r="AT135" s="225" t="s">
        <v>215</v>
      </c>
      <c r="AU135" s="225" t="s">
        <v>87</v>
      </c>
      <c r="AV135" s="13" t="s">
        <v>87</v>
      </c>
      <c r="AW135" s="13" t="s">
        <v>30</v>
      </c>
      <c r="AX135" s="13" t="s">
        <v>81</v>
      </c>
      <c r="AY135" s="225" t="s">
        <v>207</v>
      </c>
    </row>
    <row r="136" spans="1:65" s="2" customFormat="1" ht="21.75" customHeight="1">
      <c r="A136" s="34"/>
      <c r="B136" s="35"/>
      <c r="C136" s="200" t="s">
        <v>213</v>
      </c>
      <c r="D136" s="200" t="s">
        <v>209</v>
      </c>
      <c r="E136" s="201" t="s">
        <v>1047</v>
      </c>
      <c r="F136" s="202" t="s">
        <v>1048</v>
      </c>
      <c r="G136" s="203" t="s">
        <v>243</v>
      </c>
      <c r="H136" s="204">
        <v>29.97</v>
      </c>
      <c r="I136" s="205"/>
      <c r="J136" s="206">
        <f>ROUND(I136*H136,2)</f>
        <v>0</v>
      </c>
      <c r="K136" s="207"/>
      <c r="L136" s="39"/>
      <c r="M136" s="208" t="s">
        <v>1</v>
      </c>
      <c r="N136" s="209" t="s">
        <v>40</v>
      </c>
      <c r="O136" s="75"/>
      <c r="P136" s="210">
        <f>O136*H136</f>
        <v>0</v>
      </c>
      <c r="Q136" s="210">
        <v>0</v>
      </c>
      <c r="R136" s="210">
        <f>Q136*H136</f>
        <v>0</v>
      </c>
      <c r="S136" s="210">
        <v>0</v>
      </c>
      <c r="T136" s="211">
        <f>S136*H136</f>
        <v>0</v>
      </c>
      <c r="U136" s="34"/>
      <c r="V136" s="34"/>
      <c r="W136" s="34"/>
      <c r="X136" s="34"/>
      <c r="Y136" s="34"/>
      <c r="Z136" s="34"/>
      <c r="AA136" s="34"/>
      <c r="AB136" s="34"/>
      <c r="AC136" s="34"/>
      <c r="AD136" s="34"/>
      <c r="AE136" s="34"/>
      <c r="AR136" s="212" t="s">
        <v>213</v>
      </c>
      <c r="AT136" s="212" t="s">
        <v>209</v>
      </c>
      <c r="AU136" s="212" t="s">
        <v>87</v>
      </c>
      <c r="AY136" s="17" t="s">
        <v>207</v>
      </c>
      <c r="BE136" s="213">
        <f>IF(N136="základná",J136,0)</f>
        <v>0</v>
      </c>
      <c r="BF136" s="213">
        <f>IF(N136="znížená",J136,0)</f>
        <v>0</v>
      </c>
      <c r="BG136" s="213">
        <f>IF(N136="zákl. prenesená",J136,0)</f>
        <v>0</v>
      </c>
      <c r="BH136" s="213">
        <f>IF(N136="zníž. prenesená",J136,0)</f>
        <v>0</v>
      </c>
      <c r="BI136" s="213">
        <f>IF(N136="nulová",J136,0)</f>
        <v>0</v>
      </c>
      <c r="BJ136" s="17" t="s">
        <v>87</v>
      </c>
      <c r="BK136" s="213">
        <f>ROUND(I136*H136,2)</f>
        <v>0</v>
      </c>
      <c r="BL136" s="17" t="s">
        <v>213</v>
      </c>
      <c r="BM136" s="212" t="s">
        <v>1049</v>
      </c>
    </row>
    <row r="137" spans="1:65" s="2" customFormat="1" ht="24.15" customHeight="1">
      <c r="A137" s="34"/>
      <c r="B137" s="35"/>
      <c r="C137" s="200" t="s">
        <v>229</v>
      </c>
      <c r="D137" s="200" t="s">
        <v>209</v>
      </c>
      <c r="E137" s="201" t="s">
        <v>516</v>
      </c>
      <c r="F137" s="202" t="s">
        <v>517</v>
      </c>
      <c r="G137" s="203" t="s">
        <v>212</v>
      </c>
      <c r="H137" s="204">
        <v>41.756</v>
      </c>
      <c r="I137" s="205"/>
      <c r="J137" s="206">
        <f>ROUND(I137*H137,2)</f>
        <v>0</v>
      </c>
      <c r="K137" s="207"/>
      <c r="L137" s="39"/>
      <c r="M137" s="208" t="s">
        <v>1</v>
      </c>
      <c r="N137" s="209" t="s">
        <v>40</v>
      </c>
      <c r="O137" s="75"/>
      <c r="P137" s="210">
        <f>O137*H137</f>
        <v>0</v>
      </c>
      <c r="Q137" s="210">
        <v>0</v>
      </c>
      <c r="R137" s="210">
        <f>Q137*H137</f>
        <v>0</v>
      </c>
      <c r="S137" s="210">
        <v>0</v>
      </c>
      <c r="T137" s="211">
        <f>S137*H137</f>
        <v>0</v>
      </c>
      <c r="U137" s="34"/>
      <c r="V137" s="34"/>
      <c r="W137" s="34"/>
      <c r="X137" s="34"/>
      <c r="Y137" s="34"/>
      <c r="Z137" s="34"/>
      <c r="AA137" s="34"/>
      <c r="AB137" s="34"/>
      <c r="AC137" s="34"/>
      <c r="AD137" s="34"/>
      <c r="AE137" s="34"/>
      <c r="AR137" s="212" t="s">
        <v>213</v>
      </c>
      <c r="AT137" s="212" t="s">
        <v>209</v>
      </c>
      <c r="AU137" s="212" t="s">
        <v>87</v>
      </c>
      <c r="AY137" s="17" t="s">
        <v>207</v>
      </c>
      <c r="BE137" s="213">
        <f>IF(N137="základná",J137,0)</f>
        <v>0</v>
      </c>
      <c r="BF137" s="213">
        <f>IF(N137="znížená",J137,0)</f>
        <v>0</v>
      </c>
      <c r="BG137" s="213">
        <f>IF(N137="zákl. prenesená",J137,0)</f>
        <v>0</v>
      </c>
      <c r="BH137" s="213">
        <f>IF(N137="zníž. prenesená",J137,0)</f>
        <v>0</v>
      </c>
      <c r="BI137" s="213">
        <f>IF(N137="nulová",J137,0)</f>
        <v>0</v>
      </c>
      <c r="BJ137" s="17" t="s">
        <v>87</v>
      </c>
      <c r="BK137" s="213">
        <f>ROUND(I137*H137,2)</f>
        <v>0</v>
      </c>
      <c r="BL137" s="17" t="s">
        <v>213</v>
      </c>
      <c r="BM137" s="212" t="s">
        <v>1050</v>
      </c>
    </row>
    <row r="138" spans="1:65" s="2" customFormat="1" ht="33" customHeight="1">
      <c r="A138" s="34"/>
      <c r="B138" s="35"/>
      <c r="C138" s="200" t="s">
        <v>235</v>
      </c>
      <c r="D138" s="200" t="s">
        <v>209</v>
      </c>
      <c r="E138" s="201" t="s">
        <v>519</v>
      </c>
      <c r="F138" s="202" t="s">
        <v>520</v>
      </c>
      <c r="G138" s="203" t="s">
        <v>212</v>
      </c>
      <c r="H138" s="204">
        <v>41.756</v>
      </c>
      <c r="I138" s="205"/>
      <c r="J138" s="206">
        <f>ROUND(I138*H138,2)</f>
        <v>0</v>
      </c>
      <c r="K138" s="207"/>
      <c r="L138" s="39"/>
      <c r="M138" s="208" t="s">
        <v>1</v>
      </c>
      <c r="N138" s="209" t="s">
        <v>40</v>
      </c>
      <c r="O138" s="75"/>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213</v>
      </c>
      <c r="AT138" s="212" t="s">
        <v>209</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1051</v>
      </c>
    </row>
    <row r="139" spans="1:65" s="2" customFormat="1" ht="37.799999999999997" customHeight="1">
      <c r="A139" s="34"/>
      <c r="B139" s="35"/>
      <c r="C139" s="200" t="s">
        <v>240</v>
      </c>
      <c r="D139" s="200" t="s">
        <v>209</v>
      </c>
      <c r="E139" s="201" t="s">
        <v>522</v>
      </c>
      <c r="F139" s="202" t="s">
        <v>523</v>
      </c>
      <c r="G139" s="203" t="s">
        <v>212</v>
      </c>
      <c r="H139" s="204">
        <v>709.85199999999998</v>
      </c>
      <c r="I139" s="205"/>
      <c r="J139" s="206">
        <f>ROUND(I139*H139,2)</f>
        <v>0</v>
      </c>
      <c r="K139" s="207"/>
      <c r="L139" s="39"/>
      <c r="M139" s="208" t="s">
        <v>1</v>
      </c>
      <c r="N139" s="209" t="s">
        <v>40</v>
      </c>
      <c r="O139" s="75"/>
      <c r="P139" s="210">
        <f>O139*H139</f>
        <v>0</v>
      </c>
      <c r="Q139" s="210">
        <v>0</v>
      </c>
      <c r="R139" s="210">
        <f>Q139*H139</f>
        <v>0</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1052</v>
      </c>
    </row>
    <row r="140" spans="1:65" s="13" customFormat="1">
      <c r="B140" s="214"/>
      <c r="C140" s="215"/>
      <c r="D140" s="216" t="s">
        <v>215</v>
      </c>
      <c r="E140" s="215"/>
      <c r="F140" s="218" t="s">
        <v>1053</v>
      </c>
      <c r="G140" s="215"/>
      <c r="H140" s="219">
        <v>709.85199999999998</v>
      </c>
      <c r="I140" s="220"/>
      <c r="J140" s="215"/>
      <c r="K140" s="215"/>
      <c r="L140" s="221"/>
      <c r="M140" s="222"/>
      <c r="N140" s="223"/>
      <c r="O140" s="223"/>
      <c r="P140" s="223"/>
      <c r="Q140" s="223"/>
      <c r="R140" s="223"/>
      <c r="S140" s="223"/>
      <c r="T140" s="224"/>
      <c r="AT140" s="225" t="s">
        <v>215</v>
      </c>
      <c r="AU140" s="225" t="s">
        <v>87</v>
      </c>
      <c r="AV140" s="13" t="s">
        <v>87</v>
      </c>
      <c r="AW140" s="13" t="s">
        <v>4</v>
      </c>
      <c r="AX140" s="13" t="s">
        <v>81</v>
      </c>
      <c r="AY140" s="225" t="s">
        <v>207</v>
      </c>
    </row>
    <row r="141" spans="1:65" s="2" customFormat="1" ht="16.5" customHeight="1">
      <c r="A141" s="34"/>
      <c r="B141" s="35"/>
      <c r="C141" s="200" t="s">
        <v>249</v>
      </c>
      <c r="D141" s="200" t="s">
        <v>209</v>
      </c>
      <c r="E141" s="201" t="s">
        <v>526</v>
      </c>
      <c r="F141" s="202" t="s">
        <v>527</v>
      </c>
      <c r="G141" s="203" t="s">
        <v>212</v>
      </c>
      <c r="H141" s="204">
        <v>41.756</v>
      </c>
      <c r="I141" s="205"/>
      <c r="J141" s="206">
        <f>ROUND(I141*H141,2)</f>
        <v>0</v>
      </c>
      <c r="K141" s="207"/>
      <c r="L141" s="39"/>
      <c r="M141" s="208" t="s">
        <v>1</v>
      </c>
      <c r="N141" s="209" t="s">
        <v>40</v>
      </c>
      <c r="O141" s="75"/>
      <c r="P141" s="210">
        <f>O141*H141</f>
        <v>0</v>
      </c>
      <c r="Q141" s="210">
        <v>0</v>
      </c>
      <c r="R141" s="210">
        <f>Q141*H141</f>
        <v>0</v>
      </c>
      <c r="S141" s="210">
        <v>0</v>
      </c>
      <c r="T141" s="211">
        <f>S141*H141</f>
        <v>0</v>
      </c>
      <c r="U141" s="34"/>
      <c r="V141" s="34"/>
      <c r="W141" s="34"/>
      <c r="X141" s="34"/>
      <c r="Y141" s="34"/>
      <c r="Z141" s="34"/>
      <c r="AA141" s="34"/>
      <c r="AB141" s="34"/>
      <c r="AC141" s="34"/>
      <c r="AD141" s="34"/>
      <c r="AE141" s="34"/>
      <c r="AR141" s="212" t="s">
        <v>213</v>
      </c>
      <c r="AT141" s="212" t="s">
        <v>209</v>
      </c>
      <c r="AU141" s="212" t="s">
        <v>87</v>
      </c>
      <c r="AY141" s="17" t="s">
        <v>207</v>
      </c>
      <c r="BE141" s="213">
        <f>IF(N141="základná",J141,0)</f>
        <v>0</v>
      </c>
      <c r="BF141" s="213">
        <f>IF(N141="znížená",J141,0)</f>
        <v>0</v>
      </c>
      <c r="BG141" s="213">
        <f>IF(N141="zákl. prenesená",J141,0)</f>
        <v>0</v>
      </c>
      <c r="BH141" s="213">
        <f>IF(N141="zníž. prenesená",J141,0)</f>
        <v>0</v>
      </c>
      <c r="BI141" s="213">
        <f>IF(N141="nulová",J141,0)</f>
        <v>0</v>
      </c>
      <c r="BJ141" s="17" t="s">
        <v>87</v>
      </c>
      <c r="BK141" s="213">
        <f>ROUND(I141*H141,2)</f>
        <v>0</v>
      </c>
      <c r="BL141" s="17" t="s">
        <v>213</v>
      </c>
      <c r="BM141" s="212" t="s">
        <v>1054</v>
      </c>
    </row>
    <row r="142" spans="1:65" s="2" customFormat="1" ht="24.15" customHeight="1">
      <c r="A142" s="34"/>
      <c r="B142" s="35"/>
      <c r="C142" s="200" t="s">
        <v>253</v>
      </c>
      <c r="D142" s="200" t="s">
        <v>209</v>
      </c>
      <c r="E142" s="201" t="s">
        <v>529</v>
      </c>
      <c r="F142" s="202" t="s">
        <v>530</v>
      </c>
      <c r="G142" s="203" t="s">
        <v>212</v>
      </c>
      <c r="H142" s="204">
        <v>41.756</v>
      </c>
      <c r="I142" s="205"/>
      <c r="J142" s="206">
        <f>ROUND(I142*H142,2)</f>
        <v>0</v>
      </c>
      <c r="K142" s="207"/>
      <c r="L142" s="39"/>
      <c r="M142" s="208" t="s">
        <v>1</v>
      </c>
      <c r="N142" s="209" t="s">
        <v>40</v>
      </c>
      <c r="O142" s="75"/>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213</v>
      </c>
      <c r="AT142" s="212" t="s">
        <v>209</v>
      </c>
      <c r="AU142" s="212" t="s">
        <v>87</v>
      </c>
      <c r="AY142" s="17" t="s">
        <v>207</v>
      </c>
      <c r="BE142" s="213">
        <f>IF(N142="základná",J142,0)</f>
        <v>0</v>
      </c>
      <c r="BF142" s="213">
        <f>IF(N142="znížená",J142,0)</f>
        <v>0</v>
      </c>
      <c r="BG142" s="213">
        <f>IF(N142="zákl. prenesená",J142,0)</f>
        <v>0</v>
      </c>
      <c r="BH142" s="213">
        <f>IF(N142="zníž. prenesená",J142,0)</f>
        <v>0</v>
      </c>
      <c r="BI142" s="213">
        <f>IF(N142="nulová",J142,0)</f>
        <v>0</v>
      </c>
      <c r="BJ142" s="17" t="s">
        <v>87</v>
      </c>
      <c r="BK142" s="213">
        <f>ROUND(I142*H142,2)</f>
        <v>0</v>
      </c>
      <c r="BL142" s="17" t="s">
        <v>213</v>
      </c>
      <c r="BM142" s="212" t="s">
        <v>1055</v>
      </c>
    </row>
    <row r="143" spans="1:65" s="2" customFormat="1" ht="24.15" customHeight="1">
      <c r="A143" s="34"/>
      <c r="B143" s="35"/>
      <c r="C143" s="200" t="s">
        <v>259</v>
      </c>
      <c r="D143" s="200" t="s">
        <v>209</v>
      </c>
      <c r="E143" s="201" t="s">
        <v>1056</v>
      </c>
      <c r="F143" s="202" t="s">
        <v>1057</v>
      </c>
      <c r="G143" s="203" t="s">
        <v>212</v>
      </c>
      <c r="H143" s="204">
        <v>24.199000000000002</v>
      </c>
      <c r="I143" s="205"/>
      <c r="J143" s="206">
        <f>ROUND(I143*H143,2)</f>
        <v>0</v>
      </c>
      <c r="K143" s="207"/>
      <c r="L143" s="39"/>
      <c r="M143" s="208" t="s">
        <v>1</v>
      </c>
      <c r="N143" s="209" t="s">
        <v>40</v>
      </c>
      <c r="O143" s="75"/>
      <c r="P143" s="210">
        <f>O143*H143</f>
        <v>0</v>
      </c>
      <c r="Q143" s="210">
        <v>0</v>
      </c>
      <c r="R143" s="210">
        <f>Q143*H143</f>
        <v>0</v>
      </c>
      <c r="S143" s="210">
        <v>0</v>
      </c>
      <c r="T143" s="211">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1058</v>
      </c>
    </row>
    <row r="144" spans="1:65" s="13" customFormat="1">
      <c r="B144" s="214"/>
      <c r="C144" s="215"/>
      <c r="D144" s="216" t="s">
        <v>215</v>
      </c>
      <c r="E144" s="217" t="s">
        <v>1</v>
      </c>
      <c r="F144" s="218" t="s">
        <v>1059</v>
      </c>
      <c r="G144" s="215"/>
      <c r="H144" s="219">
        <v>24.199000000000002</v>
      </c>
      <c r="I144" s="220"/>
      <c r="J144" s="215"/>
      <c r="K144" s="215"/>
      <c r="L144" s="221"/>
      <c r="M144" s="222"/>
      <c r="N144" s="223"/>
      <c r="O144" s="223"/>
      <c r="P144" s="223"/>
      <c r="Q144" s="223"/>
      <c r="R144" s="223"/>
      <c r="S144" s="223"/>
      <c r="T144" s="224"/>
      <c r="AT144" s="225" t="s">
        <v>215</v>
      </c>
      <c r="AU144" s="225" t="s">
        <v>87</v>
      </c>
      <c r="AV144" s="13" t="s">
        <v>87</v>
      </c>
      <c r="AW144" s="13" t="s">
        <v>30</v>
      </c>
      <c r="AX144" s="13" t="s">
        <v>81</v>
      </c>
      <c r="AY144" s="225" t="s">
        <v>207</v>
      </c>
    </row>
    <row r="145" spans="1:65" s="2" customFormat="1" ht="16.5" customHeight="1">
      <c r="A145" s="34"/>
      <c r="B145" s="35"/>
      <c r="C145" s="237" t="s">
        <v>265</v>
      </c>
      <c r="D145" s="237" t="s">
        <v>271</v>
      </c>
      <c r="E145" s="238" t="s">
        <v>1060</v>
      </c>
      <c r="F145" s="239" t="s">
        <v>1061</v>
      </c>
      <c r="G145" s="240" t="s">
        <v>256</v>
      </c>
      <c r="H145" s="241">
        <v>45.735999999999997</v>
      </c>
      <c r="I145" s="242"/>
      <c r="J145" s="243">
        <f>ROUND(I145*H145,2)</f>
        <v>0</v>
      </c>
      <c r="K145" s="244"/>
      <c r="L145" s="245"/>
      <c r="M145" s="246" t="s">
        <v>1</v>
      </c>
      <c r="N145" s="247" t="s">
        <v>40</v>
      </c>
      <c r="O145" s="75"/>
      <c r="P145" s="210">
        <f>O145*H145</f>
        <v>0</v>
      </c>
      <c r="Q145" s="210">
        <v>1</v>
      </c>
      <c r="R145" s="210">
        <f>Q145*H145</f>
        <v>45.735999999999997</v>
      </c>
      <c r="S145" s="210">
        <v>0</v>
      </c>
      <c r="T145" s="211">
        <f>S145*H145</f>
        <v>0</v>
      </c>
      <c r="U145" s="34"/>
      <c r="V145" s="34"/>
      <c r="W145" s="34"/>
      <c r="X145" s="34"/>
      <c r="Y145" s="34"/>
      <c r="Z145" s="34"/>
      <c r="AA145" s="34"/>
      <c r="AB145" s="34"/>
      <c r="AC145" s="34"/>
      <c r="AD145" s="34"/>
      <c r="AE145" s="34"/>
      <c r="AR145" s="212" t="s">
        <v>249</v>
      </c>
      <c r="AT145" s="212" t="s">
        <v>271</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1062</v>
      </c>
    </row>
    <row r="146" spans="1:65" s="13" customFormat="1">
      <c r="B146" s="214"/>
      <c r="C146" s="215"/>
      <c r="D146" s="216" t="s">
        <v>215</v>
      </c>
      <c r="E146" s="215"/>
      <c r="F146" s="218" t="s">
        <v>1063</v>
      </c>
      <c r="G146" s="215"/>
      <c r="H146" s="219">
        <v>45.735999999999997</v>
      </c>
      <c r="I146" s="220"/>
      <c r="J146" s="215"/>
      <c r="K146" s="215"/>
      <c r="L146" s="221"/>
      <c r="M146" s="222"/>
      <c r="N146" s="223"/>
      <c r="O146" s="223"/>
      <c r="P146" s="223"/>
      <c r="Q146" s="223"/>
      <c r="R146" s="223"/>
      <c r="S146" s="223"/>
      <c r="T146" s="224"/>
      <c r="AT146" s="225" t="s">
        <v>215</v>
      </c>
      <c r="AU146" s="225" t="s">
        <v>87</v>
      </c>
      <c r="AV146" s="13" t="s">
        <v>87</v>
      </c>
      <c r="AW146" s="13" t="s">
        <v>4</v>
      </c>
      <c r="AX146" s="13" t="s">
        <v>81</v>
      </c>
      <c r="AY146" s="225" t="s">
        <v>207</v>
      </c>
    </row>
    <row r="147" spans="1:65" s="12" customFormat="1" ht="22.8" customHeight="1">
      <c r="B147" s="184"/>
      <c r="C147" s="185"/>
      <c r="D147" s="186" t="s">
        <v>73</v>
      </c>
      <c r="E147" s="198" t="s">
        <v>87</v>
      </c>
      <c r="F147" s="198" t="s">
        <v>224</v>
      </c>
      <c r="G147" s="185"/>
      <c r="H147" s="185"/>
      <c r="I147" s="188"/>
      <c r="J147" s="199">
        <f>BK147</f>
        <v>0</v>
      </c>
      <c r="K147" s="185"/>
      <c r="L147" s="190"/>
      <c r="M147" s="191"/>
      <c r="N147" s="192"/>
      <c r="O147" s="192"/>
      <c r="P147" s="193">
        <f>SUM(P148:P155)</f>
        <v>0</v>
      </c>
      <c r="Q147" s="192"/>
      <c r="R147" s="193">
        <f>SUM(R148:R155)</f>
        <v>5.9026941800000001</v>
      </c>
      <c r="S147" s="192"/>
      <c r="T147" s="194">
        <f>SUM(T148:T155)</f>
        <v>0</v>
      </c>
      <c r="AR147" s="195" t="s">
        <v>81</v>
      </c>
      <c r="AT147" s="196" t="s">
        <v>73</v>
      </c>
      <c r="AU147" s="196" t="s">
        <v>81</v>
      </c>
      <c r="AY147" s="195" t="s">
        <v>207</v>
      </c>
      <c r="BK147" s="197">
        <f>SUM(BK148:BK155)</f>
        <v>0</v>
      </c>
    </row>
    <row r="148" spans="1:65" s="2" customFormat="1" ht="33" customHeight="1">
      <c r="A148" s="34"/>
      <c r="B148" s="35"/>
      <c r="C148" s="200" t="s">
        <v>270</v>
      </c>
      <c r="D148" s="200" t="s">
        <v>209</v>
      </c>
      <c r="E148" s="201" t="s">
        <v>578</v>
      </c>
      <c r="F148" s="202" t="s">
        <v>579</v>
      </c>
      <c r="G148" s="203" t="s">
        <v>243</v>
      </c>
      <c r="H148" s="204">
        <v>10.45</v>
      </c>
      <c r="I148" s="205"/>
      <c r="J148" s="206">
        <f>ROUND(I148*H148,2)</f>
        <v>0</v>
      </c>
      <c r="K148" s="207"/>
      <c r="L148" s="39"/>
      <c r="M148" s="208" t="s">
        <v>1</v>
      </c>
      <c r="N148" s="209" t="s">
        <v>40</v>
      </c>
      <c r="O148" s="75"/>
      <c r="P148" s="210">
        <f>O148*H148</f>
        <v>0</v>
      </c>
      <c r="Q148" s="210">
        <v>0</v>
      </c>
      <c r="R148" s="210">
        <f>Q148*H148</f>
        <v>0</v>
      </c>
      <c r="S148" s="210">
        <v>0</v>
      </c>
      <c r="T148" s="211">
        <f>S148*H148</f>
        <v>0</v>
      </c>
      <c r="U148" s="34"/>
      <c r="V148" s="34"/>
      <c r="W148" s="34"/>
      <c r="X148" s="34"/>
      <c r="Y148" s="34"/>
      <c r="Z148" s="34"/>
      <c r="AA148" s="34"/>
      <c r="AB148" s="34"/>
      <c r="AC148" s="34"/>
      <c r="AD148" s="34"/>
      <c r="AE148" s="34"/>
      <c r="AR148" s="212" t="s">
        <v>213</v>
      </c>
      <c r="AT148" s="212" t="s">
        <v>209</v>
      </c>
      <c r="AU148" s="212" t="s">
        <v>87</v>
      </c>
      <c r="AY148" s="17" t="s">
        <v>207</v>
      </c>
      <c r="BE148" s="213">
        <f>IF(N148="základná",J148,0)</f>
        <v>0</v>
      </c>
      <c r="BF148" s="213">
        <f>IF(N148="znížená",J148,0)</f>
        <v>0</v>
      </c>
      <c r="BG148" s="213">
        <f>IF(N148="zákl. prenesená",J148,0)</f>
        <v>0</v>
      </c>
      <c r="BH148" s="213">
        <f>IF(N148="zníž. prenesená",J148,0)</f>
        <v>0</v>
      </c>
      <c r="BI148" s="213">
        <f>IF(N148="nulová",J148,0)</f>
        <v>0</v>
      </c>
      <c r="BJ148" s="17" t="s">
        <v>87</v>
      </c>
      <c r="BK148" s="213">
        <f>ROUND(I148*H148,2)</f>
        <v>0</v>
      </c>
      <c r="BL148" s="17" t="s">
        <v>213</v>
      </c>
      <c r="BM148" s="212" t="s">
        <v>1064</v>
      </c>
    </row>
    <row r="149" spans="1:65" s="13" customFormat="1">
      <c r="B149" s="214"/>
      <c r="C149" s="215"/>
      <c r="D149" s="216" t="s">
        <v>215</v>
      </c>
      <c r="E149" s="217" t="s">
        <v>1</v>
      </c>
      <c r="F149" s="218" t="s">
        <v>1065</v>
      </c>
      <c r="G149" s="215"/>
      <c r="H149" s="219">
        <v>10.45</v>
      </c>
      <c r="I149" s="220"/>
      <c r="J149" s="215"/>
      <c r="K149" s="215"/>
      <c r="L149" s="221"/>
      <c r="M149" s="222"/>
      <c r="N149" s="223"/>
      <c r="O149" s="223"/>
      <c r="P149" s="223"/>
      <c r="Q149" s="223"/>
      <c r="R149" s="223"/>
      <c r="S149" s="223"/>
      <c r="T149" s="224"/>
      <c r="AT149" s="225" t="s">
        <v>215</v>
      </c>
      <c r="AU149" s="225" t="s">
        <v>87</v>
      </c>
      <c r="AV149" s="13" t="s">
        <v>87</v>
      </c>
      <c r="AW149" s="13" t="s">
        <v>30</v>
      </c>
      <c r="AX149" s="13" t="s">
        <v>81</v>
      </c>
      <c r="AY149" s="225" t="s">
        <v>207</v>
      </c>
    </row>
    <row r="150" spans="1:65" s="2" customFormat="1" ht="24.15" customHeight="1">
      <c r="A150" s="34"/>
      <c r="B150" s="35"/>
      <c r="C150" s="200" t="s">
        <v>275</v>
      </c>
      <c r="D150" s="200" t="s">
        <v>209</v>
      </c>
      <c r="E150" s="201" t="s">
        <v>225</v>
      </c>
      <c r="F150" s="202" t="s">
        <v>226</v>
      </c>
      <c r="G150" s="203" t="s">
        <v>212</v>
      </c>
      <c r="H150" s="204">
        <v>1.5680000000000001</v>
      </c>
      <c r="I150" s="205"/>
      <c r="J150" s="206">
        <f>ROUND(I150*H150,2)</f>
        <v>0</v>
      </c>
      <c r="K150" s="207"/>
      <c r="L150" s="39"/>
      <c r="M150" s="208" t="s">
        <v>1</v>
      </c>
      <c r="N150" s="209" t="s">
        <v>40</v>
      </c>
      <c r="O150" s="75"/>
      <c r="P150" s="210">
        <f>O150*H150</f>
        <v>0</v>
      </c>
      <c r="Q150" s="210">
        <v>2.0699999999999998</v>
      </c>
      <c r="R150" s="210">
        <f>Q150*H150</f>
        <v>3.2457599999999998</v>
      </c>
      <c r="S150" s="210">
        <v>0</v>
      </c>
      <c r="T150" s="211">
        <f>S150*H150</f>
        <v>0</v>
      </c>
      <c r="U150" s="34"/>
      <c r="V150" s="34"/>
      <c r="W150" s="34"/>
      <c r="X150" s="34"/>
      <c r="Y150" s="34"/>
      <c r="Z150" s="34"/>
      <c r="AA150" s="34"/>
      <c r="AB150" s="34"/>
      <c r="AC150" s="34"/>
      <c r="AD150" s="34"/>
      <c r="AE150" s="34"/>
      <c r="AR150" s="212" t="s">
        <v>213</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213</v>
      </c>
      <c r="BM150" s="212" t="s">
        <v>1066</v>
      </c>
    </row>
    <row r="151" spans="1:65" s="13" customFormat="1">
      <c r="B151" s="214"/>
      <c r="C151" s="215"/>
      <c r="D151" s="216" t="s">
        <v>215</v>
      </c>
      <c r="E151" s="217" t="s">
        <v>1</v>
      </c>
      <c r="F151" s="218" t="s">
        <v>1067</v>
      </c>
      <c r="G151" s="215"/>
      <c r="H151" s="219">
        <v>1.5680000000000001</v>
      </c>
      <c r="I151" s="220"/>
      <c r="J151" s="215"/>
      <c r="K151" s="215"/>
      <c r="L151" s="221"/>
      <c r="M151" s="222"/>
      <c r="N151" s="223"/>
      <c r="O151" s="223"/>
      <c r="P151" s="223"/>
      <c r="Q151" s="223"/>
      <c r="R151" s="223"/>
      <c r="S151" s="223"/>
      <c r="T151" s="224"/>
      <c r="AT151" s="225" t="s">
        <v>215</v>
      </c>
      <c r="AU151" s="225" t="s">
        <v>87</v>
      </c>
      <c r="AV151" s="13" t="s">
        <v>87</v>
      </c>
      <c r="AW151" s="13" t="s">
        <v>30</v>
      </c>
      <c r="AX151" s="13" t="s">
        <v>81</v>
      </c>
      <c r="AY151" s="225" t="s">
        <v>207</v>
      </c>
    </row>
    <row r="152" spans="1:65" s="2" customFormat="1" ht="24.15" customHeight="1">
      <c r="A152" s="34"/>
      <c r="B152" s="35"/>
      <c r="C152" s="200" t="s">
        <v>280</v>
      </c>
      <c r="D152" s="200" t="s">
        <v>209</v>
      </c>
      <c r="E152" s="201" t="s">
        <v>1068</v>
      </c>
      <c r="F152" s="202" t="s">
        <v>1069</v>
      </c>
      <c r="G152" s="203" t="s">
        <v>212</v>
      </c>
      <c r="H152" s="204">
        <v>1.0820000000000001</v>
      </c>
      <c r="I152" s="205"/>
      <c r="J152" s="206">
        <f>ROUND(I152*H152,2)</f>
        <v>0</v>
      </c>
      <c r="K152" s="207"/>
      <c r="L152" s="39"/>
      <c r="M152" s="208" t="s">
        <v>1</v>
      </c>
      <c r="N152" s="209" t="s">
        <v>40</v>
      </c>
      <c r="O152" s="75"/>
      <c r="P152" s="210">
        <f>O152*H152</f>
        <v>0</v>
      </c>
      <c r="Q152" s="210">
        <v>2.3453400000000002</v>
      </c>
      <c r="R152" s="210">
        <f>Q152*H152</f>
        <v>2.5376578800000003</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1070</v>
      </c>
    </row>
    <row r="153" spans="1:65" s="13" customFormat="1">
      <c r="B153" s="214"/>
      <c r="C153" s="215"/>
      <c r="D153" s="216" t="s">
        <v>215</v>
      </c>
      <c r="E153" s="217" t="s">
        <v>1</v>
      </c>
      <c r="F153" s="218" t="s">
        <v>1071</v>
      </c>
      <c r="G153" s="215"/>
      <c r="H153" s="219">
        <v>1.0820000000000001</v>
      </c>
      <c r="I153" s="220"/>
      <c r="J153" s="215"/>
      <c r="K153" s="215"/>
      <c r="L153" s="221"/>
      <c r="M153" s="222"/>
      <c r="N153" s="223"/>
      <c r="O153" s="223"/>
      <c r="P153" s="223"/>
      <c r="Q153" s="223"/>
      <c r="R153" s="223"/>
      <c r="S153" s="223"/>
      <c r="T153" s="224"/>
      <c r="AT153" s="225" t="s">
        <v>215</v>
      </c>
      <c r="AU153" s="225" t="s">
        <v>87</v>
      </c>
      <c r="AV153" s="13" t="s">
        <v>87</v>
      </c>
      <c r="AW153" s="13" t="s">
        <v>30</v>
      </c>
      <c r="AX153" s="13" t="s">
        <v>81</v>
      </c>
      <c r="AY153" s="225" t="s">
        <v>207</v>
      </c>
    </row>
    <row r="154" spans="1:65" s="2" customFormat="1" ht="33" customHeight="1">
      <c r="A154" s="34"/>
      <c r="B154" s="35"/>
      <c r="C154" s="200" t="s">
        <v>284</v>
      </c>
      <c r="D154" s="200" t="s">
        <v>209</v>
      </c>
      <c r="E154" s="201" t="s">
        <v>599</v>
      </c>
      <c r="F154" s="202" t="s">
        <v>600</v>
      </c>
      <c r="G154" s="203" t="s">
        <v>243</v>
      </c>
      <c r="H154" s="204">
        <v>13.585000000000001</v>
      </c>
      <c r="I154" s="205"/>
      <c r="J154" s="206">
        <f>ROUND(I154*H154,2)</f>
        <v>0</v>
      </c>
      <c r="K154" s="207"/>
      <c r="L154" s="39"/>
      <c r="M154" s="208" t="s">
        <v>1</v>
      </c>
      <c r="N154" s="209" t="s">
        <v>40</v>
      </c>
      <c r="O154" s="75"/>
      <c r="P154" s="210">
        <f>O154*H154</f>
        <v>0</v>
      </c>
      <c r="Q154" s="210">
        <v>8.7799999999999996E-3</v>
      </c>
      <c r="R154" s="210">
        <f>Q154*H154</f>
        <v>0.1192763</v>
      </c>
      <c r="S154" s="210">
        <v>0</v>
      </c>
      <c r="T154" s="211">
        <f>S154*H154</f>
        <v>0</v>
      </c>
      <c r="U154" s="34"/>
      <c r="V154" s="34"/>
      <c r="W154" s="34"/>
      <c r="X154" s="34"/>
      <c r="Y154" s="34"/>
      <c r="Z154" s="34"/>
      <c r="AA154" s="34"/>
      <c r="AB154" s="34"/>
      <c r="AC154" s="34"/>
      <c r="AD154" s="34"/>
      <c r="AE154" s="34"/>
      <c r="AR154" s="212" t="s">
        <v>213</v>
      </c>
      <c r="AT154" s="212" t="s">
        <v>209</v>
      </c>
      <c r="AU154" s="212" t="s">
        <v>87</v>
      </c>
      <c r="AY154" s="17" t="s">
        <v>207</v>
      </c>
      <c r="BE154" s="213">
        <f>IF(N154="základná",J154,0)</f>
        <v>0</v>
      </c>
      <c r="BF154" s="213">
        <f>IF(N154="znížená",J154,0)</f>
        <v>0</v>
      </c>
      <c r="BG154" s="213">
        <f>IF(N154="zákl. prenesená",J154,0)</f>
        <v>0</v>
      </c>
      <c r="BH154" s="213">
        <f>IF(N154="zníž. prenesená",J154,0)</f>
        <v>0</v>
      </c>
      <c r="BI154" s="213">
        <f>IF(N154="nulová",J154,0)</f>
        <v>0</v>
      </c>
      <c r="BJ154" s="17" t="s">
        <v>87</v>
      </c>
      <c r="BK154" s="213">
        <f>ROUND(I154*H154,2)</f>
        <v>0</v>
      </c>
      <c r="BL154" s="17" t="s">
        <v>213</v>
      </c>
      <c r="BM154" s="212" t="s">
        <v>1072</v>
      </c>
    </row>
    <row r="155" spans="1:65" s="13" customFormat="1">
      <c r="B155" s="214"/>
      <c r="C155" s="215"/>
      <c r="D155" s="216" t="s">
        <v>215</v>
      </c>
      <c r="E155" s="217" t="s">
        <v>1</v>
      </c>
      <c r="F155" s="218" t="s">
        <v>1073</v>
      </c>
      <c r="G155" s="215"/>
      <c r="H155" s="219">
        <v>13.585000000000001</v>
      </c>
      <c r="I155" s="220"/>
      <c r="J155" s="215"/>
      <c r="K155" s="215"/>
      <c r="L155" s="221"/>
      <c r="M155" s="222"/>
      <c r="N155" s="223"/>
      <c r="O155" s="223"/>
      <c r="P155" s="223"/>
      <c r="Q155" s="223"/>
      <c r="R155" s="223"/>
      <c r="S155" s="223"/>
      <c r="T155" s="224"/>
      <c r="AT155" s="225" t="s">
        <v>215</v>
      </c>
      <c r="AU155" s="225" t="s">
        <v>87</v>
      </c>
      <c r="AV155" s="13" t="s">
        <v>87</v>
      </c>
      <c r="AW155" s="13" t="s">
        <v>30</v>
      </c>
      <c r="AX155" s="13" t="s">
        <v>81</v>
      </c>
      <c r="AY155" s="225" t="s">
        <v>207</v>
      </c>
    </row>
    <row r="156" spans="1:65" s="12" customFormat="1" ht="22.8" customHeight="1">
      <c r="B156" s="184"/>
      <c r="C156" s="185"/>
      <c r="D156" s="186" t="s">
        <v>73</v>
      </c>
      <c r="E156" s="198" t="s">
        <v>253</v>
      </c>
      <c r="F156" s="198" t="s">
        <v>264</v>
      </c>
      <c r="G156" s="185"/>
      <c r="H156" s="185"/>
      <c r="I156" s="188"/>
      <c r="J156" s="199">
        <f>BK156</f>
        <v>0</v>
      </c>
      <c r="K156" s="185"/>
      <c r="L156" s="190"/>
      <c r="M156" s="191"/>
      <c r="N156" s="192"/>
      <c r="O156" s="192"/>
      <c r="P156" s="193">
        <f>SUM(P157:P158)</f>
        <v>0</v>
      </c>
      <c r="Q156" s="192"/>
      <c r="R156" s="193">
        <f>SUM(R157:R158)</f>
        <v>0</v>
      </c>
      <c r="S156" s="192"/>
      <c r="T156" s="194">
        <f>SUM(T157:T158)</f>
        <v>0</v>
      </c>
      <c r="AR156" s="195" t="s">
        <v>81</v>
      </c>
      <c r="AT156" s="196" t="s">
        <v>73</v>
      </c>
      <c r="AU156" s="196" t="s">
        <v>81</v>
      </c>
      <c r="AY156" s="195" t="s">
        <v>207</v>
      </c>
      <c r="BK156" s="197">
        <f>SUM(BK157:BK158)</f>
        <v>0</v>
      </c>
    </row>
    <row r="157" spans="1:65" s="2" customFormat="1" ht="37.799999999999997" customHeight="1">
      <c r="A157" s="34"/>
      <c r="B157" s="35"/>
      <c r="C157" s="200" t="s">
        <v>288</v>
      </c>
      <c r="D157" s="200" t="s">
        <v>209</v>
      </c>
      <c r="E157" s="201" t="s">
        <v>1074</v>
      </c>
      <c r="F157" s="202" t="s">
        <v>1075</v>
      </c>
      <c r="G157" s="203" t="s">
        <v>1076</v>
      </c>
      <c r="H157" s="204">
        <v>5</v>
      </c>
      <c r="I157" s="205"/>
      <c r="J157" s="206">
        <f>ROUND(I157*H157,2)</f>
        <v>0</v>
      </c>
      <c r="K157" s="207"/>
      <c r="L157" s="39"/>
      <c r="M157" s="208" t="s">
        <v>1</v>
      </c>
      <c r="N157" s="209" t="s">
        <v>40</v>
      </c>
      <c r="O157" s="75"/>
      <c r="P157" s="210">
        <f>O157*H157</f>
        <v>0</v>
      </c>
      <c r="Q157" s="210">
        <v>0</v>
      </c>
      <c r="R157" s="210">
        <f>Q157*H157</f>
        <v>0</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1077</v>
      </c>
    </row>
    <row r="158" spans="1:65" s="2" customFormat="1" ht="16.5" customHeight="1">
      <c r="A158" s="34"/>
      <c r="B158" s="35"/>
      <c r="C158" s="200" t="s">
        <v>293</v>
      </c>
      <c r="D158" s="200" t="s">
        <v>209</v>
      </c>
      <c r="E158" s="201" t="s">
        <v>1078</v>
      </c>
      <c r="F158" s="202" t="s">
        <v>1079</v>
      </c>
      <c r="G158" s="203" t="s">
        <v>268</v>
      </c>
      <c r="H158" s="204">
        <v>3</v>
      </c>
      <c r="I158" s="205"/>
      <c r="J158" s="206">
        <f>ROUND(I158*H158,2)</f>
        <v>0</v>
      </c>
      <c r="K158" s="207"/>
      <c r="L158" s="39"/>
      <c r="M158" s="208" t="s">
        <v>1</v>
      </c>
      <c r="N158" s="209" t="s">
        <v>40</v>
      </c>
      <c r="O158" s="75"/>
      <c r="P158" s="210">
        <f>O158*H158</f>
        <v>0</v>
      </c>
      <c r="Q158" s="210">
        <v>0</v>
      </c>
      <c r="R158" s="210">
        <f>Q158*H158</f>
        <v>0</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1080</v>
      </c>
    </row>
    <row r="159" spans="1:65" s="12" customFormat="1" ht="22.8" customHeight="1">
      <c r="B159" s="184"/>
      <c r="C159" s="185"/>
      <c r="D159" s="186" t="s">
        <v>73</v>
      </c>
      <c r="E159" s="198" t="s">
        <v>301</v>
      </c>
      <c r="F159" s="198" t="s">
        <v>302</v>
      </c>
      <c r="G159" s="185"/>
      <c r="H159" s="185"/>
      <c r="I159" s="188"/>
      <c r="J159" s="199">
        <f>BK159</f>
        <v>0</v>
      </c>
      <c r="K159" s="185"/>
      <c r="L159" s="190"/>
      <c r="M159" s="191"/>
      <c r="N159" s="192"/>
      <c r="O159" s="192"/>
      <c r="P159" s="193">
        <f>P160</f>
        <v>0</v>
      </c>
      <c r="Q159" s="192"/>
      <c r="R159" s="193">
        <f>R160</f>
        <v>0</v>
      </c>
      <c r="S159" s="192"/>
      <c r="T159" s="194">
        <f>T160</f>
        <v>0</v>
      </c>
      <c r="AR159" s="195" t="s">
        <v>81</v>
      </c>
      <c r="AT159" s="196" t="s">
        <v>73</v>
      </c>
      <c r="AU159" s="196" t="s">
        <v>81</v>
      </c>
      <c r="AY159" s="195" t="s">
        <v>207</v>
      </c>
      <c r="BK159" s="197">
        <f>BK160</f>
        <v>0</v>
      </c>
    </row>
    <row r="160" spans="1:65" s="2" customFormat="1" ht="24.15" customHeight="1">
      <c r="A160" s="34"/>
      <c r="B160" s="35"/>
      <c r="C160" s="200" t="s">
        <v>297</v>
      </c>
      <c r="D160" s="200" t="s">
        <v>209</v>
      </c>
      <c r="E160" s="201" t="s">
        <v>630</v>
      </c>
      <c r="F160" s="202" t="s">
        <v>631</v>
      </c>
      <c r="G160" s="203" t="s">
        <v>256</v>
      </c>
      <c r="H160" s="204">
        <v>51.66</v>
      </c>
      <c r="I160" s="205"/>
      <c r="J160" s="206">
        <f>ROUND(I160*H160,2)</f>
        <v>0</v>
      </c>
      <c r="K160" s="207"/>
      <c r="L160" s="39"/>
      <c r="M160" s="248" t="s">
        <v>1</v>
      </c>
      <c r="N160" s="249" t="s">
        <v>40</v>
      </c>
      <c r="O160" s="250"/>
      <c r="P160" s="251">
        <f>O160*H160</f>
        <v>0</v>
      </c>
      <c r="Q160" s="251">
        <v>0</v>
      </c>
      <c r="R160" s="251">
        <f>Q160*H160</f>
        <v>0</v>
      </c>
      <c r="S160" s="251">
        <v>0</v>
      </c>
      <c r="T160" s="252">
        <f>S160*H160</f>
        <v>0</v>
      </c>
      <c r="U160" s="34"/>
      <c r="V160" s="34"/>
      <c r="W160" s="34"/>
      <c r="X160" s="34"/>
      <c r="Y160" s="34"/>
      <c r="Z160" s="34"/>
      <c r="AA160" s="34"/>
      <c r="AB160" s="34"/>
      <c r="AC160" s="34"/>
      <c r="AD160" s="34"/>
      <c r="AE160" s="34"/>
      <c r="AR160" s="212" t="s">
        <v>213</v>
      </c>
      <c r="AT160" s="212" t="s">
        <v>209</v>
      </c>
      <c r="AU160" s="212" t="s">
        <v>87</v>
      </c>
      <c r="AY160" s="17" t="s">
        <v>207</v>
      </c>
      <c r="BE160" s="213">
        <f>IF(N160="základná",J160,0)</f>
        <v>0</v>
      </c>
      <c r="BF160" s="213">
        <f>IF(N160="znížená",J160,0)</f>
        <v>0</v>
      </c>
      <c r="BG160" s="213">
        <f>IF(N160="zákl. prenesená",J160,0)</f>
        <v>0</v>
      </c>
      <c r="BH160" s="213">
        <f>IF(N160="zníž. prenesená",J160,0)</f>
        <v>0</v>
      </c>
      <c r="BI160" s="213">
        <f>IF(N160="nulová",J160,0)</f>
        <v>0</v>
      </c>
      <c r="BJ160" s="17" t="s">
        <v>87</v>
      </c>
      <c r="BK160" s="213">
        <f>ROUND(I160*H160,2)</f>
        <v>0</v>
      </c>
      <c r="BL160" s="17" t="s">
        <v>213</v>
      </c>
      <c r="BM160" s="212" t="s">
        <v>1081</v>
      </c>
    </row>
    <row r="161" spans="1:31" s="2" customFormat="1" ht="6.9" customHeight="1">
      <c r="A161" s="34"/>
      <c r="B161" s="58"/>
      <c r="C161" s="59"/>
      <c r="D161" s="59"/>
      <c r="E161" s="59"/>
      <c r="F161" s="59"/>
      <c r="G161" s="59"/>
      <c r="H161" s="59"/>
      <c r="I161" s="59"/>
      <c r="J161" s="59"/>
      <c r="K161" s="59"/>
      <c r="L161" s="39"/>
      <c r="M161" s="34"/>
      <c r="O161" s="34"/>
      <c r="P161" s="34"/>
      <c r="Q161" s="34"/>
      <c r="R161" s="34"/>
      <c r="S161" s="34"/>
      <c r="T161" s="34"/>
      <c r="U161" s="34"/>
      <c r="V161" s="34"/>
      <c r="W161" s="34"/>
      <c r="X161" s="34"/>
      <c r="Y161" s="34"/>
      <c r="Z161" s="34"/>
      <c r="AA161" s="34"/>
      <c r="AB161" s="34"/>
      <c r="AC161" s="34"/>
      <c r="AD161" s="34"/>
      <c r="AE161" s="34"/>
    </row>
  </sheetData>
  <sheetProtection algorithmName="SHA-512" hashValue="HoS7pGP4OjGZBQvA28pIGJXvh1iEwrh2og+uMB0wOHS4owDlajKPhMuxh6aa5jI6u/rusHhl8R4mwqpOxICyng==" saltValue="XO7y7dWyUdAjbdxZimWtCvUnfTEfIU2DHbJJqg82ofWRaiFtZZlCwTwTSz+MSGbIS2LYsntNaJlbsft2wYW0YQ==" spinCount="100000" sheet="1" objects="1" scenarios="1" formatColumns="0" formatRows="0" autoFilter="0"/>
  <autoFilter ref="C124:K160"/>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4"/>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134</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1082</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ROUND(J127,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ROUND((SUM(BE127:BE153)),  2)</f>
        <v>0</v>
      </c>
      <c r="G35" s="135"/>
      <c r="H35" s="135"/>
      <c r="I35" s="136">
        <v>0.2</v>
      </c>
      <c r="J35" s="134">
        <f>ROUND(((SUM(BE127:BE153))*I35),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ROUND((SUM(BF127:BF153)),  2)</f>
        <v>0</v>
      </c>
      <c r="G36" s="135"/>
      <c r="H36" s="135"/>
      <c r="I36" s="136">
        <v>0.2</v>
      </c>
      <c r="J36" s="134">
        <f>ROUND(((SUM(BF127:BF153))*I36),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ROUND((SUM(BG127:BG153)),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ROUND((SUM(BH127:BH153)),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ROUND((SUM(BI127:BI153)),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02-11 - Trakčný stožiar, výtvarné dielo, sviečkomat</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J127</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J128</f>
        <v>0</v>
      </c>
      <c r="K99" s="162"/>
      <c r="L99" s="166"/>
    </row>
    <row r="100" spans="1:47" s="10" customFormat="1" ht="19.95" customHeight="1">
      <c r="B100" s="167"/>
      <c r="C100" s="108"/>
      <c r="D100" s="168" t="s">
        <v>569</v>
      </c>
      <c r="E100" s="169"/>
      <c r="F100" s="169"/>
      <c r="G100" s="169"/>
      <c r="H100" s="169"/>
      <c r="I100" s="169"/>
      <c r="J100" s="170">
        <f>J129</f>
        <v>0</v>
      </c>
      <c r="K100" s="108"/>
      <c r="L100" s="171"/>
    </row>
    <row r="101" spans="1:47" s="10" customFormat="1" ht="19.95" customHeight="1">
      <c r="B101" s="167"/>
      <c r="C101" s="108"/>
      <c r="D101" s="168" t="s">
        <v>188</v>
      </c>
      <c r="E101" s="169"/>
      <c r="F101" s="169"/>
      <c r="G101" s="169"/>
      <c r="H101" s="169"/>
      <c r="I101" s="169"/>
      <c r="J101" s="170">
        <f>J133</f>
        <v>0</v>
      </c>
      <c r="K101" s="108"/>
      <c r="L101" s="171"/>
    </row>
    <row r="102" spans="1:47" s="10" customFormat="1" ht="19.95" customHeight="1">
      <c r="B102" s="167"/>
      <c r="C102" s="108"/>
      <c r="D102" s="168" t="s">
        <v>189</v>
      </c>
      <c r="E102" s="169"/>
      <c r="F102" s="169"/>
      <c r="G102" s="169"/>
      <c r="H102" s="169"/>
      <c r="I102" s="169"/>
      <c r="J102" s="170">
        <f>J142</f>
        <v>0</v>
      </c>
      <c r="K102" s="108"/>
      <c r="L102" s="171"/>
    </row>
    <row r="103" spans="1:47" s="9" customFormat="1" ht="24.9" customHeight="1">
      <c r="B103" s="161"/>
      <c r="C103" s="162"/>
      <c r="D103" s="163" t="s">
        <v>190</v>
      </c>
      <c r="E103" s="164"/>
      <c r="F103" s="164"/>
      <c r="G103" s="164"/>
      <c r="H103" s="164"/>
      <c r="I103" s="164"/>
      <c r="J103" s="165">
        <f>J144</f>
        <v>0</v>
      </c>
      <c r="K103" s="162"/>
      <c r="L103" s="166"/>
    </row>
    <row r="104" spans="1:47" s="10" customFormat="1" ht="19.95" customHeight="1">
      <c r="B104" s="167"/>
      <c r="C104" s="108"/>
      <c r="D104" s="168" t="s">
        <v>1083</v>
      </c>
      <c r="E104" s="169"/>
      <c r="F104" s="169"/>
      <c r="G104" s="169"/>
      <c r="H104" s="169"/>
      <c r="I104" s="169"/>
      <c r="J104" s="170">
        <f>J145</f>
        <v>0</v>
      </c>
      <c r="K104" s="108"/>
      <c r="L104" s="171"/>
    </row>
    <row r="105" spans="1:47" s="9" customFormat="1" ht="24.9" customHeight="1">
      <c r="B105" s="161"/>
      <c r="C105" s="162"/>
      <c r="D105" s="163" t="s">
        <v>1084</v>
      </c>
      <c r="E105" s="164"/>
      <c r="F105" s="164"/>
      <c r="G105" s="164"/>
      <c r="H105" s="164"/>
      <c r="I105" s="164"/>
      <c r="J105" s="165">
        <f>J151</f>
        <v>0</v>
      </c>
      <c r="K105" s="162"/>
      <c r="L105" s="166"/>
    </row>
    <row r="106" spans="1:47" s="2" customFormat="1" ht="21.75" customHeight="1">
      <c r="A106" s="34"/>
      <c r="B106" s="35"/>
      <c r="C106" s="36"/>
      <c r="D106" s="36"/>
      <c r="E106" s="36"/>
      <c r="F106" s="36"/>
      <c r="G106" s="36"/>
      <c r="H106" s="36"/>
      <c r="I106" s="36"/>
      <c r="J106" s="36"/>
      <c r="K106" s="36"/>
      <c r="L106" s="55"/>
      <c r="S106" s="34"/>
      <c r="T106" s="34"/>
      <c r="U106" s="34"/>
      <c r="V106" s="34"/>
      <c r="W106" s="34"/>
      <c r="X106" s="34"/>
      <c r="Y106" s="34"/>
      <c r="Z106" s="34"/>
      <c r="AA106" s="34"/>
      <c r="AB106" s="34"/>
      <c r="AC106" s="34"/>
      <c r="AD106" s="34"/>
      <c r="AE106" s="34"/>
    </row>
    <row r="107" spans="1:47" s="2" customFormat="1" ht="6.9" customHeight="1">
      <c r="A107" s="34"/>
      <c r="B107" s="58"/>
      <c r="C107" s="59"/>
      <c r="D107" s="59"/>
      <c r="E107" s="59"/>
      <c r="F107" s="59"/>
      <c r="G107" s="59"/>
      <c r="H107" s="59"/>
      <c r="I107" s="59"/>
      <c r="J107" s="59"/>
      <c r="K107" s="59"/>
      <c r="L107" s="55"/>
      <c r="S107" s="34"/>
      <c r="T107" s="34"/>
      <c r="U107" s="34"/>
      <c r="V107" s="34"/>
      <c r="W107" s="34"/>
      <c r="X107" s="34"/>
      <c r="Y107" s="34"/>
      <c r="Z107" s="34"/>
      <c r="AA107" s="34"/>
      <c r="AB107" s="34"/>
      <c r="AC107" s="34"/>
      <c r="AD107" s="34"/>
      <c r="AE107" s="34"/>
    </row>
    <row r="111" spans="1:47" s="2" customFormat="1" ht="6.9" customHeight="1">
      <c r="A111" s="34"/>
      <c r="B111" s="60"/>
      <c r="C111" s="61"/>
      <c r="D111" s="61"/>
      <c r="E111" s="61"/>
      <c r="F111" s="61"/>
      <c r="G111" s="61"/>
      <c r="H111" s="61"/>
      <c r="I111" s="61"/>
      <c r="J111" s="61"/>
      <c r="K111" s="61"/>
      <c r="L111" s="55"/>
      <c r="S111" s="34"/>
      <c r="T111" s="34"/>
      <c r="U111" s="34"/>
      <c r="V111" s="34"/>
      <c r="W111" s="34"/>
      <c r="X111" s="34"/>
      <c r="Y111" s="34"/>
      <c r="Z111" s="34"/>
      <c r="AA111" s="34"/>
      <c r="AB111" s="34"/>
      <c r="AC111" s="34"/>
      <c r="AD111" s="34"/>
      <c r="AE111" s="34"/>
    </row>
    <row r="112" spans="1:47" s="2" customFormat="1" ht="24.9" customHeight="1">
      <c r="A112" s="34"/>
      <c r="B112" s="35"/>
      <c r="C112" s="23" t="s">
        <v>193</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6.9" customHeight="1">
      <c r="A113" s="34"/>
      <c r="B113" s="35"/>
      <c r="C113" s="36"/>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12" customHeight="1">
      <c r="A114" s="34"/>
      <c r="B114" s="35"/>
      <c r="C114" s="29" t="s">
        <v>15</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6.5" customHeight="1">
      <c r="A115" s="34"/>
      <c r="B115" s="35"/>
      <c r="C115" s="36"/>
      <c r="D115" s="36"/>
      <c r="E115" s="314" t="str">
        <f>E7</f>
        <v>Verejný cintorín - vstupná časť</v>
      </c>
      <c r="F115" s="315"/>
      <c r="G115" s="315"/>
      <c r="H115" s="315"/>
      <c r="I115" s="36"/>
      <c r="J115" s="36"/>
      <c r="K115" s="36"/>
      <c r="L115" s="55"/>
      <c r="S115" s="34"/>
      <c r="T115" s="34"/>
      <c r="U115" s="34"/>
      <c r="V115" s="34"/>
      <c r="W115" s="34"/>
      <c r="X115" s="34"/>
      <c r="Y115" s="34"/>
      <c r="Z115" s="34"/>
      <c r="AA115" s="34"/>
      <c r="AB115" s="34"/>
      <c r="AC115" s="34"/>
      <c r="AD115" s="34"/>
      <c r="AE115" s="34"/>
    </row>
    <row r="116" spans="1:63" s="1" customFormat="1" ht="12" customHeight="1">
      <c r="B116" s="21"/>
      <c r="C116" s="29" t="s">
        <v>175</v>
      </c>
      <c r="D116" s="22"/>
      <c r="E116" s="22"/>
      <c r="F116" s="22"/>
      <c r="G116" s="22"/>
      <c r="H116" s="22"/>
      <c r="I116" s="22"/>
      <c r="J116" s="22"/>
      <c r="K116" s="22"/>
      <c r="L116" s="20"/>
    </row>
    <row r="117" spans="1:63" s="2" customFormat="1" ht="16.5" customHeight="1">
      <c r="A117" s="34"/>
      <c r="B117" s="35"/>
      <c r="C117" s="36"/>
      <c r="D117" s="36"/>
      <c r="E117" s="314" t="s">
        <v>505</v>
      </c>
      <c r="F117" s="313"/>
      <c r="G117" s="313"/>
      <c r="H117" s="313"/>
      <c r="I117" s="36"/>
      <c r="J117" s="36"/>
      <c r="K117" s="36"/>
      <c r="L117" s="55"/>
      <c r="S117" s="34"/>
      <c r="T117" s="34"/>
      <c r="U117" s="34"/>
      <c r="V117" s="34"/>
      <c r="W117" s="34"/>
      <c r="X117" s="34"/>
      <c r="Y117" s="34"/>
      <c r="Z117" s="34"/>
      <c r="AA117" s="34"/>
      <c r="AB117" s="34"/>
      <c r="AC117" s="34"/>
      <c r="AD117" s="34"/>
      <c r="AE117" s="34"/>
    </row>
    <row r="118" spans="1:63" s="2" customFormat="1" ht="12" customHeight="1">
      <c r="A118" s="34"/>
      <c r="B118" s="35"/>
      <c r="C118" s="29" t="s">
        <v>177</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3" s="2" customFormat="1" ht="16.5" customHeight="1">
      <c r="A119" s="34"/>
      <c r="B119" s="35"/>
      <c r="C119" s="36"/>
      <c r="D119" s="36"/>
      <c r="E119" s="310" t="str">
        <f>E11</f>
        <v>02-11 - Trakčný stožiar, výtvarné dielo, sviečkomat</v>
      </c>
      <c r="F119" s="313"/>
      <c r="G119" s="313"/>
      <c r="H119" s="313"/>
      <c r="I119" s="36"/>
      <c r="J119" s="36"/>
      <c r="K119" s="36"/>
      <c r="L119" s="55"/>
      <c r="S119" s="34"/>
      <c r="T119" s="34"/>
      <c r="U119" s="34"/>
      <c r="V119" s="34"/>
      <c r="W119" s="34"/>
      <c r="X119" s="34"/>
      <c r="Y119" s="34"/>
      <c r="Z119" s="34"/>
      <c r="AA119" s="34"/>
      <c r="AB119" s="34"/>
      <c r="AC119" s="34"/>
      <c r="AD119" s="34"/>
      <c r="AE119" s="34"/>
    </row>
    <row r="120" spans="1:63"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3" s="2" customFormat="1" ht="12" customHeight="1">
      <c r="A121" s="34"/>
      <c r="B121" s="35"/>
      <c r="C121" s="29" t="s">
        <v>19</v>
      </c>
      <c r="D121" s="36"/>
      <c r="E121" s="36"/>
      <c r="F121" s="27" t="str">
        <f>F14</f>
        <v>Rastislavova 83, Košice</v>
      </c>
      <c r="G121" s="36"/>
      <c r="H121" s="36"/>
      <c r="I121" s="29" t="s">
        <v>21</v>
      </c>
      <c r="J121" s="70">
        <f>IF(J14="","",J14)</f>
        <v>44676</v>
      </c>
      <c r="K121" s="36"/>
      <c r="L121" s="55"/>
      <c r="S121" s="34"/>
      <c r="T121" s="34"/>
      <c r="U121" s="34"/>
      <c r="V121" s="34"/>
      <c r="W121" s="34"/>
      <c r="X121" s="34"/>
      <c r="Y121" s="34"/>
      <c r="Z121" s="34"/>
      <c r="AA121" s="34"/>
      <c r="AB121" s="34"/>
      <c r="AC121" s="34"/>
      <c r="AD121" s="34"/>
      <c r="AE121" s="34"/>
    </row>
    <row r="122" spans="1:63"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63" s="2" customFormat="1" ht="40.049999999999997" customHeight="1">
      <c r="A123" s="34"/>
      <c r="B123" s="35"/>
      <c r="C123" s="29" t="s">
        <v>22</v>
      </c>
      <c r="D123" s="36"/>
      <c r="E123" s="36"/>
      <c r="F123" s="27" t="str">
        <f>E17</f>
        <v>Mesto Košice, Tr.SNP48/A, Košice</v>
      </c>
      <c r="G123" s="36"/>
      <c r="H123" s="36"/>
      <c r="I123" s="29" t="s">
        <v>28</v>
      </c>
      <c r="J123" s="32" t="str">
        <f>E23</f>
        <v>STOA architekti s.r.o., Slovenská 28, Prešov</v>
      </c>
      <c r="K123" s="36"/>
      <c r="L123" s="55"/>
      <c r="S123" s="34"/>
      <c r="T123" s="34"/>
      <c r="U123" s="34"/>
      <c r="V123" s="34"/>
      <c r="W123" s="34"/>
      <c r="X123" s="34"/>
      <c r="Y123" s="34"/>
      <c r="Z123" s="34"/>
      <c r="AA123" s="34"/>
      <c r="AB123" s="34"/>
      <c r="AC123" s="34"/>
      <c r="AD123" s="34"/>
      <c r="AE123" s="34"/>
    </row>
    <row r="124" spans="1:63" s="2" customFormat="1" ht="15.15" customHeight="1">
      <c r="A124" s="34"/>
      <c r="B124" s="35"/>
      <c r="C124" s="29" t="s">
        <v>26</v>
      </c>
      <c r="D124" s="36"/>
      <c r="E124" s="36"/>
      <c r="F124" s="27" t="str">
        <f>IF(E20="","",E20)</f>
        <v>Vyplň údaj</v>
      </c>
      <c r="G124" s="36"/>
      <c r="H124" s="36"/>
      <c r="I124" s="29" t="s">
        <v>31</v>
      </c>
      <c r="J124" s="32" t="str">
        <f>E26</f>
        <v>ing. Ľ. Šáriczká</v>
      </c>
      <c r="K124" s="36"/>
      <c r="L124" s="55"/>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63" s="11" customFormat="1" ht="29.25" customHeight="1">
      <c r="A126" s="172"/>
      <c r="B126" s="173"/>
      <c r="C126" s="174" t="s">
        <v>194</v>
      </c>
      <c r="D126" s="175" t="s">
        <v>59</v>
      </c>
      <c r="E126" s="175" t="s">
        <v>55</v>
      </c>
      <c r="F126" s="175" t="s">
        <v>56</v>
      </c>
      <c r="G126" s="175" t="s">
        <v>195</v>
      </c>
      <c r="H126" s="175" t="s">
        <v>196</v>
      </c>
      <c r="I126" s="175" t="s">
        <v>197</v>
      </c>
      <c r="J126" s="176" t="s">
        <v>181</v>
      </c>
      <c r="K126" s="177" t="s">
        <v>198</v>
      </c>
      <c r="L126" s="178"/>
      <c r="M126" s="79" t="s">
        <v>1</v>
      </c>
      <c r="N126" s="80" t="s">
        <v>38</v>
      </c>
      <c r="O126" s="80" t="s">
        <v>199</v>
      </c>
      <c r="P126" s="80" t="s">
        <v>200</v>
      </c>
      <c r="Q126" s="80" t="s">
        <v>201</v>
      </c>
      <c r="R126" s="80" t="s">
        <v>202</v>
      </c>
      <c r="S126" s="80" t="s">
        <v>203</v>
      </c>
      <c r="T126" s="81" t="s">
        <v>204</v>
      </c>
      <c r="U126" s="172"/>
      <c r="V126" s="172"/>
      <c r="W126" s="172"/>
      <c r="X126" s="172"/>
      <c r="Y126" s="172"/>
      <c r="Z126" s="172"/>
      <c r="AA126" s="172"/>
      <c r="AB126" s="172"/>
      <c r="AC126" s="172"/>
      <c r="AD126" s="172"/>
      <c r="AE126" s="172"/>
    </row>
    <row r="127" spans="1:63" s="2" customFormat="1" ht="22.8" customHeight="1">
      <c r="A127" s="34"/>
      <c r="B127" s="35"/>
      <c r="C127" s="86" t="s">
        <v>182</v>
      </c>
      <c r="D127" s="36"/>
      <c r="E127" s="36"/>
      <c r="F127" s="36"/>
      <c r="G127" s="36"/>
      <c r="H127" s="36"/>
      <c r="I127" s="36"/>
      <c r="J127" s="179">
        <f>BK127</f>
        <v>0</v>
      </c>
      <c r="K127" s="36"/>
      <c r="L127" s="39"/>
      <c r="M127" s="82"/>
      <c r="N127" s="180"/>
      <c r="O127" s="83"/>
      <c r="P127" s="181">
        <f>P128+P144+P151</f>
        <v>0</v>
      </c>
      <c r="Q127" s="83"/>
      <c r="R127" s="181">
        <f>R128+R144+R151</f>
        <v>2.7560000000000005E-2</v>
      </c>
      <c r="S127" s="83"/>
      <c r="T127" s="182">
        <f>T128+T144+T151</f>
        <v>1.8000000000000002E-2</v>
      </c>
      <c r="U127" s="34"/>
      <c r="V127" s="34"/>
      <c r="W127" s="34"/>
      <c r="X127" s="34"/>
      <c r="Y127" s="34"/>
      <c r="Z127" s="34"/>
      <c r="AA127" s="34"/>
      <c r="AB127" s="34"/>
      <c r="AC127" s="34"/>
      <c r="AD127" s="34"/>
      <c r="AE127" s="34"/>
      <c r="AT127" s="17" t="s">
        <v>73</v>
      </c>
      <c r="AU127" s="17" t="s">
        <v>183</v>
      </c>
      <c r="BK127" s="183">
        <f>BK128+BK144+BK151</f>
        <v>0</v>
      </c>
    </row>
    <row r="128" spans="1:63" s="12" customFormat="1" ht="25.95" customHeight="1">
      <c r="B128" s="184"/>
      <c r="C128" s="185"/>
      <c r="D128" s="186" t="s">
        <v>73</v>
      </c>
      <c r="E128" s="187" t="s">
        <v>205</v>
      </c>
      <c r="F128" s="187" t="s">
        <v>206</v>
      </c>
      <c r="G128" s="185"/>
      <c r="H128" s="185"/>
      <c r="I128" s="188"/>
      <c r="J128" s="189">
        <f>BK128</f>
        <v>0</v>
      </c>
      <c r="K128" s="185"/>
      <c r="L128" s="190"/>
      <c r="M128" s="191"/>
      <c r="N128" s="192"/>
      <c r="O128" s="192"/>
      <c r="P128" s="193">
        <f>P129+P133+P142</f>
        <v>0</v>
      </c>
      <c r="Q128" s="192"/>
      <c r="R128" s="193">
        <f>R129+R133+R142</f>
        <v>1.7600000000000003E-3</v>
      </c>
      <c r="S128" s="192"/>
      <c r="T128" s="194">
        <f>T129+T133+T142</f>
        <v>1.8000000000000002E-2</v>
      </c>
      <c r="AR128" s="195" t="s">
        <v>81</v>
      </c>
      <c r="AT128" s="196" t="s">
        <v>73</v>
      </c>
      <c r="AU128" s="196" t="s">
        <v>74</v>
      </c>
      <c r="AY128" s="195" t="s">
        <v>207</v>
      </c>
      <c r="BK128" s="197">
        <f>BK129+BK133+BK142</f>
        <v>0</v>
      </c>
    </row>
    <row r="129" spans="1:65" s="12" customFormat="1" ht="22.8" customHeight="1">
      <c r="B129" s="184"/>
      <c r="C129" s="185"/>
      <c r="D129" s="186" t="s">
        <v>73</v>
      </c>
      <c r="E129" s="198" t="s">
        <v>235</v>
      </c>
      <c r="F129" s="198" t="s">
        <v>603</v>
      </c>
      <c r="G129" s="185"/>
      <c r="H129" s="185"/>
      <c r="I129" s="188"/>
      <c r="J129" s="199">
        <f>BK129</f>
        <v>0</v>
      </c>
      <c r="K129" s="185"/>
      <c r="L129" s="190"/>
      <c r="M129" s="191"/>
      <c r="N129" s="192"/>
      <c r="O129" s="192"/>
      <c r="P129" s="193">
        <f>SUM(P130:P132)</f>
        <v>0</v>
      </c>
      <c r="Q129" s="192"/>
      <c r="R129" s="193">
        <f>SUM(R130:R132)</f>
        <v>1.7300000000000002E-3</v>
      </c>
      <c r="S129" s="192"/>
      <c r="T129" s="194">
        <f>SUM(T130:T132)</f>
        <v>0</v>
      </c>
      <c r="AR129" s="195" t="s">
        <v>81</v>
      </c>
      <c r="AT129" s="196" t="s">
        <v>73</v>
      </c>
      <c r="AU129" s="196" t="s">
        <v>81</v>
      </c>
      <c r="AY129" s="195" t="s">
        <v>207</v>
      </c>
      <c r="BK129" s="197">
        <f>SUM(BK130:BK132)</f>
        <v>0</v>
      </c>
    </row>
    <row r="130" spans="1:65" s="2" customFormat="1" ht="24.15" customHeight="1">
      <c r="A130" s="34"/>
      <c r="B130" s="35"/>
      <c r="C130" s="200" t="s">
        <v>81</v>
      </c>
      <c r="D130" s="200" t="s">
        <v>209</v>
      </c>
      <c r="E130" s="201" t="s">
        <v>765</v>
      </c>
      <c r="F130" s="202" t="s">
        <v>766</v>
      </c>
      <c r="G130" s="203" t="s">
        <v>243</v>
      </c>
      <c r="H130" s="204">
        <v>3</v>
      </c>
      <c r="I130" s="205"/>
      <c r="J130" s="206">
        <f>ROUND(I130*H130,2)</f>
        <v>0</v>
      </c>
      <c r="K130" s="207"/>
      <c r="L130" s="39"/>
      <c r="M130" s="208" t="s">
        <v>1</v>
      </c>
      <c r="N130" s="209" t="s">
        <v>40</v>
      </c>
      <c r="O130" s="75"/>
      <c r="P130" s="210">
        <f>O130*H130</f>
        <v>0</v>
      </c>
      <c r="Q130" s="210">
        <v>1.4999999999999999E-4</v>
      </c>
      <c r="R130" s="210">
        <f>Q130*H130</f>
        <v>4.4999999999999999E-4</v>
      </c>
      <c r="S130" s="210">
        <v>0</v>
      </c>
      <c r="T130" s="211">
        <f>S130*H130</f>
        <v>0</v>
      </c>
      <c r="U130" s="34"/>
      <c r="V130" s="34"/>
      <c r="W130" s="34"/>
      <c r="X130" s="34"/>
      <c r="Y130" s="34"/>
      <c r="Z130" s="34"/>
      <c r="AA130" s="34"/>
      <c r="AB130" s="34"/>
      <c r="AC130" s="34"/>
      <c r="AD130" s="34"/>
      <c r="AE130" s="34"/>
      <c r="AR130" s="212" t="s">
        <v>213</v>
      </c>
      <c r="AT130" s="212" t="s">
        <v>209</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1085</v>
      </c>
    </row>
    <row r="131" spans="1:65" s="2" customFormat="1" ht="16.5" customHeight="1">
      <c r="A131" s="34"/>
      <c r="B131" s="35"/>
      <c r="C131" s="200" t="s">
        <v>87</v>
      </c>
      <c r="D131" s="200" t="s">
        <v>209</v>
      </c>
      <c r="E131" s="201" t="s">
        <v>1086</v>
      </c>
      <c r="F131" s="202" t="s">
        <v>1087</v>
      </c>
      <c r="G131" s="203" t="s">
        <v>911</v>
      </c>
      <c r="H131" s="204">
        <v>1</v>
      </c>
      <c r="I131" s="205"/>
      <c r="J131" s="206">
        <f>ROUND(I131*H131,2)</f>
        <v>0</v>
      </c>
      <c r="K131" s="207"/>
      <c r="L131" s="39"/>
      <c r="M131" s="208" t="s">
        <v>1</v>
      </c>
      <c r="N131" s="209" t="s">
        <v>40</v>
      </c>
      <c r="O131" s="75"/>
      <c r="P131" s="210">
        <f>O131*H131</f>
        <v>0</v>
      </c>
      <c r="Q131" s="210">
        <v>3.2000000000000003E-4</v>
      </c>
      <c r="R131" s="210">
        <f>Q131*H131</f>
        <v>3.2000000000000003E-4</v>
      </c>
      <c r="S131" s="210">
        <v>0</v>
      </c>
      <c r="T131" s="211">
        <f>S131*H131</f>
        <v>0</v>
      </c>
      <c r="U131" s="34"/>
      <c r="V131" s="34"/>
      <c r="W131" s="34"/>
      <c r="X131" s="34"/>
      <c r="Y131" s="34"/>
      <c r="Z131" s="34"/>
      <c r="AA131" s="34"/>
      <c r="AB131" s="34"/>
      <c r="AC131" s="34"/>
      <c r="AD131" s="34"/>
      <c r="AE131" s="34"/>
      <c r="AR131" s="212" t="s">
        <v>213</v>
      </c>
      <c r="AT131" s="212" t="s">
        <v>209</v>
      </c>
      <c r="AU131" s="212" t="s">
        <v>87</v>
      </c>
      <c r="AY131" s="17" t="s">
        <v>207</v>
      </c>
      <c r="BE131" s="213">
        <f>IF(N131="základná",J131,0)</f>
        <v>0</v>
      </c>
      <c r="BF131" s="213">
        <f>IF(N131="znížená",J131,0)</f>
        <v>0</v>
      </c>
      <c r="BG131" s="213">
        <f>IF(N131="zákl. prenesená",J131,0)</f>
        <v>0</v>
      </c>
      <c r="BH131" s="213">
        <f>IF(N131="zníž. prenesená",J131,0)</f>
        <v>0</v>
      </c>
      <c r="BI131" s="213">
        <f>IF(N131="nulová",J131,0)</f>
        <v>0</v>
      </c>
      <c r="BJ131" s="17" t="s">
        <v>87</v>
      </c>
      <c r="BK131" s="213">
        <f>ROUND(I131*H131,2)</f>
        <v>0</v>
      </c>
      <c r="BL131" s="17" t="s">
        <v>213</v>
      </c>
      <c r="BM131" s="212" t="s">
        <v>1088</v>
      </c>
    </row>
    <row r="132" spans="1:65" s="2" customFormat="1" ht="24.15" customHeight="1">
      <c r="A132" s="34"/>
      <c r="B132" s="35"/>
      <c r="C132" s="200" t="s">
        <v>94</v>
      </c>
      <c r="D132" s="200" t="s">
        <v>209</v>
      </c>
      <c r="E132" s="201" t="s">
        <v>604</v>
      </c>
      <c r="F132" s="202" t="s">
        <v>1089</v>
      </c>
      <c r="G132" s="203" t="s">
        <v>243</v>
      </c>
      <c r="H132" s="204">
        <v>3</v>
      </c>
      <c r="I132" s="205"/>
      <c r="J132" s="206">
        <f>ROUND(I132*H132,2)</f>
        <v>0</v>
      </c>
      <c r="K132" s="207"/>
      <c r="L132" s="39"/>
      <c r="M132" s="208" t="s">
        <v>1</v>
      </c>
      <c r="N132" s="209" t="s">
        <v>40</v>
      </c>
      <c r="O132" s="75"/>
      <c r="P132" s="210">
        <f>O132*H132</f>
        <v>0</v>
      </c>
      <c r="Q132" s="210">
        <v>3.2000000000000003E-4</v>
      </c>
      <c r="R132" s="210">
        <f>Q132*H132</f>
        <v>9.6000000000000013E-4</v>
      </c>
      <c r="S132" s="210">
        <v>0</v>
      </c>
      <c r="T132" s="211">
        <f>S132*H132</f>
        <v>0</v>
      </c>
      <c r="U132" s="34"/>
      <c r="V132" s="34"/>
      <c r="W132" s="34"/>
      <c r="X132" s="34"/>
      <c r="Y132" s="34"/>
      <c r="Z132" s="34"/>
      <c r="AA132" s="34"/>
      <c r="AB132" s="34"/>
      <c r="AC132" s="34"/>
      <c r="AD132" s="34"/>
      <c r="AE132" s="34"/>
      <c r="AR132" s="212" t="s">
        <v>213</v>
      </c>
      <c r="AT132" s="212" t="s">
        <v>209</v>
      </c>
      <c r="AU132" s="212" t="s">
        <v>87</v>
      </c>
      <c r="AY132" s="17" t="s">
        <v>207</v>
      </c>
      <c r="BE132" s="213">
        <f>IF(N132="základná",J132,0)</f>
        <v>0</v>
      </c>
      <c r="BF132" s="213">
        <f>IF(N132="znížená",J132,0)</f>
        <v>0</v>
      </c>
      <c r="BG132" s="213">
        <f>IF(N132="zákl. prenesená",J132,0)</f>
        <v>0</v>
      </c>
      <c r="BH132" s="213">
        <f>IF(N132="zníž. prenesená",J132,0)</f>
        <v>0</v>
      </c>
      <c r="BI132" s="213">
        <f>IF(N132="nulová",J132,0)</f>
        <v>0</v>
      </c>
      <c r="BJ132" s="17" t="s">
        <v>87</v>
      </c>
      <c r="BK132" s="213">
        <f>ROUND(I132*H132,2)</f>
        <v>0</v>
      </c>
      <c r="BL132" s="17" t="s">
        <v>213</v>
      </c>
      <c r="BM132" s="212" t="s">
        <v>1090</v>
      </c>
    </row>
    <row r="133" spans="1:65" s="12" customFormat="1" ht="22.8" customHeight="1">
      <c r="B133" s="184"/>
      <c r="C133" s="185"/>
      <c r="D133" s="186" t="s">
        <v>73</v>
      </c>
      <c r="E133" s="198" t="s">
        <v>253</v>
      </c>
      <c r="F133" s="198" t="s">
        <v>264</v>
      </c>
      <c r="G133" s="185"/>
      <c r="H133" s="185"/>
      <c r="I133" s="188"/>
      <c r="J133" s="199">
        <f>BK133</f>
        <v>0</v>
      </c>
      <c r="K133" s="185"/>
      <c r="L133" s="190"/>
      <c r="M133" s="191"/>
      <c r="N133" s="192"/>
      <c r="O133" s="192"/>
      <c r="P133" s="193">
        <f>SUM(P134:P141)</f>
        <v>0</v>
      </c>
      <c r="Q133" s="192"/>
      <c r="R133" s="193">
        <f>SUM(R134:R141)</f>
        <v>3.0000000000000004E-5</v>
      </c>
      <c r="S133" s="192"/>
      <c r="T133" s="194">
        <f>SUM(T134:T141)</f>
        <v>1.8000000000000002E-2</v>
      </c>
      <c r="AR133" s="195" t="s">
        <v>81</v>
      </c>
      <c r="AT133" s="196" t="s">
        <v>73</v>
      </c>
      <c r="AU133" s="196" t="s">
        <v>81</v>
      </c>
      <c r="AY133" s="195" t="s">
        <v>207</v>
      </c>
      <c r="BK133" s="197">
        <f>SUM(BK134:BK141)</f>
        <v>0</v>
      </c>
    </row>
    <row r="134" spans="1:65" s="2" customFormat="1" ht="24.15" customHeight="1">
      <c r="A134" s="34"/>
      <c r="B134" s="35"/>
      <c r="C134" s="200" t="s">
        <v>213</v>
      </c>
      <c r="D134" s="200" t="s">
        <v>209</v>
      </c>
      <c r="E134" s="201" t="s">
        <v>1091</v>
      </c>
      <c r="F134" s="202" t="s">
        <v>1092</v>
      </c>
      <c r="G134" s="203" t="s">
        <v>1093</v>
      </c>
      <c r="H134" s="204">
        <v>3</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1094</v>
      </c>
    </row>
    <row r="135" spans="1:65" s="2" customFormat="1" ht="16.5" customHeight="1">
      <c r="A135" s="34"/>
      <c r="B135" s="35"/>
      <c r="C135" s="200" t="s">
        <v>229</v>
      </c>
      <c r="D135" s="200" t="s">
        <v>209</v>
      </c>
      <c r="E135" s="201" t="s">
        <v>1095</v>
      </c>
      <c r="F135" s="202" t="s">
        <v>1096</v>
      </c>
      <c r="G135" s="203" t="s">
        <v>268</v>
      </c>
      <c r="H135" s="204">
        <v>1</v>
      </c>
      <c r="I135" s="205"/>
      <c r="J135" s="206">
        <f>ROUND(I135*H135,2)</f>
        <v>0</v>
      </c>
      <c r="K135" s="207"/>
      <c r="L135" s="39"/>
      <c r="M135" s="208" t="s">
        <v>1</v>
      </c>
      <c r="N135" s="209" t="s">
        <v>40</v>
      </c>
      <c r="O135" s="75"/>
      <c r="P135" s="210">
        <f>O135*H135</f>
        <v>0</v>
      </c>
      <c r="Q135" s="210">
        <v>0</v>
      </c>
      <c r="R135" s="210">
        <f>Q135*H135</f>
        <v>0</v>
      </c>
      <c r="S135" s="210">
        <v>0</v>
      </c>
      <c r="T135" s="211">
        <f>S135*H135</f>
        <v>0</v>
      </c>
      <c r="U135" s="34"/>
      <c r="V135" s="34"/>
      <c r="W135" s="34"/>
      <c r="X135" s="34"/>
      <c r="Y135" s="34"/>
      <c r="Z135" s="34"/>
      <c r="AA135" s="34"/>
      <c r="AB135" s="34"/>
      <c r="AC135" s="34"/>
      <c r="AD135" s="34"/>
      <c r="AE135" s="34"/>
      <c r="AR135" s="212" t="s">
        <v>213</v>
      </c>
      <c r="AT135" s="212" t="s">
        <v>209</v>
      </c>
      <c r="AU135" s="212" t="s">
        <v>87</v>
      </c>
      <c r="AY135" s="17" t="s">
        <v>207</v>
      </c>
      <c r="BE135" s="213">
        <f>IF(N135="základná",J135,0)</f>
        <v>0</v>
      </c>
      <c r="BF135" s="213">
        <f>IF(N135="znížená",J135,0)</f>
        <v>0</v>
      </c>
      <c r="BG135" s="213">
        <f>IF(N135="zákl. prenesená",J135,0)</f>
        <v>0</v>
      </c>
      <c r="BH135" s="213">
        <f>IF(N135="zníž. prenesená",J135,0)</f>
        <v>0</v>
      </c>
      <c r="BI135" s="213">
        <f>IF(N135="nulová",J135,0)</f>
        <v>0</v>
      </c>
      <c r="BJ135" s="17" t="s">
        <v>87</v>
      </c>
      <c r="BK135" s="213">
        <f>ROUND(I135*H135,2)</f>
        <v>0</v>
      </c>
      <c r="BL135" s="17" t="s">
        <v>213</v>
      </c>
      <c r="BM135" s="212" t="s">
        <v>1097</v>
      </c>
    </row>
    <row r="136" spans="1:65" s="2" customFormat="1" ht="24.15" customHeight="1">
      <c r="A136" s="34"/>
      <c r="B136" s="35"/>
      <c r="C136" s="200" t="s">
        <v>235</v>
      </c>
      <c r="D136" s="200" t="s">
        <v>209</v>
      </c>
      <c r="E136" s="201" t="s">
        <v>1098</v>
      </c>
      <c r="F136" s="202" t="s">
        <v>1099</v>
      </c>
      <c r="G136" s="203" t="s">
        <v>243</v>
      </c>
      <c r="H136" s="204">
        <v>3</v>
      </c>
      <c r="I136" s="205"/>
      <c r="J136" s="206">
        <f>ROUND(I136*H136,2)</f>
        <v>0</v>
      </c>
      <c r="K136" s="207"/>
      <c r="L136" s="39"/>
      <c r="M136" s="208" t="s">
        <v>1</v>
      </c>
      <c r="N136" s="209" t="s">
        <v>40</v>
      </c>
      <c r="O136" s="75"/>
      <c r="P136" s="210">
        <f>O136*H136</f>
        <v>0</v>
      </c>
      <c r="Q136" s="210">
        <v>1.0000000000000001E-5</v>
      </c>
      <c r="R136" s="210">
        <f>Q136*H136</f>
        <v>3.0000000000000004E-5</v>
      </c>
      <c r="S136" s="210">
        <v>6.0000000000000001E-3</v>
      </c>
      <c r="T136" s="211">
        <f>S136*H136</f>
        <v>1.8000000000000002E-2</v>
      </c>
      <c r="U136" s="34"/>
      <c r="V136" s="34"/>
      <c r="W136" s="34"/>
      <c r="X136" s="34"/>
      <c r="Y136" s="34"/>
      <c r="Z136" s="34"/>
      <c r="AA136" s="34"/>
      <c r="AB136" s="34"/>
      <c r="AC136" s="34"/>
      <c r="AD136" s="34"/>
      <c r="AE136" s="34"/>
      <c r="AR136" s="212" t="s">
        <v>213</v>
      </c>
      <c r="AT136" s="212" t="s">
        <v>209</v>
      </c>
      <c r="AU136" s="212" t="s">
        <v>87</v>
      </c>
      <c r="AY136" s="17" t="s">
        <v>207</v>
      </c>
      <c r="BE136" s="213">
        <f>IF(N136="základná",J136,0)</f>
        <v>0</v>
      </c>
      <c r="BF136" s="213">
        <f>IF(N136="znížená",J136,0)</f>
        <v>0</v>
      </c>
      <c r="BG136" s="213">
        <f>IF(N136="zákl. prenesená",J136,0)</f>
        <v>0</v>
      </c>
      <c r="BH136" s="213">
        <f>IF(N136="zníž. prenesená",J136,0)</f>
        <v>0</v>
      </c>
      <c r="BI136" s="213">
        <f>IF(N136="nulová",J136,0)</f>
        <v>0</v>
      </c>
      <c r="BJ136" s="17" t="s">
        <v>87</v>
      </c>
      <c r="BK136" s="213">
        <f>ROUND(I136*H136,2)</f>
        <v>0</v>
      </c>
      <c r="BL136" s="17" t="s">
        <v>213</v>
      </c>
      <c r="BM136" s="212" t="s">
        <v>1100</v>
      </c>
    </row>
    <row r="137" spans="1:65" s="15" customFormat="1">
      <c r="B137" s="253"/>
      <c r="C137" s="254"/>
      <c r="D137" s="216" t="s">
        <v>215</v>
      </c>
      <c r="E137" s="255" t="s">
        <v>1</v>
      </c>
      <c r="F137" s="256" t="s">
        <v>1101</v>
      </c>
      <c r="G137" s="254"/>
      <c r="H137" s="255" t="s">
        <v>1</v>
      </c>
      <c r="I137" s="257"/>
      <c r="J137" s="254"/>
      <c r="K137" s="254"/>
      <c r="L137" s="258"/>
      <c r="M137" s="259"/>
      <c r="N137" s="260"/>
      <c r="O137" s="260"/>
      <c r="P137" s="260"/>
      <c r="Q137" s="260"/>
      <c r="R137" s="260"/>
      <c r="S137" s="260"/>
      <c r="T137" s="261"/>
      <c r="AT137" s="262" t="s">
        <v>215</v>
      </c>
      <c r="AU137" s="262" t="s">
        <v>87</v>
      </c>
      <c r="AV137" s="15" t="s">
        <v>81</v>
      </c>
      <c r="AW137" s="15" t="s">
        <v>30</v>
      </c>
      <c r="AX137" s="15" t="s">
        <v>74</v>
      </c>
      <c r="AY137" s="262" t="s">
        <v>207</v>
      </c>
    </row>
    <row r="138" spans="1:65" s="13" customFormat="1">
      <c r="B138" s="214"/>
      <c r="C138" s="215"/>
      <c r="D138" s="216" t="s">
        <v>215</v>
      </c>
      <c r="E138" s="217" t="s">
        <v>1</v>
      </c>
      <c r="F138" s="218" t="s">
        <v>1102</v>
      </c>
      <c r="G138" s="215"/>
      <c r="H138" s="219">
        <v>1</v>
      </c>
      <c r="I138" s="220"/>
      <c r="J138" s="215"/>
      <c r="K138" s="215"/>
      <c r="L138" s="221"/>
      <c r="M138" s="222"/>
      <c r="N138" s="223"/>
      <c r="O138" s="223"/>
      <c r="P138" s="223"/>
      <c r="Q138" s="223"/>
      <c r="R138" s="223"/>
      <c r="S138" s="223"/>
      <c r="T138" s="224"/>
      <c r="AT138" s="225" t="s">
        <v>215</v>
      </c>
      <c r="AU138" s="225" t="s">
        <v>87</v>
      </c>
      <c r="AV138" s="13" t="s">
        <v>87</v>
      </c>
      <c r="AW138" s="13" t="s">
        <v>30</v>
      </c>
      <c r="AX138" s="13" t="s">
        <v>74</v>
      </c>
      <c r="AY138" s="225" t="s">
        <v>207</v>
      </c>
    </row>
    <row r="139" spans="1:65" s="15" customFormat="1">
      <c r="B139" s="253"/>
      <c r="C139" s="254"/>
      <c r="D139" s="216" t="s">
        <v>215</v>
      </c>
      <c r="E139" s="255" t="s">
        <v>1</v>
      </c>
      <c r="F139" s="256" t="s">
        <v>1103</v>
      </c>
      <c r="G139" s="254"/>
      <c r="H139" s="255" t="s">
        <v>1</v>
      </c>
      <c r="I139" s="257"/>
      <c r="J139" s="254"/>
      <c r="K139" s="254"/>
      <c r="L139" s="258"/>
      <c r="M139" s="259"/>
      <c r="N139" s="260"/>
      <c r="O139" s="260"/>
      <c r="P139" s="260"/>
      <c r="Q139" s="260"/>
      <c r="R139" s="260"/>
      <c r="S139" s="260"/>
      <c r="T139" s="261"/>
      <c r="AT139" s="262" t="s">
        <v>215</v>
      </c>
      <c r="AU139" s="262" t="s">
        <v>87</v>
      </c>
      <c r="AV139" s="15" t="s">
        <v>81</v>
      </c>
      <c r="AW139" s="15" t="s">
        <v>30</v>
      </c>
      <c r="AX139" s="15" t="s">
        <v>74</v>
      </c>
      <c r="AY139" s="262" t="s">
        <v>207</v>
      </c>
    </row>
    <row r="140" spans="1:65" s="13" customFormat="1">
      <c r="B140" s="214"/>
      <c r="C140" s="215"/>
      <c r="D140" s="216" t="s">
        <v>215</v>
      </c>
      <c r="E140" s="217" t="s">
        <v>1</v>
      </c>
      <c r="F140" s="218" t="s">
        <v>1104</v>
      </c>
      <c r="G140" s="215"/>
      <c r="H140" s="219">
        <v>2</v>
      </c>
      <c r="I140" s="220"/>
      <c r="J140" s="215"/>
      <c r="K140" s="215"/>
      <c r="L140" s="221"/>
      <c r="M140" s="222"/>
      <c r="N140" s="223"/>
      <c r="O140" s="223"/>
      <c r="P140" s="223"/>
      <c r="Q140" s="223"/>
      <c r="R140" s="223"/>
      <c r="S140" s="223"/>
      <c r="T140" s="224"/>
      <c r="AT140" s="225" t="s">
        <v>215</v>
      </c>
      <c r="AU140" s="225" t="s">
        <v>87</v>
      </c>
      <c r="AV140" s="13" t="s">
        <v>87</v>
      </c>
      <c r="AW140" s="13" t="s">
        <v>30</v>
      </c>
      <c r="AX140" s="13" t="s">
        <v>74</v>
      </c>
      <c r="AY140" s="225" t="s">
        <v>207</v>
      </c>
    </row>
    <row r="141" spans="1:65" s="14" customFormat="1">
      <c r="B141" s="226"/>
      <c r="C141" s="227"/>
      <c r="D141" s="216" t="s">
        <v>215</v>
      </c>
      <c r="E141" s="228" t="s">
        <v>1</v>
      </c>
      <c r="F141" s="229" t="s">
        <v>248</v>
      </c>
      <c r="G141" s="227"/>
      <c r="H141" s="230">
        <v>3</v>
      </c>
      <c r="I141" s="231"/>
      <c r="J141" s="227"/>
      <c r="K141" s="227"/>
      <c r="L141" s="232"/>
      <c r="M141" s="233"/>
      <c r="N141" s="234"/>
      <c r="O141" s="234"/>
      <c r="P141" s="234"/>
      <c r="Q141" s="234"/>
      <c r="R141" s="234"/>
      <c r="S141" s="234"/>
      <c r="T141" s="235"/>
      <c r="AT141" s="236" t="s">
        <v>215</v>
      </c>
      <c r="AU141" s="236" t="s">
        <v>87</v>
      </c>
      <c r="AV141" s="14" t="s">
        <v>213</v>
      </c>
      <c r="AW141" s="14" t="s">
        <v>30</v>
      </c>
      <c r="AX141" s="14" t="s">
        <v>81</v>
      </c>
      <c r="AY141" s="236" t="s">
        <v>207</v>
      </c>
    </row>
    <row r="142" spans="1:65" s="12" customFormat="1" ht="22.8" customHeight="1">
      <c r="B142" s="184"/>
      <c r="C142" s="185"/>
      <c r="D142" s="186" t="s">
        <v>73</v>
      </c>
      <c r="E142" s="198" t="s">
        <v>301</v>
      </c>
      <c r="F142" s="198" t="s">
        <v>302</v>
      </c>
      <c r="G142" s="185"/>
      <c r="H142" s="185"/>
      <c r="I142" s="188"/>
      <c r="J142" s="199">
        <f>BK142</f>
        <v>0</v>
      </c>
      <c r="K142" s="185"/>
      <c r="L142" s="190"/>
      <c r="M142" s="191"/>
      <c r="N142" s="192"/>
      <c r="O142" s="192"/>
      <c r="P142" s="193">
        <f>P143</f>
        <v>0</v>
      </c>
      <c r="Q142" s="192"/>
      <c r="R142" s="193">
        <f>R143</f>
        <v>0</v>
      </c>
      <c r="S142" s="192"/>
      <c r="T142" s="194">
        <f>T143</f>
        <v>0</v>
      </c>
      <c r="AR142" s="195" t="s">
        <v>81</v>
      </c>
      <c r="AT142" s="196" t="s">
        <v>73</v>
      </c>
      <c r="AU142" s="196" t="s">
        <v>81</v>
      </c>
      <c r="AY142" s="195" t="s">
        <v>207</v>
      </c>
      <c r="BK142" s="197">
        <f>BK143</f>
        <v>0</v>
      </c>
    </row>
    <row r="143" spans="1:65" s="2" customFormat="1" ht="24.15" customHeight="1">
      <c r="A143" s="34"/>
      <c r="B143" s="35"/>
      <c r="C143" s="200" t="s">
        <v>240</v>
      </c>
      <c r="D143" s="200" t="s">
        <v>209</v>
      </c>
      <c r="E143" s="201" t="s">
        <v>1105</v>
      </c>
      <c r="F143" s="202" t="s">
        <v>1106</v>
      </c>
      <c r="G143" s="203" t="s">
        <v>256</v>
      </c>
      <c r="H143" s="204">
        <v>2E-3</v>
      </c>
      <c r="I143" s="205"/>
      <c r="J143" s="206">
        <f>ROUND(I143*H143,2)</f>
        <v>0</v>
      </c>
      <c r="K143" s="207"/>
      <c r="L143" s="39"/>
      <c r="M143" s="208" t="s">
        <v>1</v>
      </c>
      <c r="N143" s="209" t="s">
        <v>40</v>
      </c>
      <c r="O143" s="75"/>
      <c r="P143" s="210">
        <f>O143*H143</f>
        <v>0</v>
      </c>
      <c r="Q143" s="210">
        <v>0</v>
      </c>
      <c r="R143" s="210">
        <f>Q143*H143</f>
        <v>0</v>
      </c>
      <c r="S143" s="210">
        <v>0</v>
      </c>
      <c r="T143" s="211">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1107</v>
      </c>
    </row>
    <row r="144" spans="1:65" s="12" customFormat="1" ht="25.95" customHeight="1">
      <c r="B144" s="184"/>
      <c r="C144" s="185"/>
      <c r="D144" s="186" t="s">
        <v>73</v>
      </c>
      <c r="E144" s="187" t="s">
        <v>307</v>
      </c>
      <c r="F144" s="187" t="s">
        <v>308</v>
      </c>
      <c r="G144" s="185"/>
      <c r="H144" s="185"/>
      <c r="I144" s="188"/>
      <c r="J144" s="189">
        <f>BK144</f>
        <v>0</v>
      </c>
      <c r="K144" s="185"/>
      <c r="L144" s="190"/>
      <c r="M144" s="191"/>
      <c r="N144" s="192"/>
      <c r="O144" s="192"/>
      <c r="P144" s="193">
        <f>P145</f>
        <v>0</v>
      </c>
      <c r="Q144" s="192"/>
      <c r="R144" s="193">
        <f>R145</f>
        <v>2.5800000000000003E-2</v>
      </c>
      <c r="S144" s="192"/>
      <c r="T144" s="194">
        <f>T145</f>
        <v>0</v>
      </c>
      <c r="AR144" s="195" t="s">
        <v>87</v>
      </c>
      <c r="AT144" s="196" t="s">
        <v>73</v>
      </c>
      <c r="AU144" s="196" t="s">
        <v>74</v>
      </c>
      <c r="AY144" s="195" t="s">
        <v>207</v>
      </c>
      <c r="BK144" s="197">
        <f>BK145</f>
        <v>0</v>
      </c>
    </row>
    <row r="145" spans="1:65" s="12" customFormat="1" ht="22.8" customHeight="1">
      <c r="B145" s="184"/>
      <c r="C145" s="185"/>
      <c r="D145" s="186" t="s">
        <v>73</v>
      </c>
      <c r="E145" s="198" t="s">
        <v>1108</v>
      </c>
      <c r="F145" s="198" t="s">
        <v>1109</v>
      </c>
      <c r="G145" s="185"/>
      <c r="H145" s="185"/>
      <c r="I145" s="188"/>
      <c r="J145" s="199">
        <f>BK145</f>
        <v>0</v>
      </c>
      <c r="K145" s="185"/>
      <c r="L145" s="190"/>
      <c r="M145" s="191"/>
      <c r="N145" s="192"/>
      <c r="O145" s="192"/>
      <c r="P145" s="193">
        <f>SUM(P146:P150)</f>
        <v>0</v>
      </c>
      <c r="Q145" s="192"/>
      <c r="R145" s="193">
        <f>SUM(R146:R150)</f>
        <v>2.5800000000000003E-2</v>
      </c>
      <c r="S145" s="192"/>
      <c r="T145" s="194">
        <f>SUM(T146:T150)</f>
        <v>0</v>
      </c>
      <c r="AR145" s="195" t="s">
        <v>87</v>
      </c>
      <c r="AT145" s="196" t="s">
        <v>73</v>
      </c>
      <c r="AU145" s="196" t="s">
        <v>81</v>
      </c>
      <c r="AY145" s="195" t="s">
        <v>207</v>
      </c>
      <c r="BK145" s="197">
        <f>SUM(BK146:BK150)</f>
        <v>0</v>
      </c>
    </row>
    <row r="146" spans="1:65" s="2" customFormat="1" ht="37.799999999999997" customHeight="1">
      <c r="A146" s="34"/>
      <c r="B146" s="35"/>
      <c r="C146" s="200" t="s">
        <v>249</v>
      </c>
      <c r="D146" s="200" t="s">
        <v>209</v>
      </c>
      <c r="E146" s="201" t="s">
        <v>1110</v>
      </c>
      <c r="F146" s="202" t="s">
        <v>1111</v>
      </c>
      <c r="G146" s="203" t="s">
        <v>243</v>
      </c>
      <c r="H146" s="204">
        <v>30</v>
      </c>
      <c r="I146" s="205"/>
      <c r="J146" s="206">
        <f>ROUND(I146*H146,2)</f>
        <v>0</v>
      </c>
      <c r="K146" s="207"/>
      <c r="L146" s="39"/>
      <c r="M146" s="208" t="s">
        <v>1</v>
      </c>
      <c r="N146" s="209" t="s">
        <v>40</v>
      </c>
      <c r="O146" s="75"/>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288</v>
      </c>
      <c r="AT146" s="212" t="s">
        <v>209</v>
      </c>
      <c r="AU146" s="212" t="s">
        <v>87</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288</v>
      </c>
      <c r="BM146" s="212" t="s">
        <v>1112</v>
      </c>
    </row>
    <row r="147" spans="1:65" s="2" customFormat="1" ht="24.15" customHeight="1">
      <c r="A147" s="34"/>
      <c r="B147" s="35"/>
      <c r="C147" s="200" t="s">
        <v>253</v>
      </c>
      <c r="D147" s="200" t="s">
        <v>209</v>
      </c>
      <c r="E147" s="201" t="s">
        <v>1113</v>
      </c>
      <c r="F147" s="202" t="s">
        <v>1114</v>
      </c>
      <c r="G147" s="203" t="s">
        <v>243</v>
      </c>
      <c r="H147" s="204">
        <v>30</v>
      </c>
      <c r="I147" s="205"/>
      <c r="J147" s="206">
        <f>ROUND(I147*H147,2)</f>
        <v>0</v>
      </c>
      <c r="K147" s="207"/>
      <c r="L147" s="39"/>
      <c r="M147" s="208" t="s">
        <v>1</v>
      </c>
      <c r="N147" s="209" t="s">
        <v>40</v>
      </c>
      <c r="O147" s="75"/>
      <c r="P147" s="210">
        <f>O147*H147</f>
        <v>0</v>
      </c>
      <c r="Q147" s="210">
        <v>5.2999999999999998E-4</v>
      </c>
      <c r="R147" s="210">
        <f>Q147*H147</f>
        <v>1.5900000000000001E-2</v>
      </c>
      <c r="S147" s="210">
        <v>0</v>
      </c>
      <c r="T147" s="211">
        <f>S147*H147</f>
        <v>0</v>
      </c>
      <c r="U147" s="34"/>
      <c r="V147" s="34"/>
      <c r="W147" s="34"/>
      <c r="X147" s="34"/>
      <c r="Y147" s="34"/>
      <c r="Z147" s="34"/>
      <c r="AA147" s="34"/>
      <c r="AB147" s="34"/>
      <c r="AC147" s="34"/>
      <c r="AD147" s="34"/>
      <c r="AE147" s="34"/>
      <c r="AR147" s="212" t="s">
        <v>288</v>
      </c>
      <c r="AT147" s="212" t="s">
        <v>209</v>
      </c>
      <c r="AU147" s="212" t="s">
        <v>87</v>
      </c>
      <c r="AY147" s="17" t="s">
        <v>207</v>
      </c>
      <c r="BE147" s="213">
        <f>IF(N147="základná",J147,0)</f>
        <v>0</v>
      </c>
      <c r="BF147" s="213">
        <f>IF(N147="znížená",J147,0)</f>
        <v>0</v>
      </c>
      <c r="BG147" s="213">
        <f>IF(N147="zákl. prenesená",J147,0)</f>
        <v>0</v>
      </c>
      <c r="BH147" s="213">
        <f>IF(N147="zníž. prenesená",J147,0)</f>
        <v>0</v>
      </c>
      <c r="BI147" s="213">
        <f>IF(N147="nulová",J147,0)</f>
        <v>0</v>
      </c>
      <c r="BJ147" s="17" t="s">
        <v>87</v>
      </c>
      <c r="BK147" s="213">
        <f>ROUND(I147*H147,2)</f>
        <v>0</v>
      </c>
      <c r="BL147" s="17" t="s">
        <v>288</v>
      </c>
      <c r="BM147" s="212" t="s">
        <v>1115</v>
      </c>
    </row>
    <row r="148" spans="1:65" s="2" customFormat="1" ht="24.15" customHeight="1">
      <c r="A148" s="34"/>
      <c r="B148" s="35"/>
      <c r="C148" s="200" t="s">
        <v>259</v>
      </c>
      <c r="D148" s="200" t="s">
        <v>209</v>
      </c>
      <c r="E148" s="201" t="s">
        <v>1116</v>
      </c>
      <c r="F148" s="202" t="s">
        <v>1117</v>
      </c>
      <c r="G148" s="203" t="s">
        <v>243</v>
      </c>
      <c r="H148" s="204">
        <v>30</v>
      </c>
      <c r="I148" s="205"/>
      <c r="J148" s="206">
        <f>ROUND(I148*H148,2)</f>
        <v>0</v>
      </c>
      <c r="K148" s="207"/>
      <c r="L148" s="39"/>
      <c r="M148" s="208" t="s">
        <v>1</v>
      </c>
      <c r="N148" s="209" t="s">
        <v>40</v>
      </c>
      <c r="O148" s="75"/>
      <c r="P148" s="210">
        <f>O148*H148</f>
        <v>0</v>
      </c>
      <c r="Q148" s="210">
        <v>1.1E-4</v>
      </c>
      <c r="R148" s="210">
        <f>Q148*H148</f>
        <v>3.3E-3</v>
      </c>
      <c r="S148" s="210">
        <v>0</v>
      </c>
      <c r="T148" s="211">
        <f>S148*H148</f>
        <v>0</v>
      </c>
      <c r="U148" s="34"/>
      <c r="V148" s="34"/>
      <c r="W148" s="34"/>
      <c r="X148" s="34"/>
      <c r="Y148" s="34"/>
      <c r="Z148" s="34"/>
      <c r="AA148" s="34"/>
      <c r="AB148" s="34"/>
      <c r="AC148" s="34"/>
      <c r="AD148" s="34"/>
      <c r="AE148" s="34"/>
      <c r="AR148" s="212" t="s">
        <v>288</v>
      </c>
      <c r="AT148" s="212" t="s">
        <v>209</v>
      </c>
      <c r="AU148" s="212" t="s">
        <v>87</v>
      </c>
      <c r="AY148" s="17" t="s">
        <v>207</v>
      </c>
      <c r="BE148" s="213">
        <f>IF(N148="základná",J148,0)</f>
        <v>0</v>
      </c>
      <c r="BF148" s="213">
        <f>IF(N148="znížená",J148,0)</f>
        <v>0</v>
      </c>
      <c r="BG148" s="213">
        <f>IF(N148="zákl. prenesená",J148,0)</f>
        <v>0</v>
      </c>
      <c r="BH148" s="213">
        <f>IF(N148="zníž. prenesená",J148,0)</f>
        <v>0</v>
      </c>
      <c r="BI148" s="213">
        <f>IF(N148="nulová",J148,0)</f>
        <v>0</v>
      </c>
      <c r="BJ148" s="17" t="s">
        <v>87</v>
      </c>
      <c r="BK148" s="213">
        <f>ROUND(I148*H148,2)</f>
        <v>0</v>
      </c>
      <c r="BL148" s="17" t="s">
        <v>288</v>
      </c>
      <c r="BM148" s="212" t="s">
        <v>1118</v>
      </c>
    </row>
    <row r="149" spans="1:65" s="2" customFormat="1" ht="24.15" customHeight="1">
      <c r="A149" s="34"/>
      <c r="B149" s="35"/>
      <c r="C149" s="200" t="s">
        <v>265</v>
      </c>
      <c r="D149" s="200" t="s">
        <v>209</v>
      </c>
      <c r="E149" s="201" t="s">
        <v>1119</v>
      </c>
      <c r="F149" s="202" t="s">
        <v>1120</v>
      </c>
      <c r="G149" s="203" t="s">
        <v>243</v>
      </c>
      <c r="H149" s="204">
        <v>30</v>
      </c>
      <c r="I149" s="205"/>
      <c r="J149" s="206">
        <f>ROUND(I149*H149,2)</f>
        <v>0</v>
      </c>
      <c r="K149" s="207"/>
      <c r="L149" s="39"/>
      <c r="M149" s="208" t="s">
        <v>1</v>
      </c>
      <c r="N149" s="209" t="s">
        <v>40</v>
      </c>
      <c r="O149" s="75"/>
      <c r="P149" s="210">
        <f>O149*H149</f>
        <v>0</v>
      </c>
      <c r="Q149" s="210">
        <v>2.2000000000000001E-4</v>
      </c>
      <c r="R149" s="210">
        <f>Q149*H149</f>
        <v>6.6E-3</v>
      </c>
      <c r="S149" s="210">
        <v>0</v>
      </c>
      <c r="T149" s="211">
        <f>S149*H149</f>
        <v>0</v>
      </c>
      <c r="U149" s="34"/>
      <c r="V149" s="34"/>
      <c r="W149" s="34"/>
      <c r="X149" s="34"/>
      <c r="Y149" s="34"/>
      <c r="Z149" s="34"/>
      <c r="AA149" s="34"/>
      <c r="AB149" s="34"/>
      <c r="AC149" s="34"/>
      <c r="AD149" s="34"/>
      <c r="AE149" s="34"/>
      <c r="AR149" s="212" t="s">
        <v>288</v>
      </c>
      <c r="AT149" s="212" t="s">
        <v>209</v>
      </c>
      <c r="AU149" s="212" t="s">
        <v>87</v>
      </c>
      <c r="AY149" s="17" t="s">
        <v>207</v>
      </c>
      <c r="BE149" s="213">
        <f>IF(N149="základná",J149,0)</f>
        <v>0</v>
      </c>
      <c r="BF149" s="213">
        <f>IF(N149="znížená",J149,0)</f>
        <v>0</v>
      </c>
      <c r="BG149" s="213">
        <f>IF(N149="zákl. prenesená",J149,0)</f>
        <v>0</v>
      </c>
      <c r="BH149" s="213">
        <f>IF(N149="zníž. prenesená",J149,0)</f>
        <v>0</v>
      </c>
      <c r="BI149" s="213">
        <f>IF(N149="nulová",J149,0)</f>
        <v>0</v>
      </c>
      <c r="BJ149" s="17" t="s">
        <v>87</v>
      </c>
      <c r="BK149" s="213">
        <f>ROUND(I149*H149,2)</f>
        <v>0</v>
      </c>
      <c r="BL149" s="17" t="s">
        <v>288</v>
      </c>
      <c r="BM149" s="212" t="s">
        <v>1121</v>
      </c>
    </row>
    <row r="150" spans="1:65" s="2" customFormat="1" ht="24.15" customHeight="1">
      <c r="A150" s="34"/>
      <c r="B150" s="35"/>
      <c r="C150" s="200" t="s">
        <v>270</v>
      </c>
      <c r="D150" s="200" t="s">
        <v>209</v>
      </c>
      <c r="E150" s="201" t="s">
        <v>1122</v>
      </c>
      <c r="F150" s="202" t="s">
        <v>1123</v>
      </c>
      <c r="G150" s="203" t="s">
        <v>243</v>
      </c>
      <c r="H150" s="204">
        <v>30</v>
      </c>
      <c r="I150" s="205"/>
      <c r="J150" s="206">
        <f>ROUND(I150*H150,2)</f>
        <v>0</v>
      </c>
      <c r="K150" s="207"/>
      <c r="L150" s="39"/>
      <c r="M150" s="208" t="s">
        <v>1</v>
      </c>
      <c r="N150" s="209" t="s">
        <v>40</v>
      </c>
      <c r="O150" s="75"/>
      <c r="P150" s="210">
        <f>O150*H150</f>
        <v>0</v>
      </c>
      <c r="Q150" s="210">
        <v>0</v>
      </c>
      <c r="R150" s="210">
        <f>Q150*H150</f>
        <v>0</v>
      </c>
      <c r="S150" s="210">
        <v>0</v>
      </c>
      <c r="T150" s="211">
        <f>S150*H150</f>
        <v>0</v>
      </c>
      <c r="U150" s="34"/>
      <c r="V150" s="34"/>
      <c r="W150" s="34"/>
      <c r="X150" s="34"/>
      <c r="Y150" s="34"/>
      <c r="Z150" s="34"/>
      <c r="AA150" s="34"/>
      <c r="AB150" s="34"/>
      <c r="AC150" s="34"/>
      <c r="AD150" s="34"/>
      <c r="AE150" s="34"/>
      <c r="AR150" s="212" t="s">
        <v>288</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288</v>
      </c>
      <c r="BM150" s="212" t="s">
        <v>1124</v>
      </c>
    </row>
    <row r="151" spans="1:65" s="12" customFormat="1" ht="25.95" customHeight="1">
      <c r="B151" s="184"/>
      <c r="C151" s="185"/>
      <c r="D151" s="186" t="s">
        <v>73</v>
      </c>
      <c r="E151" s="187" t="s">
        <v>1125</v>
      </c>
      <c r="F151" s="187" t="s">
        <v>1126</v>
      </c>
      <c r="G151" s="185"/>
      <c r="H151" s="185"/>
      <c r="I151" s="188"/>
      <c r="J151" s="189">
        <f>BK151</f>
        <v>0</v>
      </c>
      <c r="K151" s="185"/>
      <c r="L151" s="190"/>
      <c r="M151" s="191"/>
      <c r="N151" s="192"/>
      <c r="O151" s="192"/>
      <c r="P151" s="193">
        <f>SUM(P152:P153)</f>
        <v>0</v>
      </c>
      <c r="Q151" s="192"/>
      <c r="R151" s="193">
        <f>SUM(R152:R153)</f>
        <v>0</v>
      </c>
      <c r="S151" s="192"/>
      <c r="T151" s="194">
        <f>SUM(T152:T153)</f>
        <v>0</v>
      </c>
      <c r="AR151" s="195" t="s">
        <v>213</v>
      </c>
      <c r="AT151" s="196" t="s">
        <v>73</v>
      </c>
      <c r="AU151" s="196" t="s">
        <v>74</v>
      </c>
      <c r="AY151" s="195" t="s">
        <v>207</v>
      </c>
      <c r="BK151" s="197">
        <f>SUM(BK152:BK153)</f>
        <v>0</v>
      </c>
    </row>
    <row r="152" spans="1:65" s="2" customFormat="1" ht="33" customHeight="1">
      <c r="A152" s="34"/>
      <c r="B152" s="35"/>
      <c r="C152" s="200" t="s">
        <v>275</v>
      </c>
      <c r="D152" s="200" t="s">
        <v>209</v>
      </c>
      <c r="E152" s="201" t="s">
        <v>1127</v>
      </c>
      <c r="F152" s="202" t="s">
        <v>1128</v>
      </c>
      <c r="G152" s="203" t="s">
        <v>1076</v>
      </c>
      <c r="H152" s="204">
        <v>30</v>
      </c>
      <c r="I152" s="205"/>
      <c r="J152" s="206">
        <f>ROUND(I152*H152,2)</f>
        <v>0</v>
      </c>
      <c r="K152" s="207"/>
      <c r="L152" s="39"/>
      <c r="M152" s="208" t="s">
        <v>1</v>
      </c>
      <c r="N152" s="209" t="s">
        <v>40</v>
      </c>
      <c r="O152" s="75"/>
      <c r="P152" s="210">
        <f>O152*H152</f>
        <v>0</v>
      </c>
      <c r="Q152" s="210">
        <v>0</v>
      </c>
      <c r="R152" s="210">
        <f>Q152*H152</f>
        <v>0</v>
      </c>
      <c r="S152" s="210">
        <v>0</v>
      </c>
      <c r="T152" s="211">
        <f>S152*H152</f>
        <v>0</v>
      </c>
      <c r="U152" s="34"/>
      <c r="V152" s="34"/>
      <c r="W152" s="34"/>
      <c r="X152" s="34"/>
      <c r="Y152" s="34"/>
      <c r="Z152" s="34"/>
      <c r="AA152" s="34"/>
      <c r="AB152" s="34"/>
      <c r="AC152" s="34"/>
      <c r="AD152" s="34"/>
      <c r="AE152" s="34"/>
      <c r="AR152" s="212" t="s">
        <v>1129</v>
      </c>
      <c r="AT152" s="212" t="s">
        <v>209</v>
      </c>
      <c r="AU152" s="212" t="s">
        <v>81</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1129</v>
      </c>
      <c r="BM152" s="212" t="s">
        <v>1130</v>
      </c>
    </row>
    <row r="153" spans="1:65" s="2" customFormat="1" ht="33" customHeight="1">
      <c r="A153" s="34"/>
      <c r="B153" s="35"/>
      <c r="C153" s="200" t="s">
        <v>280</v>
      </c>
      <c r="D153" s="200" t="s">
        <v>209</v>
      </c>
      <c r="E153" s="201" t="s">
        <v>1131</v>
      </c>
      <c r="F153" s="202" t="s">
        <v>1132</v>
      </c>
      <c r="G153" s="203" t="s">
        <v>1076</v>
      </c>
      <c r="H153" s="204">
        <v>20</v>
      </c>
      <c r="I153" s="205"/>
      <c r="J153" s="206">
        <f>ROUND(I153*H153,2)</f>
        <v>0</v>
      </c>
      <c r="K153" s="207"/>
      <c r="L153" s="39"/>
      <c r="M153" s="248" t="s">
        <v>1</v>
      </c>
      <c r="N153" s="249" t="s">
        <v>40</v>
      </c>
      <c r="O153" s="250"/>
      <c r="P153" s="251">
        <f>O153*H153</f>
        <v>0</v>
      </c>
      <c r="Q153" s="251">
        <v>0</v>
      </c>
      <c r="R153" s="251">
        <f>Q153*H153</f>
        <v>0</v>
      </c>
      <c r="S153" s="251">
        <v>0</v>
      </c>
      <c r="T153" s="252">
        <f>S153*H153</f>
        <v>0</v>
      </c>
      <c r="U153" s="34"/>
      <c r="V153" s="34"/>
      <c r="W153" s="34"/>
      <c r="X153" s="34"/>
      <c r="Y153" s="34"/>
      <c r="Z153" s="34"/>
      <c r="AA153" s="34"/>
      <c r="AB153" s="34"/>
      <c r="AC153" s="34"/>
      <c r="AD153" s="34"/>
      <c r="AE153" s="34"/>
      <c r="AR153" s="212" t="s">
        <v>1129</v>
      </c>
      <c r="AT153" s="212" t="s">
        <v>209</v>
      </c>
      <c r="AU153" s="212" t="s">
        <v>81</v>
      </c>
      <c r="AY153" s="17" t="s">
        <v>207</v>
      </c>
      <c r="BE153" s="213">
        <f>IF(N153="základná",J153,0)</f>
        <v>0</v>
      </c>
      <c r="BF153" s="213">
        <f>IF(N153="znížená",J153,0)</f>
        <v>0</v>
      </c>
      <c r="BG153" s="213">
        <f>IF(N153="zákl. prenesená",J153,0)</f>
        <v>0</v>
      </c>
      <c r="BH153" s="213">
        <f>IF(N153="zníž. prenesená",J153,0)</f>
        <v>0</v>
      </c>
      <c r="BI153" s="213">
        <f>IF(N153="nulová",J153,0)</f>
        <v>0</v>
      </c>
      <c r="BJ153" s="17" t="s">
        <v>87</v>
      </c>
      <c r="BK153" s="213">
        <f>ROUND(I153*H153,2)</f>
        <v>0</v>
      </c>
      <c r="BL153" s="17" t="s">
        <v>1129</v>
      </c>
      <c r="BM153" s="212" t="s">
        <v>1133</v>
      </c>
    </row>
    <row r="154" spans="1:65" s="2" customFormat="1" ht="6.9" customHeight="1">
      <c r="A154" s="34"/>
      <c r="B154" s="58"/>
      <c r="C154" s="59"/>
      <c r="D154" s="59"/>
      <c r="E154" s="59"/>
      <c r="F154" s="59"/>
      <c r="G154" s="59"/>
      <c r="H154" s="59"/>
      <c r="I154" s="59"/>
      <c r="J154" s="59"/>
      <c r="K154" s="59"/>
      <c r="L154" s="39"/>
      <c r="M154" s="34"/>
      <c r="O154" s="34"/>
      <c r="P154" s="34"/>
      <c r="Q154" s="34"/>
      <c r="R154" s="34"/>
      <c r="S154" s="34"/>
      <c r="T154" s="34"/>
      <c r="U154" s="34"/>
      <c r="V154" s="34"/>
      <c r="W154" s="34"/>
      <c r="X154" s="34"/>
      <c r="Y154" s="34"/>
      <c r="Z154" s="34"/>
      <c r="AA154" s="34"/>
      <c r="AB154" s="34"/>
      <c r="AC154" s="34"/>
      <c r="AD154" s="34"/>
      <c r="AE154" s="34"/>
    </row>
  </sheetData>
  <sheetProtection algorithmName="SHA-512" hashValue="QusoaYmQ/Lr2sAKB/DmRXm6v7Dfp5m5+SPUBxq8H3HpLz3GXmYM4u+i59l4eEiOvfx+cZ949DY1kj5xgfIz/TA==" saltValue="ZdJNfvQQksWqZHoCyETJe7JU25i0X7TtXu6JhK6oxVmhXsUqjoMniqE26DKcdpqxSh6Hyip4/l3URZYhpMrpUQ==" spinCount="100000" sheet="1" objects="1" scenarios="1" formatColumns="0" formatRows="0" autoFilter="0"/>
  <autoFilter ref="C126:K153"/>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55"/>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137</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2" customFormat="1" ht="12" customHeight="1">
      <c r="A8" s="34"/>
      <c r="B8" s="39"/>
      <c r="C8" s="34"/>
      <c r="D8" s="123" t="s">
        <v>175</v>
      </c>
      <c r="E8" s="34"/>
      <c r="F8" s="34"/>
      <c r="G8" s="34"/>
      <c r="H8" s="34"/>
      <c r="I8" s="34"/>
      <c r="J8" s="34"/>
      <c r="K8" s="34"/>
      <c r="L8" s="55"/>
      <c r="S8" s="34"/>
      <c r="T8" s="34"/>
      <c r="U8" s="34"/>
      <c r="V8" s="34"/>
      <c r="W8" s="34"/>
      <c r="X8" s="34"/>
      <c r="Y8" s="34"/>
      <c r="Z8" s="34"/>
      <c r="AA8" s="34"/>
      <c r="AB8" s="34"/>
      <c r="AC8" s="34"/>
      <c r="AD8" s="34"/>
      <c r="AE8" s="34"/>
    </row>
    <row r="9" spans="1:46" s="2" customFormat="1" ht="16.5" customHeight="1">
      <c r="A9" s="34"/>
      <c r="B9" s="39"/>
      <c r="C9" s="34"/>
      <c r="D9" s="34"/>
      <c r="E9" s="319" t="s">
        <v>1134</v>
      </c>
      <c r="F9" s="318"/>
      <c r="G9" s="318"/>
      <c r="H9" s="318"/>
      <c r="I9" s="34"/>
      <c r="J9" s="34"/>
      <c r="K9" s="34"/>
      <c r="L9" s="55"/>
      <c r="S9" s="34"/>
      <c r="T9" s="34"/>
      <c r="U9" s="34"/>
      <c r="V9" s="34"/>
      <c r="W9" s="34"/>
      <c r="X9" s="34"/>
      <c r="Y9" s="34"/>
      <c r="Z9" s="34"/>
      <c r="AA9" s="34"/>
      <c r="AB9" s="34"/>
      <c r="AC9" s="34"/>
      <c r="AD9" s="34"/>
      <c r="AE9" s="34"/>
    </row>
    <row r="10" spans="1:46" s="2" customFormat="1">
      <c r="A10" s="34"/>
      <c r="B10" s="39"/>
      <c r="C10" s="34"/>
      <c r="D10" s="34"/>
      <c r="E10" s="34"/>
      <c r="F10" s="34"/>
      <c r="G10" s="34"/>
      <c r="H10" s="34"/>
      <c r="I10" s="34"/>
      <c r="J10" s="34"/>
      <c r="K10" s="34"/>
      <c r="L10" s="55"/>
      <c r="S10" s="34"/>
      <c r="T10" s="34"/>
      <c r="U10" s="34"/>
      <c r="V10" s="34"/>
      <c r="W10" s="34"/>
      <c r="X10" s="34"/>
      <c r="Y10" s="34"/>
      <c r="Z10" s="34"/>
      <c r="AA10" s="34"/>
      <c r="AB10" s="34"/>
      <c r="AC10" s="34"/>
      <c r="AD10" s="34"/>
      <c r="AE10" s="34"/>
    </row>
    <row r="11" spans="1:46" s="2" customFormat="1" ht="12" customHeight="1">
      <c r="A11" s="34"/>
      <c r="B11" s="39"/>
      <c r="C11" s="34"/>
      <c r="D11" s="123" t="s">
        <v>17</v>
      </c>
      <c r="E11" s="34"/>
      <c r="F11" s="114" t="s">
        <v>1</v>
      </c>
      <c r="G11" s="34"/>
      <c r="H11" s="34"/>
      <c r="I11" s="123" t="s">
        <v>18</v>
      </c>
      <c r="J11" s="114" t="s">
        <v>1</v>
      </c>
      <c r="K11" s="34"/>
      <c r="L11" s="55"/>
      <c r="S11" s="34"/>
      <c r="T11" s="34"/>
      <c r="U11" s="34"/>
      <c r="V11" s="34"/>
      <c r="W11" s="34"/>
      <c r="X11" s="34"/>
      <c r="Y11" s="34"/>
      <c r="Z11" s="34"/>
      <c r="AA11" s="34"/>
      <c r="AB11" s="34"/>
      <c r="AC11" s="34"/>
      <c r="AD11" s="34"/>
      <c r="AE11" s="34"/>
    </row>
    <row r="12" spans="1:46" s="2" customFormat="1" ht="12" customHeight="1">
      <c r="A12" s="34"/>
      <c r="B12" s="39"/>
      <c r="C12" s="34"/>
      <c r="D12" s="123" t="s">
        <v>19</v>
      </c>
      <c r="E12" s="34"/>
      <c r="F12" s="114" t="s">
        <v>20</v>
      </c>
      <c r="G12" s="34"/>
      <c r="H12" s="34"/>
      <c r="I12" s="123" t="s">
        <v>21</v>
      </c>
      <c r="J12" s="124">
        <f>'Rekapitulácia stavby'!AN8</f>
        <v>44676</v>
      </c>
      <c r="K12" s="34"/>
      <c r="L12" s="55"/>
      <c r="S12" s="34"/>
      <c r="T12" s="34"/>
      <c r="U12" s="34"/>
      <c r="V12" s="34"/>
      <c r="W12" s="34"/>
      <c r="X12" s="34"/>
      <c r="Y12" s="34"/>
      <c r="Z12" s="34"/>
      <c r="AA12" s="34"/>
      <c r="AB12" s="34"/>
      <c r="AC12" s="34"/>
      <c r="AD12" s="34"/>
      <c r="AE12" s="34"/>
    </row>
    <row r="13" spans="1:46" s="2" customFormat="1" ht="10.8" customHeight="1">
      <c r="A13" s="34"/>
      <c r="B13" s="39"/>
      <c r="C13" s="34"/>
      <c r="D13" s="34"/>
      <c r="E13" s="34"/>
      <c r="F13" s="34"/>
      <c r="G13" s="34"/>
      <c r="H13" s="34"/>
      <c r="I13" s="34"/>
      <c r="J13" s="34"/>
      <c r="K13" s="34"/>
      <c r="L13" s="55"/>
      <c r="S13" s="34"/>
      <c r="T13" s="34"/>
      <c r="U13" s="34"/>
      <c r="V13" s="34"/>
      <c r="W13" s="34"/>
      <c r="X13" s="34"/>
      <c r="Y13" s="34"/>
      <c r="Z13" s="34"/>
      <c r="AA13" s="34"/>
      <c r="AB13" s="34"/>
      <c r="AC13" s="34"/>
      <c r="AD13" s="34"/>
      <c r="AE13" s="34"/>
    </row>
    <row r="14" spans="1:46" s="2" customFormat="1" ht="12" customHeight="1">
      <c r="A14" s="34"/>
      <c r="B14" s="39"/>
      <c r="C14" s="34"/>
      <c r="D14" s="123" t="s">
        <v>22</v>
      </c>
      <c r="E14" s="34"/>
      <c r="F14" s="34"/>
      <c r="G14" s="34"/>
      <c r="H14" s="34"/>
      <c r="I14" s="123" t="s">
        <v>23</v>
      </c>
      <c r="J14" s="114" t="s">
        <v>1</v>
      </c>
      <c r="K14" s="34"/>
      <c r="L14" s="55"/>
      <c r="S14" s="34"/>
      <c r="T14" s="34"/>
      <c r="U14" s="34"/>
      <c r="V14" s="34"/>
      <c r="W14" s="34"/>
      <c r="X14" s="34"/>
      <c r="Y14" s="34"/>
      <c r="Z14" s="34"/>
      <c r="AA14" s="34"/>
      <c r="AB14" s="34"/>
      <c r="AC14" s="34"/>
      <c r="AD14" s="34"/>
      <c r="AE14" s="34"/>
    </row>
    <row r="15" spans="1:46" s="2" customFormat="1" ht="18" customHeight="1">
      <c r="A15" s="34"/>
      <c r="B15" s="39"/>
      <c r="C15" s="34"/>
      <c r="D15" s="34"/>
      <c r="E15" s="114" t="s">
        <v>24</v>
      </c>
      <c r="F15" s="34"/>
      <c r="G15" s="34"/>
      <c r="H15" s="34"/>
      <c r="I15" s="123" t="s">
        <v>25</v>
      </c>
      <c r="J15" s="114" t="s">
        <v>1</v>
      </c>
      <c r="K15" s="34"/>
      <c r="L15" s="55"/>
      <c r="S15" s="34"/>
      <c r="T15" s="34"/>
      <c r="U15" s="34"/>
      <c r="V15" s="34"/>
      <c r="W15" s="34"/>
      <c r="X15" s="34"/>
      <c r="Y15" s="34"/>
      <c r="Z15" s="34"/>
      <c r="AA15" s="34"/>
      <c r="AB15" s="34"/>
      <c r="AC15" s="34"/>
      <c r="AD15" s="34"/>
      <c r="AE15" s="34"/>
    </row>
    <row r="16" spans="1:46" s="2" customFormat="1" ht="6.9" customHeight="1">
      <c r="A16" s="34"/>
      <c r="B16" s="39"/>
      <c r="C16" s="34"/>
      <c r="D16" s="34"/>
      <c r="E16" s="34"/>
      <c r="F16" s="34"/>
      <c r="G16" s="34"/>
      <c r="H16" s="34"/>
      <c r="I16" s="34"/>
      <c r="J16" s="34"/>
      <c r="K16" s="34"/>
      <c r="L16" s="55"/>
      <c r="S16" s="34"/>
      <c r="T16" s="34"/>
      <c r="U16" s="34"/>
      <c r="V16" s="34"/>
      <c r="W16" s="34"/>
      <c r="X16" s="34"/>
      <c r="Y16" s="34"/>
      <c r="Z16" s="34"/>
      <c r="AA16" s="34"/>
      <c r="AB16" s="34"/>
      <c r="AC16" s="34"/>
      <c r="AD16" s="34"/>
      <c r="AE16" s="34"/>
    </row>
    <row r="17" spans="1:31" s="2" customFormat="1" ht="12" customHeight="1">
      <c r="A17" s="34"/>
      <c r="B17" s="39"/>
      <c r="C17" s="34"/>
      <c r="D17" s="123" t="s">
        <v>26</v>
      </c>
      <c r="E17" s="34"/>
      <c r="F17" s="34"/>
      <c r="G17" s="34"/>
      <c r="H17" s="34"/>
      <c r="I17" s="123" t="s">
        <v>23</v>
      </c>
      <c r="J17" s="30" t="str">
        <f>'Rekapitulácia stavby'!AN13</f>
        <v>Vyplň údaj</v>
      </c>
      <c r="K17" s="34"/>
      <c r="L17" s="55"/>
      <c r="S17" s="34"/>
      <c r="T17" s="34"/>
      <c r="U17" s="34"/>
      <c r="V17" s="34"/>
      <c r="W17" s="34"/>
      <c r="X17" s="34"/>
      <c r="Y17" s="34"/>
      <c r="Z17" s="34"/>
      <c r="AA17" s="34"/>
      <c r="AB17" s="34"/>
      <c r="AC17" s="34"/>
      <c r="AD17" s="34"/>
      <c r="AE17" s="34"/>
    </row>
    <row r="18" spans="1:31" s="2" customFormat="1" ht="18" customHeight="1">
      <c r="A18" s="34"/>
      <c r="B18" s="39"/>
      <c r="C18" s="34"/>
      <c r="D18" s="34"/>
      <c r="E18" s="320" t="str">
        <f>'Rekapitulácia stavby'!E14</f>
        <v>Vyplň údaj</v>
      </c>
      <c r="F18" s="321"/>
      <c r="G18" s="321"/>
      <c r="H18" s="321"/>
      <c r="I18" s="123" t="s">
        <v>25</v>
      </c>
      <c r="J18" s="30" t="str">
        <f>'Rekapitulácia stavby'!AN14</f>
        <v>Vyplň údaj</v>
      </c>
      <c r="K18" s="34"/>
      <c r="L18" s="55"/>
      <c r="S18" s="34"/>
      <c r="T18" s="34"/>
      <c r="U18" s="34"/>
      <c r="V18" s="34"/>
      <c r="W18" s="34"/>
      <c r="X18" s="34"/>
      <c r="Y18" s="34"/>
      <c r="Z18" s="34"/>
      <c r="AA18" s="34"/>
      <c r="AB18" s="34"/>
      <c r="AC18" s="34"/>
      <c r="AD18" s="34"/>
      <c r="AE18" s="34"/>
    </row>
    <row r="19" spans="1:31" s="2" customFormat="1" ht="6.9" customHeight="1">
      <c r="A19" s="34"/>
      <c r="B19" s="39"/>
      <c r="C19" s="34"/>
      <c r="D19" s="34"/>
      <c r="E19" s="34"/>
      <c r="F19" s="34"/>
      <c r="G19" s="34"/>
      <c r="H19" s="34"/>
      <c r="I19" s="34"/>
      <c r="J19" s="34"/>
      <c r="K19" s="34"/>
      <c r="L19" s="55"/>
      <c r="S19" s="34"/>
      <c r="T19" s="34"/>
      <c r="U19" s="34"/>
      <c r="V19" s="34"/>
      <c r="W19" s="34"/>
      <c r="X19" s="34"/>
      <c r="Y19" s="34"/>
      <c r="Z19" s="34"/>
      <c r="AA19" s="34"/>
      <c r="AB19" s="34"/>
      <c r="AC19" s="34"/>
      <c r="AD19" s="34"/>
      <c r="AE19" s="34"/>
    </row>
    <row r="20" spans="1:31" s="2" customFormat="1" ht="12" customHeight="1">
      <c r="A20" s="34"/>
      <c r="B20" s="39"/>
      <c r="C20" s="34"/>
      <c r="D20" s="123" t="s">
        <v>28</v>
      </c>
      <c r="E20" s="34"/>
      <c r="F20" s="34"/>
      <c r="G20" s="34"/>
      <c r="H20" s="34"/>
      <c r="I20" s="123" t="s">
        <v>23</v>
      </c>
      <c r="J20" s="114" t="s">
        <v>1</v>
      </c>
      <c r="K20" s="34"/>
      <c r="L20" s="55"/>
      <c r="S20" s="34"/>
      <c r="T20" s="34"/>
      <c r="U20" s="34"/>
      <c r="V20" s="34"/>
      <c r="W20" s="34"/>
      <c r="X20" s="34"/>
      <c r="Y20" s="34"/>
      <c r="Z20" s="34"/>
      <c r="AA20" s="34"/>
      <c r="AB20" s="34"/>
      <c r="AC20" s="34"/>
      <c r="AD20" s="34"/>
      <c r="AE20" s="34"/>
    </row>
    <row r="21" spans="1:31" s="2" customFormat="1" ht="18" customHeight="1">
      <c r="A21" s="34"/>
      <c r="B21" s="39"/>
      <c r="C21" s="34"/>
      <c r="D21" s="34"/>
      <c r="E21" s="114" t="s">
        <v>29</v>
      </c>
      <c r="F21" s="34"/>
      <c r="G21" s="34"/>
      <c r="H21" s="34"/>
      <c r="I21" s="123" t="s">
        <v>25</v>
      </c>
      <c r="J21" s="114" t="s">
        <v>1</v>
      </c>
      <c r="K21" s="34"/>
      <c r="L21" s="55"/>
      <c r="S21" s="34"/>
      <c r="T21" s="34"/>
      <c r="U21" s="34"/>
      <c r="V21" s="34"/>
      <c r="W21" s="34"/>
      <c r="X21" s="34"/>
      <c r="Y21" s="34"/>
      <c r="Z21" s="34"/>
      <c r="AA21" s="34"/>
      <c r="AB21" s="34"/>
      <c r="AC21" s="34"/>
      <c r="AD21" s="34"/>
      <c r="AE21" s="34"/>
    </row>
    <row r="22" spans="1:31" s="2" customFormat="1" ht="6.9" customHeight="1">
      <c r="A22" s="34"/>
      <c r="B22" s="39"/>
      <c r="C22" s="34"/>
      <c r="D22" s="34"/>
      <c r="E22" s="34"/>
      <c r="F22" s="34"/>
      <c r="G22" s="34"/>
      <c r="H22" s="34"/>
      <c r="I22" s="34"/>
      <c r="J22" s="34"/>
      <c r="K22" s="34"/>
      <c r="L22" s="55"/>
      <c r="S22" s="34"/>
      <c r="T22" s="34"/>
      <c r="U22" s="34"/>
      <c r="V22" s="34"/>
      <c r="W22" s="34"/>
      <c r="X22" s="34"/>
      <c r="Y22" s="34"/>
      <c r="Z22" s="34"/>
      <c r="AA22" s="34"/>
      <c r="AB22" s="34"/>
      <c r="AC22" s="34"/>
      <c r="AD22" s="34"/>
      <c r="AE22" s="34"/>
    </row>
    <row r="23" spans="1:31" s="2" customFormat="1" ht="12" customHeight="1">
      <c r="A23" s="34"/>
      <c r="B23" s="39"/>
      <c r="C23" s="34"/>
      <c r="D23" s="123" t="s">
        <v>31</v>
      </c>
      <c r="E23" s="34"/>
      <c r="F23" s="34"/>
      <c r="G23" s="34"/>
      <c r="H23" s="34"/>
      <c r="I23" s="123" t="s">
        <v>23</v>
      </c>
      <c r="J23" s="114" t="s">
        <v>1</v>
      </c>
      <c r="K23" s="34"/>
      <c r="L23" s="55"/>
      <c r="S23" s="34"/>
      <c r="T23" s="34"/>
      <c r="U23" s="34"/>
      <c r="V23" s="34"/>
      <c r="W23" s="34"/>
      <c r="X23" s="34"/>
      <c r="Y23" s="34"/>
      <c r="Z23" s="34"/>
      <c r="AA23" s="34"/>
      <c r="AB23" s="34"/>
      <c r="AC23" s="34"/>
      <c r="AD23" s="34"/>
      <c r="AE23" s="34"/>
    </row>
    <row r="24" spans="1:31" s="2" customFormat="1" ht="18" customHeight="1">
      <c r="A24" s="34"/>
      <c r="B24" s="39"/>
      <c r="C24" s="34"/>
      <c r="D24" s="34"/>
      <c r="E24" s="114" t="s">
        <v>32</v>
      </c>
      <c r="F24" s="34"/>
      <c r="G24" s="34"/>
      <c r="H24" s="34"/>
      <c r="I24" s="123" t="s">
        <v>25</v>
      </c>
      <c r="J24" s="114" t="s">
        <v>1</v>
      </c>
      <c r="K24" s="34"/>
      <c r="L24" s="55"/>
      <c r="S24" s="34"/>
      <c r="T24" s="34"/>
      <c r="U24" s="34"/>
      <c r="V24" s="34"/>
      <c r="W24" s="34"/>
      <c r="X24" s="34"/>
      <c r="Y24" s="34"/>
      <c r="Z24" s="34"/>
      <c r="AA24" s="34"/>
      <c r="AB24" s="34"/>
      <c r="AC24" s="34"/>
      <c r="AD24" s="34"/>
      <c r="AE24" s="34"/>
    </row>
    <row r="25" spans="1:31" s="2" customFormat="1" ht="6.9" customHeight="1">
      <c r="A25" s="34"/>
      <c r="B25" s="39"/>
      <c r="C25" s="34"/>
      <c r="D25" s="34"/>
      <c r="E25" s="34"/>
      <c r="F25" s="34"/>
      <c r="G25" s="34"/>
      <c r="H25" s="34"/>
      <c r="I25" s="34"/>
      <c r="J25" s="34"/>
      <c r="K25" s="34"/>
      <c r="L25" s="55"/>
      <c r="S25" s="34"/>
      <c r="T25" s="34"/>
      <c r="U25" s="34"/>
      <c r="V25" s="34"/>
      <c r="W25" s="34"/>
      <c r="X25" s="34"/>
      <c r="Y25" s="34"/>
      <c r="Z25" s="34"/>
      <c r="AA25" s="34"/>
      <c r="AB25" s="34"/>
      <c r="AC25" s="34"/>
      <c r="AD25" s="34"/>
      <c r="AE25" s="34"/>
    </row>
    <row r="26" spans="1:31" s="2" customFormat="1" ht="12" customHeight="1">
      <c r="A26" s="34"/>
      <c r="B26" s="39"/>
      <c r="C26" s="34"/>
      <c r="D26" s="123" t="s">
        <v>33</v>
      </c>
      <c r="E26" s="34"/>
      <c r="F26" s="34"/>
      <c r="G26" s="34"/>
      <c r="H26" s="34"/>
      <c r="I26" s="34"/>
      <c r="J26" s="34"/>
      <c r="K26" s="34"/>
      <c r="L26" s="55"/>
      <c r="S26" s="34"/>
      <c r="T26" s="34"/>
      <c r="U26" s="34"/>
      <c r="V26" s="34"/>
      <c r="W26" s="34"/>
      <c r="X26" s="34"/>
      <c r="Y26" s="34"/>
      <c r="Z26" s="34"/>
      <c r="AA26" s="34"/>
      <c r="AB26" s="34"/>
      <c r="AC26" s="34"/>
      <c r="AD26" s="34"/>
      <c r="AE26" s="34"/>
    </row>
    <row r="27" spans="1:31" s="8" customFormat="1" ht="16.5" customHeight="1">
      <c r="A27" s="125"/>
      <c r="B27" s="126"/>
      <c r="C27" s="125"/>
      <c r="D27" s="125"/>
      <c r="E27" s="322" t="s">
        <v>1</v>
      </c>
      <c r="F27" s="322"/>
      <c r="G27" s="322"/>
      <c r="H27" s="322"/>
      <c r="I27" s="125"/>
      <c r="J27" s="125"/>
      <c r="K27" s="125"/>
      <c r="L27" s="127"/>
      <c r="S27" s="125"/>
      <c r="T27" s="125"/>
      <c r="U27" s="125"/>
      <c r="V27" s="125"/>
      <c r="W27" s="125"/>
      <c r="X27" s="125"/>
      <c r="Y27" s="125"/>
      <c r="Z27" s="125"/>
      <c r="AA27" s="125"/>
      <c r="AB27" s="125"/>
      <c r="AC27" s="125"/>
      <c r="AD27" s="125"/>
      <c r="AE27" s="125"/>
    </row>
    <row r="28" spans="1:31" s="2" customFormat="1" ht="6.9" customHeight="1">
      <c r="A28" s="34"/>
      <c r="B28" s="39"/>
      <c r="C28" s="34"/>
      <c r="D28" s="34"/>
      <c r="E28" s="34"/>
      <c r="F28" s="34"/>
      <c r="G28" s="34"/>
      <c r="H28" s="34"/>
      <c r="I28" s="34"/>
      <c r="J28" s="34"/>
      <c r="K28" s="34"/>
      <c r="L28" s="55"/>
      <c r="S28" s="34"/>
      <c r="T28" s="34"/>
      <c r="U28" s="34"/>
      <c r="V28" s="34"/>
      <c r="W28" s="34"/>
      <c r="X28" s="34"/>
      <c r="Y28" s="34"/>
      <c r="Z28" s="34"/>
      <c r="AA28" s="34"/>
      <c r="AB28" s="34"/>
      <c r="AC28" s="34"/>
      <c r="AD28" s="34"/>
      <c r="AE28" s="34"/>
    </row>
    <row r="29" spans="1:31" s="2" customFormat="1" ht="6.9" customHeight="1">
      <c r="A29" s="34"/>
      <c r="B29" s="39"/>
      <c r="C29" s="34"/>
      <c r="D29" s="128"/>
      <c r="E29" s="128"/>
      <c r="F29" s="128"/>
      <c r="G29" s="128"/>
      <c r="H29" s="128"/>
      <c r="I29" s="128"/>
      <c r="J29" s="128"/>
      <c r="K29" s="128"/>
      <c r="L29" s="55"/>
      <c r="S29" s="34"/>
      <c r="T29" s="34"/>
      <c r="U29" s="34"/>
      <c r="V29" s="34"/>
      <c r="W29" s="34"/>
      <c r="X29" s="34"/>
      <c r="Y29" s="34"/>
      <c r="Z29" s="34"/>
      <c r="AA29" s="34"/>
      <c r="AB29" s="34"/>
      <c r="AC29" s="34"/>
      <c r="AD29" s="34"/>
      <c r="AE29" s="34"/>
    </row>
    <row r="30" spans="1:31" s="2" customFormat="1" ht="25.35" customHeight="1">
      <c r="A30" s="34"/>
      <c r="B30" s="39"/>
      <c r="C30" s="34"/>
      <c r="D30" s="129" t="s">
        <v>34</v>
      </c>
      <c r="E30" s="34"/>
      <c r="F30" s="34"/>
      <c r="G30" s="34"/>
      <c r="H30" s="34"/>
      <c r="I30" s="34"/>
      <c r="J30" s="130">
        <f>ROUND(J126, 2)</f>
        <v>0</v>
      </c>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14.4" customHeight="1">
      <c r="A32" s="34"/>
      <c r="B32" s="39"/>
      <c r="C32" s="34"/>
      <c r="D32" s="34"/>
      <c r="E32" s="34"/>
      <c r="F32" s="131" t="s">
        <v>36</v>
      </c>
      <c r="G32" s="34"/>
      <c r="H32" s="34"/>
      <c r="I32" s="131" t="s">
        <v>35</v>
      </c>
      <c r="J32" s="131" t="s">
        <v>37</v>
      </c>
      <c r="K32" s="34"/>
      <c r="L32" s="55"/>
      <c r="S32" s="34"/>
      <c r="T32" s="34"/>
      <c r="U32" s="34"/>
      <c r="V32" s="34"/>
      <c r="W32" s="34"/>
      <c r="X32" s="34"/>
      <c r="Y32" s="34"/>
      <c r="Z32" s="34"/>
      <c r="AA32" s="34"/>
      <c r="AB32" s="34"/>
      <c r="AC32" s="34"/>
      <c r="AD32" s="34"/>
      <c r="AE32" s="34"/>
    </row>
    <row r="33" spans="1:31" s="2" customFormat="1" ht="14.4" customHeight="1">
      <c r="A33" s="34"/>
      <c r="B33" s="39"/>
      <c r="C33" s="34"/>
      <c r="D33" s="132" t="s">
        <v>38</v>
      </c>
      <c r="E33" s="133" t="s">
        <v>39</v>
      </c>
      <c r="F33" s="134">
        <f>ROUND((SUM(BE126:BE254)),  2)</f>
        <v>0</v>
      </c>
      <c r="G33" s="135"/>
      <c r="H33" s="135"/>
      <c r="I33" s="136">
        <v>0.2</v>
      </c>
      <c r="J33" s="134">
        <f>ROUND(((SUM(BE126:BE254))*I33),  2)</f>
        <v>0</v>
      </c>
      <c r="K33" s="34"/>
      <c r="L33" s="55"/>
      <c r="S33" s="34"/>
      <c r="T33" s="34"/>
      <c r="U33" s="34"/>
      <c r="V33" s="34"/>
      <c r="W33" s="34"/>
      <c r="X33" s="34"/>
      <c r="Y33" s="34"/>
      <c r="Z33" s="34"/>
      <c r="AA33" s="34"/>
      <c r="AB33" s="34"/>
      <c r="AC33" s="34"/>
      <c r="AD33" s="34"/>
      <c r="AE33" s="34"/>
    </row>
    <row r="34" spans="1:31" s="2" customFormat="1" ht="14.4" customHeight="1">
      <c r="A34" s="34"/>
      <c r="B34" s="39"/>
      <c r="C34" s="34"/>
      <c r="D34" s="34"/>
      <c r="E34" s="133" t="s">
        <v>40</v>
      </c>
      <c r="F34" s="134">
        <f>ROUND((SUM(BF126:BF254)),  2)</f>
        <v>0</v>
      </c>
      <c r="G34" s="135"/>
      <c r="H34" s="135"/>
      <c r="I34" s="136">
        <v>0.2</v>
      </c>
      <c r="J34" s="134">
        <f>ROUND(((SUM(BF126:BF254))*I34),  2)</f>
        <v>0</v>
      </c>
      <c r="K34" s="34"/>
      <c r="L34" s="55"/>
      <c r="S34" s="34"/>
      <c r="T34" s="34"/>
      <c r="U34" s="34"/>
      <c r="V34" s="34"/>
      <c r="W34" s="34"/>
      <c r="X34" s="34"/>
      <c r="Y34" s="34"/>
      <c r="Z34" s="34"/>
      <c r="AA34" s="34"/>
      <c r="AB34" s="34"/>
      <c r="AC34" s="34"/>
      <c r="AD34" s="34"/>
      <c r="AE34" s="34"/>
    </row>
    <row r="35" spans="1:31" s="2" customFormat="1" ht="14.4" hidden="1" customHeight="1">
      <c r="A35" s="34"/>
      <c r="B35" s="39"/>
      <c r="C35" s="34"/>
      <c r="D35" s="34"/>
      <c r="E35" s="123" t="s">
        <v>41</v>
      </c>
      <c r="F35" s="137">
        <f>ROUND((SUM(BG126:BG254)),  2)</f>
        <v>0</v>
      </c>
      <c r="G35" s="34"/>
      <c r="H35" s="34"/>
      <c r="I35" s="138">
        <v>0.2</v>
      </c>
      <c r="J35" s="137">
        <f>0</f>
        <v>0</v>
      </c>
      <c r="K35" s="34"/>
      <c r="L35" s="55"/>
      <c r="S35" s="34"/>
      <c r="T35" s="34"/>
      <c r="U35" s="34"/>
      <c r="V35" s="34"/>
      <c r="W35" s="34"/>
      <c r="X35" s="34"/>
      <c r="Y35" s="34"/>
      <c r="Z35" s="34"/>
      <c r="AA35" s="34"/>
      <c r="AB35" s="34"/>
      <c r="AC35" s="34"/>
      <c r="AD35" s="34"/>
      <c r="AE35" s="34"/>
    </row>
    <row r="36" spans="1:31" s="2" customFormat="1" ht="14.4" hidden="1" customHeight="1">
      <c r="A36" s="34"/>
      <c r="B36" s="39"/>
      <c r="C36" s="34"/>
      <c r="D36" s="34"/>
      <c r="E36" s="123" t="s">
        <v>42</v>
      </c>
      <c r="F36" s="137">
        <f>ROUND((SUM(BH126:BH254)),  2)</f>
        <v>0</v>
      </c>
      <c r="G36" s="34"/>
      <c r="H36" s="34"/>
      <c r="I36" s="138">
        <v>0.2</v>
      </c>
      <c r="J36" s="137">
        <f>0</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33" t="s">
        <v>43</v>
      </c>
      <c r="F37" s="134">
        <f>ROUND((SUM(BI126:BI254)),  2)</f>
        <v>0</v>
      </c>
      <c r="G37" s="135"/>
      <c r="H37" s="135"/>
      <c r="I37" s="136">
        <v>0</v>
      </c>
      <c r="J37" s="134">
        <f>0</f>
        <v>0</v>
      </c>
      <c r="K37" s="34"/>
      <c r="L37" s="55"/>
      <c r="S37" s="34"/>
      <c r="T37" s="34"/>
      <c r="U37" s="34"/>
      <c r="V37" s="34"/>
      <c r="W37" s="34"/>
      <c r="X37" s="34"/>
      <c r="Y37" s="34"/>
      <c r="Z37" s="34"/>
      <c r="AA37" s="34"/>
      <c r="AB37" s="34"/>
      <c r="AC37" s="34"/>
      <c r="AD37" s="34"/>
      <c r="AE37" s="34"/>
    </row>
    <row r="38" spans="1:31" s="2" customFormat="1" ht="6.9" customHeight="1">
      <c r="A38" s="34"/>
      <c r="B38" s="39"/>
      <c r="C38" s="34"/>
      <c r="D38" s="34"/>
      <c r="E38" s="34"/>
      <c r="F38" s="34"/>
      <c r="G38" s="34"/>
      <c r="H38" s="34"/>
      <c r="I38" s="34"/>
      <c r="J38" s="34"/>
      <c r="K38" s="34"/>
      <c r="L38" s="55"/>
      <c r="S38" s="34"/>
      <c r="T38" s="34"/>
      <c r="U38" s="34"/>
      <c r="V38" s="34"/>
      <c r="W38" s="34"/>
      <c r="X38" s="34"/>
      <c r="Y38" s="34"/>
      <c r="Z38" s="34"/>
      <c r="AA38" s="34"/>
      <c r="AB38" s="34"/>
      <c r="AC38" s="34"/>
      <c r="AD38" s="34"/>
      <c r="AE38" s="34"/>
    </row>
    <row r="39" spans="1:31" s="2" customFormat="1" ht="25.35" customHeight="1">
      <c r="A39" s="34"/>
      <c r="B39" s="39"/>
      <c r="C39" s="139"/>
      <c r="D39" s="140" t="s">
        <v>44</v>
      </c>
      <c r="E39" s="141"/>
      <c r="F39" s="141"/>
      <c r="G39" s="142" t="s">
        <v>45</v>
      </c>
      <c r="H39" s="143" t="s">
        <v>46</v>
      </c>
      <c r="I39" s="141"/>
      <c r="J39" s="144">
        <f>SUM(J30:J37)</f>
        <v>0</v>
      </c>
      <c r="K39" s="145"/>
      <c r="L39" s="55"/>
      <c r="S39" s="34"/>
      <c r="T39" s="34"/>
      <c r="U39" s="34"/>
      <c r="V39" s="34"/>
      <c r="W39" s="34"/>
      <c r="X39" s="34"/>
      <c r="Y39" s="34"/>
      <c r="Z39" s="34"/>
      <c r="AA39" s="34"/>
      <c r="AB39" s="34"/>
      <c r="AC39" s="34"/>
      <c r="AD39" s="34"/>
      <c r="AE39" s="34"/>
    </row>
    <row r="40" spans="1:31" s="2" customFormat="1" ht="14.4"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1" customFormat="1" ht="14.4" customHeight="1">
      <c r="B41" s="20"/>
      <c r="L41" s="20"/>
    </row>
    <row r="42" spans="1:31" s="1" customFormat="1" ht="14.4" customHeight="1">
      <c r="B42" s="20"/>
      <c r="L42" s="20"/>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47"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47"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47"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47"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47"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47" s="2" customFormat="1" ht="12" customHeight="1">
      <c r="A86" s="34"/>
      <c r="B86" s="35"/>
      <c r="C86" s="29" t="s">
        <v>175</v>
      </c>
      <c r="D86" s="36"/>
      <c r="E86" s="36"/>
      <c r="F86" s="36"/>
      <c r="G86" s="36"/>
      <c r="H86" s="36"/>
      <c r="I86" s="36"/>
      <c r="J86" s="36"/>
      <c r="K86" s="36"/>
      <c r="L86" s="55"/>
      <c r="S86" s="34"/>
      <c r="T86" s="34"/>
      <c r="U86" s="34"/>
      <c r="V86" s="34"/>
      <c r="W86" s="34"/>
      <c r="X86" s="34"/>
      <c r="Y86" s="34"/>
      <c r="Z86" s="34"/>
      <c r="AA86" s="34"/>
      <c r="AB86" s="34"/>
      <c r="AC86" s="34"/>
      <c r="AD86" s="34"/>
      <c r="AE86" s="34"/>
    </row>
    <row r="87" spans="1:47" s="2" customFormat="1" ht="16.5" customHeight="1">
      <c r="A87" s="34"/>
      <c r="B87" s="35"/>
      <c r="C87" s="36"/>
      <c r="D87" s="36"/>
      <c r="E87" s="310" t="str">
        <f>E9</f>
        <v>SO 03 - Komunikácie a spevnené plochy</v>
      </c>
      <c r="F87" s="313"/>
      <c r="G87" s="313"/>
      <c r="H87" s="313"/>
      <c r="I87" s="36"/>
      <c r="J87" s="36"/>
      <c r="K87" s="36"/>
      <c r="L87" s="55"/>
      <c r="S87" s="34"/>
      <c r="T87" s="34"/>
      <c r="U87" s="34"/>
      <c r="V87" s="34"/>
      <c r="W87" s="34"/>
      <c r="X87" s="34"/>
      <c r="Y87" s="34"/>
      <c r="Z87" s="34"/>
      <c r="AA87" s="34"/>
      <c r="AB87" s="34"/>
      <c r="AC87" s="34"/>
      <c r="AD87" s="34"/>
      <c r="AE87" s="34"/>
    </row>
    <row r="88" spans="1:47" s="2" customFormat="1" ht="6.9" customHeight="1">
      <c r="A88" s="34"/>
      <c r="B88" s="35"/>
      <c r="C88" s="36"/>
      <c r="D88" s="36"/>
      <c r="E88" s="36"/>
      <c r="F88" s="36"/>
      <c r="G88" s="36"/>
      <c r="H88" s="36"/>
      <c r="I88" s="36"/>
      <c r="J88" s="36"/>
      <c r="K88" s="36"/>
      <c r="L88" s="55"/>
      <c r="S88" s="34"/>
      <c r="T88" s="34"/>
      <c r="U88" s="34"/>
      <c r="V88" s="34"/>
      <c r="W88" s="34"/>
      <c r="X88" s="34"/>
      <c r="Y88" s="34"/>
      <c r="Z88" s="34"/>
      <c r="AA88" s="34"/>
      <c r="AB88" s="34"/>
      <c r="AC88" s="34"/>
      <c r="AD88" s="34"/>
      <c r="AE88" s="34"/>
    </row>
    <row r="89" spans="1:47" s="2" customFormat="1" ht="12" customHeight="1">
      <c r="A89" s="34"/>
      <c r="B89" s="35"/>
      <c r="C89" s="29" t="s">
        <v>19</v>
      </c>
      <c r="D89" s="36"/>
      <c r="E89" s="36"/>
      <c r="F89" s="27" t="str">
        <f>F12</f>
        <v>Rastislavova 83, Košice</v>
      </c>
      <c r="G89" s="36"/>
      <c r="H89" s="36"/>
      <c r="I89" s="29" t="s">
        <v>21</v>
      </c>
      <c r="J89" s="70">
        <f>IF(J12="","",J12)</f>
        <v>44676</v>
      </c>
      <c r="K89" s="36"/>
      <c r="L89" s="55"/>
      <c r="S89" s="34"/>
      <c r="T89" s="34"/>
      <c r="U89" s="34"/>
      <c r="V89" s="34"/>
      <c r="W89" s="34"/>
      <c r="X89" s="34"/>
      <c r="Y89" s="34"/>
      <c r="Z89" s="34"/>
      <c r="AA89" s="34"/>
      <c r="AB89" s="34"/>
      <c r="AC89" s="34"/>
      <c r="AD89" s="34"/>
      <c r="AE89" s="34"/>
    </row>
    <row r="90" spans="1:47"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47" s="2" customFormat="1" ht="40.049999999999997" customHeight="1">
      <c r="A91" s="34"/>
      <c r="B91" s="35"/>
      <c r="C91" s="29" t="s">
        <v>22</v>
      </c>
      <c r="D91" s="36"/>
      <c r="E91" s="36"/>
      <c r="F91" s="27" t="str">
        <f>E15</f>
        <v>Mesto Košice, Tr.SNP48/A, Košice</v>
      </c>
      <c r="G91" s="36"/>
      <c r="H91" s="36"/>
      <c r="I91" s="29" t="s">
        <v>28</v>
      </c>
      <c r="J91" s="32" t="str">
        <f>E21</f>
        <v>STOA architekti s.r.o., Slovenská 28, Prešov</v>
      </c>
      <c r="K91" s="36"/>
      <c r="L91" s="55"/>
      <c r="S91" s="34"/>
      <c r="T91" s="34"/>
      <c r="U91" s="34"/>
      <c r="V91" s="34"/>
      <c r="W91" s="34"/>
      <c r="X91" s="34"/>
      <c r="Y91" s="34"/>
      <c r="Z91" s="34"/>
      <c r="AA91" s="34"/>
      <c r="AB91" s="34"/>
      <c r="AC91" s="34"/>
      <c r="AD91" s="34"/>
      <c r="AE91" s="34"/>
    </row>
    <row r="92" spans="1:47" s="2" customFormat="1" ht="15.15" customHeight="1">
      <c r="A92" s="34"/>
      <c r="B92" s="35"/>
      <c r="C92" s="29" t="s">
        <v>26</v>
      </c>
      <c r="D92" s="36"/>
      <c r="E92" s="36"/>
      <c r="F92" s="27" t="str">
        <f>IF(E18="","",E18)</f>
        <v>Vyplň údaj</v>
      </c>
      <c r="G92" s="36"/>
      <c r="H92" s="36"/>
      <c r="I92" s="29" t="s">
        <v>31</v>
      </c>
      <c r="J92" s="32" t="str">
        <f>E24</f>
        <v>ing. Ľ. Šáriczká</v>
      </c>
      <c r="K92" s="36"/>
      <c r="L92" s="55"/>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5"/>
      <c r="S93" s="34"/>
      <c r="T93" s="34"/>
      <c r="U93" s="34"/>
      <c r="V93" s="34"/>
      <c r="W93" s="34"/>
      <c r="X93" s="34"/>
      <c r="Y93" s="34"/>
      <c r="Z93" s="34"/>
      <c r="AA93" s="34"/>
      <c r="AB93" s="34"/>
      <c r="AC93" s="34"/>
      <c r="AD93" s="34"/>
      <c r="AE93" s="34"/>
    </row>
    <row r="94" spans="1:47" s="2" customFormat="1" ht="29.25" customHeight="1">
      <c r="A94" s="34"/>
      <c r="B94" s="35"/>
      <c r="C94" s="157" t="s">
        <v>180</v>
      </c>
      <c r="D94" s="158"/>
      <c r="E94" s="158"/>
      <c r="F94" s="158"/>
      <c r="G94" s="158"/>
      <c r="H94" s="158"/>
      <c r="I94" s="158"/>
      <c r="J94" s="159" t="s">
        <v>181</v>
      </c>
      <c r="K94" s="158"/>
      <c r="L94" s="55"/>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47" s="2" customFormat="1" ht="22.8" customHeight="1">
      <c r="A96" s="34"/>
      <c r="B96" s="35"/>
      <c r="C96" s="160" t="s">
        <v>182</v>
      </c>
      <c r="D96" s="36"/>
      <c r="E96" s="36"/>
      <c r="F96" s="36"/>
      <c r="G96" s="36"/>
      <c r="H96" s="36"/>
      <c r="I96" s="36"/>
      <c r="J96" s="88">
        <f>J126</f>
        <v>0</v>
      </c>
      <c r="K96" s="36"/>
      <c r="L96" s="55"/>
      <c r="S96" s="34"/>
      <c r="T96" s="34"/>
      <c r="U96" s="34"/>
      <c r="V96" s="34"/>
      <c r="W96" s="34"/>
      <c r="X96" s="34"/>
      <c r="Y96" s="34"/>
      <c r="Z96" s="34"/>
      <c r="AA96" s="34"/>
      <c r="AB96" s="34"/>
      <c r="AC96" s="34"/>
      <c r="AD96" s="34"/>
      <c r="AE96" s="34"/>
      <c r="AU96" s="17" t="s">
        <v>183</v>
      </c>
    </row>
    <row r="97" spans="1:31" s="9" customFormat="1" ht="24.9" customHeight="1">
      <c r="B97" s="161"/>
      <c r="C97" s="162"/>
      <c r="D97" s="163" t="s">
        <v>1135</v>
      </c>
      <c r="E97" s="164"/>
      <c r="F97" s="164"/>
      <c r="G97" s="164"/>
      <c r="H97" s="164"/>
      <c r="I97" s="164"/>
      <c r="J97" s="165">
        <f>J127</f>
        <v>0</v>
      </c>
      <c r="K97" s="162"/>
      <c r="L97" s="166"/>
    </row>
    <row r="98" spans="1:31" s="10" customFormat="1" ht="19.95" customHeight="1">
      <c r="B98" s="167"/>
      <c r="C98" s="108"/>
      <c r="D98" s="168" t="s">
        <v>1136</v>
      </c>
      <c r="E98" s="169"/>
      <c r="F98" s="169"/>
      <c r="G98" s="169"/>
      <c r="H98" s="169"/>
      <c r="I98" s="169"/>
      <c r="J98" s="170">
        <f>J128</f>
        <v>0</v>
      </c>
      <c r="K98" s="108"/>
      <c r="L98" s="171"/>
    </row>
    <row r="99" spans="1:31" s="10" customFormat="1" ht="19.95" customHeight="1">
      <c r="B99" s="167"/>
      <c r="C99" s="108"/>
      <c r="D99" s="168" t="s">
        <v>1137</v>
      </c>
      <c r="E99" s="169"/>
      <c r="F99" s="169"/>
      <c r="G99" s="169"/>
      <c r="H99" s="169"/>
      <c r="I99" s="169"/>
      <c r="J99" s="170">
        <f>J151</f>
        <v>0</v>
      </c>
      <c r="K99" s="108"/>
      <c r="L99" s="171"/>
    </row>
    <row r="100" spans="1:31" s="10" customFormat="1" ht="19.95" customHeight="1">
      <c r="B100" s="167"/>
      <c r="C100" s="108"/>
      <c r="D100" s="168" t="s">
        <v>1138</v>
      </c>
      <c r="E100" s="169"/>
      <c r="F100" s="169"/>
      <c r="G100" s="169"/>
      <c r="H100" s="169"/>
      <c r="I100" s="169"/>
      <c r="J100" s="170">
        <f>J159</f>
        <v>0</v>
      </c>
      <c r="K100" s="108"/>
      <c r="L100" s="171"/>
    </row>
    <row r="101" spans="1:31" s="10" customFormat="1" ht="19.95" customHeight="1">
      <c r="B101" s="167"/>
      <c r="C101" s="108"/>
      <c r="D101" s="168" t="s">
        <v>1139</v>
      </c>
      <c r="E101" s="169"/>
      <c r="F101" s="169"/>
      <c r="G101" s="169"/>
      <c r="H101" s="169"/>
      <c r="I101" s="169"/>
      <c r="J101" s="170">
        <f>J182</f>
        <v>0</v>
      </c>
      <c r="K101" s="108"/>
      <c r="L101" s="171"/>
    </row>
    <row r="102" spans="1:31" s="10" customFormat="1" ht="19.95" customHeight="1">
      <c r="B102" s="167"/>
      <c r="C102" s="108"/>
      <c r="D102" s="168" t="s">
        <v>1140</v>
      </c>
      <c r="E102" s="169"/>
      <c r="F102" s="169"/>
      <c r="G102" s="169"/>
      <c r="H102" s="169"/>
      <c r="I102" s="169"/>
      <c r="J102" s="170">
        <f>J184</f>
        <v>0</v>
      </c>
      <c r="K102" s="108"/>
      <c r="L102" s="171"/>
    </row>
    <row r="103" spans="1:31" s="10" customFormat="1" ht="19.95" customHeight="1">
      <c r="B103" s="167"/>
      <c r="C103" s="108"/>
      <c r="D103" s="168" t="s">
        <v>1141</v>
      </c>
      <c r="E103" s="169"/>
      <c r="F103" s="169"/>
      <c r="G103" s="169"/>
      <c r="H103" s="169"/>
      <c r="I103" s="169"/>
      <c r="J103" s="170">
        <f>J241</f>
        <v>0</v>
      </c>
      <c r="K103" s="108"/>
      <c r="L103" s="171"/>
    </row>
    <row r="104" spans="1:31" s="9" customFormat="1" ht="24.9" customHeight="1">
      <c r="B104" s="161"/>
      <c r="C104" s="162"/>
      <c r="D104" s="163" t="s">
        <v>1142</v>
      </c>
      <c r="E104" s="164"/>
      <c r="F104" s="164"/>
      <c r="G104" s="164"/>
      <c r="H104" s="164"/>
      <c r="I104" s="164"/>
      <c r="J104" s="165">
        <f>J243</f>
        <v>0</v>
      </c>
      <c r="K104" s="162"/>
      <c r="L104" s="166"/>
    </row>
    <row r="105" spans="1:31" s="10" customFormat="1" ht="19.95" customHeight="1">
      <c r="B105" s="167"/>
      <c r="C105" s="108"/>
      <c r="D105" s="168" t="s">
        <v>1143</v>
      </c>
      <c r="E105" s="169"/>
      <c r="F105" s="169"/>
      <c r="G105" s="169"/>
      <c r="H105" s="169"/>
      <c r="I105" s="169"/>
      <c r="J105" s="170">
        <f>J244</f>
        <v>0</v>
      </c>
      <c r="K105" s="108"/>
      <c r="L105" s="171"/>
    </row>
    <row r="106" spans="1:31" s="10" customFormat="1" ht="14.85" customHeight="1">
      <c r="B106" s="167"/>
      <c r="C106" s="108"/>
      <c r="D106" s="168" t="s">
        <v>1144</v>
      </c>
      <c r="E106" s="169"/>
      <c r="F106" s="169"/>
      <c r="G106" s="169"/>
      <c r="H106" s="169"/>
      <c r="I106" s="169"/>
      <c r="J106" s="170">
        <f>J250</f>
        <v>0</v>
      </c>
      <c r="K106" s="108"/>
      <c r="L106" s="171"/>
    </row>
    <row r="107" spans="1:31" s="2" customFormat="1" ht="21.75" customHeight="1">
      <c r="A107" s="34"/>
      <c r="B107" s="35"/>
      <c r="C107" s="36"/>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31" s="2" customFormat="1" ht="6.9" customHeight="1">
      <c r="A108" s="34"/>
      <c r="B108" s="58"/>
      <c r="C108" s="59"/>
      <c r="D108" s="59"/>
      <c r="E108" s="59"/>
      <c r="F108" s="59"/>
      <c r="G108" s="59"/>
      <c r="H108" s="59"/>
      <c r="I108" s="59"/>
      <c r="J108" s="59"/>
      <c r="K108" s="59"/>
      <c r="L108" s="55"/>
      <c r="S108" s="34"/>
      <c r="T108" s="34"/>
      <c r="U108" s="34"/>
      <c r="V108" s="34"/>
      <c r="W108" s="34"/>
      <c r="X108" s="34"/>
      <c r="Y108" s="34"/>
      <c r="Z108" s="34"/>
      <c r="AA108" s="34"/>
      <c r="AB108" s="34"/>
      <c r="AC108" s="34"/>
      <c r="AD108" s="34"/>
      <c r="AE108" s="34"/>
    </row>
    <row r="112" spans="1:31" s="2" customFormat="1" ht="6.9" customHeight="1">
      <c r="A112" s="34"/>
      <c r="B112" s="60"/>
      <c r="C112" s="61"/>
      <c r="D112" s="61"/>
      <c r="E112" s="61"/>
      <c r="F112" s="61"/>
      <c r="G112" s="61"/>
      <c r="H112" s="61"/>
      <c r="I112" s="61"/>
      <c r="J112" s="61"/>
      <c r="K112" s="61"/>
      <c r="L112" s="55"/>
      <c r="S112" s="34"/>
      <c r="T112" s="34"/>
      <c r="U112" s="34"/>
      <c r="V112" s="34"/>
      <c r="W112" s="34"/>
      <c r="X112" s="34"/>
      <c r="Y112" s="34"/>
      <c r="Z112" s="34"/>
      <c r="AA112" s="34"/>
      <c r="AB112" s="34"/>
      <c r="AC112" s="34"/>
      <c r="AD112" s="34"/>
      <c r="AE112" s="34"/>
    </row>
    <row r="113" spans="1:63" s="2" customFormat="1" ht="24.9" customHeight="1">
      <c r="A113" s="34"/>
      <c r="B113" s="35"/>
      <c r="C113" s="23" t="s">
        <v>193</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6.9" customHeight="1">
      <c r="A114" s="34"/>
      <c r="B114" s="35"/>
      <c r="C114" s="36"/>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2" customHeight="1">
      <c r="A115" s="34"/>
      <c r="B115" s="35"/>
      <c r="C115" s="29" t="s">
        <v>15</v>
      </c>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63" s="2" customFormat="1" ht="16.5" customHeight="1">
      <c r="A116" s="34"/>
      <c r="B116" s="35"/>
      <c r="C116" s="36"/>
      <c r="D116" s="36"/>
      <c r="E116" s="314" t="str">
        <f>E7</f>
        <v>Verejný cintorín - vstupná časť</v>
      </c>
      <c r="F116" s="315"/>
      <c r="G116" s="315"/>
      <c r="H116" s="315"/>
      <c r="I116" s="36"/>
      <c r="J116" s="36"/>
      <c r="K116" s="36"/>
      <c r="L116" s="55"/>
      <c r="S116" s="34"/>
      <c r="T116" s="34"/>
      <c r="U116" s="34"/>
      <c r="V116" s="34"/>
      <c r="W116" s="34"/>
      <c r="X116" s="34"/>
      <c r="Y116" s="34"/>
      <c r="Z116" s="34"/>
      <c r="AA116" s="34"/>
      <c r="AB116" s="34"/>
      <c r="AC116" s="34"/>
      <c r="AD116" s="34"/>
      <c r="AE116" s="34"/>
    </row>
    <row r="117" spans="1:63" s="2" customFormat="1" ht="12" customHeight="1">
      <c r="A117" s="34"/>
      <c r="B117" s="35"/>
      <c r="C117" s="29" t="s">
        <v>175</v>
      </c>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3" s="2" customFormat="1" ht="16.5" customHeight="1">
      <c r="A118" s="34"/>
      <c r="B118" s="35"/>
      <c r="C118" s="36"/>
      <c r="D118" s="36"/>
      <c r="E118" s="310" t="str">
        <f>E9</f>
        <v>SO 03 - Komunikácie a spevnené plochy</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6.9"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2" customHeight="1">
      <c r="A120" s="34"/>
      <c r="B120" s="35"/>
      <c r="C120" s="29" t="s">
        <v>19</v>
      </c>
      <c r="D120" s="36"/>
      <c r="E120" s="36"/>
      <c r="F120" s="27" t="str">
        <f>F12</f>
        <v>Rastislavova 83, Košice</v>
      </c>
      <c r="G120" s="36"/>
      <c r="H120" s="36"/>
      <c r="I120" s="29" t="s">
        <v>21</v>
      </c>
      <c r="J120" s="70">
        <f>IF(J12="","",J12)</f>
        <v>44676</v>
      </c>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40.049999999999997" customHeight="1">
      <c r="A122" s="34"/>
      <c r="B122" s="35"/>
      <c r="C122" s="29" t="s">
        <v>22</v>
      </c>
      <c r="D122" s="36"/>
      <c r="E122" s="36"/>
      <c r="F122" s="27" t="str">
        <f>E15</f>
        <v>Mesto Košice, Tr.SNP48/A, Košice</v>
      </c>
      <c r="G122" s="36"/>
      <c r="H122" s="36"/>
      <c r="I122" s="29" t="s">
        <v>28</v>
      </c>
      <c r="J122" s="32" t="str">
        <f>E21</f>
        <v>STOA architekti s.r.o., Slovenská 28, Prešov</v>
      </c>
      <c r="K122" s="36"/>
      <c r="L122" s="55"/>
      <c r="S122" s="34"/>
      <c r="T122" s="34"/>
      <c r="U122" s="34"/>
      <c r="V122" s="34"/>
      <c r="W122" s="34"/>
      <c r="X122" s="34"/>
      <c r="Y122" s="34"/>
      <c r="Z122" s="34"/>
      <c r="AA122" s="34"/>
      <c r="AB122" s="34"/>
      <c r="AC122" s="34"/>
      <c r="AD122" s="34"/>
      <c r="AE122" s="34"/>
    </row>
    <row r="123" spans="1:63" s="2" customFormat="1" ht="15.15" customHeight="1">
      <c r="A123" s="34"/>
      <c r="B123" s="35"/>
      <c r="C123" s="29" t="s">
        <v>26</v>
      </c>
      <c r="D123" s="36"/>
      <c r="E123" s="36"/>
      <c r="F123" s="27" t="str">
        <f>IF(E18="","",E18)</f>
        <v>Vyplň údaj</v>
      </c>
      <c r="G123" s="36"/>
      <c r="H123" s="36"/>
      <c r="I123" s="29" t="s">
        <v>31</v>
      </c>
      <c r="J123" s="32" t="str">
        <f>E24</f>
        <v>ing. Ľ. Šáriczká</v>
      </c>
      <c r="K123" s="36"/>
      <c r="L123" s="55"/>
      <c r="S123" s="34"/>
      <c r="T123" s="34"/>
      <c r="U123" s="34"/>
      <c r="V123" s="34"/>
      <c r="W123" s="34"/>
      <c r="X123" s="34"/>
      <c r="Y123" s="34"/>
      <c r="Z123" s="34"/>
      <c r="AA123" s="34"/>
      <c r="AB123" s="34"/>
      <c r="AC123" s="34"/>
      <c r="AD123" s="34"/>
      <c r="AE123" s="34"/>
    </row>
    <row r="124" spans="1:63" s="2" customFormat="1" ht="10.35"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63" s="11" customFormat="1" ht="29.25" customHeight="1">
      <c r="A125" s="172"/>
      <c r="B125" s="173"/>
      <c r="C125" s="174" t="s">
        <v>194</v>
      </c>
      <c r="D125" s="175" t="s">
        <v>59</v>
      </c>
      <c r="E125" s="175" t="s">
        <v>55</v>
      </c>
      <c r="F125" s="175" t="s">
        <v>56</v>
      </c>
      <c r="G125" s="175" t="s">
        <v>195</v>
      </c>
      <c r="H125" s="175" t="s">
        <v>196</v>
      </c>
      <c r="I125" s="175" t="s">
        <v>197</v>
      </c>
      <c r="J125" s="176" t="s">
        <v>181</v>
      </c>
      <c r="K125" s="177" t="s">
        <v>198</v>
      </c>
      <c r="L125" s="178"/>
      <c r="M125" s="79" t="s">
        <v>1</v>
      </c>
      <c r="N125" s="80" t="s">
        <v>38</v>
      </c>
      <c r="O125" s="80" t="s">
        <v>199</v>
      </c>
      <c r="P125" s="80" t="s">
        <v>200</v>
      </c>
      <c r="Q125" s="80" t="s">
        <v>201</v>
      </c>
      <c r="R125" s="80" t="s">
        <v>202</v>
      </c>
      <c r="S125" s="80" t="s">
        <v>203</v>
      </c>
      <c r="T125" s="81" t="s">
        <v>204</v>
      </c>
      <c r="U125" s="172"/>
      <c r="V125" s="172"/>
      <c r="W125" s="172"/>
      <c r="X125" s="172"/>
      <c r="Y125" s="172"/>
      <c r="Z125" s="172"/>
      <c r="AA125" s="172"/>
      <c r="AB125" s="172"/>
      <c r="AC125" s="172"/>
      <c r="AD125" s="172"/>
      <c r="AE125" s="172"/>
    </row>
    <row r="126" spans="1:63" s="2" customFormat="1" ht="22.8" customHeight="1">
      <c r="A126" s="34"/>
      <c r="B126" s="35"/>
      <c r="C126" s="86" t="s">
        <v>182</v>
      </c>
      <c r="D126" s="36"/>
      <c r="E126" s="36"/>
      <c r="F126" s="36"/>
      <c r="G126" s="36"/>
      <c r="H126" s="36"/>
      <c r="I126" s="36"/>
      <c r="J126" s="179">
        <f>BK126</f>
        <v>0</v>
      </c>
      <c r="K126" s="36"/>
      <c r="L126" s="39"/>
      <c r="M126" s="82"/>
      <c r="N126" s="180"/>
      <c r="O126" s="83"/>
      <c r="P126" s="181">
        <f>P127+P243</f>
        <v>0</v>
      </c>
      <c r="Q126" s="83"/>
      <c r="R126" s="181">
        <f>R127+R243</f>
        <v>7236.8218800000004</v>
      </c>
      <c r="S126" s="83"/>
      <c r="T126" s="182">
        <f>T127+T243</f>
        <v>0</v>
      </c>
      <c r="U126" s="34"/>
      <c r="V126" s="34"/>
      <c r="W126" s="34"/>
      <c r="X126" s="34"/>
      <c r="Y126" s="34"/>
      <c r="Z126" s="34"/>
      <c r="AA126" s="34"/>
      <c r="AB126" s="34"/>
      <c r="AC126" s="34"/>
      <c r="AD126" s="34"/>
      <c r="AE126" s="34"/>
      <c r="AT126" s="17" t="s">
        <v>73</v>
      </c>
      <c r="AU126" s="17" t="s">
        <v>183</v>
      </c>
      <c r="BK126" s="183">
        <f>BK127+BK243</f>
        <v>0</v>
      </c>
    </row>
    <row r="127" spans="1:63" s="12" customFormat="1" ht="25.95" customHeight="1">
      <c r="B127" s="184"/>
      <c r="C127" s="185"/>
      <c r="D127" s="186" t="s">
        <v>73</v>
      </c>
      <c r="E127" s="187" t="s">
        <v>205</v>
      </c>
      <c r="F127" s="187" t="s">
        <v>1145</v>
      </c>
      <c r="G127" s="185"/>
      <c r="H127" s="185"/>
      <c r="I127" s="188"/>
      <c r="J127" s="189">
        <f>BK127</f>
        <v>0</v>
      </c>
      <c r="K127" s="185"/>
      <c r="L127" s="190"/>
      <c r="M127" s="191"/>
      <c r="N127" s="192"/>
      <c r="O127" s="192"/>
      <c r="P127" s="193">
        <f>P128+P151+P159+P182+P184+P241</f>
        <v>0</v>
      </c>
      <c r="Q127" s="192"/>
      <c r="R127" s="193">
        <f>R128+R151+R159+R182+R184+R241</f>
        <v>7207.1251900000007</v>
      </c>
      <c r="S127" s="192"/>
      <c r="T127" s="194">
        <f>T128+T151+T159+T182+T184+T241</f>
        <v>0</v>
      </c>
      <c r="AR127" s="195" t="s">
        <v>81</v>
      </c>
      <c r="AT127" s="196" t="s">
        <v>73</v>
      </c>
      <c r="AU127" s="196" t="s">
        <v>74</v>
      </c>
      <c r="AY127" s="195" t="s">
        <v>207</v>
      </c>
      <c r="BK127" s="197">
        <f>BK128+BK151+BK159+BK182+BK184+BK241</f>
        <v>0</v>
      </c>
    </row>
    <row r="128" spans="1:63" s="12" customFormat="1" ht="22.8" customHeight="1">
      <c r="B128" s="184"/>
      <c r="C128" s="185"/>
      <c r="D128" s="186" t="s">
        <v>73</v>
      </c>
      <c r="E128" s="198" t="s">
        <v>81</v>
      </c>
      <c r="F128" s="198" t="s">
        <v>1146</v>
      </c>
      <c r="G128" s="185"/>
      <c r="H128" s="185"/>
      <c r="I128" s="188"/>
      <c r="J128" s="199">
        <f>BK128</f>
        <v>0</v>
      </c>
      <c r="K128" s="185"/>
      <c r="L128" s="190"/>
      <c r="M128" s="191"/>
      <c r="N128" s="192"/>
      <c r="O128" s="192"/>
      <c r="P128" s="193">
        <f>SUM(P129:P150)</f>
        <v>0</v>
      </c>
      <c r="Q128" s="192"/>
      <c r="R128" s="193">
        <f>SUM(R129:R150)</f>
        <v>1223.0312000000001</v>
      </c>
      <c r="S128" s="192"/>
      <c r="T128" s="194">
        <f>SUM(T129:T150)</f>
        <v>0</v>
      </c>
      <c r="AR128" s="195" t="s">
        <v>81</v>
      </c>
      <c r="AT128" s="196" t="s">
        <v>73</v>
      </c>
      <c r="AU128" s="196" t="s">
        <v>81</v>
      </c>
      <c r="AY128" s="195" t="s">
        <v>207</v>
      </c>
      <c r="BK128" s="197">
        <f>SUM(BK129:BK150)</f>
        <v>0</v>
      </c>
    </row>
    <row r="129" spans="1:65" s="2" customFormat="1" ht="24.15" customHeight="1">
      <c r="A129" s="34"/>
      <c r="B129" s="35"/>
      <c r="C129" s="200" t="s">
        <v>81</v>
      </c>
      <c r="D129" s="200" t="s">
        <v>209</v>
      </c>
      <c r="E129" s="201" t="s">
        <v>1147</v>
      </c>
      <c r="F129" s="202" t="s">
        <v>1148</v>
      </c>
      <c r="G129" s="203" t="s">
        <v>243</v>
      </c>
      <c r="H129" s="204">
        <v>200</v>
      </c>
      <c r="I129" s="205"/>
      <c r="J129" s="206">
        <f t="shared" ref="J129:J150" si="0">ROUND(I129*H129,2)</f>
        <v>0</v>
      </c>
      <c r="K129" s="207"/>
      <c r="L129" s="39"/>
      <c r="M129" s="208" t="s">
        <v>1</v>
      </c>
      <c r="N129" s="209" t="s">
        <v>40</v>
      </c>
      <c r="O129" s="75"/>
      <c r="P129" s="210">
        <f t="shared" ref="P129:P150" si="1">O129*H129</f>
        <v>0</v>
      </c>
      <c r="Q129" s="210">
        <v>0</v>
      </c>
      <c r="R129" s="210">
        <f t="shared" ref="R129:R150" si="2">Q129*H129</f>
        <v>0</v>
      </c>
      <c r="S129" s="210">
        <v>0</v>
      </c>
      <c r="T129" s="211">
        <f t="shared" ref="T129:T150" si="3">S129*H129</f>
        <v>0</v>
      </c>
      <c r="U129" s="34"/>
      <c r="V129" s="34"/>
      <c r="W129" s="34"/>
      <c r="X129" s="34"/>
      <c r="Y129" s="34"/>
      <c r="Z129" s="34"/>
      <c r="AA129" s="34"/>
      <c r="AB129" s="34"/>
      <c r="AC129" s="34"/>
      <c r="AD129" s="34"/>
      <c r="AE129" s="34"/>
      <c r="AR129" s="212" t="s">
        <v>213</v>
      </c>
      <c r="AT129" s="212" t="s">
        <v>209</v>
      </c>
      <c r="AU129" s="212" t="s">
        <v>87</v>
      </c>
      <c r="AY129" s="17" t="s">
        <v>207</v>
      </c>
      <c r="BE129" s="213">
        <f t="shared" ref="BE129:BE150" si="4">IF(N129="základná",J129,0)</f>
        <v>0</v>
      </c>
      <c r="BF129" s="213">
        <f t="shared" ref="BF129:BF150" si="5">IF(N129="znížená",J129,0)</f>
        <v>0</v>
      </c>
      <c r="BG129" s="213">
        <f t="shared" ref="BG129:BG150" si="6">IF(N129="zákl. prenesená",J129,0)</f>
        <v>0</v>
      </c>
      <c r="BH129" s="213">
        <f t="shared" ref="BH129:BH150" si="7">IF(N129="zníž. prenesená",J129,0)</f>
        <v>0</v>
      </c>
      <c r="BI129" s="213">
        <f t="shared" ref="BI129:BI150" si="8">IF(N129="nulová",J129,0)</f>
        <v>0</v>
      </c>
      <c r="BJ129" s="17" t="s">
        <v>87</v>
      </c>
      <c r="BK129" s="213">
        <f t="shared" ref="BK129:BK150" si="9">ROUND(I129*H129,2)</f>
        <v>0</v>
      </c>
      <c r="BL129" s="17" t="s">
        <v>213</v>
      </c>
      <c r="BM129" s="212" t="s">
        <v>87</v>
      </c>
    </row>
    <row r="130" spans="1:65" s="2" customFormat="1" ht="24.15" customHeight="1">
      <c r="A130" s="34"/>
      <c r="B130" s="35"/>
      <c r="C130" s="200" t="s">
        <v>87</v>
      </c>
      <c r="D130" s="200" t="s">
        <v>209</v>
      </c>
      <c r="E130" s="201" t="s">
        <v>1149</v>
      </c>
      <c r="F130" s="202" t="s">
        <v>1150</v>
      </c>
      <c r="G130" s="203" t="s">
        <v>243</v>
      </c>
      <c r="H130" s="204">
        <v>530</v>
      </c>
      <c r="I130" s="205"/>
      <c r="J130" s="206">
        <f t="shared" si="0"/>
        <v>0</v>
      </c>
      <c r="K130" s="207"/>
      <c r="L130" s="39"/>
      <c r="M130" s="208" t="s">
        <v>1</v>
      </c>
      <c r="N130" s="209" t="s">
        <v>40</v>
      </c>
      <c r="O130" s="75"/>
      <c r="P130" s="210">
        <f t="shared" si="1"/>
        <v>0</v>
      </c>
      <c r="Q130" s="210">
        <v>0</v>
      </c>
      <c r="R130" s="210">
        <f t="shared" si="2"/>
        <v>0</v>
      </c>
      <c r="S130" s="210">
        <v>0</v>
      </c>
      <c r="T130" s="211">
        <f t="shared" si="3"/>
        <v>0</v>
      </c>
      <c r="U130" s="34"/>
      <c r="V130" s="34"/>
      <c r="W130" s="34"/>
      <c r="X130" s="34"/>
      <c r="Y130" s="34"/>
      <c r="Z130" s="34"/>
      <c r="AA130" s="34"/>
      <c r="AB130" s="34"/>
      <c r="AC130" s="34"/>
      <c r="AD130" s="34"/>
      <c r="AE130" s="34"/>
      <c r="AR130" s="212" t="s">
        <v>213</v>
      </c>
      <c r="AT130" s="212" t="s">
        <v>209</v>
      </c>
      <c r="AU130" s="212" t="s">
        <v>87</v>
      </c>
      <c r="AY130" s="17" t="s">
        <v>207</v>
      </c>
      <c r="BE130" s="213">
        <f t="shared" si="4"/>
        <v>0</v>
      </c>
      <c r="BF130" s="213">
        <f t="shared" si="5"/>
        <v>0</v>
      </c>
      <c r="BG130" s="213">
        <f t="shared" si="6"/>
        <v>0</v>
      </c>
      <c r="BH130" s="213">
        <f t="shared" si="7"/>
        <v>0</v>
      </c>
      <c r="BI130" s="213">
        <f t="shared" si="8"/>
        <v>0</v>
      </c>
      <c r="BJ130" s="17" t="s">
        <v>87</v>
      </c>
      <c r="BK130" s="213">
        <f t="shared" si="9"/>
        <v>0</v>
      </c>
      <c r="BL130" s="17" t="s">
        <v>213</v>
      </c>
      <c r="BM130" s="212" t="s">
        <v>213</v>
      </c>
    </row>
    <row r="131" spans="1:65" s="2" customFormat="1" ht="37.799999999999997" customHeight="1">
      <c r="A131" s="34"/>
      <c r="B131" s="35"/>
      <c r="C131" s="200" t="s">
        <v>94</v>
      </c>
      <c r="D131" s="200" t="s">
        <v>209</v>
      </c>
      <c r="E131" s="201" t="s">
        <v>1151</v>
      </c>
      <c r="F131" s="202" t="s">
        <v>1152</v>
      </c>
      <c r="G131" s="203" t="s">
        <v>243</v>
      </c>
      <c r="H131" s="204">
        <v>4800</v>
      </c>
      <c r="I131" s="205"/>
      <c r="J131" s="206">
        <f t="shared" si="0"/>
        <v>0</v>
      </c>
      <c r="K131" s="207"/>
      <c r="L131" s="39"/>
      <c r="M131" s="208" t="s">
        <v>1</v>
      </c>
      <c r="N131" s="209" t="s">
        <v>40</v>
      </c>
      <c r="O131" s="75"/>
      <c r="P131" s="210">
        <f t="shared" si="1"/>
        <v>0</v>
      </c>
      <c r="Q131" s="210">
        <v>1.4999999999999999E-4</v>
      </c>
      <c r="R131" s="210">
        <f t="shared" si="2"/>
        <v>0.72</v>
      </c>
      <c r="S131" s="210">
        <v>0</v>
      </c>
      <c r="T131" s="211">
        <f t="shared" si="3"/>
        <v>0</v>
      </c>
      <c r="U131" s="34"/>
      <c r="V131" s="34"/>
      <c r="W131" s="34"/>
      <c r="X131" s="34"/>
      <c r="Y131" s="34"/>
      <c r="Z131" s="34"/>
      <c r="AA131" s="34"/>
      <c r="AB131" s="34"/>
      <c r="AC131" s="34"/>
      <c r="AD131" s="34"/>
      <c r="AE131" s="34"/>
      <c r="AR131" s="212" t="s">
        <v>213</v>
      </c>
      <c r="AT131" s="212" t="s">
        <v>209</v>
      </c>
      <c r="AU131" s="212" t="s">
        <v>87</v>
      </c>
      <c r="AY131" s="17" t="s">
        <v>207</v>
      </c>
      <c r="BE131" s="213">
        <f t="shared" si="4"/>
        <v>0</v>
      </c>
      <c r="BF131" s="213">
        <f t="shared" si="5"/>
        <v>0</v>
      </c>
      <c r="BG131" s="213">
        <f t="shared" si="6"/>
        <v>0</v>
      </c>
      <c r="BH131" s="213">
        <f t="shared" si="7"/>
        <v>0</v>
      </c>
      <c r="BI131" s="213">
        <f t="shared" si="8"/>
        <v>0</v>
      </c>
      <c r="BJ131" s="17" t="s">
        <v>87</v>
      </c>
      <c r="BK131" s="213">
        <f t="shared" si="9"/>
        <v>0</v>
      </c>
      <c r="BL131" s="17" t="s">
        <v>213</v>
      </c>
      <c r="BM131" s="212" t="s">
        <v>235</v>
      </c>
    </row>
    <row r="132" spans="1:65" s="2" customFormat="1" ht="24.15" customHeight="1">
      <c r="A132" s="34"/>
      <c r="B132" s="35"/>
      <c r="C132" s="200" t="s">
        <v>213</v>
      </c>
      <c r="D132" s="200" t="s">
        <v>209</v>
      </c>
      <c r="E132" s="201" t="s">
        <v>1153</v>
      </c>
      <c r="F132" s="202" t="s">
        <v>1154</v>
      </c>
      <c r="G132" s="203" t="s">
        <v>325</v>
      </c>
      <c r="H132" s="204">
        <v>485</v>
      </c>
      <c r="I132" s="205"/>
      <c r="J132" s="206">
        <f t="shared" si="0"/>
        <v>0</v>
      </c>
      <c r="K132" s="207"/>
      <c r="L132" s="39"/>
      <c r="M132" s="208" t="s">
        <v>1</v>
      </c>
      <c r="N132" s="209"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213</v>
      </c>
      <c r="AT132" s="212" t="s">
        <v>209</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249</v>
      </c>
    </row>
    <row r="133" spans="1:65" s="2" customFormat="1" ht="37.799999999999997" customHeight="1">
      <c r="A133" s="34"/>
      <c r="B133" s="35"/>
      <c r="C133" s="200" t="s">
        <v>229</v>
      </c>
      <c r="D133" s="200" t="s">
        <v>209</v>
      </c>
      <c r="E133" s="201" t="s">
        <v>1155</v>
      </c>
      <c r="F133" s="202" t="s">
        <v>1156</v>
      </c>
      <c r="G133" s="203" t="s">
        <v>243</v>
      </c>
      <c r="H133" s="204">
        <v>200</v>
      </c>
      <c r="I133" s="205"/>
      <c r="J133" s="206">
        <f t="shared" si="0"/>
        <v>0</v>
      </c>
      <c r="K133" s="207"/>
      <c r="L133" s="39"/>
      <c r="M133" s="208" t="s">
        <v>1</v>
      </c>
      <c r="N133" s="209"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213</v>
      </c>
      <c r="AT133" s="212" t="s">
        <v>209</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259</v>
      </c>
    </row>
    <row r="134" spans="1:65" s="2" customFormat="1" ht="37.799999999999997" customHeight="1">
      <c r="A134" s="34"/>
      <c r="B134" s="35"/>
      <c r="C134" s="200" t="s">
        <v>235</v>
      </c>
      <c r="D134" s="200" t="s">
        <v>209</v>
      </c>
      <c r="E134" s="201" t="s">
        <v>1157</v>
      </c>
      <c r="F134" s="202" t="s">
        <v>1158</v>
      </c>
      <c r="G134" s="203" t="s">
        <v>243</v>
      </c>
      <c r="H134" s="204">
        <v>4800</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213</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270</v>
      </c>
    </row>
    <row r="135" spans="1:65" s="2" customFormat="1" ht="33" customHeight="1">
      <c r="A135" s="34"/>
      <c r="B135" s="35"/>
      <c r="C135" s="200" t="s">
        <v>240</v>
      </c>
      <c r="D135" s="200" t="s">
        <v>209</v>
      </c>
      <c r="E135" s="201" t="s">
        <v>1159</v>
      </c>
      <c r="F135" s="202" t="s">
        <v>1160</v>
      </c>
      <c r="G135" s="203" t="s">
        <v>243</v>
      </c>
      <c r="H135" s="204">
        <v>530</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213</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280</v>
      </c>
    </row>
    <row r="136" spans="1:65" s="2" customFormat="1" ht="33" customHeight="1">
      <c r="A136" s="34"/>
      <c r="B136" s="35"/>
      <c r="C136" s="200" t="s">
        <v>249</v>
      </c>
      <c r="D136" s="200" t="s">
        <v>209</v>
      </c>
      <c r="E136" s="201" t="s">
        <v>1161</v>
      </c>
      <c r="F136" s="202" t="s">
        <v>1162</v>
      </c>
      <c r="G136" s="203" t="s">
        <v>212</v>
      </c>
      <c r="H136" s="204">
        <v>60</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213</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288</v>
      </c>
    </row>
    <row r="137" spans="1:65" s="2" customFormat="1" ht="24.15" customHeight="1">
      <c r="A137" s="34"/>
      <c r="B137" s="35"/>
      <c r="C137" s="200" t="s">
        <v>253</v>
      </c>
      <c r="D137" s="200" t="s">
        <v>209</v>
      </c>
      <c r="E137" s="201" t="s">
        <v>1163</v>
      </c>
      <c r="F137" s="202" t="s">
        <v>1164</v>
      </c>
      <c r="G137" s="203" t="s">
        <v>212</v>
      </c>
      <c r="H137" s="204">
        <v>2600</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297</v>
      </c>
    </row>
    <row r="138" spans="1:65" s="2" customFormat="1" ht="24.15" customHeight="1">
      <c r="A138" s="34"/>
      <c r="B138" s="35"/>
      <c r="C138" s="200" t="s">
        <v>259</v>
      </c>
      <c r="D138" s="200" t="s">
        <v>209</v>
      </c>
      <c r="E138" s="201" t="s">
        <v>1165</v>
      </c>
      <c r="F138" s="202" t="s">
        <v>1166</v>
      </c>
      <c r="G138" s="203" t="s">
        <v>212</v>
      </c>
      <c r="H138" s="204">
        <v>780</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7</v>
      </c>
    </row>
    <row r="139" spans="1:65" s="2" customFormat="1" ht="21.75" customHeight="1">
      <c r="A139" s="34"/>
      <c r="B139" s="35"/>
      <c r="C139" s="200" t="s">
        <v>265</v>
      </c>
      <c r="D139" s="200" t="s">
        <v>209</v>
      </c>
      <c r="E139" s="201" t="s">
        <v>1167</v>
      </c>
      <c r="F139" s="202" t="s">
        <v>1168</v>
      </c>
      <c r="G139" s="203" t="s">
        <v>212</v>
      </c>
      <c r="H139" s="204">
        <v>88.6</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322</v>
      </c>
    </row>
    <row r="140" spans="1:65" s="2" customFormat="1" ht="37.799999999999997" customHeight="1">
      <c r="A140" s="34"/>
      <c r="B140" s="35"/>
      <c r="C140" s="200" t="s">
        <v>270</v>
      </c>
      <c r="D140" s="200" t="s">
        <v>209</v>
      </c>
      <c r="E140" s="201" t="s">
        <v>217</v>
      </c>
      <c r="F140" s="202" t="s">
        <v>218</v>
      </c>
      <c r="G140" s="203" t="s">
        <v>212</v>
      </c>
      <c r="H140" s="204">
        <v>26.58</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213</v>
      </c>
      <c r="AT140" s="212" t="s">
        <v>209</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331</v>
      </c>
    </row>
    <row r="141" spans="1:65" s="2" customFormat="1" ht="37.799999999999997" customHeight="1">
      <c r="A141" s="34"/>
      <c r="B141" s="35"/>
      <c r="C141" s="200" t="s">
        <v>275</v>
      </c>
      <c r="D141" s="200" t="s">
        <v>209</v>
      </c>
      <c r="E141" s="201" t="s">
        <v>1169</v>
      </c>
      <c r="F141" s="202" t="s">
        <v>1170</v>
      </c>
      <c r="G141" s="203" t="s">
        <v>212</v>
      </c>
      <c r="H141" s="204">
        <v>2388.6</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213</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340</v>
      </c>
    </row>
    <row r="142" spans="1:65" s="2" customFormat="1" ht="44.25" customHeight="1">
      <c r="A142" s="34"/>
      <c r="B142" s="35"/>
      <c r="C142" s="200" t="s">
        <v>280</v>
      </c>
      <c r="D142" s="200" t="s">
        <v>209</v>
      </c>
      <c r="E142" s="201" t="s">
        <v>1171</v>
      </c>
      <c r="F142" s="202" t="s">
        <v>1172</v>
      </c>
      <c r="G142" s="203" t="s">
        <v>212</v>
      </c>
      <c r="H142" s="204">
        <v>16720.2</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213</v>
      </c>
      <c r="AT142" s="212" t="s">
        <v>209</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213</v>
      </c>
      <c r="BM142" s="212" t="s">
        <v>385</v>
      </c>
    </row>
    <row r="143" spans="1:65" s="2" customFormat="1" ht="24.15" customHeight="1">
      <c r="A143" s="34"/>
      <c r="B143" s="35"/>
      <c r="C143" s="200" t="s">
        <v>284</v>
      </c>
      <c r="D143" s="200" t="s">
        <v>209</v>
      </c>
      <c r="E143" s="201" t="s">
        <v>1173</v>
      </c>
      <c r="F143" s="202" t="s">
        <v>1174</v>
      </c>
      <c r="G143" s="203" t="s">
        <v>212</v>
      </c>
      <c r="H143" s="204">
        <v>300</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213</v>
      </c>
      <c r="AT143" s="212" t="s">
        <v>209</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213</v>
      </c>
      <c r="BM143" s="212" t="s">
        <v>388</v>
      </c>
    </row>
    <row r="144" spans="1:65" s="2" customFormat="1" ht="21.75" customHeight="1">
      <c r="A144" s="34"/>
      <c r="B144" s="35"/>
      <c r="C144" s="200" t="s">
        <v>288</v>
      </c>
      <c r="D144" s="200" t="s">
        <v>209</v>
      </c>
      <c r="E144" s="201" t="s">
        <v>1175</v>
      </c>
      <c r="F144" s="202" t="s">
        <v>1176</v>
      </c>
      <c r="G144" s="203" t="s">
        <v>212</v>
      </c>
      <c r="H144" s="204">
        <v>2388.6</v>
      </c>
      <c r="I144" s="205"/>
      <c r="J144" s="206">
        <f t="shared" si="0"/>
        <v>0</v>
      </c>
      <c r="K144" s="207"/>
      <c r="L144" s="39"/>
      <c r="M144" s="208" t="s">
        <v>1</v>
      </c>
      <c r="N144" s="209" t="s">
        <v>40</v>
      </c>
      <c r="O144" s="75"/>
      <c r="P144" s="210">
        <f t="shared" si="1"/>
        <v>0</v>
      </c>
      <c r="Q144" s="210">
        <v>0</v>
      </c>
      <c r="R144" s="210">
        <f t="shared" si="2"/>
        <v>0</v>
      </c>
      <c r="S144" s="210">
        <v>0</v>
      </c>
      <c r="T144" s="211">
        <f t="shared" si="3"/>
        <v>0</v>
      </c>
      <c r="U144" s="34"/>
      <c r="V144" s="34"/>
      <c r="W144" s="34"/>
      <c r="X144" s="34"/>
      <c r="Y144" s="34"/>
      <c r="Z144" s="34"/>
      <c r="AA144" s="34"/>
      <c r="AB144" s="34"/>
      <c r="AC144" s="34"/>
      <c r="AD144" s="34"/>
      <c r="AE144" s="34"/>
      <c r="AR144" s="212" t="s">
        <v>213</v>
      </c>
      <c r="AT144" s="212" t="s">
        <v>209</v>
      </c>
      <c r="AU144" s="212" t="s">
        <v>87</v>
      </c>
      <c r="AY144" s="17" t="s">
        <v>207</v>
      </c>
      <c r="BE144" s="213">
        <f t="shared" si="4"/>
        <v>0</v>
      </c>
      <c r="BF144" s="213">
        <f t="shared" si="5"/>
        <v>0</v>
      </c>
      <c r="BG144" s="213">
        <f t="shared" si="6"/>
        <v>0</v>
      </c>
      <c r="BH144" s="213">
        <f t="shared" si="7"/>
        <v>0</v>
      </c>
      <c r="BI144" s="213">
        <f t="shared" si="8"/>
        <v>0</v>
      </c>
      <c r="BJ144" s="17" t="s">
        <v>87</v>
      </c>
      <c r="BK144" s="213">
        <f t="shared" si="9"/>
        <v>0</v>
      </c>
      <c r="BL144" s="17" t="s">
        <v>213</v>
      </c>
      <c r="BM144" s="212" t="s">
        <v>338</v>
      </c>
    </row>
    <row r="145" spans="1:65" s="2" customFormat="1" ht="24.15" customHeight="1">
      <c r="A145" s="34"/>
      <c r="B145" s="35"/>
      <c r="C145" s="200" t="s">
        <v>293</v>
      </c>
      <c r="D145" s="200" t="s">
        <v>209</v>
      </c>
      <c r="E145" s="201" t="s">
        <v>529</v>
      </c>
      <c r="F145" s="202" t="s">
        <v>530</v>
      </c>
      <c r="G145" s="203" t="s">
        <v>256</v>
      </c>
      <c r="H145" s="204">
        <v>6317.9</v>
      </c>
      <c r="I145" s="205"/>
      <c r="J145" s="206">
        <f t="shared" si="0"/>
        <v>0</v>
      </c>
      <c r="K145" s="207"/>
      <c r="L145" s="39"/>
      <c r="M145" s="208" t="s">
        <v>1</v>
      </c>
      <c r="N145" s="209"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213</v>
      </c>
      <c r="AT145" s="212" t="s">
        <v>209</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213</v>
      </c>
      <c r="BM145" s="212" t="s">
        <v>393</v>
      </c>
    </row>
    <row r="146" spans="1:65" s="2" customFormat="1" ht="33" customHeight="1">
      <c r="A146" s="34"/>
      <c r="B146" s="35"/>
      <c r="C146" s="200" t="s">
        <v>297</v>
      </c>
      <c r="D146" s="200" t="s">
        <v>209</v>
      </c>
      <c r="E146" s="201" t="s">
        <v>1177</v>
      </c>
      <c r="F146" s="202" t="s">
        <v>1178</v>
      </c>
      <c r="G146" s="203" t="s">
        <v>212</v>
      </c>
      <c r="H146" s="204">
        <v>1080</v>
      </c>
      <c r="I146" s="205"/>
      <c r="J146" s="206">
        <f t="shared" si="0"/>
        <v>0</v>
      </c>
      <c r="K146" s="207"/>
      <c r="L146" s="39"/>
      <c r="M146" s="208" t="s">
        <v>1</v>
      </c>
      <c r="N146" s="209" t="s">
        <v>40</v>
      </c>
      <c r="O146" s="75"/>
      <c r="P146" s="210">
        <f t="shared" si="1"/>
        <v>0</v>
      </c>
      <c r="Q146" s="210">
        <v>0</v>
      </c>
      <c r="R146" s="210">
        <f t="shared" si="2"/>
        <v>0</v>
      </c>
      <c r="S146" s="210">
        <v>0</v>
      </c>
      <c r="T146" s="211">
        <f t="shared" si="3"/>
        <v>0</v>
      </c>
      <c r="U146" s="34"/>
      <c r="V146" s="34"/>
      <c r="W146" s="34"/>
      <c r="X146" s="34"/>
      <c r="Y146" s="34"/>
      <c r="Z146" s="34"/>
      <c r="AA146" s="34"/>
      <c r="AB146" s="34"/>
      <c r="AC146" s="34"/>
      <c r="AD146" s="34"/>
      <c r="AE146" s="34"/>
      <c r="AR146" s="212" t="s">
        <v>213</v>
      </c>
      <c r="AT146" s="212" t="s">
        <v>209</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213</v>
      </c>
      <c r="BM146" s="212" t="s">
        <v>397</v>
      </c>
    </row>
    <row r="147" spans="1:65" s="2" customFormat="1" ht="16.5" customHeight="1">
      <c r="A147" s="34"/>
      <c r="B147" s="35"/>
      <c r="C147" s="237" t="s">
        <v>303</v>
      </c>
      <c r="D147" s="237" t="s">
        <v>271</v>
      </c>
      <c r="E147" s="238" t="s">
        <v>1179</v>
      </c>
      <c r="F147" s="239" t="s">
        <v>1180</v>
      </c>
      <c r="G147" s="240" t="s">
        <v>256</v>
      </c>
      <c r="H147" s="241">
        <v>420</v>
      </c>
      <c r="I147" s="242"/>
      <c r="J147" s="243">
        <f t="shared" si="0"/>
        <v>0</v>
      </c>
      <c r="K147" s="244"/>
      <c r="L147" s="245"/>
      <c r="M147" s="246" t="s">
        <v>1</v>
      </c>
      <c r="N147" s="247" t="s">
        <v>40</v>
      </c>
      <c r="O147" s="75"/>
      <c r="P147" s="210">
        <f t="shared" si="1"/>
        <v>0</v>
      </c>
      <c r="Q147" s="210">
        <v>0</v>
      </c>
      <c r="R147" s="210">
        <f t="shared" si="2"/>
        <v>0</v>
      </c>
      <c r="S147" s="210">
        <v>0</v>
      </c>
      <c r="T147" s="211">
        <f t="shared" si="3"/>
        <v>0</v>
      </c>
      <c r="U147" s="34"/>
      <c r="V147" s="34"/>
      <c r="W147" s="34"/>
      <c r="X147" s="34"/>
      <c r="Y147" s="34"/>
      <c r="Z147" s="34"/>
      <c r="AA147" s="34"/>
      <c r="AB147" s="34"/>
      <c r="AC147" s="34"/>
      <c r="AD147" s="34"/>
      <c r="AE147" s="34"/>
      <c r="AR147" s="212" t="s">
        <v>249</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213</v>
      </c>
      <c r="BM147" s="212" t="s">
        <v>400</v>
      </c>
    </row>
    <row r="148" spans="1:65" s="2" customFormat="1" ht="16.5" customHeight="1">
      <c r="A148" s="34"/>
      <c r="B148" s="35"/>
      <c r="C148" s="237" t="s">
        <v>1181</v>
      </c>
      <c r="D148" s="237" t="s">
        <v>271</v>
      </c>
      <c r="E148" s="238" t="s">
        <v>1182</v>
      </c>
      <c r="F148" s="239" t="s">
        <v>1183</v>
      </c>
      <c r="G148" s="240" t="s">
        <v>256</v>
      </c>
      <c r="H148" s="241">
        <v>1200</v>
      </c>
      <c r="I148" s="242"/>
      <c r="J148" s="243">
        <f t="shared" si="0"/>
        <v>0</v>
      </c>
      <c r="K148" s="244"/>
      <c r="L148" s="245"/>
      <c r="M148" s="246" t="s">
        <v>1</v>
      </c>
      <c r="N148" s="247" t="s">
        <v>40</v>
      </c>
      <c r="O148" s="75"/>
      <c r="P148" s="210">
        <f t="shared" si="1"/>
        <v>0</v>
      </c>
      <c r="Q148" s="210">
        <v>1</v>
      </c>
      <c r="R148" s="210">
        <f t="shared" si="2"/>
        <v>1200</v>
      </c>
      <c r="S148" s="210">
        <v>0</v>
      </c>
      <c r="T148" s="211">
        <f t="shared" si="3"/>
        <v>0</v>
      </c>
      <c r="U148" s="34"/>
      <c r="V148" s="34"/>
      <c r="W148" s="34"/>
      <c r="X148" s="34"/>
      <c r="Y148" s="34"/>
      <c r="Z148" s="34"/>
      <c r="AA148" s="34"/>
      <c r="AB148" s="34"/>
      <c r="AC148" s="34"/>
      <c r="AD148" s="34"/>
      <c r="AE148" s="34"/>
      <c r="AR148" s="212" t="s">
        <v>249</v>
      </c>
      <c r="AT148" s="212" t="s">
        <v>271</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213</v>
      </c>
      <c r="BM148" s="212" t="s">
        <v>403</v>
      </c>
    </row>
    <row r="149" spans="1:65" s="2" customFormat="1" ht="24.15" customHeight="1">
      <c r="A149" s="34"/>
      <c r="B149" s="35"/>
      <c r="C149" s="200" t="s">
        <v>7</v>
      </c>
      <c r="D149" s="200" t="s">
        <v>209</v>
      </c>
      <c r="E149" s="201" t="s">
        <v>1184</v>
      </c>
      <c r="F149" s="202" t="s">
        <v>1185</v>
      </c>
      <c r="G149" s="203" t="s">
        <v>243</v>
      </c>
      <c r="H149" s="204">
        <v>40</v>
      </c>
      <c r="I149" s="205"/>
      <c r="J149" s="206">
        <f t="shared" si="0"/>
        <v>0</v>
      </c>
      <c r="K149" s="207"/>
      <c r="L149" s="39"/>
      <c r="M149" s="208" t="s">
        <v>1</v>
      </c>
      <c r="N149" s="209" t="s">
        <v>40</v>
      </c>
      <c r="O149" s="75"/>
      <c r="P149" s="210">
        <f t="shared" si="1"/>
        <v>0</v>
      </c>
      <c r="Q149" s="210">
        <v>0.55778000000000005</v>
      </c>
      <c r="R149" s="210">
        <f t="shared" si="2"/>
        <v>22.311200000000003</v>
      </c>
      <c r="S149" s="210">
        <v>0</v>
      </c>
      <c r="T149" s="211">
        <f t="shared" si="3"/>
        <v>0</v>
      </c>
      <c r="U149" s="34"/>
      <c r="V149" s="34"/>
      <c r="W149" s="34"/>
      <c r="X149" s="34"/>
      <c r="Y149" s="34"/>
      <c r="Z149" s="34"/>
      <c r="AA149" s="34"/>
      <c r="AB149" s="34"/>
      <c r="AC149" s="34"/>
      <c r="AD149" s="34"/>
      <c r="AE149" s="34"/>
      <c r="AR149" s="212" t="s">
        <v>213</v>
      </c>
      <c r="AT149" s="212" t="s">
        <v>209</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213</v>
      </c>
      <c r="BM149" s="212" t="s">
        <v>406</v>
      </c>
    </row>
    <row r="150" spans="1:65" s="2" customFormat="1" ht="21.75" customHeight="1">
      <c r="A150" s="34"/>
      <c r="B150" s="35"/>
      <c r="C150" s="200" t="s">
        <v>315</v>
      </c>
      <c r="D150" s="200" t="s">
        <v>209</v>
      </c>
      <c r="E150" s="201" t="s">
        <v>1186</v>
      </c>
      <c r="F150" s="202" t="s">
        <v>1187</v>
      </c>
      <c r="G150" s="203" t="s">
        <v>243</v>
      </c>
      <c r="H150" s="204">
        <v>6223.5</v>
      </c>
      <c r="I150" s="205"/>
      <c r="J150" s="206">
        <f t="shared" si="0"/>
        <v>0</v>
      </c>
      <c r="K150" s="207"/>
      <c r="L150" s="39"/>
      <c r="M150" s="208" t="s">
        <v>1</v>
      </c>
      <c r="N150" s="209" t="s">
        <v>40</v>
      </c>
      <c r="O150" s="75"/>
      <c r="P150" s="210">
        <f t="shared" si="1"/>
        <v>0</v>
      </c>
      <c r="Q150" s="210">
        <v>0</v>
      </c>
      <c r="R150" s="210">
        <f t="shared" si="2"/>
        <v>0</v>
      </c>
      <c r="S150" s="210">
        <v>0</v>
      </c>
      <c r="T150" s="211">
        <f t="shared" si="3"/>
        <v>0</v>
      </c>
      <c r="U150" s="34"/>
      <c r="V150" s="34"/>
      <c r="W150" s="34"/>
      <c r="X150" s="34"/>
      <c r="Y150" s="34"/>
      <c r="Z150" s="34"/>
      <c r="AA150" s="34"/>
      <c r="AB150" s="34"/>
      <c r="AC150" s="34"/>
      <c r="AD150" s="34"/>
      <c r="AE150" s="34"/>
      <c r="AR150" s="212" t="s">
        <v>213</v>
      </c>
      <c r="AT150" s="212" t="s">
        <v>209</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213</v>
      </c>
      <c r="BM150" s="212" t="s">
        <v>409</v>
      </c>
    </row>
    <row r="151" spans="1:65" s="12" customFormat="1" ht="22.8" customHeight="1">
      <c r="B151" s="184"/>
      <c r="C151" s="185"/>
      <c r="D151" s="186" t="s">
        <v>73</v>
      </c>
      <c r="E151" s="198" t="s">
        <v>87</v>
      </c>
      <c r="F151" s="198" t="s">
        <v>1188</v>
      </c>
      <c r="G151" s="185"/>
      <c r="H151" s="185"/>
      <c r="I151" s="188"/>
      <c r="J151" s="199">
        <f>BK151</f>
        <v>0</v>
      </c>
      <c r="K151" s="185"/>
      <c r="L151" s="190"/>
      <c r="M151" s="191"/>
      <c r="N151" s="192"/>
      <c r="O151" s="192"/>
      <c r="P151" s="193">
        <f>SUM(P152:P158)</f>
        <v>0</v>
      </c>
      <c r="Q151" s="192"/>
      <c r="R151" s="193">
        <f>SUM(R152:R158)</f>
        <v>177.78941999999992</v>
      </c>
      <c r="S151" s="192"/>
      <c r="T151" s="194">
        <f>SUM(T152:T158)</f>
        <v>0</v>
      </c>
      <c r="AR151" s="195" t="s">
        <v>81</v>
      </c>
      <c r="AT151" s="196" t="s">
        <v>73</v>
      </c>
      <c r="AU151" s="196" t="s">
        <v>81</v>
      </c>
      <c r="AY151" s="195" t="s">
        <v>207</v>
      </c>
      <c r="BK151" s="197">
        <f>SUM(BK152:BK158)</f>
        <v>0</v>
      </c>
    </row>
    <row r="152" spans="1:65" s="2" customFormat="1" ht="16.5" customHeight="1">
      <c r="A152" s="34"/>
      <c r="B152" s="35"/>
      <c r="C152" s="200" t="s">
        <v>322</v>
      </c>
      <c r="D152" s="200" t="s">
        <v>209</v>
      </c>
      <c r="E152" s="201" t="s">
        <v>1189</v>
      </c>
      <c r="F152" s="202" t="s">
        <v>1190</v>
      </c>
      <c r="G152" s="203" t="s">
        <v>212</v>
      </c>
      <c r="H152" s="204">
        <v>15.68</v>
      </c>
      <c r="I152" s="205"/>
      <c r="J152" s="206">
        <f t="shared" ref="J152:J158" si="10">ROUND(I152*H152,2)</f>
        <v>0</v>
      </c>
      <c r="K152" s="207"/>
      <c r="L152" s="39"/>
      <c r="M152" s="208" t="s">
        <v>1</v>
      </c>
      <c r="N152" s="209" t="s">
        <v>40</v>
      </c>
      <c r="O152" s="75"/>
      <c r="P152" s="210">
        <f t="shared" ref="P152:P158" si="11">O152*H152</f>
        <v>0</v>
      </c>
      <c r="Q152" s="210">
        <v>1.9205000000000001</v>
      </c>
      <c r="R152" s="210">
        <f t="shared" ref="R152:R158" si="12">Q152*H152</f>
        <v>30.113440000000001</v>
      </c>
      <c r="S152" s="210">
        <v>0</v>
      </c>
      <c r="T152" s="211">
        <f t="shared" ref="T152:T158" si="13">S152*H152</f>
        <v>0</v>
      </c>
      <c r="U152" s="34"/>
      <c r="V152" s="34"/>
      <c r="W152" s="34"/>
      <c r="X152" s="34"/>
      <c r="Y152" s="34"/>
      <c r="Z152" s="34"/>
      <c r="AA152" s="34"/>
      <c r="AB152" s="34"/>
      <c r="AC152" s="34"/>
      <c r="AD152" s="34"/>
      <c r="AE152" s="34"/>
      <c r="AR152" s="212" t="s">
        <v>213</v>
      </c>
      <c r="AT152" s="212" t="s">
        <v>209</v>
      </c>
      <c r="AU152" s="212" t="s">
        <v>87</v>
      </c>
      <c r="AY152" s="17" t="s">
        <v>207</v>
      </c>
      <c r="BE152" s="213">
        <f t="shared" ref="BE152:BE158" si="14">IF(N152="základná",J152,0)</f>
        <v>0</v>
      </c>
      <c r="BF152" s="213">
        <f t="shared" ref="BF152:BF158" si="15">IF(N152="znížená",J152,0)</f>
        <v>0</v>
      </c>
      <c r="BG152" s="213">
        <f t="shared" ref="BG152:BG158" si="16">IF(N152="zákl. prenesená",J152,0)</f>
        <v>0</v>
      </c>
      <c r="BH152" s="213">
        <f t="shared" ref="BH152:BH158" si="17">IF(N152="zníž. prenesená",J152,0)</f>
        <v>0</v>
      </c>
      <c r="BI152" s="213">
        <f t="shared" ref="BI152:BI158" si="18">IF(N152="nulová",J152,0)</f>
        <v>0</v>
      </c>
      <c r="BJ152" s="17" t="s">
        <v>87</v>
      </c>
      <c r="BK152" s="213">
        <f t="shared" ref="BK152:BK158" si="19">ROUND(I152*H152,2)</f>
        <v>0</v>
      </c>
      <c r="BL152" s="17" t="s">
        <v>213</v>
      </c>
      <c r="BM152" s="212" t="s">
        <v>412</v>
      </c>
    </row>
    <row r="153" spans="1:65" s="2" customFormat="1" ht="16.5" customHeight="1">
      <c r="A153" s="34"/>
      <c r="B153" s="35"/>
      <c r="C153" s="200" t="s">
        <v>327</v>
      </c>
      <c r="D153" s="200" t="s">
        <v>209</v>
      </c>
      <c r="E153" s="201" t="s">
        <v>1191</v>
      </c>
      <c r="F153" s="202" t="s">
        <v>1192</v>
      </c>
      <c r="G153" s="203" t="s">
        <v>325</v>
      </c>
      <c r="H153" s="204">
        <v>392</v>
      </c>
      <c r="I153" s="205"/>
      <c r="J153" s="206">
        <f t="shared" si="10"/>
        <v>0</v>
      </c>
      <c r="K153" s="207"/>
      <c r="L153" s="39"/>
      <c r="M153" s="208" t="s">
        <v>1</v>
      </c>
      <c r="N153" s="209" t="s">
        <v>40</v>
      </c>
      <c r="O153" s="75"/>
      <c r="P153" s="210">
        <f t="shared" si="11"/>
        <v>0</v>
      </c>
      <c r="Q153" s="210">
        <v>0.25212000000000001</v>
      </c>
      <c r="R153" s="210">
        <f t="shared" si="12"/>
        <v>98.831040000000002</v>
      </c>
      <c r="S153" s="210">
        <v>0</v>
      </c>
      <c r="T153" s="211">
        <f t="shared" si="13"/>
        <v>0</v>
      </c>
      <c r="U153" s="34"/>
      <c r="V153" s="34"/>
      <c r="W153" s="34"/>
      <c r="X153" s="34"/>
      <c r="Y153" s="34"/>
      <c r="Z153" s="34"/>
      <c r="AA153" s="34"/>
      <c r="AB153" s="34"/>
      <c r="AC153" s="34"/>
      <c r="AD153" s="34"/>
      <c r="AE153" s="34"/>
      <c r="AR153" s="212" t="s">
        <v>213</v>
      </c>
      <c r="AT153" s="212" t="s">
        <v>209</v>
      </c>
      <c r="AU153" s="212" t="s">
        <v>87</v>
      </c>
      <c r="AY153" s="17" t="s">
        <v>207</v>
      </c>
      <c r="BE153" s="213">
        <f t="shared" si="14"/>
        <v>0</v>
      </c>
      <c r="BF153" s="213">
        <f t="shared" si="15"/>
        <v>0</v>
      </c>
      <c r="BG153" s="213">
        <f t="shared" si="16"/>
        <v>0</v>
      </c>
      <c r="BH153" s="213">
        <f t="shared" si="17"/>
        <v>0</v>
      </c>
      <c r="BI153" s="213">
        <f t="shared" si="18"/>
        <v>0</v>
      </c>
      <c r="BJ153" s="17" t="s">
        <v>87</v>
      </c>
      <c r="BK153" s="213">
        <f t="shared" si="19"/>
        <v>0</v>
      </c>
      <c r="BL153" s="17" t="s">
        <v>213</v>
      </c>
      <c r="BM153" s="212" t="s">
        <v>415</v>
      </c>
    </row>
    <row r="154" spans="1:65" s="2" customFormat="1" ht="24.15" customHeight="1">
      <c r="A154" s="34"/>
      <c r="B154" s="35"/>
      <c r="C154" s="200" t="s">
        <v>331</v>
      </c>
      <c r="D154" s="200" t="s">
        <v>209</v>
      </c>
      <c r="E154" s="201" t="s">
        <v>587</v>
      </c>
      <c r="F154" s="202" t="s">
        <v>588</v>
      </c>
      <c r="G154" s="203" t="s">
        <v>212</v>
      </c>
      <c r="H154" s="204">
        <v>19.399999999999999</v>
      </c>
      <c r="I154" s="205"/>
      <c r="J154" s="206">
        <f t="shared" si="10"/>
        <v>0</v>
      </c>
      <c r="K154" s="207"/>
      <c r="L154" s="39"/>
      <c r="M154" s="208" t="s">
        <v>1</v>
      </c>
      <c r="N154" s="209" t="s">
        <v>40</v>
      </c>
      <c r="O154" s="75"/>
      <c r="P154" s="210">
        <f t="shared" si="11"/>
        <v>0</v>
      </c>
      <c r="Q154" s="210">
        <v>2.41572010309278</v>
      </c>
      <c r="R154" s="210">
        <f t="shared" si="12"/>
        <v>46.864969999999929</v>
      </c>
      <c r="S154" s="210">
        <v>0</v>
      </c>
      <c r="T154" s="211">
        <f t="shared" si="13"/>
        <v>0</v>
      </c>
      <c r="U154" s="34"/>
      <c r="V154" s="34"/>
      <c r="W154" s="34"/>
      <c r="X154" s="34"/>
      <c r="Y154" s="34"/>
      <c r="Z154" s="34"/>
      <c r="AA154" s="34"/>
      <c r="AB154" s="34"/>
      <c r="AC154" s="34"/>
      <c r="AD154" s="34"/>
      <c r="AE154" s="34"/>
      <c r="AR154" s="212" t="s">
        <v>213</v>
      </c>
      <c r="AT154" s="212" t="s">
        <v>209</v>
      </c>
      <c r="AU154" s="212" t="s">
        <v>87</v>
      </c>
      <c r="AY154" s="17" t="s">
        <v>207</v>
      </c>
      <c r="BE154" s="213">
        <f t="shared" si="14"/>
        <v>0</v>
      </c>
      <c r="BF154" s="213">
        <f t="shared" si="15"/>
        <v>0</v>
      </c>
      <c r="BG154" s="213">
        <f t="shared" si="16"/>
        <v>0</v>
      </c>
      <c r="BH154" s="213">
        <f t="shared" si="17"/>
        <v>0</v>
      </c>
      <c r="BI154" s="213">
        <f t="shared" si="18"/>
        <v>0</v>
      </c>
      <c r="BJ154" s="17" t="s">
        <v>87</v>
      </c>
      <c r="BK154" s="213">
        <f t="shared" si="19"/>
        <v>0</v>
      </c>
      <c r="BL154" s="17" t="s">
        <v>213</v>
      </c>
      <c r="BM154" s="212" t="s">
        <v>475</v>
      </c>
    </row>
    <row r="155" spans="1:65" s="2" customFormat="1" ht="16.5" customHeight="1">
      <c r="A155" s="34"/>
      <c r="B155" s="35"/>
      <c r="C155" s="200" t="s">
        <v>335</v>
      </c>
      <c r="D155" s="200" t="s">
        <v>209</v>
      </c>
      <c r="E155" s="201" t="s">
        <v>1193</v>
      </c>
      <c r="F155" s="202" t="s">
        <v>1194</v>
      </c>
      <c r="G155" s="203" t="s">
        <v>256</v>
      </c>
      <c r="H155" s="204">
        <v>0.76600000000000001</v>
      </c>
      <c r="I155" s="205"/>
      <c r="J155" s="206">
        <f t="shared" si="10"/>
        <v>0</v>
      </c>
      <c r="K155" s="207"/>
      <c r="L155" s="39"/>
      <c r="M155" s="208" t="s">
        <v>1</v>
      </c>
      <c r="N155" s="209" t="s">
        <v>40</v>
      </c>
      <c r="O155" s="75"/>
      <c r="P155" s="210">
        <f t="shared" si="11"/>
        <v>0</v>
      </c>
      <c r="Q155" s="210">
        <v>1.2029634464751999</v>
      </c>
      <c r="R155" s="210">
        <f t="shared" si="12"/>
        <v>0.92147000000000312</v>
      </c>
      <c r="S155" s="210">
        <v>0</v>
      </c>
      <c r="T155" s="211">
        <f t="shared" si="13"/>
        <v>0</v>
      </c>
      <c r="U155" s="34"/>
      <c r="V155" s="34"/>
      <c r="W155" s="34"/>
      <c r="X155" s="34"/>
      <c r="Y155" s="34"/>
      <c r="Z155" s="34"/>
      <c r="AA155" s="34"/>
      <c r="AB155" s="34"/>
      <c r="AC155" s="34"/>
      <c r="AD155" s="34"/>
      <c r="AE155" s="34"/>
      <c r="AR155" s="212" t="s">
        <v>213</v>
      </c>
      <c r="AT155" s="212" t="s">
        <v>209</v>
      </c>
      <c r="AU155" s="212" t="s">
        <v>87</v>
      </c>
      <c r="AY155" s="17" t="s">
        <v>207</v>
      </c>
      <c r="BE155" s="213">
        <f t="shared" si="14"/>
        <v>0</v>
      </c>
      <c r="BF155" s="213">
        <f t="shared" si="15"/>
        <v>0</v>
      </c>
      <c r="BG155" s="213">
        <f t="shared" si="16"/>
        <v>0</v>
      </c>
      <c r="BH155" s="213">
        <f t="shared" si="17"/>
        <v>0</v>
      </c>
      <c r="BI155" s="213">
        <f t="shared" si="18"/>
        <v>0</v>
      </c>
      <c r="BJ155" s="17" t="s">
        <v>87</v>
      </c>
      <c r="BK155" s="213">
        <f t="shared" si="19"/>
        <v>0</v>
      </c>
      <c r="BL155" s="17" t="s">
        <v>213</v>
      </c>
      <c r="BM155" s="212" t="s">
        <v>477</v>
      </c>
    </row>
    <row r="156" spans="1:65" s="2" customFormat="1" ht="16.5" customHeight="1">
      <c r="A156" s="34"/>
      <c r="B156" s="35"/>
      <c r="C156" s="200" t="s">
        <v>340</v>
      </c>
      <c r="D156" s="200" t="s">
        <v>209</v>
      </c>
      <c r="E156" s="201" t="s">
        <v>1195</v>
      </c>
      <c r="F156" s="202" t="s">
        <v>1196</v>
      </c>
      <c r="G156" s="203" t="s">
        <v>212</v>
      </c>
      <c r="H156" s="204">
        <v>0.4</v>
      </c>
      <c r="I156" s="205"/>
      <c r="J156" s="206">
        <f t="shared" si="10"/>
        <v>0</v>
      </c>
      <c r="K156" s="207"/>
      <c r="L156" s="39"/>
      <c r="M156" s="208" t="s">
        <v>1</v>
      </c>
      <c r="N156" s="209" t="s">
        <v>40</v>
      </c>
      <c r="O156" s="75"/>
      <c r="P156" s="210">
        <f t="shared" si="11"/>
        <v>0</v>
      </c>
      <c r="Q156" s="210">
        <v>2.1940750000000002</v>
      </c>
      <c r="R156" s="210">
        <f t="shared" si="12"/>
        <v>0.87763000000000013</v>
      </c>
      <c r="S156" s="210">
        <v>0</v>
      </c>
      <c r="T156" s="211">
        <f t="shared" si="13"/>
        <v>0</v>
      </c>
      <c r="U156" s="34"/>
      <c r="V156" s="34"/>
      <c r="W156" s="34"/>
      <c r="X156" s="34"/>
      <c r="Y156" s="34"/>
      <c r="Z156" s="34"/>
      <c r="AA156" s="34"/>
      <c r="AB156" s="34"/>
      <c r="AC156" s="34"/>
      <c r="AD156" s="34"/>
      <c r="AE156" s="34"/>
      <c r="AR156" s="212" t="s">
        <v>213</v>
      </c>
      <c r="AT156" s="212" t="s">
        <v>209</v>
      </c>
      <c r="AU156" s="212" t="s">
        <v>87</v>
      </c>
      <c r="AY156" s="17" t="s">
        <v>207</v>
      </c>
      <c r="BE156" s="213">
        <f t="shared" si="14"/>
        <v>0</v>
      </c>
      <c r="BF156" s="213">
        <f t="shared" si="15"/>
        <v>0</v>
      </c>
      <c r="BG156" s="213">
        <f t="shared" si="16"/>
        <v>0</v>
      </c>
      <c r="BH156" s="213">
        <f t="shared" si="17"/>
        <v>0</v>
      </c>
      <c r="BI156" s="213">
        <f t="shared" si="18"/>
        <v>0</v>
      </c>
      <c r="BJ156" s="17" t="s">
        <v>87</v>
      </c>
      <c r="BK156" s="213">
        <f t="shared" si="19"/>
        <v>0</v>
      </c>
      <c r="BL156" s="17" t="s">
        <v>213</v>
      </c>
      <c r="BM156" s="212" t="s">
        <v>480</v>
      </c>
    </row>
    <row r="157" spans="1:65" s="2" customFormat="1" ht="24.15" customHeight="1">
      <c r="A157" s="34"/>
      <c r="B157" s="35"/>
      <c r="C157" s="200" t="s">
        <v>423</v>
      </c>
      <c r="D157" s="200" t="s">
        <v>209</v>
      </c>
      <c r="E157" s="201" t="s">
        <v>1197</v>
      </c>
      <c r="F157" s="202" t="s">
        <v>1198</v>
      </c>
      <c r="G157" s="203" t="s">
        <v>243</v>
      </c>
      <c r="H157" s="204">
        <v>1485</v>
      </c>
      <c r="I157" s="205"/>
      <c r="J157" s="206">
        <f t="shared" si="10"/>
        <v>0</v>
      </c>
      <c r="K157" s="207"/>
      <c r="L157" s="39"/>
      <c r="M157" s="208" t="s">
        <v>1</v>
      </c>
      <c r="N157" s="209" t="s">
        <v>40</v>
      </c>
      <c r="O157" s="75"/>
      <c r="P157" s="210">
        <f t="shared" si="11"/>
        <v>0</v>
      </c>
      <c r="Q157" s="210">
        <v>3.0000000000000001E-5</v>
      </c>
      <c r="R157" s="210">
        <f t="shared" si="12"/>
        <v>4.4549999999999999E-2</v>
      </c>
      <c r="S157" s="210">
        <v>0</v>
      </c>
      <c r="T157" s="211">
        <f t="shared" si="13"/>
        <v>0</v>
      </c>
      <c r="U157" s="34"/>
      <c r="V157" s="34"/>
      <c r="W157" s="34"/>
      <c r="X157" s="34"/>
      <c r="Y157" s="34"/>
      <c r="Z157" s="34"/>
      <c r="AA157" s="34"/>
      <c r="AB157" s="34"/>
      <c r="AC157" s="34"/>
      <c r="AD157" s="34"/>
      <c r="AE157" s="34"/>
      <c r="AR157" s="212" t="s">
        <v>213</v>
      </c>
      <c r="AT157" s="212" t="s">
        <v>209</v>
      </c>
      <c r="AU157" s="212" t="s">
        <v>87</v>
      </c>
      <c r="AY157" s="17" t="s">
        <v>207</v>
      </c>
      <c r="BE157" s="213">
        <f t="shared" si="14"/>
        <v>0</v>
      </c>
      <c r="BF157" s="213">
        <f t="shared" si="15"/>
        <v>0</v>
      </c>
      <c r="BG157" s="213">
        <f t="shared" si="16"/>
        <v>0</v>
      </c>
      <c r="BH157" s="213">
        <f t="shared" si="17"/>
        <v>0</v>
      </c>
      <c r="BI157" s="213">
        <f t="shared" si="18"/>
        <v>0</v>
      </c>
      <c r="BJ157" s="17" t="s">
        <v>87</v>
      </c>
      <c r="BK157" s="213">
        <f t="shared" si="19"/>
        <v>0</v>
      </c>
      <c r="BL157" s="17" t="s">
        <v>213</v>
      </c>
      <c r="BM157" s="212" t="s">
        <v>483</v>
      </c>
    </row>
    <row r="158" spans="1:65" s="2" customFormat="1" ht="16.5" customHeight="1">
      <c r="A158" s="34"/>
      <c r="B158" s="35"/>
      <c r="C158" s="237" t="s">
        <v>385</v>
      </c>
      <c r="D158" s="237" t="s">
        <v>271</v>
      </c>
      <c r="E158" s="238" t="s">
        <v>1199</v>
      </c>
      <c r="F158" s="239" t="s">
        <v>1200</v>
      </c>
      <c r="G158" s="240" t="s">
        <v>243</v>
      </c>
      <c r="H158" s="241">
        <v>1514.7</v>
      </c>
      <c r="I158" s="242"/>
      <c r="J158" s="243">
        <f t="shared" si="10"/>
        <v>0</v>
      </c>
      <c r="K158" s="244"/>
      <c r="L158" s="245"/>
      <c r="M158" s="246" t="s">
        <v>1</v>
      </c>
      <c r="N158" s="247" t="s">
        <v>40</v>
      </c>
      <c r="O158" s="75"/>
      <c r="P158" s="210">
        <f t="shared" si="11"/>
        <v>0</v>
      </c>
      <c r="Q158" s="210">
        <v>8.9998019409784098E-5</v>
      </c>
      <c r="R158" s="210">
        <f t="shared" si="12"/>
        <v>0.13631999999999997</v>
      </c>
      <c r="S158" s="210">
        <v>0</v>
      </c>
      <c r="T158" s="211">
        <f t="shared" si="13"/>
        <v>0</v>
      </c>
      <c r="U158" s="34"/>
      <c r="V158" s="34"/>
      <c r="W158" s="34"/>
      <c r="X158" s="34"/>
      <c r="Y158" s="34"/>
      <c r="Z158" s="34"/>
      <c r="AA158" s="34"/>
      <c r="AB158" s="34"/>
      <c r="AC158" s="34"/>
      <c r="AD158" s="34"/>
      <c r="AE158" s="34"/>
      <c r="AR158" s="212" t="s">
        <v>249</v>
      </c>
      <c r="AT158" s="212" t="s">
        <v>271</v>
      </c>
      <c r="AU158" s="212" t="s">
        <v>87</v>
      </c>
      <c r="AY158" s="17" t="s">
        <v>207</v>
      </c>
      <c r="BE158" s="213">
        <f t="shared" si="14"/>
        <v>0</v>
      </c>
      <c r="BF158" s="213">
        <f t="shared" si="15"/>
        <v>0</v>
      </c>
      <c r="BG158" s="213">
        <f t="shared" si="16"/>
        <v>0</v>
      </c>
      <c r="BH158" s="213">
        <f t="shared" si="17"/>
        <v>0</v>
      </c>
      <c r="BI158" s="213">
        <f t="shared" si="18"/>
        <v>0</v>
      </c>
      <c r="BJ158" s="17" t="s">
        <v>87</v>
      </c>
      <c r="BK158" s="213">
        <f t="shared" si="19"/>
        <v>0</v>
      </c>
      <c r="BL158" s="17" t="s">
        <v>213</v>
      </c>
      <c r="BM158" s="212" t="s">
        <v>485</v>
      </c>
    </row>
    <row r="159" spans="1:65" s="12" customFormat="1" ht="22.8" customHeight="1">
      <c r="B159" s="184"/>
      <c r="C159" s="185"/>
      <c r="D159" s="186" t="s">
        <v>73</v>
      </c>
      <c r="E159" s="198" t="s">
        <v>229</v>
      </c>
      <c r="F159" s="198" t="s">
        <v>1201</v>
      </c>
      <c r="G159" s="185"/>
      <c r="H159" s="185"/>
      <c r="I159" s="188"/>
      <c r="J159" s="199">
        <f>BK159</f>
        <v>0</v>
      </c>
      <c r="K159" s="185"/>
      <c r="L159" s="190"/>
      <c r="M159" s="191"/>
      <c r="N159" s="192"/>
      <c r="O159" s="192"/>
      <c r="P159" s="193">
        <f>SUM(P160:P181)</f>
        <v>0</v>
      </c>
      <c r="Q159" s="192"/>
      <c r="R159" s="193">
        <f>SUM(R160:R181)</f>
        <v>5575.1101500000004</v>
      </c>
      <c r="S159" s="192"/>
      <c r="T159" s="194">
        <f>SUM(T160:T181)</f>
        <v>0</v>
      </c>
      <c r="AR159" s="195" t="s">
        <v>81</v>
      </c>
      <c r="AT159" s="196" t="s">
        <v>73</v>
      </c>
      <c r="AU159" s="196" t="s">
        <v>81</v>
      </c>
      <c r="AY159" s="195" t="s">
        <v>207</v>
      </c>
      <c r="BK159" s="197">
        <f>SUM(BK160:BK181)</f>
        <v>0</v>
      </c>
    </row>
    <row r="160" spans="1:65" s="2" customFormat="1" ht="44.25" customHeight="1">
      <c r="A160" s="34"/>
      <c r="B160" s="35"/>
      <c r="C160" s="200" t="s">
        <v>428</v>
      </c>
      <c r="D160" s="200" t="s">
        <v>209</v>
      </c>
      <c r="E160" s="201" t="s">
        <v>1202</v>
      </c>
      <c r="F160" s="202" t="s">
        <v>1203</v>
      </c>
      <c r="G160" s="203" t="s">
        <v>243</v>
      </c>
      <c r="H160" s="204">
        <v>1510</v>
      </c>
      <c r="I160" s="205"/>
      <c r="J160" s="206">
        <f t="shared" ref="J160:J181" si="20">ROUND(I160*H160,2)</f>
        <v>0</v>
      </c>
      <c r="K160" s="207"/>
      <c r="L160" s="39"/>
      <c r="M160" s="208" t="s">
        <v>1</v>
      </c>
      <c r="N160" s="209" t="s">
        <v>40</v>
      </c>
      <c r="O160" s="75"/>
      <c r="P160" s="210">
        <f t="shared" ref="P160:P181" si="21">O160*H160</f>
        <v>0</v>
      </c>
      <c r="Q160" s="210">
        <v>0.106</v>
      </c>
      <c r="R160" s="210">
        <f t="shared" ref="R160:R181" si="22">Q160*H160</f>
        <v>160.06</v>
      </c>
      <c r="S160" s="210">
        <v>0</v>
      </c>
      <c r="T160" s="211">
        <f t="shared" ref="T160:T181" si="23">S160*H160</f>
        <v>0</v>
      </c>
      <c r="U160" s="34"/>
      <c r="V160" s="34"/>
      <c r="W160" s="34"/>
      <c r="X160" s="34"/>
      <c r="Y160" s="34"/>
      <c r="Z160" s="34"/>
      <c r="AA160" s="34"/>
      <c r="AB160" s="34"/>
      <c r="AC160" s="34"/>
      <c r="AD160" s="34"/>
      <c r="AE160" s="34"/>
      <c r="AR160" s="212" t="s">
        <v>213</v>
      </c>
      <c r="AT160" s="212" t="s">
        <v>209</v>
      </c>
      <c r="AU160" s="212" t="s">
        <v>87</v>
      </c>
      <c r="AY160" s="17" t="s">
        <v>207</v>
      </c>
      <c r="BE160" s="213">
        <f t="shared" ref="BE160:BE181" si="24">IF(N160="základná",J160,0)</f>
        <v>0</v>
      </c>
      <c r="BF160" s="213">
        <f t="shared" ref="BF160:BF181" si="25">IF(N160="znížená",J160,0)</f>
        <v>0</v>
      </c>
      <c r="BG160" s="213">
        <f t="shared" ref="BG160:BG181" si="26">IF(N160="zákl. prenesená",J160,0)</f>
        <v>0</v>
      </c>
      <c r="BH160" s="213">
        <f t="shared" ref="BH160:BH181" si="27">IF(N160="zníž. prenesená",J160,0)</f>
        <v>0</v>
      </c>
      <c r="BI160" s="213">
        <f t="shared" ref="BI160:BI181" si="28">IF(N160="nulová",J160,0)</f>
        <v>0</v>
      </c>
      <c r="BJ160" s="17" t="s">
        <v>87</v>
      </c>
      <c r="BK160" s="213">
        <f t="shared" ref="BK160:BK181" si="29">ROUND(I160*H160,2)</f>
        <v>0</v>
      </c>
      <c r="BL160" s="17" t="s">
        <v>213</v>
      </c>
      <c r="BM160" s="212" t="s">
        <v>488</v>
      </c>
    </row>
    <row r="161" spans="1:65" s="2" customFormat="1" ht="44.25" customHeight="1">
      <c r="A161" s="34"/>
      <c r="B161" s="35"/>
      <c r="C161" s="200" t="s">
        <v>388</v>
      </c>
      <c r="D161" s="200" t="s">
        <v>209</v>
      </c>
      <c r="E161" s="201" t="s">
        <v>1204</v>
      </c>
      <c r="F161" s="202" t="s">
        <v>1205</v>
      </c>
      <c r="G161" s="203" t="s">
        <v>243</v>
      </c>
      <c r="H161" s="204">
        <v>1525.1</v>
      </c>
      <c r="I161" s="205"/>
      <c r="J161" s="206">
        <f t="shared" si="20"/>
        <v>0</v>
      </c>
      <c r="K161" s="207"/>
      <c r="L161" s="39"/>
      <c r="M161" s="208" t="s">
        <v>1</v>
      </c>
      <c r="N161" s="209" t="s">
        <v>40</v>
      </c>
      <c r="O161" s="75"/>
      <c r="P161" s="210">
        <f t="shared" si="21"/>
        <v>0</v>
      </c>
      <c r="Q161" s="210">
        <v>0.448149996721527</v>
      </c>
      <c r="R161" s="210">
        <f t="shared" si="22"/>
        <v>683.47356000000082</v>
      </c>
      <c r="S161" s="210">
        <v>0</v>
      </c>
      <c r="T161" s="211">
        <f t="shared" si="23"/>
        <v>0</v>
      </c>
      <c r="U161" s="34"/>
      <c r="V161" s="34"/>
      <c r="W161" s="34"/>
      <c r="X161" s="34"/>
      <c r="Y161" s="34"/>
      <c r="Z161" s="34"/>
      <c r="AA161" s="34"/>
      <c r="AB161" s="34"/>
      <c r="AC161" s="34"/>
      <c r="AD161" s="34"/>
      <c r="AE161" s="34"/>
      <c r="AR161" s="212" t="s">
        <v>213</v>
      </c>
      <c r="AT161" s="212" t="s">
        <v>209</v>
      </c>
      <c r="AU161" s="212" t="s">
        <v>87</v>
      </c>
      <c r="AY161" s="17" t="s">
        <v>207</v>
      </c>
      <c r="BE161" s="213">
        <f t="shared" si="24"/>
        <v>0</v>
      </c>
      <c r="BF161" s="213">
        <f t="shared" si="25"/>
        <v>0</v>
      </c>
      <c r="BG161" s="213">
        <f t="shared" si="26"/>
        <v>0</v>
      </c>
      <c r="BH161" s="213">
        <f t="shared" si="27"/>
        <v>0</v>
      </c>
      <c r="BI161" s="213">
        <f t="shared" si="28"/>
        <v>0</v>
      </c>
      <c r="BJ161" s="17" t="s">
        <v>87</v>
      </c>
      <c r="BK161" s="213">
        <f t="shared" si="29"/>
        <v>0</v>
      </c>
      <c r="BL161" s="17" t="s">
        <v>213</v>
      </c>
      <c r="BM161" s="212" t="s">
        <v>493</v>
      </c>
    </row>
    <row r="162" spans="1:65" s="2" customFormat="1" ht="24.15" customHeight="1">
      <c r="A162" s="34"/>
      <c r="B162" s="35"/>
      <c r="C162" s="200" t="s">
        <v>433</v>
      </c>
      <c r="D162" s="200" t="s">
        <v>209</v>
      </c>
      <c r="E162" s="201" t="s">
        <v>1206</v>
      </c>
      <c r="F162" s="202" t="s">
        <v>1207</v>
      </c>
      <c r="G162" s="203" t="s">
        <v>243</v>
      </c>
      <c r="H162" s="204">
        <v>4113.3999999999996</v>
      </c>
      <c r="I162" s="205"/>
      <c r="J162" s="206">
        <f t="shared" si="20"/>
        <v>0</v>
      </c>
      <c r="K162" s="207"/>
      <c r="L162" s="39"/>
      <c r="M162" s="208" t="s">
        <v>1</v>
      </c>
      <c r="N162" s="209" t="s">
        <v>40</v>
      </c>
      <c r="O162" s="75"/>
      <c r="P162" s="210">
        <f t="shared" si="21"/>
        <v>0</v>
      </c>
      <c r="Q162" s="210">
        <v>0.37080000000000002</v>
      </c>
      <c r="R162" s="210">
        <f t="shared" si="22"/>
        <v>1525.24872</v>
      </c>
      <c r="S162" s="210">
        <v>0</v>
      </c>
      <c r="T162" s="211">
        <f t="shared" si="23"/>
        <v>0</v>
      </c>
      <c r="U162" s="34"/>
      <c r="V162" s="34"/>
      <c r="W162" s="34"/>
      <c r="X162" s="34"/>
      <c r="Y162" s="34"/>
      <c r="Z162" s="34"/>
      <c r="AA162" s="34"/>
      <c r="AB162" s="34"/>
      <c r="AC162" s="34"/>
      <c r="AD162" s="34"/>
      <c r="AE162" s="34"/>
      <c r="AR162" s="212" t="s">
        <v>213</v>
      </c>
      <c r="AT162" s="212" t="s">
        <v>209</v>
      </c>
      <c r="AU162" s="212" t="s">
        <v>87</v>
      </c>
      <c r="AY162" s="17" t="s">
        <v>207</v>
      </c>
      <c r="BE162" s="213">
        <f t="shared" si="24"/>
        <v>0</v>
      </c>
      <c r="BF162" s="213">
        <f t="shared" si="25"/>
        <v>0</v>
      </c>
      <c r="BG162" s="213">
        <f t="shared" si="26"/>
        <v>0</v>
      </c>
      <c r="BH162" s="213">
        <f t="shared" si="27"/>
        <v>0</v>
      </c>
      <c r="BI162" s="213">
        <f t="shared" si="28"/>
        <v>0</v>
      </c>
      <c r="BJ162" s="17" t="s">
        <v>87</v>
      </c>
      <c r="BK162" s="213">
        <f t="shared" si="29"/>
        <v>0</v>
      </c>
      <c r="BL162" s="17" t="s">
        <v>213</v>
      </c>
      <c r="BM162" s="212" t="s">
        <v>496</v>
      </c>
    </row>
    <row r="163" spans="1:65" s="2" customFormat="1" ht="24.15" customHeight="1">
      <c r="A163" s="34"/>
      <c r="B163" s="35"/>
      <c r="C163" s="200" t="s">
        <v>338</v>
      </c>
      <c r="D163" s="200" t="s">
        <v>209</v>
      </c>
      <c r="E163" s="201" t="s">
        <v>1208</v>
      </c>
      <c r="F163" s="202" t="s">
        <v>1209</v>
      </c>
      <c r="G163" s="203" t="s">
        <v>243</v>
      </c>
      <c r="H163" s="204">
        <v>38.85</v>
      </c>
      <c r="I163" s="205"/>
      <c r="J163" s="206">
        <f t="shared" si="20"/>
        <v>0</v>
      </c>
      <c r="K163" s="207"/>
      <c r="L163" s="39"/>
      <c r="M163" s="208" t="s">
        <v>1</v>
      </c>
      <c r="N163" s="209" t="s">
        <v>40</v>
      </c>
      <c r="O163" s="75"/>
      <c r="P163" s="210">
        <f t="shared" si="21"/>
        <v>0</v>
      </c>
      <c r="Q163" s="210">
        <v>0.46165997425997402</v>
      </c>
      <c r="R163" s="210">
        <f t="shared" si="22"/>
        <v>17.935489999999991</v>
      </c>
      <c r="S163" s="210">
        <v>0</v>
      </c>
      <c r="T163" s="211">
        <f t="shared" si="23"/>
        <v>0</v>
      </c>
      <c r="U163" s="34"/>
      <c r="V163" s="34"/>
      <c r="W163" s="34"/>
      <c r="X163" s="34"/>
      <c r="Y163" s="34"/>
      <c r="Z163" s="34"/>
      <c r="AA163" s="34"/>
      <c r="AB163" s="34"/>
      <c r="AC163" s="34"/>
      <c r="AD163" s="34"/>
      <c r="AE163" s="34"/>
      <c r="AR163" s="212" t="s">
        <v>213</v>
      </c>
      <c r="AT163" s="212" t="s">
        <v>209</v>
      </c>
      <c r="AU163" s="212" t="s">
        <v>87</v>
      </c>
      <c r="AY163" s="17" t="s">
        <v>207</v>
      </c>
      <c r="BE163" s="213">
        <f t="shared" si="24"/>
        <v>0</v>
      </c>
      <c r="BF163" s="213">
        <f t="shared" si="25"/>
        <v>0</v>
      </c>
      <c r="BG163" s="213">
        <f t="shared" si="26"/>
        <v>0</v>
      </c>
      <c r="BH163" s="213">
        <f t="shared" si="27"/>
        <v>0</v>
      </c>
      <c r="BI163" s="213">
        <f t="shared" si="28"/>
        <v>0</v>
      </c>
      <c r="BJ163" s="17" t="s">
        <v>87</v>
      </c>
      <c r="BK163" s="213">
        <f t="shared" si="29"/>
        <v>0</v>
      </c>
      <c r="BL163" s="17" t="s">
        <v>213</v>
      </c>
      <c r="BM163" s="212" t="s">
        <v>500</v>
      </c>
    </row>
    <row r="164" spans="1:65" s="2" customFormat="1" ht="24.15" customHeight="1">
      <c r="A164" s="34"/>
      <c r="B164" s="35"/>
      <c r="C164" s="200" t="s">
        <v>439</v>
      </c>
      <c r="D164" s="200" t="s">
        <v>209</v>
      </c>
      <c r="E164" s="201" t="s">
        <v>1210</v>
      </c>
      <c r="F164" s="202" t="s">
        <v>1211</v>
      </c>
      <c r="G164" s="203" t="s">
        <v>243</v>
      </c>
      <c r="H164" s="204">
        <v>1647</v>
      </c>
      <c r="I164" s="205"/>
      <c r="J164" s="206">
        <f t="shared" si="20"/>
        <v>0</v>
      </c>
      <c r="K164" s="207"/>
      <c r="L164" s="39"/>
      <c r="M164" s="208" t="s">
        <v>1</v>
      </c>
      <c r="N164" s="209" t="s">
        <v>40</v>
      </c>
      <c r="O164" s="75"/>
      <c r="P164" s="210">
        <f t="shared" si="21"/>
        <v>0</v>
      </c>
      <c r="Q164" s="210">
        <v>0.64600000000000002</v>
      </c>
      <c r="R164" s="210">
        <f t="shared" si="22"/>
        <v>1063.962</v>
      </c>
      <c r="S164" s="210">
        <v>0</v>
      </c>
      <c r="T164" s="211">
        <f t="shared" si="23"/>
        <v>0</v>
      </c>
      <c r="U164" s="34"/>
      <c r="V164" s="34"/>
      <c r="W164" s="34"/>
      <c r="X164" s="34"/>
      <c r="Y164" s="34"/>
      <c r="Z164" s="34"/>
      <c r="AA164" s="34"/>
      <c r="AB164" s="34"/>
      <c r="AC164" s="34"/>
      <c r="AD164" s="34"/>
      <c r="AE164" s="34"/>
      <c r="AR164" s="212" t="s">
        <v>213</v>
      </c>
      <c r="AT164" s="212" t="s">
        <v>209</v>
      </c>
      <c r="AU164" s="212" t="s">
        <v>87</v>
      </c>
      <c r="AY164" s="17" t="s">
        <v>207</v>
      </c>
      <c r="BE164" s="213">
        <f t="shared" si="24"/>
        <v>0</v>
      </c>
      <c r="BF164" s="213">
        <f t="shared" si="25"/>
        <v>0</v>
      </c>
      <c r="BG164" s="213">
        <f t="shared" si="26"/>
        <v>0</v>
      </c>
      <c r="BH164" s="213">
        <f t="shared" si="27"/>
        <v>0</v>
      </c>
      <c r="BI164" s="213">
        <f t="shared" si="28"/>
        <v>0</v>
      </c>
      <c r="BJ164" s="17" t="s">
        <v>87</v>
      </c>
      <c r="BK164" s="213">
        <f t="shared" si="29"/>
        <v>0</v>
      </c>
      <c r="BL164" s="17" t="s">
        <v>213</v>
      </c>
      <c r="BM164" s="212" t="s">
        <v>503</v>
      </c>
    </row>
    <row r="165" spans="1:65" s="2" customFormat="1" ht="33" customHeight="1">
      <c r="A165" s="34"/>
      <c r="B165" s="35"/>
      <c r="C165" s="200" t="s">
        <v>393</v>
      </c>
      <c r="D165" s="200" t="s">
        <v>209</v>
      </c>
      <c r="E165" s="201" t="s">
        <v>1212</v>
      </c>
      <c r="F165" s="202" t="s">
        <v>1213</v>
      </c>
      <c r="G165" s="203" t="s">
        <v>243</v>
      </c>
      <c r="H165" s="204">
        <v>975</v>
      </c>
      <c r="I165" s="205"/>
      <c r="J165" s="206">
        <f t="shared" si="20"/>
        <v>0</v>
      </c>
      <c r="K165" s="207"/>
      <c r="L165" s="39"/>
      <c r="M165" s="208" t="s">
        <v>1</v>
      </c>
      <c r="N165" s="209" t="s">
        <v>40</v>
      </c>
      <c r="O165" s="75"/>
      <c r="P165" s="210">
        <f t="shared" si="21"/>
        <v>0</v>
      </c>
      <c r="Q165" s="210">
        <v>0.21099999999999999</v>
      </c>
      <c r="R165" s="210">
        <f t="shared" si="22"/>
        <v>205.72499999999999</v>
      </c>
      <c r="S165" s="210">
        <v>0</v>
      </c>
      <c r="T165" s="211">
        <f t="shared" si="23"/>
        <v>0</v>
      </c>
      <c r="U165" s="34"/>
      <c r="V165" s="34"/>
      <c r="W165" s="34"/>
      <c r="X165" s="34"/>
      <c r="Y165" s="34"/>
      <c r="Z165" s="34"/>
      <c r="AA165" s="34"/>
      <c r="AB165" s="34"/>
      <c r="AC165" s="34"/>
      <c r="AD165" s="34"/>
      <c r="AE165" s="34"/>
      <c r="AR165" s="212" t="s">
        <v>213</v>
      </c>
      <c r="AT165" s="212" t="s">
        <v>209</v>
      </c>
      <c r="AU165" s="212" t="s">
        <v>87</v>
      </c>
      <c r="AY165" s="17" t="s">
        <v>207</v>
      </c>
      <c r="BE165" s="213">
        <f t="shared" si="24"/>
        <v>0</v>
      </c>
      <c r="BF165" s="213">
        <f t="shared" si="25"/>
        <v>0</v>
      </c>
      <c r="BG165" s="213">
        <f t="shared" si="26"/>
        <v>0</v>
      </c>
      <c r="BH165" s="213">
        <f t="shared" si="27"/>
        <v>0</v>
      </c>
      <c r="BI165" s="213">
        <f t="shared" si="28"/>
        <v>0</v>
      </c>
      <c r="BJ165" s="17" t="s">
        <v>87</v>
      </c>
      <c r="BK165" s="213">
        <f t="shared" si="29"/>
        <v>0</v>
      </c>
      <c r="BL165" s="17" t="s">
        <v>213</v>
      </c>
      <c r="BM165" s="212" t="s">
        <v>1214</v>
      </c>
    </row>
    <row r="166" spans="1:65" s="2" customFormat="1" ht="37.799999999999997" customHeight="1">
      <c r="A166" s="34"/>
      <c r="B166" s="35"/>
      <c r="C166" s="200" t="s">
        <v>444</v>
      </c>
      <c r="D166" s="200" t="s">
        <v>209</v>
      </c>
      <c r="E166" s="201" t="s">
        <v>1215</v>
      </c>
      <c r="F166" s="202" t="s">
        <v>1216</v>
      </c>
      <c r="G166" s="203" t="s">
        <v>243</v>
      </c>
      <c r="H166" s="204">
        <v>975</v>
      </c>
      <c r="I166" s="205"/>
      <c r="J166" s="206">
        <f t="shared" si="20"/>
        <v>0</v>
      </c>
      <c r="K166" s="207"/>
      <c r="L166" s="39"/>
      <c r="M166" s="208" t="s">
        <v>1</v>
      </c>
      <c r="N166" s="209" t="s">
        <v>40</v>
      </c>
      <c r="O166" s="75"/>
      <c r="P166" s="210">
        <f t="shared" si="21"/>
        <v>0</v>
      </c>
      <c r="Q166" s="210">
        <v>0.40050000000000002</v>
      </c>
      <c r="R166" s="210">
        <f t="shared" si="22"/>
        <v>390.48750000000001</v>
      </c>
      <c r="S166" s="210">
        <v>0</v>
      </c>
      <c r="T166" s="211">
        <f t="shared" si="23"/>
        <v>0</v>
      </c>
      <c r="U166" s="34"/>
      <c r="V166" s="34"/>
      <c r="W166" s="34"/>
      <c r="X166" s="34"/>
      <c r="Y166" s="34"/>
      <c r="Z166" s="34"/>
      <c r="AA166" s="34"/>
      <c r="AB166" s="34"/>
      <c r="AC166" s="34"/>
      <c r="AD166" s="34"/>
      <c r="AE166" s="34"/>
      <c r="AR166" s="212" t="s">
        <v>213</v>
      </c>
      <c r="AT166" s="212" t="s">
        <v>209</v>
      </c>
      <c r="AU166" s="212" t="s">
        <v>87</v>
      </c>
      <c r="AY166" s="17" t="s">
        <v>207</v>
      </c>
      <c r="BE166" s="213">
        <f t="shared" si="24"/>
        <v>0</v>
      </c>
      <c r="BF166" s="213">
        <f t="shared" si="25"/>
        <v>0</v>
      </c>
      <c r="BG166" s="213">
        <f t="shared" si="26"/>
        <v>0</v>
      </c>
      <c r="BH166" s="213">
        <f t="shared" si="27"/>
        <v>0</v>
      </c>
      <c r="BI166" s="213">
        <f t="shared" si="28"/>
        <v>0</v>
      </c>
      <c r="BJ166" s="17" t="s">
        <v>87</v>
      </c>
      <c r="BK166" s="213">
        <f t="shared" si="29"/>
        <v>0</v>
      </c>
      <c r="BL166" s="17" t="s">
        <v>213</v>
      </c>
      <c r="BM166" s="212" t="s">
        <v>1217</v>
      </c>
    </row>
    <row r="167" spans="1:65" s="2" customFormat="1" ht="37.799999999999997" customHeight="1">
      <c r="A167" s="34"/>
      <c r="B167" s="35"/>
      <c r="C167" s="200" t="s">
        <v>397</v>
      </c>
      <c r="D167" s="200" t="s">
        <v>209</v>
      </c>
      <c r="E167" s="201" t="s">
        <v>1218</v>
      </c>
      <c r="F167" s="202" t="s">
        <v>1219</v>
      </c>
      <c r="G167" s="203" t="s">
        <v>243</v>
      </c>
      <c r="H167" s="204">
        <v>771</v>
      </c>
      <c r="I167" s="205"/>
      <c r="J167" s="206">
        <f t="shared" si="20"/>
        <v>0</v>
      </c>
      <c r="K167" s="207"/>
      <c r="L167" s="39"/>
      <c r="M167" s="208" t="s">
        <v>1</v>
      </c>
      <c r="N167" s="209" t="s">
        <v>40</v>
      </c>
      <c r="O167" s="75"/>
      <c r="P167" s="210">
        <f t="shared" si="21"/>
        <v>0</v>
      </c>
      <c r="Q167" s="210">
        <v>0.42405999999999999</v>
      </c>
      <c r="R167" s="210">
        <f t="shared" si="22"/>
        <v>326.95026000000001</v>
      </c>
      <c r="S167" s="210">
        <v>0</v>
      </c>
      <c r="T167" s="211">
        <f t="shared" si="23"/>
        <v>0</v>
      </c>
      <c r="U167" s="34"/>
      <c r="V167" s="34"/>
      <c r="W167" s="34"/>
      <c r="X167" s="34"/>
      <c r="Y167" s="34"/>
      <c r="Z167" s="34"/>
      <c r="AA167" s="34"/>
      <c r="AB167" s="34"/>
      <c r="AC167" s="34"/>
      <c r="AD167" s="34"/>
      <c r="AE167" s="34"/>
      <c r="AR167" s="212" t="s">
        <v>213</v>
      </c>
      <c r="AT167" s="212" t="s">
        <v>209</v>
      </c>
      <c r="AU167" s="212" t="s">
        <v>87</v>
      </c>
      <c r="AY167" s="17" t="s">
        <v>207</v>
      </c>
      <c r="BE167" s="213">
        <f t="shared" si="24"/>
        <v>0</v>
      </c>
      <c r="BF167" s="213">
        <f t="shared" si="25"/>
        <v>0</v>
      </c>
      <c r="BG167" s="213">
        <f t="shared" si="26"/>
        <v>0</v>
      </c>
      <c r="BH167" s="213">
        <f t="shared" si="27"/>
        <v>0</v>
      </c>
      <c r="BI167" s="213">
        <f t="shared" si="28"/>
        <v>0</v>
      </c>
      <c r="BJ167" s="17" t="s">
        <v>87</v>
      </c>
      <c r="BK167" s="213">
        <f t="shared" si="29"/>
        <v>0</v>
      </c>
      <c r="BL167" s="17" t="s">
        <v>213</v>
      </c>
      <c r="BM167" s="212" t="s">
        <v>1220</v>
      </c>
    </row>
    <row r="168" spans="1:65" s="2" customFormat="1" ht="33" customHeight="1">
      <c r="A168" s="34"/>
      <c r="B168" s="35"/>
      <c r="C168" s="200" t="s">
        <v>448</v>
      </c>
      <c r="D168" s="200" t="s">
        <v>209</v>
      </c>
      <c r="E168" s="201" t="s">
        <v>1221</v>
      </c>
      <c r="F168" s="202" t="s">
        <v>1222</v>
      </c>
      <c r="G168" s="203" t="s">
        <v>243</v>
      </c>
      <c r="H168" s="204">
        <v>975</v>
      </c>
      <c r="I168" s="205"/>
      <c r="J168" s="206">
        <f t="shared" si="20"/>
        <v>0</v>
      </c>
      <c r="K168" s="207"/>
      <c r="L168" s="39"/>
      <c r="M168" s="208" t="s">
        <v>1</v>
      </c>
      <c r="N168" s="209" t="s">
        <v>40</v>
      </c>
      <c r="O168" s="75"/>
      <c r="P168" s="210">
        <f t="shared" si="21"/>
        <v>0</v>
      </c>
      <c r="Q168" s="210">
        <v>5.8100000000000001E-3</v>
      </c>
      <c r="R168" s="210">
        <f t="shared" si="22"/>
        <v>5.6647499999999997</v>
      </c>
      <c r="S168" s="210">
        <v>0</v>
      </c>
      <c r="T168" s="211">
        <f t="shared" si="23"/>
        <v>0</v>
      </c>
      <c r="U168" s="34"/>
      <c r="V168" s="34"/>
      <c r="W168" s="34"/>
      <c r="X168" s="34"/>
      <c r="Y168" s="34"/>
      <c r="Z168" s="34"/>
      <c r="AA168" s="34"/>
      <c r="AB168" s="34"/>
      <c r="AC168" s="34"/>
      <c r="AD168" s="34"/>
      <c r="AE168" s="34"/>
      <c r="AR168" s="212" t="s">
        <v>213</v>
      </c>
      <c r="AT168" s="212" t="s">
        <v>209</v>
      </c>
      <c r="AU168" s="212" t="s">
        <v>87</v>
      </c>
      <c r="AY168" s="17" t="s">
        <v>207</v>
      </c>
      <c r="BE168" s="213">
        <f t="shared" si="24"/>
        <v>0</v>
      </c>
      <c r="BF168" s="213">
        <f t="shared" si="25"/>
        <v>0</v>
      </c>
      <c r="BG168" s="213">
        <f t="shared" si="26"/>
        <v>0</v>
      </c>
      <c r="BH168" s="213">
        <f t="shared" si="27"/>
        <v>0</v>
      </c>
      <c r="BI168" s="213">
        <f t="shared" si="28"/>
        <v>0</v>
      </c>
      <c r="BJ168" s="17" t="s">
        <v>87</v>
      </c>
      <c r="BK168" s="213">
        <f t="shared" si="29"/>
        <v>0</v>
      </c>
      <c r="BL168" s="17" t="s">
        <v>213</v>
      </c>
      <c r="BM168" s="212" t="s">
        <v>1223</v>
      </c>
    </row>
    <row r="169" spans="1:65" s="2" customFormat="1" ht="33" customHeight="1">
      <c r="A169" s="34"/>
      <c r="B169" s="35"/>
      <c r="C169" s="200" t="s">
        <v>400</v>
      </c>
      <c r="D169" s="200" t="s">
        <v>209</v>
      </c>
      <c r="E169" s="201" t="s">
        <v>1224</v>
      </c>
      <c r="F169" s="202" t="s">
        <v>1225</v>
      </c>
      <c r="G169" s="203" t="s">
        <v>243</v>
      </c>
      <c r="H169" s="204">
        <v>1363</v>
      </c>
      <c r="I169" s="205"/>
      <c r="J169" s="206">
        <f t="shared" si="20"/>
        <v>0</v>
      </c>
      <c r="K169" s="207"/>
      <c r="L169" s="39"/>
      <c r="M169" s="208" t="s">
        <v>1</v>
      </c>
      <c r="N169" s="209" t="s">
        <v>40</v>
      </c>
      <c r="O169" s="75"/>
      <c r="P169" s="210">
        <f t="shared" si="21"/>
        <v>0</v>
      </c>
      <c r="Q169" s="210">
        <v>5.1000000000000004E-4</v>
      </c>
      <c r="R169" s="210">
        <f t="shared" si="22"/>
        <v>0.69513000000000003</v>
      </c>
      <c r="S169" s="210">
        <v>0</v>
      </c>
      <c r="T169" s="211">
        <f t="shared" si="23"/>
        <v>0</v>
      </c>
      <c r="U169" s="34"/>
      <c r="V169" s="34"/>
      <c r="W169" s="34"/>
      <c r="X169" s="34"/>
      <c r="Y169" s="34"/>
      <c r="Z169" s="34"/>
      <c r="AA169" s="34"/>
      <c r="AB169" s="34"/>
      <c r="AC169" s="34"/>
      <c r="AD169" s="34"/>
      <c r="AE169" s="34"/>
      <c r="AR169" s="212" t="s">
        <v>213</v>
      </c>
      <c r="AT169" s="212" t="s">
        <v>209</v>
      </c>
      <c r="AU169" s="212" t="s">
        <v>87</v>
      </c>
      <c r="AY169" s="17" t="s">
        <v>207</v>
      </c>
      <c r="BE169" s="213">
        <f t="shared" si="24"/>
        <v>0</v>
      </c>
      <c r="BF169" s="213">
        <f t="shared" si="25"/>
        <v>0</v>
      </c>
      <c r="BG169" s="213">
        <f t="shared" si="26"/>
        <v>0</v>
      </c>
      <c r="BH169" s="213">
        <f t="shared" si="27"/>
        <v>0</v>
      </c>
      <c r="BI169" s="213">
        <f t="shared" si="28"/>
        <v>0</v>
      </c>
      <c r="BJ169" s="17" t="s">
        <v>87</v>
      </c>
      <c r="BK169" s="213">
        <f t="shared" si="29"/>
        <v>0</v>
      </c>
      <c r="BL169" s="17" t="s">
        <v>213</v>
      </c>
      <c r="BM169" s="212" t="s">
        <v>1226</v>
      </c>
    </row>
    <row r="170" spans="1:65" s="2" customFormat="1" ht="33" customHeight="1">
      <c r="A170" s="34"/>
      <c r="B170" s="35"/>
      <c r="C170" s="200" t="s">
        <v>451</v>
      </c>
      <c r="D170" s="200" t="s">
        <v>209</v>
      </c>
      <c r="E170" s="201" t="s">
        <v>1227</v>
      </c>
      <c r="F170" s="202" t="s">
        <v>1228</v>
      </c>
      <c r="G170" s="203" t="s">
        <v>243</v>
      </c>
      <c r="H170" s="204">
        <v>388</v>
      </c>
      <c r="I170" s="205"/>
      <c r="J170" s="206">
        <f t="shared" si="20"/>
        <v>0</v>
      </c>
      <c r="K170" s="207"/>
      <c r="L170" s="39"/>
      <c r="M170" s="208" t="s">
        <v>1</v>
      </c>
      <c r="N170" s="209" t="s">
        <v>40</v>
      </c>
      <c r="O170" s="75"/>
      <c r="P170" s="210">
        <f t="shared" si="21"/>
        <v>0</v>
      </c>
      <c r="Q170" s="210">
        <v>0.12966</v>
      </c>
      <c r="R170" s="210">
        <f t="shared" si="22"/>
        <v>50.308079999999997</v>
      </c>
      <c r="S170" s="210">
        <v>0</v>
      </c>
      <c r="T170" s="211">
        <f t="shared" si="23"/>
        <v>0</v>
      </c>
      <c r="U170" s="34"/>
      <c r="V170" s="34"/>
      <c r="W170" s="34"/>
      <c r="X170" s="34"/>
      <c r="Y170" s="34"/>
      <c r="Z170" s="34"/>
      <c r="AA170" s="34"/>
      <c r="AB170" s="34"/>
      <c r="AC170" s="34"/>
      <c r="AD170" s="34"/>
      <c r="AE170" s="34"/>
      <c r="AR170" s="212" t="s">
        <v>213</v>
      </c>
      <c r="AT170" s="212" t="s">
        <v>209</v>
      </c>
      <c r="AU170" s="212" t="s">
        <v>87</v>
      </c>
      <c r="AY170" s="17" t="s">
        <v>207</v>
      </c>
      <c r="BE170" s="213">
        <f t="shared" si="24"/>
        <v>0</v>
      </c>
      <c r="BF170" s="213">
        <f t="shared" si="25"/>
        <v>0</v>
      </c>
      <c r="BG170" s="213">
        <f t="shared" si="26"/>
        <v>0</v>
      </c>
      <c r="BH170" s="213">
        <f t="shared" si="27"/>
        <v>0</v>
      </c>
      <c r="BI170" s="213">
        <f t="shared" si="28"/>
        <v>0</v>
      </c>
      <c r="BJ170" s="17" t="s">
        <v>87</v>
      </c>
      <c r="BK170" s="213">
        <f t="shared" si="29"/>
        <v>0</v>
      </c>
      <c r="BL170" s="17" t="s">
        <v>213</v>
      </c>
      <c r="BM170" s="212" t="s">
        <v>1229</v>
      </c>
    </row>
    <row r="171" spans="1:65" s="2" customFormat="1" ht="33" customHeight="1">
      <c r="A171" s="34"/>
      <c r="B171" s="35"/>
      <c r="C171" s="200" t="s">
        <v>403</v>
      </c>
      <c r="D171" s="200" t="s">
        <v>209</v>
      </c>
      <c r="E171" s="201" t="s">
        <v>1230</v>
      </c>
      <c r="F171" s="202" t="s">
        <v>1231</v>
      </c>
      <c r="G171" s="203" t="s">
        <v>243</v>
      </c>
      <c r="H171" s="204">
        <v>975</v>
      </c>
      <c r="I171" s="205"/>
      <c r="J171" s="206">
        <f t="shared" si="20"/>
        <v>0</v>
      </c>
      <c r="K171" s="207"/>
      <c r="L171" s="39"/>
      <c r="M171" s="208" t="s">
        <v>1</v>
      </c>
      <c r="N171" s="209" t="s">
        <v>40</v>
      </c>
      <c r="O171" s="75"/>
      <c r="P171" s="210">
        <f t="shared" si="21"/>
        <v>0</v>
      </c>
      <c r="Q171" s="210">
        <v>0.12966</v>
      </c>
      <c r="R171" s="210">
        <f t="shared" si="22"/>
        <v>126.41849999999999</v>
      </c>
      <c r="S171" s="210">
        <v>0</v>
      </c>
      <c r="T171" s="211">
        <f t="shared" si="23"/>
        <v>0</v>
      </c>
      <c r="U171" s="34"/>
      <c r="V171" s="34"/>
      <c r="W171" s="34"/>
      <c r="X171" s="34"/>
      <c r="Y171" s="34"/>
      <c r="Z171" s="34"/>
      <c r="AA171" s="34"/>
      <c r="AB171" s="34"/>
      <c r="AC171" s="34"/>
      <c r="AD171" s="34"/>
      <c r="AE171" s="34"/>
      <c r="AR171" s="212" t="s">
        <v>213</v>
      </c>
      <c r="AT171" s="212" t="s">
        <v>209</v>
      </c>
      <c r="AU171" s="212" t="s">
        <v>87</v>
      </c>
      <c r="AY171" s="17" t="s">
        <v>207</v>
      </c>
      <c r="BE171" s="213">
        <f t="shared" si="24"/>
        <v>0</v>
      </c>
      <c r="BF171" s="213">
        <f t="shared" si="25"/>
        <v>0</v>
      </c>
      <c r="BG171" s="213">
        <f t="shared" si="26"/>
        <v>0</v>
      </c>
      <c r="BH171" s="213">
        <f t="shared" si="27"/>
        <v>0</v>
      </c>
      <c r="BI171" s="213">
        <f t="shared" si="28"/>
        <v>0</v>
      </c>
      <c r="BJ171" s="17" t="s">
        <v>87</v>
      </c>
      <c r="BK171" s="213">
        <f t="shared" si="29"/>
        <v>0</v>
      </c>
      <c r="BL171" s="17" t="s">
        <v>213</v>
      </c>
      <c r="BM171" s="212" t="s">
        <v>1232</v>
      </c>
    </row>
    <row r="172" spans="1:65" s="2" customFormat="1" ht="33" customHeight="1">
      <c r="A172" s="34"/>
      <c r="B172" s="35"/>
      <c r="C172" s="200" t="s">
        <v>456</v>
      </c>
      <c r="D172" s="200" t="s">
        <v>209</v>
      </c>
      <c r="E172" s="201" t="s">
        <v>1233</v>
      </c>
      <c r="F172" s="202" t="s">
        <v>1234</v>
      </c>
      <c r="G172" s="203" t="s">
        <v>243</v>
      </c>
      <c r="H172" s="204">
        <v>1647</v>
      </c>
      <c r="I172" s="205"/>
      <c r="J172" s="206">
        <f t="shared" si="20"/>
        <v>0</v>
      </c>
      <c r="K172" s="207"/>
      <c r="L172" s="39"/>
      <c r="M172" s="208" t="s">
        <v>1</v>
      </c>
      <c r="N172" s="209" t="s">
        <v>40</v>
      </c>
      <c r="O172" s="75"/>
      <c r="P172" s="210">
        <f t="shared" si="21"/>
        <v>0</v>
      </c>
      <c r="Q172" s="210">
        <v>0.45623000000000002</v>
      </c>
      <c r="R172" s="210">
        <f t="shared" si="22"/>
        <v>751.41081000000008</v>
      </c>
      <c r="S172" s="210">
        <v>0</v>
      </c>
      <c r="T172" s="211">
        <f t="shared" si="23"/>
        <v>0</v>
      </c>
      <c r="U172" s="34"/>
      <c r="V172" s="34"/>
      <c r="W172" s="34"/>
      <c r="X172" s="34"/>
      <c r="Y172" s="34"/>
      <c r="Z172" s="34"/>
      <c r="AA172" s="34"/>
      <c r="AB172" s="34"/>
      <c r="AC172" s="34"/>
      <c r="AD172" s="34"/>
      <c r="AE172" s="34"/>
      <c r="AR172" s="212" t="s">
        <v>213</v>
      </c>
      <c r="AT172" s="212" t="s">
        <v>209</v>
      </c>
      <c r="AU172" s="212" t="s">
        <v>87</v>
      </c>
      <c r="AY172" s="17" t="s">
        <v>207</v>
      </c>
      <c r="BE172" s="213">
        <f t="shared" si="24"/>
        <v>0</v>
      </c>
      <c r="BF172" s="213">
        <f t="shared" si="25"/>
        <v>0</v>
      </c>
      <c r="BG172" s="213">
        <f t="shared" si="26"/>
        <v>0</v>
      </c>
      <c r="BH172" s="213">
        <f t="shared" si="27"/>
        <v>0</v>
      </c>
      <c r="BI172" s="213">
        <f t="shared" si="28"/>
        <v>0</v>
      </c>
      <c r="BJ172" s="17" t="s">
        <v>87</v>
      </c>
      <c r="BK172" s="213">
        <f t="shared" si="29"/>
        <v>0</v>
      </c>
      <c r="BL172" s="17" t="s">
        <v>213</v>
      </c>
      <c r="BM172" s="212" t="s">
        <v>1235</v>
      </c>
    </row>
    <row r="173" spans="1:65" s="2" customFormat="1" ht="37.799999999999997" customHeight="1">
      <c r="A173" s="34"/>
      <c r="B173" s="35"/>
      <c r="C173" s="200" t="s">
        <v>406</v>
      </c>
      <c r="D173" s="200" t="s">
        <v>209</v>
      </c>
      <c r="E173" s="201" t="s">
        <v>1236</v>
      </c>
      <c r="F173" s="202" t="s">
        <v>1237</v>
      </c>
      <c r="G173" s="203" t="s">
        <v>243</v>
      </c>
      <c r="H173" s="204">
        <v>771</v>
      </c>
      <c r="I173" s="205"/>
      <c r="J173" s="206">
        <f t="shared" si="20"/>
        <v>0</v>
      </c>
      <c r="K173" s="207"/>
      <c r="L173" s="39"/>
      <c r="M173" s="208" t="s">
        <v>1</v>
      </c>
      <c r="N173" s="209" t="s">
        <v>40</v>
      </c>
      <c r="O173" s="75"/>
      <c r="P173" s="210">
        <f t="shared" si="21"/>
        <v>0</v>
      </c>
      <c r="Q173" s="210">
        <v>0.13800000000000001</v>
      </c>
      <c r="R173" s="210">
        <f t="shared" si="22"/>
        <v>106.39800000000001</v>
      </c>
      <c r="S173" s="210">
        <v>0</v>
      </c>
      <c r="T173" s="211">
        <f t="shared" si="23"/>
        <v>0</v>
      </c>
      <c r="U173" s="34"/>
      <c r="V173" s="34"/>
      <c r="W173" s="34"/>
      <c r="X173" s="34"/>
      <c r="Y173" s="34"/>
      <c r="Z173" s="34"/>
      <c r="AA173" s="34"/>
      <c r="AB173" s="34"/>
      <c r="AC173" s="34"/>
      <c r="AD173" s="34"/>
      <c r="AE173" s="34"/>
      <c r="AR173" s="212" t="s">
        <v>213</v>
      </c>
      <c r="AT173" s="212" t="s">
        <v>209</v>
      </c>
      <c r="AU173" s="212" t="s">
        <v>87</v>
      </c>
      <c r="AY173" s="17" t="s">
        <v>207</v>
      </c>
      <c r="BE173" s="213">
        <f t="shared" si="24"/>
        <v>0</v>
      </c>
      <c r="BF173" s="213">
        <f t="shared" si="25"/>
        <v>0</v>
      </c>
      <c r="BG173" s="213">
        <f t="shared" si="26"/>
        <v>0</v>
      </c>
      <c r="BH173" s="213">
        <f t="shared" si="27"/>
        <v>0</v>
      </c>
      <c r="BI173" s="213">
        <f t="shared" si="28"/>
        <v>0</v>
      </c>
      <c r="BJ173" s="17" t="s">
        <v>87</v>
      </c>
      <c r="BK173" s="213">
        <f t="shared" si="29"/>
        <v>0</v>
      </c>
      <c r="BL173" s="17" t="s">
        <v>213</v>
      </c>
      <c r="BM173" s="212" t="s">
        <v>1238</v>
      </c>
    </row>
    <row r="174" spans="1:65" s="2" customFormat="1" ht="16.5" customHeight="1">
      <c r="A174" s="34"/>
      <c r="B174" s="35"/>
      <c r="C174" s="237" t="s">
        <v>461</v>
      </c>
      <c r="D174" s="237" t="s">
        <v>271</v>
      </c>
      <c r="E174" s="238" t="s">
        <v>1239</v>
      </c>
      <c r="F174" s="239" t="s">
        <v>1240</v>
      </c>
      <c r="G174" s="240" t="s">
        <v>243</v>
      </c>
      <c r="H174" s="241">
        <v>786.42</v>
      </c>
      <c r="I174" s="242"/>
      <c r="J174" s="243">
        <f t="shared" si="20"/>
        <v>0</v>
      </c>
      <c r="K174" s="244"/>
      <c r="L174" s="245"/>
      <c r="M174" s="246" t="s">
        <v>1</v>
      </c>
      <c r="N174" s="247" t="s">
        <v>40</v>
      </c>
      <c r="O174" s="75"/>
      <c r="P174" s="210">
        <f t="shared" si="21"/>
        <v>0</v>
      </c>
      <c r="Q174" s="210">
        <v>0.184</v>
      </c>
      <c r="R174" s="210">
        <f t="shared" si="22"/>
        <v>144.70128</v>
      </c>
      <c r="S174" s="210">
        <v>0</v>
      </c>
      <c r="T174" s="211">
        <f t="shared" si="23"/>
        <v>0</v>
      </c>
      <c r="U174" s="34"/>
      <c r="V174" s="34"/>
      <c r="W174" s="34"/>
      <c r="X174" s="34"/>
      <c r="Y174" s="34"/>
      <c r="Z174" s="34"/>
      <c r="AA174" s="34"/>
      <c r="AB174" s="34"/>
      <c r="AC174" s="34"/>
      <c r="AD174" s="34"/>
      <c r="AE174" s="34"/>
      <c r="AR174" s="212" t="s">
        <v>249</v>
      </c>
      <c r="AT174" s="212" t="s">
        <v>271</v>
      </c>
      <c r="AU174" s="212" t="s">
        <v>87</v>
      </c>
      <c r="AY174" s="17" t="s">
        <v>207</v>
      </c>
      <c r="BE174" s="213">
        <f t="shared" si="24"/>
        <v>0</v>
      </c>
      <c r="BF174" s="213">
        <f t="shared" si="25"/>
        <v>0</v>
      </c>
      <c r="BG174" s="213">
        <f t="shared" si="26"/>
        <v>0</v>
      </c>
      <c r="BH174" s="213">
        <f t="shared" si="27"/>
        <v>0</v>
      </c>
      <c r="BI174" s="213">
        <f t="shared" si="28"/>
        <v>0</v>
      </c>
      <c r="BJ174" s="17" t="s">
        <v>87</v>
      </c>
      <c r="BK174" s="213">
        <f t="shared" si="29"/>
        <v>0</v>
      </c>
      <c r="BL174" s="17" t="s">
        <v>213</v>
      </c>
      <c r="BM174" s="212" t="s">
        <v>1241</v>
      </c>
    </row>
    <row r="175" spans="1:65" s="2" customFormat="1" ht="24.15" customHeight="1">
      <c r="A175" s="34"/>
      <c r="B175" s="35"/>
      <c r="C175" s="200" t="s">
        <v>409</v>
      </c>
      <c r="D175" s="200" t="s">
        <v>209</v>
      </c>
      <c r="E175" s="201" t="s">
        <v>1242</v>
      </c>
      <c r="F175" s="202" t="s">
        <v>1243</v>
      </c>
      <c r="G175" s="203" t="s">
        <v>243</v>
      </c>
      <c r="H175" s="204">
        <v>63</v>
      </c>
      <c r="I175" s="205"/>
      <c r="J175" s="206">
        <f t="shared" si="20"/>
        <v>0</v>
      </c>
      <c r="K175" s="207"/>
      <c r="L175" s="39"/>
      <c r="M175" s="208" t="s">
        <v>1</v>
      </c>
      <c r="N175" s="209" t="s">
        <v>40</v>
      </c>
      <c r="O175" s="75"/>
      <c r="P175" s="210">
        <f t="shared" si="21"/>
        <v>0</v>
      </c>
      <c r="Q175" s="210">
        <v>0.112</v>
      </c>
      <c r="R175" s="210">
        <f t="shared" si="22"/>
        <v>7.056</v>
      </c>
      <c r="S175" s="210">
        <v>0</v>
      </c>
      <c r="T175" s="211">
        <f t="shared" si="23"/>
        <v>0</v>
      </c>
      <c r="U175" s="34"/>
      <c r="V175" s="34"/>
      <c r="W175" s="34"/>
      <c r="X175" s="34"/>
      <c r="Y175" s="34"/>
      <c r="Z175" s="34"/>
      <c r="AA175" s="34"/>
      <c r="AB175" s="34"/>
      <c r="AC175" s="34"/>
      <c r="AD175" s="34"/>
      <c r="AE175" s="34"/>
      <c r="AR175" s="212" t="s">
        <v>213</v>
      </c>
      <c r="AT175" s="212" t="s">
        <v>209</v>
      </c>
      <c r="AU175" s="212" t="s">
        <v>87</v>
      </c>
      <c r="AY175" s="17" t="s">
        <v>207</v>
      </c>
      <c r="BE175" s="213">
        <f t="shared" si="24"/>
        <v>0</v>
      </c>
      <c r="BF175" s="213">
        <f t="shared" si="25"/>
        <v>0</v>
      </c>
      <c r="BG175" s="213">
        <f t="shared" si="26"/>
        <v>0</v>
      </c>
      <c r="BH175" s="213">
        <f t="shared" si="27"/>
        <v>0</v>
      </c>
      <c r="BI175" s="213">
        <f t="shared" si="28"/>
        <v>0</v>
      </c>
      <c r="BJ175" s="17" t="s">
        <v>87</v>
      </c>
      <c r="BK175" s="213">
        <f t="shared" si="29"/>
        <v>0</v>
      </c>
      <c r="BL175" s="17" t="s">
        <v>213</v>
      </c>
      <c r="BM175" s="212" t="s">
        <v>1244</v>
      </c>
    </row>
    <row r="176" spans="1:65" s="2" customFormat="1" ht="24.15" customHeight="1">
      <c r="A176" s="34"/>
      <c r="B176" s="35"/>
      <c r="C176" s="237" t="s">
        <v>466</v>
      </c>
      <c r="D176" s="237" t="s">
        <v>271</v>
      </c>
      <c r="E176" s="238" t="s">
        <v>1245</v>
      </c>
      <c r="F176" s="239" t="s">
        <v>1246</v>
      </c>
      <c r="G176" s="240" t="s">
        <v>243</v>
      </c>
      <c r="H176" s="241">
        <v>32.64</v>
      </c>
      <c r="I176" s="242"/>
      <c r="J176" s="243">
        <f t="shared" si="20"/>
        <v>0</v>
      </c>
      <c r="K176" s="244"/>
      <c r="L176" s="245"/>
      <c r="M176" s="246" t="s">
        <v>1</v>
      </c>
      <c r="N176" s="247" t="s">
        <v>40</v>
      </c>
      <c r="O176" s="75"/>
      <c r="P176" s="210">
        <f t="shared" si="21"/>
        <v>0</v>
      </c>
      <c r="Q176" s="210">
        <v>0.13800000000000001</v>
      </c>
      <c r="R176" s="210">
        <f t="shared" si="22"/>
        <v>4.5043200000000008</v>
      </c>
      <c r="S176" s="210">
        <v>0</v>
      </c>
      <c r="T176" s="211">
        <f t="shared" si="23"/>
        <v>0</v>
      </c>
      <c r="U176" s="34"/>
      <c r="V176" s="34"/>
      <c r="W176" s="34"/>
      <c r="X176" s="34"/>
      <c r="Y176" s="34"/>
      <c r="Z176" s="34"/>
      <c r="AA176" s="34"/>
      <c r="AB176" s="34"/>
      <c r="AC176" s="34"/>
      <c r="AD176" s="34"/>
      <c r="AE176" s="34"/>
      <c r="AR176" s="212" t="s">
        <v>249</v>
      </c>
      <c r="AT176" s="212" t="s">
        <v>271</v>
      </c>
      <c r="AU176" s="212" t="s">
        <v>87</v>
      </c>
      <c r="AY176" s="17" t="s">
        <v>207</v>
      </c>
      <c r="BE176" s="213">
        <f t="shared" si="24"/>
        <v>0</v>
      </c>
      <c r="BF176" s="213">
        <f t="shared" si="25"/>
        <v>0</v>
      </c>
      <c r="BG176" s="213">
        <f t="shared" si="26"/>
        <v>0</v>
      </c>
      <c r="BH176" s="213">
        <f t="shared" si="27"/>
        <v>0</v>
      </c>
      <c r="BI176" s="213">
        <f t="shared" si="28"/>
        <v>0</v>
      </c>
      <c r="BJ176" s="17" t="s">
        <v>87</v>
      </c>
      <c r="BK176" s="213">
        <f t="shared" si="29"/>
        <v>0</v>
      </c>
      <c r="BL176" s="17" t="s">
        <v>213</v>
      </c>
      <c r="BM176" s="212" t="s">
        <v>1247</v>
      </c>
    </row>
    <row r="177" spans="1:65" s="2" customFormat="1" ht="24.15" customHeight="1">
      <c r="A177" s="34"/>
      <c r="B177" s="35"/>
      <c r="C177" s="237" t="s">
        <v>412</v>
      </c>
      <c r="D177" s="237" t="s">
        <v>271</v>
      </c>
      <c r="E177" s="238" t="s">
        <v>1248</v>
      </c>
      <c r="F177" s="239" t="s">
        <v>1249</v>
      </c>
      <c r="G177" s="240" t="s">
        <v>243</v>
      </c>
      <c r="H177" s="241">
        <v>31.62</v>
      </c>
      <c r="I177" s="242"/>
      <c r="J177" s="243">
        <f t="shared" si="20"/>
        <v>0</v>
      </c>
      <c r="K177" s="244"/>
      <c r="L177" s="245"/>
      <c r="M177" s="246" t="s">
        <v>1</v>
      </c>
      <c r="N177" s="247" t="s">
        <v>40</v>
      </c>
      <c r="O177" s="75"/>
      <c r="P177" s="210">
        <f t="shared" si="21"/>
        <v>0</v>
      </c>
      <c r="Q177" s="210">
        <v>0.13</v>
      </c>
      <c r="R177" s="210">
        <f t="shared" si="22"/>
        <v>4.1106000000000007</v>
      </c>
      <c r="S177" s="210">
        <v>0</v>
      </c>
      <c r="T177" s="211">
        <f t="shared" si="23"/>
        <v>0</v>
      </c>
      <c r="U177" s="34"/>
      <c r="V177" s="34"/>
      <c r="W177" s="34"/>
      <c r="X177" s="34"/>
      <c r="Y177" s="34"/>
      <c r="Z177" s="34"/>
      <c r="AA177" s="34"/>
      <c r="AB177" s="34"/>
      <c r="AC177" s="34"/>
      <c r="AD177" s="34"/>
      <c r="AE177" s="34"/>
      <c r="AR177" s="212" t="s">
        <v>249</v>
      </c>
      <c r="AT177" s="212" t="s">
        <v>271</v>
      </c>
      <c r="AU177" s="212" t="s">
        <v>87</v>
      </c>
      <c r="AY177" s="17" t="s">
        <v>207</v>
      </c>
      <c r="BE177" s="213">
        <f t="shared" si="24"/>
        <v>0</v>
      </c>
      <c r="BF177" s="213">
        <f t="shared" si="25"/>
        <v>0</v>
      </c>
      <c r="BG177" s="213">
        <f t="shared" si="26"/>
        <v>0</v>
      </c>
      <c r="BH177" s="213">
        <f t="shared" si="27"/>
        <v>0</v>
      </c>
      <c r="BI177" s="213">
        <f t="shared" si="28"/>
        <v>0</v>
      </c>
      <c r="BJ177" s="17" t="s">
        <v>87</v>
      </c>
      <c r="BK177" s="213">
        <f t="shared" si="29"/>
        <v>0</v>
      </c>
      <c r="BL177" s="17" t="s">
        <v>213</v>
      </c>
      <c r="BM177" s="212" t="s">
        <v>1250</v>
      </c>
    </row>
    <row r="178" spans="1:65" s="2" customFormat="1" ht="21.75" customHeight="1">
      <c r="A178" s="34"/>
      <c r="B178" s="35"/>
      <c r="C178" s="200" t="s">
        <v>468</v>
      </c>
      <c r="D178" s="200" t="s">
        <v>209</v>
      </c>
      <c r="E178" s="201" t="s">
        <v>1251</v>
      </c>
      <c r="F178" s="202" t="s">
        <v>1252</v>
      </c>
      <c r="G178" s="203" t="s">
        <v>325</v>
      </c>
      <c r="H178" s="204">
        <v>15</v>
      </c>
      <c r="I178" s="205"/>
      <c r="J178" s="206">
        <f t="shared" si="20"/>
        <v>0</v>
      </c>
      <c r="K178" s="207"/>
      <c r="L178" s="39"/>
      <c r="M178" s="208" t="s">
        <v>1</v>
      </c>
      <c r="N178" s="209" t="s">
        <v>40</v>
      </c>
      <c r="O178" s="75"/>
      <c r="P178" s="210">
        <f t="shared" si="21"/>
        <v>0</v>
      </c>
      <c r="Q178" s="210">
        <v>1.0000000000000001E-5</v>
      </c>
      <c r="R178" s="210">
        <f t="shared" si="22"/>
        <v>1.5000000000000001E-4</v>
      </c>
      <c r="S178" s="210">
        <v>0</v>
      </c>
      <c r="T178" s="211">
        <f t="shared" si="23"/>
        <v>0</v>
      </c>
      <c r="U178" s="34"/>
      <c r="V178" s="34"/>
      <c r="W178" s="34"/>
      <c r="X178" s="34"/>
      <c r="Y178" s="34"/>
      <c r="Z178" s="34"/>
      <c r="AA178" s="34"/>
      <c r="AB178" s="34"/>
      <c r="AC178" s="34"/>
      <c r="AD178" s="34"/>
      <c r="AE178" s="34"/>
      <c r="AR178" s="212" t="s">
        <v>213</v>
      </c>
      <c r="AT178" s="212" t="s">
        <v>209</v>
      </c>
      <c r="AU178" s="212" t="s">
        <v>87</v>
      </c>
      <c r="AY178" s="17" t="s">
        <v>207</v>
      </c>
      <c r="BE178" s="213">
        <f t="shared" si="24"/>
        <v>0</v>
      </c>
      <c r="BF178" s="213">
        <f t="shared" si="25"/>
        <v>0</v>
      </c>
      <c r="BG178" s="213">
        <f t="shared" si="26"/>
        <v>0</v>
      </c>
      <c r="BH178" s="213">
        <f t="shared" si="27"/>
        <v>0</v>
      </c>
      <c r="BI178" s="213">
        <f t="shared" si="28"/>
        <v>0</v>
      </c>
      <c r="BJ178" s="17" t="s">
        <v>87</v>
      </c>
      <c r="BK178" s="213">
        <f t="shared" si="29"/>
        <v>0</v>
      </c>
      <c r="BL178" s="17" t="s">
        <v>213</v>
      </c>
      <c r="BM178" s="212" t="s">
        <v>1253</v>
      </c>
    </row>
    <row r="179" spans="1:65" s="2" customFormat="1" ht="24.15" customHeight="1">
      <c r="A179" s="34"/>
      <c r="B179" s="35"/>
      <c r="C179" s="200" t="s">
        <v>415</v>
      </c>
      <c r="D179" s="200" t="s">
        <v>209</v>
      </c>
      <c r="E179" s="201" t="s">
        <v>1254</v>
      </c>
      <c r="F179" s="202" t="s">
        <v>1255</v>
      </c>
      <c r="G179" s="203" t="s">
        <v>243</v>
      </c>
      <c r="H179" s="204">
        <v>1485</v>
      </c>
      <c r="I179" s="205"/>
      <c r="J179" s="206">
        <f t="shared" si="20"/>
        <v>0</v>
      </c>
      <c r="K179" s="207"/>
      <c r="L179" s="39"/>
      <c r="M179" s="208" t="s">
        <v>1</v>
      </c>
      <c r="N179" s="209" t="s">
        <v>40</v>
      </c>
      <c r="O179" s="75"/>
      <c r="P179" s="210">
        <f t="shared" si="21"/>
        <v>0</v>
      </c>
      <c r="Q179" s="210">
        <v>0</v>
      </c>
      <c r="R179" s="210">
        <f t="shared" si="22"/>
        <v>0</v>
      </c>
      <c r="S179" s="210">
        <v>0</v>
      </c>
      <c r="T179" s="211">
        <f t="shared" si="23"/>
        <v>0</v>
      </c>
      <c r="U179" s="34"/>
      <c r="V179" s="34"/>
      <c r="W179" s="34"/>
      <c r="X179" s="34"/>
      <c r="Y179" s="34"/>
      <c r="Z179" s="34"/>
      <c r="AA179" s="34"/>
      <c r="AB179" s="34"/>
      <c r="AC179" s="34"/>
      <c r="AD179" s="34"/>
      <c r="AE179" s="34"/>
      <c r="AR179" s="212" t="s">
        <v>213</v>
      </c>
      <c r="AT179" s="212" t="s">
        <v>209</v>
      </c>
      <c r="AU179" s="212" t="s">
        <v>87</v>
      </c>
      <c r="AY179" s="17" t="s">
        <v>207</v>
      </c>
      <c r="BE179" s="213">
        <f t="shared" si="24"/>
        <v>0</v>
      </c>
      <c r="BF179" s="213">
        <f t="shared" si="25"/>
        <v>0</v>
      </c>
      <c r="BG179" s="213">
        <f t="shared" si="26"/>
        <v>0</v>
      </c>
      <c r="BH179" s="213">
        <f t="shared" si="27"/>
        <v>0</v>
      </c>
      <c r="BI179" s="213">
        <f t="shared" si="28"/>
        <v>0</v>
      </c>
      <c r="BJ179" s="17" t="s">
        <v>87</v>
      </c>
      <c r="BK179" s="213">
        <f t="shared" si="29"/>
        <v>0</v>
      </c>
      <c r="BL179" s="17" t="s">
        <v>213</v>
      </c>
      <c r="BM179" s="212" t="s">
        <v>1256</v>
      </c>
    </row>
    <row r="180" spans="1:65" s="2" customFormat="1" ht="33" customHeight="1">
      <c r="A180" s="34"/>
      <c r="B180" s="35"/>
      <c r="C180" s="200" t="s">
        <v>474</v>
      </c>
      <c r="D180" s="200" t="s">
        <v>209</v>
      </c>
      <c r="E180" s="201" t="s">
        <v>1257</v>
      </c>
      <c r="F180" s="202" t="s">
        <v>1258</v>
      </c>
      <c r="G180" s="203" t="s">
        <v>243</v>
      </c>
      <c r="H180" s="204">
        <v>760</v>
      </c>
      <c r="I180" s="205"/>
      <c r="J180" s="206">
        <f t="shared" si="20"/>
        <v>0</v>
      </c>
      <c r="K180" s="207"/>
      <c r="L180" s="39"/>
      <c r="M180" s="208" t="s">
        <v>1</v>
      </c>
      <c r="N180" s="209" t="s">
        <v>40</v>
      </c>
      <c r="O180" s="75"/>
      <c r="P180" s="210">
        <f t="shared" si="21"/>
        <v>0</v>
      </c>
      <c r="Q180" s="210">
        <v>0</v>
      </c>
      <c r="R180" s="210">
        <f t="shared" si="22"/>
        <v>0</v>
      </c>
      <c r="S180" s="210">
        <v>0</v>
      </c>
      <c r="T180" s="211">
        <f t="shared" si="23"/>
        <v>0</v>
      </c>
      <c r="U180" s="34"/>
      <c r="V180" s="34"/>
      <c r="W180" s="34"/>
      <c r="X180" s="34"/>
      <c r="Y180" s="34"/>
      <c r="Z180" s="34"/>
      <c r="AA180" s="34"/>
      <c r="AB180" s="34"/>
      <c r="AC180" s="34"/>
      <c r="AD180" s="34"/>
      <c r="AE180" s="34"/>
      <c r="AR180" s="212" t="s">
        <v>213</v>
      </c>
      <c r="AT180" s="212" t="s">
        <v>209</v>
      </c>
      <c r="AU180" s="212" t="s">
        <v>87</v>
      </c>
      <c r="AY180" s="17" t="s">
        <v>207</v>
      </c>
      <c r="BE180" s="213">
        <f t="shared" si="24"/>
        <v>0</v>
      </c>
      <c r="BF180" s="213">
        <f t="shared" si="25"/>
        <v>0</v>
      </c>
      <c r="BG180" s="213">
        <f t="shared" si="26"/>
        <v>0</v>
      </c>
      <c r="BH180" s="213">
        <f t="shared" si="27"/>
        <v>0</v>
      </c>
      <c r="BI180" s="213">
        <f t="shared" si="28"/>
        <v>0</v>
      </c>
      <c r="BJ180" s="17" t="s">
        <v>87</v>
      </c>
      <c r="BK180" s="213">
        <f t="shared" si="29"/>
        <v>0</v>
      </c>
      <c r="BL180" s="17" t="s">
        <v>213</v>
      </c>
      <c r="BM180" s="212" t="s">
        <v>1259</v>
      </c>
    </row>
    <row r="181" spans="1:65" s="2" customFormat="1" ht="24.15" customHeight="1">
      <c r="A181" s="34"/>
      <c r="B181" s="35"/>
      <c r="C181" s="200" t="s">
        <v>475</v>
      </c>
      <c r="D181" s="200" t="s">
        <v>209</v>
      </c>
      <c r="E181" s="201" t="s">
        <v>1260</v>
      </c>
      <c r="F181" s="202" t="s">
        <v>1261</v>
      </c>
      <c r="G181" s="203" t="s">
        <v>243</v>
      </c>
      <c r="H181" s="204">
        <v>725</v>
      </c>
      <c r="I181" s="205"/>
      <c r="J181" s="206">
        <f t="shared" si="20"/>
        <v>0</v>
      </c>
      <c r="K181" s="207"/>
      <c r="L181" s="39"/>
      <c r="M181" s="208" t="s">
        <v>1</v>
      </c>
      <c r="N181" s="209" t="s">
        <v>40</v>
      </c>
      <c r="O181" s="75"/>
      <c r="P181" s="210">
        <f t="shared" si="21"/>
        <v>0</v>
      </c>
      <c r="Q181" s="210">
        <v>0</v>
      </c>
      <c r="R181" s="210">
        <f t="shared" si="22"/>
        <v>0</v>
      </c>
      <c r="S181" s="210">
        <v>0</v>
      </c>
      <c r="T181" s="211">
        <f t="shared" si="23"/>
        <v>0</v>
      </c>
      <c r="U181" s="34"/>
      <c r="V181" s="34"/>
      <c r="W181" s="34"/>
      <c r="X181" s="34"/>
      <c r="Y181" s="34"/>
      <c r="Z181" s="34"/>
      <c r="AA181" s="34"/>
      <c r="AB181" s="34"/>
      <c r="AC181" s="34"/>
      <c r="AD181" s="34"/>
      <c r="AE181" s="34"/>
      <c r="AR181" s="212" t="s">
        <v>213</v>
      </c>
      <c r="AT181" s="212" t="s">
        <v>209</v>
      </c>
      <c r="AU181" s="212" t="s">
        <v>87</v>
      </c>
      <c r="AY181" s="17" t="s">
        <v>207</v>
      </c>
      <c r="BE181" s="213">
        <f t="shared" si="24"/>
        <v>0</v>
      </c>
      <c r="BF181" s="213">
        <f t="shared" si="25"/>
        <v>0</v>
      </c>
      <c r="BG181" s="213">
        <f t="shared" si="26"/>
        <v>0</v>
      </c>
      <c r="BH181" s="213">
        <f t="shared" si="27"/>
        <v>0</v>
      </c>
      <c r="BI181" s="213">
        <f t="shared" si="28"/>
        <v>0</v>
      </c>
      <c r="BJ181" s="17" t="s">
        <v>87</v>
      </c>
      <c r="BK181" s="213">
        <f t="shared" si="29"/>
        <v>0</v>
      </c>
      <c r="BL181" s="17" t="s">
        <v>213</v>
      </c>
      <c r="BM181" s="212" t="s">
        <v>1262</v>
      </c>
    </row>
    <row r="182" spans="1:65" s="12" customFormat="1" ht="22.8" customHeight="1">
      <c r="B182" s="184"/>
      <c r="C182" s="185"/>
      <c r="D182" s="186" t="s">
        <v>73</v>
      </c>
      <c r="E182" s="198" t="s">
        <v>249</v>
      </c>
      <c r="F182" s="198" t="s">
        <v>1263</v>
      </c>
      <c r="G182" s="185"/>
      <c r="H182" s="185"/>
      <c r="I182" s="188"/>
      <c r="J182" s="199">
        <f>BK182</f>
        <v>0</v>
      </c>
      <c r="K182" s="185"/>
      <c r="L182" s="190"/>
      <c r="M182" s="191"/>
      <c r="N182" s="192"/>
      <c r="O182" s="192"/>
      <c r="P182" s="193">
        <f>P183</f>
        <v>0</v>
      </c>
      <c r="Q182" s="192"/>
      <c r="R182" s="193">
        <f>R183</f>
        <v>3.6957599999999999</v>
      </c>
      <c r="S182" s="192"/>
      <c r="T182" s="194">
        <f>T183</f>
        <v>0</v>
      </c>
      <c r="AR182" s="195" t="s">
        <v>81</v>
      </c>
      <c r="AT182" s="196" t="s">
        <v>73</v>
      </c>
      <c r="AU182" s="196" t="s">
        <v>81</v>
      </c>
      <c r="AY182" s="195" t="s">
        <v>207</v>
      </c>
      <c r="BK182" s="197">
        <f>BK183</f>
        <v>0</v>
      </c>
    </row>
    <row r="183" spans="1:65" s="2" customFormat="1" ht="24.15" customHeight="1">
      <c r="A183" s="34"/>
      <c r="B183" s="35"/>
      <c r="C183" s="200" t="s">
        <v>476</v>
      </c>
      <c r="D183" s="200" t="s">
        <v>209</v>
      </c>
      <c r="E183" s="201" t="s">
        <v>1264</v>
      </c>
      <c r="F183" s="202" t="s">
        <v>1265</v>
      </c>
      <c r="G183" s="203" t="s">
        <v>268</v>
      </c>
      <c r="H183" s="204">
        <v>9</v>
      </c>
      <c r="I183" s="205"/>
      <c r="J183" s="206">
        <f>ROUND(I183*H183,2)</f>
        <v>0</v>
      </c>
      <c r="K183" s="207"/>
      <c r="L183" s="39"/>
      <c r="M183" s="208" t="s">
        <v>1</v>
      </c>
      <c r="N183" s="209" t="s">
        <v>40</v>
      </c>
      <c r="O183" s="75"/>
      <c r="P183" s="210">
        <f>O183*H183</f>
        <v>0</v>
      </c>
      <c r="Q183" s="210">
        <v>0.41064000000000001</v>
      </c>
      <c r="R183" s="210">
        <f>Q183*H183</f>
        <v>3.6957599999999999</v>
      </c>
      <c r="S183" s="210">
        <v>0</v>
      </c>
      <c r="T183" s="211">
        <f>S183*H183</f>
        <v>0</v>
      </c>
      <c r="U183" s="34"/>
      <c r="V183" s="34"/>
      <c r="W183" s="34"/>
      <c r="X183" s="34"/>
      <c r="Y183" s="34"/>
      <c r="Z183" s="34"/>
      <c r="AA183" s="34"/>
      <c r="AB183" s="34"/>
      <c r="AC183" s="34"/>
      <c r="AD183" s="34"/>
      <c r="AE183" s="34"/>
      <c r="AR183" s="212" t="s">
        <v>213</v>
      </c>
      <c r="AT183" s="212" t="s">
        <v>209</v>
      </c>
      <c r="AU183" s="212" t="s">
        <v>87</v>
      </c>
      <c r="AY183" s="17" t="s">
        <v>207</v>
      </c>
      <c r="BE183" s="213">
        <f>IF(N183="základná",J183,0)</f>
        <v>0</v>
      </c>
      <c r="BF183" s="213">
        <f>IF(N183="znížená",J183,0)</f>
        <v>0</v>
      </c>
      <c r="BG183" s="213">
        <f>IF(N183="zákl. prenesená",J183,0)</f>
        <v>0</v>
      </c>
      <c r="BH183" s="213">
        <f>IF(N183="zníž. prenesená",J183,0)</f>
        <v>0</v>
      </c>
      <c r="BI183" s="213">
        <f>IF(N183="nulová",J183,0)</f>
        <v>0</v>
      </c>
      <c r="BJ183" s="17" t="s">
        <v>87</v>
      </c>
      <c r="BK183" s="213">
        <f>ROUND(I183*H183,2)</f>
        <v>0</v>
      </c>
      <c r="BL183" s="17" t="s">
        <v>213</v>
      </c>
      <c r="BM183" s="212" t="s">
        <v>1266</v>
      </c>
    </row>
    <row r="184" spans="1:65" s="12" customFormat="1" ht="22.8" customHeight="1">
      <c r="B184" s="184"/>
      <c r="C184" s="185"/>
      <c r="D184" s="186" t="s">
        <v>73</v>
      </c>
      <c r="E184" s="198" t="s">
        <v>253</v>
      </c>
      <c r="F184" s="198" t="s">
        <v>1267</v>
      </c>
      <c r="G184" s="185"/>
      <c r="H184" s="185"/>
      <c r="I184" s="188"/>
      <c r="J184" s="199">
        <f>BK184</f>
        <v>0</v>
      </c>
      <c r="K184" s="185"/>
      <c r="L184" s="190"/>
      <c r="M184" s="191"/>
      <c r="N184" s="192"/>
      <c r="O184" s="192"/>
      <c r="P184" s="193">
        <f>SUM(P185:P240)</f>
        <v>0</v>
      </c>
      <c r="Q184" s="192"/>
      <c r="R184" s="193">
        <f>SUM(R185:R240)</f>
        <v>227.49865999999975</v>
      </c>
      <c r="S184" s="192"/>
      <c r="T184" s="194">
        <f>SUM(T185:T240)</f>
        <v>0</v>
      </c>
      <c r="AR184" s="195" t="s">
        <v>81</v>
      </c>
      <c r="AT184" s="196" t="s">
        <v>73</v>
      </c>
      <c r="AU184" s="196" t="s">
        <v>81</v>
      </c>
      <c r="AY184" s="195" t="s">
        <v>207</v>
      </c>
      <c r="BK184" s="197">
        <f>SUM(BK185:BK240)</f>
        <v>0</v>
      </c>
    </row>
    <row r="185" spans="1:65" s="2" customFormat="1" ht="24.15" customHeight="1">
      <c r="A185" s="34"/>
      <c r="B185" s="35"/>
      <c r="C185" s="200" t="s">
        <v>477</v>
      </c>
      <c r="D185" s="200" t="s">
        <v>209</v>
      </c>
      <c r="E185" s="201" t="s">
        <v>1268</v>
      </c>
      <c r="F185" s="202" t="s">
        <v>1269</v>
      </c>
      <c r="G185" s="203" t="s">
        <v>911</v>
      </c>
      <c r="H185" s="204">
        <v>1</v>
      </c>
      <c r="I185" s="205"/>
      <c r="J185" s="206">
        <f t="shared" ref="J185:J216" si="30">ROUND(I185*H185,2)</f>
        <v>0</v>
      </c>
      <c r="K185" s="207"/>
      <c r="L185" s="39"/>
      <c r="M185" s="208" t="s">
        <v>1</v>
      </c>
      <c r="N185" s="209" t="s">
        <v>40</v>
      </c>
      <c r="O185" s="75"/>
      <c r="P185" s="210">
        <f t="shared" ref="P185:P216" si="31">O185*H185</f>
        <v>0</v>
      </c>
      <c r="Q185" s="210">
        <v>0.22133</v>
      </c>
      <c r="R185" s="210">
        <f t="shared" ref="R185:R216" si="32">Q185*H185</f>
        <v>0.22133</v>
      </c>
      <c r="S185" s="210">
        <v>0</v>
      </c>
      <c r="T185" s="211">
        <f t="shared" ref="T185:T216" si="33">S185*H185</f>
        <v>0</v>
      </c>
      <c r="U185" s="34"/>
      <c r="V185" s="34"/>
      <c r="W185" s="34"/>
      <c r="X185" s="34"/>
      <c r="Y185" s="34"/>
      <c r="Z185" s="34"/>
      <c r="AA185" s="34"/>
      <c r="AB185" s="34"/>
      <c r="AC185" s="34"/>
      <c r="AD185" s="34"/>
      <c r="AE185" s="34"/>
      <c r="AR185" s="212" t="s">
        <v>213</v>
      </c>
      <c r="AT185" s="212" t="s">
        <v>209</v>
      </c>
      <c r="AU185" s="212" t="s">
        <v>87</v>
      </c>
      <c r="AY185" s="17" t="s">
        <v>207</v>
      </c>
      <c r="BE185" s="213">
        <f t="shared" ref="BE185:BE216" si="34">IF(N185="základná",J185,0)</f>
        <v>0</v>
      </c>
      <c r="BF185" s="213">
        <f t="shared" ref="BF185:BF216" si="35">IF(N185="znížená",J185,0)</f>
        <v>0</v>
      </c>
      <c r="BG185" s="213">
        <f t="shared" ref="BG185:BG216" si="36">IF(N185="zákl. prenesená",J185,0)</f>
        <v>0</v>
      </c>
      <c r="BH185" s="213">
        <f t="shared" ref="BH185:BH216" si="37">IF(N185="zníž. prenesená",J185,0)</f>
        <v>0</v>
      </c>
      <c r="BI185" s="213">
        <f t="shared" ref="BI185:BI216" si="38">IF(N185="nulová",J185,0)</f>
        <v>0</v>
      </c>
      <c r="BJ185" s="17" t="s">
        <v>87</v>
      </c>
      <c r="BK185" s="213">
        <f t="shared" ref="BK185:BK216" si="39">ROUND(I185*H185,2)</f>
        <v>0</v>
      </c>
      <c r="BL185" s="17" t="s">
        <v>213</v>
      </c>
      <c r="BM185" s="212" t="s">
        <v>1270</v>
      </c>
    </row>
    <row r="186" spans="1:65" s="2" customFormat="1" ht="24.15" customHeight="1">
      <c r="A186" s="34"/>
      <c r="B186" s="35"/>
      <c r="C186" s="200" t="s">
        <v>479</v>
      </c>
      <c r="D186" s="200" t="s">
        <v>209</v>
      </c>
      <c r="E186" s="201" t="s">
        <v>1271</v>
      </c>
      <c r="F186" s="202" t="s">
        <v>1272</v>
      </c>
      <c r="G186" s="203" t="s">
        <v>268</v>
      </c>
      <c r="H186" s="204">
        <v>11</v>
      </c>
      <c r="I186" s="205"/>
      <c r="J186" s="206">
        <f t="shared" si="30"/>
        <v>0</v>
      </c>
      <c r="K186" s="207"/>
      <c r="L186" s="39"/>
      <c r="M186" s="208" t="s">
        <v>1</v>
      </c>
      <c r="N186" s="209" t="s">
        <v>40</v>
      </c>
      <c r="O186" s="75"/>
      <c r="P186" s="210">
        <f t="shared" si="31"/>
        <v>0</v>
      </c>
      <c r="Q186" s="210">
        <v>0.22133</v>
      </c>
      <c r="R186" s="210">
        <f t="shared" si="32"/>
        <v>2.4346299999999998</v>
      </c>
      <c r="S186" s="210">
        <v>0</v>
      </c>
      <c r="T186" s="211">
        <f t="shared" si="33"/>
        <v>0</v>
      </c>
      <c r="U186" s="34"/>
      <c r="V186" s="34"/>
      <c r="W186" s="34"/>
      <c r="X186" s="34"/>
      <c r="Y186" s="34"/>
      <c r="Z186" s="34"/>
      <c r="AA186" s="34"/>
      <c r="AB186" s="34"/>
      <c r="AC186" s="34"/>
      <c r="AD186" s="34"/>
      <c r="AE186" s="34"/>
      <c r="AR186" s="212" t="s">
        <v>213</v>
      </c>
      <c r="AT186" s="212" t="s">
        <v>209</v>
      </c>
      <c r="AU186" s="212" t="s">
        <v>87</v>
      </c>
      <c r="AY186" s="17" t="s">
        <v>207</v>
      </c>
      <c r="BE186" s="213">
        <f t="shared" si="34"/>
        <v>0</v>
      </c>
      <c r="BF186" s="213">
        <f t="shared" si="35"/>
        <v>0</v>
      </c>
      <c r="BG186" s="213">
        <f t="shared" si="36"/>
        <v>0</v>
      </c>
      <c r="BH186" s="213">
        <f t="shared" si="37"/>
        <v>0</v>
      </c>
      <c r="BI186" s="213">
        <f t="shared" si="38"/>
        <v>0</v>
      </c>
      <c r="BJ186" s="17" t="s">
        <v>87</v>
      </c>
      <c r="BK186" s="213">
        <f t="shared" si="39"/>
        <v>0</v>
      </c>
      <c r="BL186" s="17" t="s">
        <v>213</v>
      </c>
      <c r="BM186" s="212" t="s">
        <v>1273</v>
      </c>
    </row>
    <row r="187" spans="1:65" s="2" customFormat="1" ht="33" customHeight="1">
      <c r="A187" s="34"/>
      <c r="B187" s="35"/>
      <c r="C187" s="200" t="s">
        <v>480</v>
      </c>
      <c r="D187" s="200" t="s">
        <v>209</v>
      </c>
      <c r="E187" s="201" t="s">
        <v>1274</v>
      </c>
      <c r="F187" s="202" t="s">
        <v>1275</v>
      </c>
      <c r="G187" s="203" t="s">
        <v>268</v>
      </c>
      <c r="H187" s="204">
        <v>4</v>
      </c>
      <c r="I187" s="205"/>
      <c r="J187" s="206">
        <f t="shared" si="30"/>
        <v>0</v>
      </c>
      <c r="K187" s="207"/>
      <c r="L187" s="39"/>
      <c r="M187" s="208" t="s">
        <v>1</v>
      </c>
      <c r="N187" s="209" t="s">
        <v>40</v>
      </c>
      <c r="O187" s="75"/>
      <c r="P187" s="210">
        <f t="shared" si="31"/>
        <v>0</v>
      </c>
      <c r="Q187" s="210">
        <v>3.0000000000000001E-5</v>
      </c>
      <c r="R187" s="210">
        <f t="shared" si="32"/>
        <v>1.2E-4</v>
      </c>
      <c r="S187" s="210">
        <v>0</v>
      </c>
      <c r="T187" s="211">
        <f t="shared" si="33"/>
        <v>0</v>
      </c>
      <c r="U187" s="34"/>
      <c r="V187" s="34"/>
      <c r="W187" s="34"/>
      <c r="X187" s="34"/>
      <c r="Y187" s="34"/>
      <c r="Z187" s="34"/>
      <c r="AA187" s="34"/>
      <c r="AB187" s="34"/>
      <c r="AC187" s="34"/>
      <c r="AD187" s="34"/>
      <c r="AE187" s="34"/>
      <c r="AR187" s="212" t="s">
        <v>213</v>
      </c>
      <c r="AT187" s="212" t="s">
        <v>209</v>
      </c>
      <c r="AU187" s="212" t="s">
        <v>87</v>
      </c>
      <c r="AY187" s="17" t="s">
        <v>207</v>
      </c>
      <c r="BE187" s="213">
        <f t="shared" si="34"/>
        <v>0</v>
      </c>
      <c r="BF187" s="213">
        <f t="shared" si="35"/>
        <v>0</v>
      </c>
      <c r="BG187" s="213">
        <f t="shared" si="36"/>
        <v>0</v>
      </c>
      <c r="BH187" s="213">
        <f t="shared" si="37"/>
        <v>0</v>
      </c>
      <c r="BI187" s="213">
        <f t="shared" si="38"/>
        <v>0</v>
      </c>
      <c r="BJ187" s="17" t="s">
        <v>87</v>
      </c>
      <c r="BK187" s="213">
        <f t="shared" si="39"/>
        <v>0</v>
      </c>
      <c r="BL187" s="17" t="s">
        <v>213</v>
      </c>
      <c r="BM187" s="212" t="s">
        <v>1276</v>
      </c>
    </row>
    <row r="188" spans="1:65" s="2" customFormat="1" ht="37.799999999999997" customHeight="1">
      <c r="A188" s="34"/>
      <c r="B188" s="35"/>
      <c r="C188" s="237" t="s">
        <v>482</v>
      </c>
      <c r="D188" s="237" t="s">
        <v>271</v>
      </c>
      <c r="E188" s="238" t="s">
        <v>1277</v>
      </c>
      <c r="F188" s="239" t="s">
        <v>1278</v>
      </c>
      <c r="G188" s="240" t="s">
        <v>268</v>
      </c>
      <c r="H188" s="241">
        <v>1</v>
      </c>
      <c r="I188" s="242"/>
      <c r="J188" s="243">
        <f t="shared" si="30"/>
        <v>0</v>
      </c>
      <c r="K188" s="244"/>
      <c r="L188" s="245"/>
      <c r="M188" s="246" t="s">
        <v>1</v>
      </c>
      <c r="N188" s="247" t="s">
        <v>40</v>
      </c>
      <c r="O188" s="75"/>
      <c r="P188" s="210">
        <f t="shared" si="31"/>
        <v>0</v>
      </c>
      <c r="Q188" s="210">
        <v>1.1999999999999999E-3</v>
      </c>
      <c r="R188" s="210">
        <f t="shared" si="32"/>
        <v>1.1999999999999999E-3</v>
      </c>
      <c r="S188" s="210">
        <v>0</v>
      </c>
      <c r="T188" s="211">
        <f t="shared" si="33"/>
        <v>0</v>
      </c>
      <c r="U188" s="34"/>
      <c r="V188" s="34"/>
      <c r="W188" s="34"/>
      <c r="X188" s="34"/>
      <c r="Y188" s="34"/>
      <c r="Z188" s="34"/>
      <c r="AA188" s="34"/>
      <c r="AB188" s="34"/>
      <c r="AC188" s="34"/>
      <c r="AD188" s="34"/>
      <c r="AE188" s="34"/>
      <c r="AR188" s="212" t="s">
        <v>249</v>
      </c>
      <c r="AT188" s="212" t="s">
        <v>271</v>
      </c>
      <c r="AU188" s="212" t="s">
        <v>87</v>
      </c>
      <c r="AY188" s="17" t="s">
        <v>207</v>
      </c>
      <c r="BE188" s="213">
        <f t="shared" si="34"/>
        <v>0</v>
      </c>
      <c r="BF188" s="213">
        <f t="shared" si="35"/>
        <v>0</v>
      </c>
      <c r="BG188" s="213">
        <f t="shared" si="36"/>
        <v>0</v>
      </c>
      <c r="BH188" s="213">
        <f t="shared" si="37"/>
        <v>0</v>
      </c>
      <c r="BI188" s="213">
        <f t="shared" si="38"/>
        <v>0</v>
      </c>
      <c r="BJ188" s="17" t="s">
        <v>87</v>
      </c>
      <c r="BK188" s="213">
        <f t="shared" si="39"/>
        <v>0</v>
      </c>
      <c r="BL188" s="17" t="s">
        <v>213</v>
      </c>
      <c r="BM188" s="212" t="s">
        <v>1279</v>
      </c>
    </row>
    <row r="189" spans="1:65" s="2" customFormat="1" ht="37.799999999999997" customHeight="1">
      <c r="A189" s="34"/>
      <c r="B189" s="35"/>
      <c r="C189" s="237" t="s">
        <v>483</v>
      </c>
      <c r="D189" s="237" t="s">
        <v>271</v>
      </c>
      <c r="E189" s="238" t="s">
        <v>1280</v>
      </c>
      <c r="F189" s="239" t="s">
        <v>1281</v>
      </c>
      <c r="G189" s="240" t="s">
        <v>268</v>
      </c>
      <c r="H189" s="241">
        <v>2</v>
      </c>
      <c r="I189" s="242"/>
      <c r="J189" s="243">
        <f t="shared" si="30"/>
        <v>0</v>
      </c>
      <c r="K189" s="244"/>
      <c r="L189" s="245"/>
      <c r="M189" s="246" t="s">
        <v>1</v>
      </c>
      <c r="N189" s="247" t="s">
        <v>40</v>
      </c>
      <c r="O189" s="75"/>
      <c r="P189" s="210">
        <f t="shared" si="31"/>
        <v>0</v>
      </c>
      <c r="Q189" s="210">
        <v>8.9999999999999998E-4</v>
      </c>
      <c r="R189" s="210">
        <f t="shared" si="32"/>
        <v>1.8E-3</v>
      </c>
      <c r="S189" s="210">
        <v>0</v>
      </c>
      <c r="T189" s="211">
        <f t="shared" si="33"/>
        <v>0</v>
      </c>
      <c r="U189" s="34"/>
      <c r="V189" s="34"/>
      <c r="W189" s="34"/>
      <c r="X189" s="34"/>
      <c r="Y189" s="34"/>
      <c r="Z189" s="34"/>
      <c r="AA189" s="34"/>
      <c r="AB189" s="34"/>
      <c r="AC189" s="34"/>
      <c r="AD189" s="34"/>
      <c r="AE189" s="34"/>
      <c r="AR189" s="212" t="s">
        <v>249</v>
      </c>
      <c r="AT189" s="212" t="s">
        <v>271</v>
      </c>
      <c r="AU189" s="212" t="s">
        <v>87</v>
      </c>
      <c r="AY189" s="17" t="s">
        <v>207</v>
      </c>
      <c r="BE189" s="213">
        <f t="shared" si="34"/>
        <v>0</v>
      </c>
      <c r="BF189" s="213">
        <f t="shared" si="35"/>
        <v>0</v>
      </c>
      <c r="BG189" s="213">
        <f t="shared" si="36"/>
        <v>0</v>
      </c>
      <c r="BH189" s="213">
        <f t="shared" si="37"/>
        <v>0</v>
      </c>
      <c r="BI189" s="213">
        <f t="shared" si="38"/>
        <v>0</v>
      </c>
      <c r="BJ189" s="17" t="s">
        <v>87</v>
      </c>
      <c r="BK189" s="213">
        <f t="shared" si="39"/>
        <v>0</v>
      </c>
      <c r="BL189" s="17" t="s">
        <v>213</v>
      </c>
      <c r="BM189" s="212" t="s">
        <v>1282</v>
      </c>
    </row>
    <row r="190" spans="1:65" s="2" customFormat="1" ht="37.799999999999997" customHeight="1">
      <c r="A190" s="34"/>
      <c r="B190" s="35"/>
      <c r="C190" s="237" t="s">
        <v>484</v>
      </c>
      <c r="D190" s="237" t="s">
        <v>271</v>
      </c>
      <c r="E190" s="238" t="s">
        <v>1283</v>
      </c>
      <c r="F190" s="239" t="s">
        <v>1284</v>
      </c>
      <c r="G190" s="240" t="s">
        <v>268</v>
      </c>
      <c r="H190" s="241">
        <v>1</v>
      </c>
      <c r="I190" s="242"/>
      <c r="J190" s="243">
        <f t="shared" si="30"/>
        <v>0</v>
      </c>
      <c r="K190" s="244"/>
      <c r="L190" s="245"/>
      <c r="M190" s="246" t="s">
        <v>1</v>
      </c>
      <c r="N190" s="247" t="s">
        <v>40</v>
      </c>
      <c r="O190" s="75"/>
      <c r="P190" s="210">
        <f t="shared" si="31"/>
        <v>0</v>
      </c>
      <c r="Q190" s="210">
        <v>8.9999999999999998E-4</v>
      </c>
      <c r="R190" s="210">
        <f t="shared" si="32"/>
        <v>8.9999999999999998E-4</v>
      </c>
      <c r="S190" s="210">
        <v>0</v>
      </c>
      <c r="T190" s="211">
        <f t="shared" si="33"/>
        <v>0</v>
      </c>
      <c r="U190" s="34"/>
      <c r="V190" s="34"/>
      <c r="W190" s="34"/>
      <c r="X190" s="34"/>
      <c r="Y190" s="34"/>
      <c r="Z190" s="34"/>
      <c r="AA190" s="34"/>
      <c r="AB190" s="34"/>
      <c r="AC190" s="34"/>
      <c r="AD190" s="34"/>
      <c r="AE190" s="34"/>
      <c r="AR190" s="212" t="s">
        <v>249</v>
      </c>
      <c r="AT190" s="212" t="s">
        <v>271</v>
      </c>
      <c r="AU190" s="212" t="s">
        <v>87</v>
      </c>
      <c r="AY190" s="17" t="s">
        <v>207</v>
      </c>
      <c r="BE190" s="213">
        <f t="shared" si="34"/>
        <v>0</v>
      </c>
      <c r="BF190" s="213">
        <f t="shared" si="35"/>
        <v>0</v>
      </c>
      <c r="BG190" s="213">
        <f t="shared" si="36"/>
        <v>0</v>
      </c>
      <c r="BH190" s="213">
        <f t="shared" si="37"/>
        <v>0</v>
      </c>
      <c r="BI190" s="213">
        <f t="shared" si="38"/>
        <v>0</v>
      </c>
      <c r="BJ190" s="17" t="s">
        <v>87</v>
      </c>
      <c r="BK190" s="213">
        <f t="shared" si="39"/>
        <v>0</v>
      </c>
      <c r="BL190" s="17" t="s">
        <v>213</v>
      </c>
      <c r="BM190" s="212" t="s">
        <v>1285</v>
      </c>
    </row>
    <row r="191" spans="1:65" s="2" customFormat="1" ht="33" customHeight="1">
      <c r="A191" s="34"/>
      <c r="B191" s="35"/>
      <c r="C191" s="237" t="s">
        <v>485</v>
      </c>
      <c r="D191" s="237" t="s">
        <v>271</v>
      </c>
      <c r="E191" s="238" t="s">
        <v>1286</v>
      </c>
      <c r="F191" s="239" t="s">
        <v>1287</v>
      </c>
      <c r="G191" s="240" t="s">
        <v>268</v>
      </c>
      <c r="H191" s="241">
        <v>5</v>
      </c>
      <c r="I191" s="242"/>
      <c r="J191" s="243">
        <f t="shared" si="30"/>
        <v>0</v>
      </c>
      <c r="K191" s="244"/>
      <c r="L191" s="245"/>
      <c r="M191" s="246" t="s">
        <v>1</v>
      </c>
      <c r="N191" s="247" t="s">
        <v>40</v>
      </c>
      <c r="O191" s="75"/>
      <c r="P191" s="210">
        <f t="shared" si="31"/>
        <v>0</v>
      </c>
      <c r="Q191" s="210">
        <v>1.1999999999999999E-3</v>
      </c>
      <c r="R191" s="210">
        <f t="shared" si="32"/>
        <v>5.9999999999999993E-3</v>
      </c>
      <c r="S191" s="210">
        <v>0</v>
      </c>
      <c r="T191" s="211">
        <f t="shared" si="33"/>
        <v>0</v>
      </c>
      <c r="U191" s="34"/>
      <c r="V191" s="34"/>
      <c r="W191" s="34"/>
      <c r="X191" s="34"/>
      <c r="Y191" s="34"/>
      <c r="Z191" s="34"/>
      <c r="AA191" s="34"/>
      <c r="AB191" s="34"/>
      <c r="AC191" s="34"/>
      <c r="AD191" s="34"/>
      <c r="AE191" s="34"/>
      <c r="AR191" s="212" t="s">
        <v>249</v>
      </c>
      <c r="AT191" s="212" t="s">
        <v>271</v>
      </c>
      <c r="AU191" s="212" t="s">
        <v>87</v>
      </c>
      <c r="AY191" s="17" t="s">
        <v>207</v>
      </c>
      <c r="BE191" s="213">
        <f t="shared" si="34"/>
        <v>0</v>
      </c>
      <c r="BF191" s="213">
        <f t="shared" si="35"/>
        <v>0</v>
      </c>
      <c r="BG191" s="213">
        <f t="shared" si="36"/>
        <v>0</v>
      </c>
      <c r="BH191" s="213">
        <f t="shared" si="37"/>
        <v>0</v>
      </c>
      <c r="BI191" s="213">
        <f t="shared" si="38"/>
        <v>0</v>
      </c>
      <c r="BJ191" s="17" t="s">
        <v>87</v>
      </c>
      <c r="BK191" s="213">
        <f t="shared" si="39"/>
        <v>0</v>
      </c>
      <c r="BL191" s="17" t="s">
        <v>213</v>
      </c>
      <c r="BM191" s="212" t="s">
        <v>1181</v>
      </c>
    </row>
    <row r="192" spans="1:65" s="2" customFormat="1" ht="37.799999999999997" customHeight="1">
      <c r="A192" s="34"/>
      <c r="B192" s="35"/>
      <c r="C192" s="237" t="s">
        <v>486</v>
      </c>
      <c r="D192" s="237" t="s">
        <v>271</v>
      </c>
      <c r="E192" s="238" t="s">
        <v>1288</v>
      </c>
      <c r="F192" s="239" t="s">
        <v>1289</v>
      </c>
      <c r="G192" s="240" t="s">
        <v>268</v>
      </c>
      <c r="H192" s="241">
        <v>2</v>
      </c>
      <c r="I192" s="242"/>
      <c r="J192" s="243">
        <f t="shared" si="30"/>
        <v>0</v>
      </c>
      <c r="K192" s="244"/>
      <c r="L192" s="245"/>
      <c r="M192" s="246" t="s">
        <v>1</v>
      </c>
      <c r="N192" s="247" t="s">
        <v>40</v>
      </c>
      <c r="O192" s="75"/>
      <c r="P192" s="210">
        <f t="shared" si="31"/>
        <v>0</v>
      </c>
      <c r="Q192" s="210">
        <v>1.1999999999999999E-3</v>
      </c>
      <c r="R192" s="210">
        <f t="shared" si="32"/>
        <v>2.3999999999999998E-3</v>
      </c>
      <c r="S192" s="210">
        <v>0</v>
      </c>
      <c r="T192" s="211">
        <f t="shared" si="33"/>
        <v>0</v>
      </c>
      <c r="U192" s="34"/>
      <c r="V192" s="34"/>
      <c r="W192" s="34"/>
      <c r="X192" s="34"/>
      <c r="Y192" s="34"/>
      <c r="Z192" s="34"/>
      <c r="AA192" s="34"/>
      <c r="AB192" s="34"/>
      <c r="AC192" s="34"/>
      <c r="AD192" s="34"/>
      <c r="AE192" s="34"/>
      <c r="AR192" s="212" t="s">
        <v>249</v>
      </c>
      <c r="AT192" s="212" t="s">
        <v>271</v>
      </c>
      <c r="AU192" s="212" t="s">
        <v>87</v>
      </c>
      <c r="AY192" s="17" t="s">
        <v>207</v>
      </c>
      <c r="BE192" s="213">
        <f t="shared" si="34"/>
        <v>0</v>
      </c>
      <c r="BF192" s="213">
        <f t="shared" si="35"/>
        <v>0</v>
      </c>
      <c r="BG192" s="213">
        <f t="shared" si="36"/>
        <v>0</v>
      </c>
      <c r="BH192" s="213">
        <f t="shared" si="37"/>
        <v>0</v>
      </c>
      <c r="BI192" s="213">
        <f t="shared" si="38"/>
        <v>0</v>
      </c>
      <c r="BJ192" s="17" t="s">
        <v>87</v>
      </c>
      <c r="BK192" s="213">
        <f t="shared" si="39"/>
        <v>0</v>
      </c>
      <c r="BL192" s="17" t="s">
        <v>213</v>
      </c>
      <c r="BM192" s="212" t="s">
        <v>1290</v>
      </c>
    </row>
    <row r="193" spans="1:65" s="2" customFormat="1" ht="24.15" customHeight="1">
      <c r="A193" s="34"/>
      <c r="B193" s="35"/>
      <c r="C193" s="237" t="s">
        <v>488</v>
      </c>
      <c r="D193" s="237" t="s">
        <v>271</v>
      </c>
      <c r="E193" s="238" t="s">
        <v>1291</v>
      </c>
      <c r="F193" s="239" t="s">
        <v>1292</v>
      </c>
      <c r="G193" s="240" t="s">
        <v>268</v>
      </c>
      <c r="H193" s="241">
        <v>3</v>
      </c>
      <c r="I193" s="242"/>
      <c r="J193" s="243">
        <f t="shared" si="30"/>
        <v>0</v>
      </c>
      <c r="K193" s="244"/>
      <c r="L193" s="245"/>
      <c r="M193" s="246" t="s">
        <v>1</v>
      </c>
      <c r="N193" s="247" t="s">
        <v>40</v>
      </c>
      <c r="O193" s="75"/>
      <c r="P193" s="210">
        <f t="shared" si="31"/>
        <v>0</v>
      </c>
      <c r="Q193" s="210">
        <v>7.2000000000000005E-4</v>
      </c>
      <c r="R193" s="210">
        <f t="shared" si="32"/>
        <v>2.16E-3</v>
      </c>
      <c r="S193" s="210">
        <v>0</v>
      </c>
      <c r="T193" s="211">
        <f t="shared" si="33"/>
        <v>0</v>
      </c>
      <c r="U193" s="34"/>
      <c r="V193" s="34"/>
      <c r="W193" s="34"/>
      <c r="X193" s="34"/>
      <c r="Y193" s="34"/>
      <c r="Z193" s="34"/>
      <c r="AA193" s="34"/>
      <c r="AB193" s="34"/>
      <c r="AC193" s="34"/>
      <c r="AD193" s="34"/>
      <c r="AE193" s="34"/>
      <c r="AR193" s="212" t="s">
        <v>249</v>
      </c>
      <c r="AT193" s="212" t="s">
        <v>271</v>
      </c>
      <c r="AU193" s="212" t="s">
        <v>87</v>
      </c>
      <c r="AY193" s="17" t="s">
        <v>207</v>
      </c>
      <c r="BE193" s="213">
        <f t="shared" si="34"/>
        <v>0</v>
      </c>
      <c r="BF193" s="213">
        <f t="shared" si="35"/>
        <v>0</v>
      </c>
      <c r="BG193" s="213">
        <f t="shared" si="36"/>
        <v>0</v>
      </c>
      <c r="BH193" s="213">
        <f t="shared" si="37"/>
        <v>0</v>
      </c>
      <c r="BI193" s="213">
        <f t="shared" si="38"/>
        <v>0</v>
      </c>
      <c r="BJ193" s="17" t="s">
        <v>87</v>
      </c>
      <c r="BK193" s="213">
        <f t="shared" si="39"/>
        <v>0</v>
      </c>
      <c r="BL193" s="17" t="s">
        <v>213</v>
      </c>
      <c r="BM193" s="212" t="s">
        <v>1293</v>
      </c>
    </row>
    <row r="194" spans="1:65" s="2" customFormat="1" ht="37.799999999999997" customHeight="1">
      <c r="A194" s="34"/>
      <c r="B194" s="35"/>
      <c r="C194" s="237" t="s">
        <v>490</v>
      </c>
      <c r="D194" s="237" t="s">
        <v>271</v>
      </c>
      <c r="E194" s="238" t="s">
        <v>1294</v>
      </c>
      <c r="F194" s="239" t="s">
        <v>1295</v>
      </c>
      <c r="G194" s="240" t="s">
        <v>268</v>
      </c>
      <c r="H194" s="241">
        <v>1</v>
      </c>
      <c r="I194" s="242"/>
      <c r="J194" s="243">
        <f t="shared" si="30"/>
        <v>0</v>
      </c>
      <c r="K194" s="244"/>
      <c r="L194" s="245"/>
      <c r="M194" s="246" t="s">
        <v>1</v>
      </c>
      <c r="N194" s="247" t="s">
        <v>40</v>
      </c>
      <c r="O194" s="75"/>
      <c r="P194" s="210">
        <f t="shared" si="31"/>
        <v>0</v>
      </c>
      <c r="Q194" s="210">
        <v>7.2000000000000005E-4</v>
      </c>
      <c r="R194" s="210">
        <f t="shared" si="32"/>
        <v>7.2000000000000005E-4</v>
      </c>
      <c r="S194" s="210">
        <v>0</v>
      </c>
      <c r="T194" s="211">
        <f t="shared" si="33"/>
        <v>0</v>
      </c>
      <c r="U194" s="34"/>
      <c r="V194" s="34"/>
      <c r="W194" s="34"/>
      <c r="X194" s="34"/>
      <c r="Y194" s="34"/>
      <c r="Z194" s="34"/>
      <c r="AA194" s="34"/>
      <c r="AB194" s="34"/>
      <c r="AC194" s="34"/>
      <c r="AD194" s="34"/>
      <c r="AE194" s="34"/>
      <c r="AR194" s="212" t="s">
        <v>249</v>
      </c>
      <c r="AT194" s="212" t="s">
        <v>271</v>
      </c>
      <c r="AU194" s="212" t="s">
        <v>87</v>
      </c>
      <c r="AY194" s="17" t="s">
        <v>207</v>
      </c>
      <c r="BE194" s="213">
        <f t="shared" si="34"/>
        <v>0</v>
      </c>
      <c r="BF194" s="213">
        <f t="shared" si="35"/>
        <v>0</v>
      </c>
      <c r="BG194" s="213">
        <f t="shared" si="36"/>
        <v>0</v>
      </c>
      <c r="BH194" s="213">
        <f t="shared" si="37"/>
        <v>0</v>
      </c>
      <c r="BI194" s="213">
        <f t="shared" si="38"/>
        <v>0</v>
      </c>
      <c r="BJ194" s="17" t="s">
        <v>87</v>
      </c>
      <c r="BK194" s="213">
        <f t="shared" si="39"/>
        <v>0</v>
      </c>
      <c r="BL194" s="17" t="s">
        <v>213</v>
      </c>
      <c r="BM194" s="212" t="s">
        <v>1296</v>
      </c>
    </row>
    <row r="195" spans="1:65" s="2" customFormat="1" ht="16.5" customHeight="1">
      <c r="A195" s="34"/>
      <c r="B195" s="35"/>
      <c r="C195" s="237" t="s">
        <v>493</v>
      </c>
      <c r="D195" s="237" t="s">
        <v>271</v>
      </c>
      <c r="E195" s="238" t="s">
        <v>1297</v>
      </c>
      <c r="F195" s="239" t="s">
        <v>1298</v>
      </c>
      <c r="G195" s="240" t="s">
        <v>268</v>
      </c>
      <c r="H195" s="241">
        <v>30</v>
      </c>
      <c r="I195" s="242"/>
      <c r="J195" s="243">
        <f t="shared" si="30"/>
        <v>0</v>
      </c>
      <c r="K195" s="244"/>
      <c r="L195" s="245"/>
      <c r="M195" s="246" t="s">
        <v>1</v>
      </c>
      <c r="N195" s="247" t="s">
        <v>40</v>
      </c>
      <c r="O195" s="75"/>
      <c r="P195" s="210">
        <f t="shared" si="31"/>
        <v>0</v>
      </c>
      <c r="Q195" s="210">
        <v>1.0000000000000001E-5</v>
      </c>
      <c r="R195" s="210">
        <f t="shared" si="32"/>
        <v>3.0000000000000003E-4</v>
      </c>
      <c r="S195" s="210">
        <v>0</v>
      </c>
      <c r="T195" s="211">
        <f t="shared" si="33"/>
        <v>0</v>
      </c>
      <c r="U195" s="34"/>
      <c r="V195" s="34"/>
      <c r="W195" s="34"/>
      <c r="X195" s="34"/>
      <c r="Y195" s="34"/>
      <c r="Z195" s="34"/>
      <c r="AA195" s="34"/>
      <c r="AB195" s="34"/>
      <c r="AC195" s="34"/>
      <c r="AD195" s="34"/>
      <c r="AE195" s="34"/>
      <c r="AR195" s="212" t="s">
        <v>249</v>
      </c>
      <c r="AT195" s="212" t="s">
        <v>271</v>
      </c>
      <c r="AU195" s="212" t="s">
        <v>87</v>
      </c>
      <c r="AY195" s="17" t="s">
        <v>207</v>
      </c>
      <c r="BE195" s="213">
        <f t="shared" si="34"/>
        <v>0</v>
      </c>
      <c r="BF195" s="213">
        <f t="shared" si="35"/>
        <v>0</v>
      </c>
      <c r="BG195" s="213">
        <f t="shared" si="36"/>
        <v>0</v>
      </c>
      <c r="BH195" s="213">
        <f t="shared" si="37"/>
        <v>0</v>
      </c>
      <c r="BI195" s="213">
        <f t="shared" si="38"/>
        <v>0</v>
      </c>
      <c r="BJ195" s="17" t="s">
        <v>87</v>
      </c>
      <c r="BK195" s="213">
        <f t="shared" si="39"/>
        <v>0</v>
      </c>
      <c r="BL195" s="17" t="s">
        <v>213</v>
      </c>
      <c r="BM195" s="212" t="s">
        <v>1299</v>
      </c>
    </row>
    <row r="196" spans="1:65" s="2" customFormat="1" ht="16.5" customHeight="1">
      <c r="A196" s="34"/>
      <c r="B196" s="35"/>
      <c r="C196" s="237" t="s">
        <v>495</v>
      </c>
      <c r="D196" s="237" t="s">
        <v>271</v>
      </c>
      <c r="E196" s="238" t="s">
        <v>1300</v>
      </c>
      <c r="F196" s="239" t="s">
        <v>1301</v>
      </c>
      <c r="G196" s="240" t="s">
        <v>268</v>
      </c>
      <c r="H196" s="241">
        <v>11</v>
      </c>
      <c r="I196" s="242"/>
      <c r="J196" s="243">
        <f t="shared" si="30"/>
        <v>0</v>
      </c>
      <c r="K196" s="244"/>
      <c r="L196" s="245"/>
      <c r="M196" s="246" t="s">
        <v>1</v>
      </c>
      <c r="N196" s="247" t="s">
        <v>40</v>
      </c>
      <c r="O196" s="75"/>
      <c r="P196" s="210">
        <f t="shared" si="31"/>
        <v>0</v>
      </c>
      <c r="Q196" s="210">
        <v>0</v>
      </c>
      <c r="R196" s="210">
        <f t="shared" si="32"/>
        <v>0</v>
      </c>
      <c r="S196" s="210">
        <v>0</v>
      </c>
      <c r="T196" s="211">
        <f t="shared" si="33"/>
        <v>0</v>
      </c>
      <c r="U196" s="34"/>
      <c r="V196" s="34"/>
      <c r="W196" s="34"/>
      <c r="X196" s="34"/>
      <c r="Y196" s="34"/>
      <c r="Z196" s="34"/>
      <c r="AA196" s="34"/>
      <c r="AB196" s="34"/>
      <c r="AC196" s="34"/>
      <c r="AD196" s="34"/>
      <c r="AE196" s="34"/>
      <c r="AR196" s="212" t="s">
        <v>249</v>
      </c>
      <c r="AT196" s="212" t="s">
        <v>271</v>
      </c>
      <c r="AU196" s="212" t="s">
        <v>87</v>
      </c>
      <c r="AY196" s="17" t="s">
        <v>207</v>
      </c>
      <c r="BE196" s="213">
        <f t="shared" si="34"/>
        <v>0</v>
      </c>
      <c r="BF196" s="213">
        <f t="shared" si="35"/>
        <v>0</v>
      </c>
      <c r="BG196" s="213">
        <f t="shared" si="36"/>
        <v>0</v>
      </c>
      <c r="BH196" s="213">
        <f t="shared" si="37"/>
        <v>0</v>
      </c>
      <c r="BI196" s="213">
        <f t="shared" si="38"/>
        <v>0</v>
      </c>
      <c r="BJ196" s="17" t="s">
        <v>87</v>
      </c>
      <c r="BK196" s="213">
        <f t="shared" si="39"/>
        <v>0</v>
      </c>
      <c r="BL196" s="17" t="s">
        <v>213</v>
      </c>
      <c r="BM196" s="212" t="s">
        <v>1302</v>
      </c>
    </row>
    <row r="197" spans="1:65" s="2" customFormat="1" ht="21.75" customHeight="1">
      <c r="A197" s="34"/>
      <c r="B197" s="35"/>
      <c r="C197" s="237" t="s">
        <v>496</v>
      </c>
      <c r="D197" s="237" t="s">
        <v>271</v>
      </c>
      <c r="E197" s="238" t="s">
        <v>1303</v>
      </c>
      <c r="F197" s="239" t="s">
        <v>1304</v>
      </c>
      <c r="G197" s="240" t="s">
        <v>268</v>
      </c>
      <c r="H197" s="241">
        <v>11</v>
      </c>
      <c r="I197" s="242"/>
      <c r="J197" s="243">
        <f t="shared" si="30"/>
        <v>0</v>
      </c>
      <c r="K197" s="244"/>
      <c r="L197" s="245"/>
      <c r="M197" s="246" t="s">
        <v>1</v>
      </c>
      <c r="N197" s="247" t="s">
        <v>40</v>
      </c>
      <c r="O197" s="75"/>
      <c r="P197" s="210">
        <f t="shared" si="31"/>
        <v>0</v>
      </c>
      <c r="Q197" s="210">
        <v>4.4000000000000003E-3</v>
      </c>
      <c r="R197" s="210">
        <f t="shared" si="32"/>
        <v>4.8400000000000006E-2</v>
      </c>
      <c r="S197" s="210">
        <v>0</v>
      </c>
      <c r="T197" s="211">
        <f t="shared" si="33"/>
        <v>0</v>
      </c>
      <c r="U197" s="34"/>
      <c r="V197" s="34"/>
      <c r="W197" s="34"/>
      <c r="X197" s="34"/>
      <c r="Y197" s="34"/>
      <c r="Z197" s="34"/>
      <c r="AA197" s="34"/>
      <c r="AB197" s="34"/>
      <c r="AC197" s="34"/>
      <c r="AD197" s="34"/>
      <c r="AE197" s="34"/>
      <c r="AR197" s="212" t="s">
        <v>249</v>
      </c>
      <c r="AT197" s="212" t="s">
        <v>271</v>
      </c>
      <c r="AU197" s="212" t="s">
        <v>87</v>
      </c>
      <c r="AY197" s="17" t="s">
        <v>207</v>
      </c>
      <c r="BE197" s="213">
        <f t="shared" si="34"/>
        <v>0</v>
      </c>
      <c r="BF197" s="213">
        <f t="shared" si="35"/>
        <v>0</v>
      </c>
      <c r="BG197" s="213">
        <f t="shared" si="36"/>
        <v>0</v>
      </c>
      <c r="BH197" s="213">
        <f t="shared" si="37"/>
        <v>0</v>
      </c>
      <c r="BI197" s="213">
        <f t="shared" si="38"/>
        <v>0</v>
      </c>
      <c r="BJ197" s="17" t="s">
        <v>87</v>
      </c>
      <c r="BK197" s="213">
        <f t="shared" si="39"/>
        <v>0</v>
      </c>
      <c r="BL197" s="17" t="s">
        <v>213</v>
      </c>
      <c r="BM197" s="212" t="s">
        <v>1305</v>
      </c>
    </row>
    <row r="198" spans="1:65" s="2" customFormat="1" ht="37.799999999999997" customHeight="1">
      <c r="A198" s="34"/>
      <c r="B198" s="35"/>
      <c r="C198" s="200" t="s">
        <v>499</v>
      </c>
      <c r="D198" s="200" t="s">
        <v>209</v>
      </c>
      <c r="E198" s="201" t="s">
        <v>1306</v>
      </c>
      <c r="F198" s="202" t="s">
        <v>1307</v>
      </c>
      <c r="G198" s="203" t="s">
        <v>325</v>
      </c>
      <c r="H198" s="204">
        <v>25</v>
      </c>
      <c r="I198" s="205"/>
      <c r="J198" s="206">
        <f t="shared" si="30"/>
        <v>0</v>
      </c>
      <c r="K198" s="207"/>
      <c r="L198" s="39"/>
      <c r="M198" s="208" t="s">
        <v>1</v>
      </c>
      <c r="N198" s="209" t="s">
        <v>40</v>
      </c>
      <c r="O198" s="75"/>
      <c r="P198" s="210">
        <f t="shared" si="31"/>
        <v>0</v>
      </c>
      <c r="Q198" s="210">
        <v>1.1E-4</v>
      </c>
      <c r="R198" s="210">
        <f t="shared" si="32"/>
        <v>2.7500000000000003E-3</v>
      </c>
      <c r="S198" s="210">
        <v>0</v>
      </c>
      <c r="T198" s="211">
        <f t="shared" si="33"/>
        <v>0</v>
      </c>
      <c r="U198" s="34"/>
      <c r="V198" s="34"/>
      <c r="W198" s="34"/>
      <c r="X198" s="34"/>
      <c r="Y198" s="34"/>
      <c r="Z198" s="34"/>
      <c r="AA198" s="34"/>
      <c r="AB198" s="34"/>
      <c r="AC198" s="34"/>
      <c r="AD198" s="34"/>
      <c r="AE198" s="34"/>
      <c r="AR198" s="212" t="s">
        <v>213</v>
      </c>
      <c r="AT198" s="212" t="s">
        <v>209</v>
      </c>
      <c r="AU198" s="212" t="s">
        <v>87</v>
      </c>
      <c r="AY198" s="17" t="s">
        <v>207</v>
      </c>
      <c r="BE198" s="213">
        <f t="shared" si="34"/>
        <v>0</v>
      </c>
      <c r="BF198" s="213">
        <f t="shared" si="35"/>
        <v>0</v>
      </c>
      <c r="BG198" s="213">
        <f t="shared" si="36"/>
        <v>0</v>
      </c>
      <c r="BH198" s="213">
        <f t="shared" si="37"/>
        <v>0</v>
      </c>
      <c r="BI198" s="213">
        <f t="shared" si="38"/>
        <v>0</v>
      </c>
      <c r="BJ198" s="17" t="s">
        <v>87</v>
      </c>
      <c r="BK198" s="213">
        <f t="shared" si="39"/>
        <v>0</v>
      </c>
      <c r="BL198" s="17" t="s">
        <v>213</v>
      </c>
      <c r="BM198" s="212" t="s">
        <v>1308</v>
      </c>
    </row>
    <row r="199" spans="1:65" s="2" customFormat="1" ht="37.799999999999997" customHeight="1">
      <c r="A199" s="34"/>
      <c r="B199" s="35"/>
      <c r="C199" s="200" t="s">
        <v>500</v>
      </c>
      <c r="D199" s="200" t="s">
        <v>209</v>
      </c>
      <c r="E199" s="201" t="s">
        <v>1309</v>
      </c>
      <c r="F199" s="202" t="s">
        <v>1310</v>
      </c>
      <c r="G199" s="203" t="s">
        <v>243</v>
      </c>
      <c r="H199" s="204">
        <v>71.5</v>
      </c>
      <c r="I199" s="205"/>
      <c r="J199" s="206">
        <f t="shared" si="30"/>
        <v>0</v>
      </c>
      <c r="K199" s="207"/>
      <c r="L199" s="39"/>
      <c r="M199" s="208" t="s">
        <v>1</v>
      </c>
      <c r="N199" s="209" t="s">
        <v>40</v>
      </c>
      <c r="O199" s="75"/>
      <c r="P199" s="210">
        <f t="shared" si="31"/>
        <v>0</v>
      </c>
      <c r="Q199" s="210">
        <v>8.9999999999999998E-4</v>
      </c>
      <c r="R199" s="210">
        <f t="shared" si="32"/>
        <v>6.4350000000000004E-2</v>
      </c>
      <c r="S199" s="210">
        <v>0</v>
      </c>
      <c r="T199" s="211">
        <f t="shared" si="33"/>
        <v>0</v>
      </c>
      <c r="U199" s="34"/>
      <c r="V199" s="34"/>
      <c r="W199" s="34"/>
      <c r="X199" s="34"/>
      <c r="Y199" s="34"/>
      <c r="Z199" s="34"/>
      <c r="AA199" s="34"/>
      <c r="AB199" s="34"/>
      <c r="AC199" s="34"/>
      <c r="AD199" s="34"/>
      <c r="AE199" s="34"/>
      <c r="AR199" s="212" t="s">
        <v>213</v>
      </c>
      <c r="AT199" s="212" t="s">
        <v>209</v>
      </c>
      <c r="AU199" s="212" t="s">
        <v>87</v>
      </c>
      <c r="AY199" s="17" t="s">
        <v>207</v>
      </c>
      <c r="BE199" s="213">
        <f t="shared" si="34"/>
        <v>0</v>
      </c>
      <c r="BF199" s="213">
        <f t="shared" si="35"/>
        <v>0</v>
      </c>
      <c r="BG199" s="213">
        <f t="shared" si="36"/>
        <v>0</v>
      </c>
      <c r="BH199" s="213">
        <f t="shared" si="37"/>
        <v>0</v>
      </c>
      <c r="BI199" s="213">
        <f t="shared" si="38"/>
        <v>0</v>
      </c>
      <c r="BJ199" s="17" t="s">
        <v>87</v>
      </c>
      <c r="BK199" s="213">
        <f t="shared" si="39"/>
        <v>0</v>
      </c>
      <c r="BL199" s="17" t="s">
        <v>213</v>
      </c>
      <c r="BM199" s="212" t="s">
        <v>1311</v>
      </c>
    </row>
    <row r="200" spans="1:65" s="2" customFormat="1" ht="24.15" customHeight="1">
      <c r="A200" s="34"/>
      <c r="B200" s="35"/>
      <c r="C200" s="200" t="s">
        <v>502</v>
      </c>
      <c r="D200" s="200" t="s">
        <v>209</v>
      </c>
      <c r="E200" s="201" t="s">
        <v>1312</v>
      </c>
      <c r="F200" s="202" t="s">
        <v>1313</v>
      </c>
      <c r="G200" s="203" t="s">
        <v>325</v>
      </c>
      <c r="H200" s="204">
        <v>25</v>
      </c>
      <c r="I200" s="205"/>
      <c r="J200" s="206">
        <f t="shared" si="30"/>
        <v>0</v>
      </c>
      <c r="K200" s="207"/>
      <c r="L200" s="39"/>
      <c r="M200" s="208" t="s">
        <v>1</v>
      </c>
      <c r="N200" s="209" t="s">
        <v>40</v>
      </c>
      <c r="O200" s="75"/>
      <c r="P200" s="210">
        <f t="shared" si="31"/>
        <v>0</v>
      </c>
      <c r="Q200" s="210">
        <v>0</v>
      </c>
      <c r="R200" s="210">
        <f t="shared" si="32"/>
        <v>0</v>
      </c>
      <c r="S200" s="210">
        <v>0</v>
      </c>
      <c r="T200" s="211">
        <f t="shared" si="33"/>
        <v>0</v>
      </c>
      <c r="U200" s="34"/>
      <c r="V200" s="34"/>
      <c r="W200" s="34"/>
      <c r="X200" s="34"/>
      <c r="Y200" s="34"/>
      <c r="Z200" s="34"/>
      <c r="AA200" s="34"/>
      <c r="AB200" s="34"/>
      <c r="AC200" s="34"/>
      <c r="AD200" s="34"/>
      <c r="AE200" s="34"/>
      <c r="AR200" s="212" t="s">
        <v>213</v>
      </c>
      <c r="AT200" s="212" t="s">
        <v>209</v>
      </c>
      <c r="AU200" s="212" t="s">
        <v>87</v>
      </c>
      <c r="AY200" s="17" t="s">
        <v>207</v>
      </c>
      <c r="BE200" s="213">
        <f t="shared" si="34"/>
        <v>0</v>
      </c>
      <c r="BF200" s="213">
        <f t="shared" si="35"/>
        <v>0</v>
      </c>
      <c r="BG200" s="213">
        <f t="shared" si="36"/>
        <v>0</v>
      </c>
      <c r="BH200" s="213">
        <f t="shared" si="37"/>
        <v>0</v>
      </c>
      <c r="BI200" s="213">
        <f t="shared" si="38"/>
        <v>0</v>
      </c>
      <c r="BJ200" s="17" t="s">
        <v>87</v>
      </c>
      <c r="BK200" s="213">
        <f t="shared" si="39"/>
        <v>0</v>
      </c>
      <c r="BL200" s="17" t="s">
        <v>213</v>
      </c>
      <c r="BM200" s="212" t="s">
        <v>1314</v>
      </c>
    </row>
    <row r="201" spans="1:65" s="2" customFormat="1" ht="24.15" customHeight="1">
      <c r="A201" s="34"/>
      <c r="B201" s="35"/>
      <c r="C201" s="200" t="s">
        <v>503</v>
      </c>
      <c r="D201" s="200" t="s">
        <v>209</v>
      </c>
      <c r="E201" s="201" t="s">
        <v>1315</v>
      </c>
      <c r="F201" s="202" t="s">
        <v>1316</v>
      </c>
      <c r="G201" s="203" t="s">
        <v>243</v>
      </c>
      <c r="H201" s="204">
        <v>71.5</v>
      </c>
      <c r="I201" s="205"/>
      <c r="J201" s="206">
        <f t="shared" si="30"/>
        <v>0</v>
      </c>
      <c r="K201" s="207"/>
      <c r="L201" s="39"/>
      <c r="M201" s="208" t="s">
        <v>1</v>
      </c>
      <c r="N201" s="209" t="s">
        <v>40</v>
      </c>
      <c r="O201" s="75"/>
      <c r="P201" s="210">
        <f t="shared" si="31"/>
        <v>0</v>
      </c>
      <c r="Q201" s="210">
        <v>1.00699300699301E-5</v>
      </c>
      <c r="R201" s="210">
        <f t="shared" si="32"/>
        <v>7.2000000000000221E-4</v>
      </c>
      <c r="S201" s="210">
        <v>0</v>
      </c>
      <c r="T201" s="211">
        <f t="shared" si="33"/>
        <v>0</v>
      </c>
      <c r="U201" s="34"/>
      <c r="V201" s="34"/>
      <c r="W201" s="34"/>
      <c r="X201" s="34"/>
      <c r="Y201" s="34"/>
      <c r="Z201" s="34"/>
      <c r="AA201" s="34"/>
      <c r="AB201" s="34"/>
      <c r="AC201" s="34"/>
      <c r="AD201" s="34"/>
      <c r="AE201" s="34"/>
      <c r="AR201" s="212" t="s">
        <v>213</v>
      </c>
      <c r="AT201" s="212" t="s">
        <v>209</v>
      </c>
      <c r="AU201" s="212" t="s">
        <v>87</v>
      </c>
      <c r="AY201" s="17" t="s">
        <v>207</v>
      </c>
      <c r="BE201" s="213">
        <f t="shared" si="34"/>
        <v>0</v>
      </c>
      <c r="BF201" s="213">
        <f t="shared" si="35"/>
        <v>0</v>
      </c>
      <c r="BG201" s="213">
        <f t="shared" si="36"/>
        <v>0</v>
      </c>
      <c r="BH201" s="213">
        <f t="shared" si="37"/>
        <v>0</v>
      </c>
      <c r="BI201" s="213">
        <f t="shared" si="38"/>
        <v>0</v>
      </c>
      <c r="BJ201" s="17" t="s">
        <v>87</v>
      </c>
      <c r="BK201" s="213">
        <f t="shared" si="39"/>
        <v>0</v>
      </c>
      <c r="BL201" s="17" t="s">
        <v>213</v>
      </c>
      <c r="BM201" s="212" t="s">
        <v>1317</v>
      </c>
    </row>
    <row r="202" spans="1:65" s="2" customFormat="1" ht="33" customHeight="1">
      <c r="A202" s="34"/>
      <c r="B202" s="35"/>
      <c r="C202" s="200" t="s">
        <v>504</v>
      </c>
      <c r="D202" s="200" t="s">
        <v>209</v>
      </c>
      <c r="E202" s="201" t="s">
        <v>1318</v>
      </c>
      <c r="F202" s="202" t="s">
        <v>1319</v>
      </c>
      <c r="G202" s="203" t="s">
        <v>325</v>
      </c>
      <c r="H202" s="204">
        <v>637.08000000000004</v>
      </c>
      <c r="I202" s="205"/>
      <c r="J202" s="206">
        <f t="shared" si="30"/>
        <v>0</v>
      </c>
      <c r="K202" s="207"/>
      <c r="L202" s="39"/>
      <c r="M202" s="208" t="s">
        <v>1</v>
      </c>
      <c r="N202" s="209" t="s">
        <v>40</v>
      </c>
      <c r="O202" s="75"/>
      <c r="P202" s="210">
        <f t="shared" si="31"/>
        <v>0</v>
      </c>
      <c r="Q202" s="210">
        <v>0.151129999372135</v>
      </c>
      <c r="R202" s="210">
        <f t="shared" si="32"/>
        <v>96.28189999999978</v>
      </c>
      <c r="S202" s="210">
        <v>0</v>
      </c>
      <c r="T202" s="211">
        <f t="shared" si="33"/>
        <v>0</v>
      </c>
      <c r="U202" s="34"/>
      <c r="V202" s="34"/>
      <c r="W202" s="34"/>
      <c r="X202" s="34"/>
      <c r="Y202" s="34"/>
      <c r="Z202" s="34"/>
      <c r="AA202" s="34"/>
      <c r="AB202" s="34"/>
      <c r="AC202" s="34"/>
      <c r="AD202" s="34"/>
      <c r="AE202" s="34"/>
      <c r="AR202" s="212" t="s">
        <v>213</v>
      </c>
      <c r="AT202" s="212" t="s">
        <v>209</v>
      </c>
      <c r="AU202" s="212" t="s">
        <v>87</v>
      </c>
      <c r="AY202" s="17" t="s">
        <v>207</v>
      </c>
      <c r="BE202" s="213">
        <f t="shared" si="34"/>
        <v>0</v>
      </c>
      <c r="BF202" s="213">
        <f t="shared" si="35"/>
        <v>0</v>
      </c>
      <c r="BG202" s="213">
        <f t="shared" si="36"/>
        <v>0</v>
      </c>
      <c r="BH202" s="213">
        <f t="shared" si="37"/>
        <v>0</v>
      </c>
      <c r="BI202" s="213">
        <f t="shared" si="38"/>
        <v>0</v>
      </c>
      <c r="BJ202" s="17" t="s">
        <v>87</v>
      </c>
      <c r="BK202" s="213">
        <f t="shared" si="39"/>
        <v>0</v>
      </c>
      <c r="BL202" s="17" t="s">
        <v>213</v>
      </c>
      <c r="BM202" s="212" t="s">
        <v>1320</v>
      </c>
    </row>
    <row r="203" spans="1:65" s="2" customFormat="1" ht="16.5" customHeight="1">
      <c r="A203" s="34"/>
      <c r="B203" s="35"/>
      <c r="C203" s="237" t="s">
        <v>1214</v>
      </c>
      <c r="D203" s="237" t="s">
        <v>271</v>
      </c>
      <c r="E203" s="238" t="s">
        <v>1321</v>
      </c>
      <c r="F203" s="239" t="s">
        <v>1322</v>
      </c>
      <c r="G203" s="240" t="s">
        <v>268</v>
      </c>
      <c r="H203" s="241">
        <v>449.45</v>
      </c>
      <c r="I203" s="242"/>
      <c r="J203" s="243">
        <f t="shared" si="30"/>
        <v>0</v>
      </c>
      <c r="K203" s="244"/>
      <c r="L203" s="245"/>
      <c r="M203" s="246" t="s">
        <v>1</v>
      </c>
      <c r="N203" s="247" t="s">
        <v>40</v>
      </c>
      <c r="O203" s="75"/>
      <c r="P203" s="210">
        <f t="shared" si="31"/>
        <v>0</v>
      </c>
      <c r="Q203" s="210">
        <v>8.5000000000000006E-2</v>
      </c>
      <c r="R203" s="210">
        <f t="shared" si="32"/>
        <v>38.203250000000004</v>
      </c>
      <c r="S203" s="210">
        <v>0</v>
      </c>
      <c r="T203" s="211">
        <f t="shared" si="33"/>
        <v>0</v>
      </c>
      <c r="U203" s="34"/>
      <c r="V203" s="34"/>
      <c r="W203" s="34"/>
      <c r="X203" s="34"/>
      <c r="Y203" s="34"/>
      <c r="Z203" s="34"/>
      <c r="AA203" s="34"/>
      <c r="AB203" s="34"/>
      <c r="AC203" s="34"/>
      <c r="AD203" s="34"/>
      <c r="AE203" s="34"/>
      <c r="AR203" s="212" t="s">
        <v>249</v>
      </c>
      <c r="AT203" s="212" t="s">
        <v>271</v>
      </c>
      <c r="AU203" s="212" t="s">
        <v>87</v>
      </c>
      <c r="AY203" s="17" t="s">
        <v>207</v>
      </c>
      <c r="BE203" s="213">
        <f t="shared" si="34"/>
        <v>0</v>
      </c>
      <c r="BF203" s="213">
        <f t="shared" si="35"/>
        <v>0</v>
      </c>
      <c r="BG203" s="213">
        <f t="shared" si="36"/>
        <v>0</v>
      </c>
      <c r="BH203" s="213">
        <f t="shared" si="37"/>
        <v>0</v>
      </c>
      <c r="BI203" s="213">
        <f t="shared" si="38"/>
        <v>0</v>
      </c>
      <c r="BJ203" s="17" t="s">
        <v>87</v>
      </c>
      <c r="BK203" s="213">
        <f t="shared" si="39"/>
        <v>0</v>
      </c>
      <c r="BL203" s="17" t="s">
        <v>213</v>
      </c>
      <c r="BM203" s="212" t="s">
        <v>1323</v>
      </c>
    </row>
    <row r="204" spans="1:65" s="2" customFormat="1" ht="24.15" customHeight="1">
      <c r="A204" s="34"/>
      <c r="B204" s="35"/>
      <c r="C204" s="237" t="s">
        <v>1324</v>
      </c>
      <c r="D204" s="237" t="s">
        <v>271</v>
      </c>
      <c r="E204" s="238" t="s">
        <v>1325</v>
      </c>
      <c r="F204" s="239" t="s">
        <v>1326</v>
      </c>
      <c r="G204" s="240" t="s">
        <v>268</v>
      </c>
      <c r="H204" s="241">
        <v>126.25</v>
      </c>
      <c r="I204" s="242"/>
      <c r="J204" s="243">
        <f t="shared" si="30"/>
        <v>0</v>
      </c>
      <c r="K204" s="244"/>
      <c r="L204" s="245"/>
      <c r="M204" s="246" t="s">
        <v>1</v>
      </c>
      <c r="N204" s="247" t="s">
        <v>40</v>
      </c>
      <c r="O204" s="75"/>
      <c r="P204" s="210">
        <f t="shared" si="31"/>
        <v>0</v>
      </c>
      <c r="Q204" s="210">
        <v>0.09</v>
      </c>
      <c r="R204" s="210">
        <f t="shared" si="32"/>
        <v>11.362499999999999</v>
      </c>
      <c r="S204" s="210">
        <v>0</v>
      </c>
      <c r="T204" s="211">
        <f t="shared" si="33"/>
        <v>0</v>
      </c>
      <c r="U204" s="34"/>
      <c r="V204" s="34"/>
      <c r="W204" s="34"/>
      <c r="X204" s="34"/>
      <c r="Y204" s="34"/>
      <c r="Z204" s="34"/>
      <c r="AA204" s="34"/>
      <c r="AB204" s="34"/>
      <c r="AC204" s="34"/>
      <c r="AD204" s="34"/>
      <c r="AE204" s="34"/>
      <c r="AR204" s="212" t="s">
        <v>249</v>
      </c>
      <c r="AT204" s="212" t="s">
        <v>271</v>
      </c>
      <c r="AU204" s="212" t="s">
        <v>87</v>
      </c>
      <c r="AY204" s="17" t="s">
        <v>207</v>
      </c>
      <c r="BE204" s="213">
        <f t="shared" si="34"/>
        <v>0</v>
      </c>
      <c r="BF204" s="213">
        <f t="shared" si="35"/>
        <v>0</v>
      </c>
      <c r="BG204" s="213">
        <f t="shared" si="36"/>
        <v>0</v>
      </c>
      <c r="BH204" s="213">
        <f t="shared" si="37"/>
        <v>0</v>
      </c>
      <c r="BI204" s="213">
        <f t="shared" si="38"/>
        <v>0</v>
      </c>
      <c r="BJ204" s="17" t="s">
        <v>87</v>
      </c>
      <c r="BK204" s="213">
        <f t="shared" si="39"/>
        <v>0</v>
      </c>
      <c r="BL204" s="17" t="s">
        <v>213</v>
      </c>
      <c r="BM204" s="212" t="s">
        <v>1327</v>
      </c>
    </row>
    <row r="205" spans="1:65" s="2" customFormat="1" ht="24.15" customHeight="1">
      <c r="A205" s="34"/>
      <c r="B205" s="35"/>
      <c r="C205" s="237" t="s">
        <v>1217</v>
      </c>
      <c r="D205" s="237" t="s">
        <v>271</v>
      </c>
      <c r="E205" s="238" t="s">
        <v>1328</v>
      </c>
      <c r="F205" s="239" t="s">
        <v>1329</v>
      </c>
      <c r="G205" s="240" t="s">
        <v>268</v>
      </c>
      <c r="H205" s="241">
        <v>12</v>
      </c>
      <c r="I205" s="242"/>
      <c r="J205" s="243">
        <f t="shared" si="30"/>
        <v>0</v>
      </c>
      <c r="K205" s="244"/>
      <c r="L205" s="245"/>
      <c r="M205" s="246" t="s">
        <v>1</v>
      </c>
      <c r="N205" s="247" t="s">
        <v>40</v>
      </c>
      <c r="O205" s="75"/>
      <c r="P205" s="210">
        <f t="shared" si="31"/>
        <v>0</v>
      </c>
      <c r="Q205" s="210">
        <v>6.3899999999999998E-2</v>
      </c>
      <c r="R205" s="210">
        <f t="shared" si="32"/>
        <v>0.76679999999999993</v>
      </c>
      <c r="S205" s="210">
        <v>0</v>
      </c>
      <c r="T205" s="211">
        <f t="shared" si="33"/>
        <v>0</v>
      </c>
      <c r="U205" s="34"/>
      <c r="V205" s="34"/>
      <c r="W205" s="34"/>
      <c r="X205" s="34"/>
      <c r="Y205" s="34"/>
      <c r="Z205" s="34"/>
      <c r="AA205" s="34"/>
      <c r="AB205" s="34"/>
      <c r="AC205" s="34"/>
      <c r="AD205" s="34"/>
      <c r="AE205" s="34"/>
      <c r="AR205" s="212" t="s">
        <v>249</v>
      </c>
      <c r="AT205" s="212" t="s">
        <v>271</v>
      </c>
      <c r="AU205" s="212" t="s">
        <v>87</v>
      </c>
      <c r="AY205" s="17" t="s">
        <v>207</v>
      </c>
      <c r="BE205" s="213">
        <f t="shared" si="34"/>
        <v>0</v>
      </c>
      <c r="BF205" s="213">
        <f t="shared" si="35"/>
        <v>0</v>
      </c>
      <c r="BG205" s="213">
        <f t="shared" si="36"/>
        <v>0</v>
      </c>
      <c r="BH205" s="213">
        <f t="shared" si="37"/>
        <v>0</v>
      </c>
      <c r="BI205" s="213">
        <f t="shared" si="38"/>
        <v>0</v>
      </c>
      <c r="BJ205" s="17" t="s">
        <v>87</v>
      </c>
      <c r="BK205" s="213">
        <f t="shared" si="39"/>
        <v>0</v>
      </c>
      <c r="BL205" s="17" t="s">
        <v>213</v>
      </c>
      <c r="BM205" s="212" t="s">
        <v>1330</v>
      </c>
    </row>
    <row r="206" spans="1:65" s="2" customFormat="1" ht="24.15" customHeight="1">
      <c r="A206" s="34"/>
      <c r="B206" s="35"/>
      <c r="C206" s="237" t="s">
        <v>1331</v>
      </c>
      <c r="D206" s="237" t="s">
        <v>271</v>
      </c>
      <c r="E206" s="238" t="s">
        <v>1332</v>
      </c>
      <c r="F206" s="239" t="s">
        <v>1333</v>
      </c>
      <c r="G206" s="240" t="s">
        <v>268</v>
      </c>
      <c r="H206" s="241">
        <v>16</v>
      </c>
      <c r="I206" s="242"/>
      <c r="J206" s="243">
        <f t="shared" si="30"/>
        <v>0</v>
      </c>
      <c r="K206" s="244"/>
      <c r="L206" s="245"/>
      <c r="M206" s="246" t="s">
        <v>1</v>
      </c>
      <c r="N206" s="247" t="s">
        <v>40</v>
      </c>
      <c r="O206" s="75"/>
      <c r="P206" s="210">
        <f t="shared" si="31"/>
        <v>0</v>
      </c>
      <c r="Q206" s="210">
        <v>6.4399999999999999E-2</v>
      </c>
      <c r="R206" s="210">
        <f t="shared" si="32"/>
        <v>1.0304</v>
      </c>
      <c r="S206" s="210">
        <v>0</v>
      </c>
      <c r="T206" s="211">
        <f t="shared" si="33"/>
        <v>0</v>
      </c>
      <c r="U206" s="34"/>
      <c r="V206" s="34"/>
      <c r="W206" s="34"/>
      <c r="X206" s="34"/>
      <c r="Y206" s="34"/>
      <c r="Z206" s="34"/>
      <c r="AA206" s="34"/>
      <c r="AB206" s="34"/>
      <c r="AC206" s="34"/>
      <c r="AD206" s="34"/>
      <c r="AE206" s="34"/>
      <c r="AR206" s="212" t="s">
        <v>249</v>
      </c>
      <c r="AT206" s="212" t="s">
        <v>271</v>
      </c>
      <c r="AU206" s="212" t="s">
        <v>87</v>
      </c>
      <c r="AY206" s="17" t="s">
        <v>207</v>
      </c>
      <c r="BE206" s="213">
        <f t="shared" si="34"/>
        <v>0</v>
      </c>
      <c r="BF206" s="213">
        <f t="shared" si="35"/>
        <v>0</v>
      </c>
      <c r="BG206" s="213">
        <f t="shared" si="36"/>
        <v>0</v>
      </c>
      <c r="BH206" s="213">
        <f t="shared" si="37"/>
        <v>0</v>
      </c>
      <c r="BI206" s="213">
        <f t="shared" si="38"/>
        <v>0</v>
      </c>
      <c r="BJ206" s="17" t="s">
        <v>87</v>
      </c>
      <c r="BK206" s="213">
        <f t="shared" si="39"/>
        <v>0</v>
      </c>
      <c r="BL206" s="17" t="s">
        <v>213</v>
      </c>
      <c r="BM206" s="212" t="s">
        <v>1334</v>
      </c>
    </row>
    <row r="207" spans="1:65" s="2" customFormat="1" ht="24.15" customHeight="1">
      <c r="A207" s="34"/>
      <c r="B207" s="35"/>
      <c r="C207" s="237" t="s">
        <v>1220</v>
      </c>
      <c r="D207" s="237" t="s">
        <v>271</v>
      </c>
      <c r="E207" s="238" t="s">
        <v>1335</v>
      </c>
      <c r="F207" s="239" t="s">
        <v>1336</v>
      </c>
      <c r="G207" s="240" t="s">
        <v>268</v>
      </c>
      <c r="H207" s="241">
        <v>26</v>
      </c>
      <c r="I207" s="242"/>
      <c r="J207" s="243">
        <f t="shared" si="30"/>
        <v>0</v>
      </c>
      <c r="K207" s="244"/>
      <c r="L207" s="245"/>
      <c r="M207" s="246" t="s">
        <v>1</v>
      </c>
      <c r="N207" s="247" t="s">
        <v>40</v>
      </c>
      <c r="O207" s="75"/>
      <c r="P207" s="210">
        <f t="shared" si="31"/>
        <v>0</v>
      </c>
      <c r="Q207" s="210">
        <v>6.4600000000000005E-2</v>
      </c>
      <c r="R207" s="210">
        <f t="shared" si="32"/>
        <v>1.6796000000000002</v>
      </c>
      <c r="S207" s="210">
        <v>0</v>
      </c>
      <c r="T207" s="211">
        <f t="shared" si="33"/>
        <v>0</v>
      </c>
      <c r="U207" s="34"/>
      <c r="V207" s="34"/>
      <c r="W207" s="34"/>
      <c r="X207" s="34"/>
      <c r="Y207" s="34"/>
      <c r="Z207" s="34"/>
      <c r="AA207" s="34"/>
      <c r="AB207" s="34"/>
      <c r="AC207" s="34"/>
      <c r="AD207" s="34"/>
      <c r="AE207" s="34"/>
      <c r="AR207" s="212" t="s">
        <v>249</v>
      </c>
      <c r="AT207" s="212" t="s">
        <v>271</v>
      </c>
      <c r="AU207" s="212" t="s">
        <v>87</v>
      </c>
      <c r="AY207" s="17" t="s">
        <v>207</v>
      </c>
      <c r="BE207" s="213">
        <f t="shared" si="34"/>
        <v>0</v>
      </c>
      <c r="BF207" s="213">
        <f t="shared" si="35"/>
        <v>0</v>
      </c>
      <c r="BG207" s="213">
        <f t="shared" si="36"/>
        <v>0</v>
      </c>
      <c r="BH207" s="213">
        <f t="shared" si="37"/>
        <v>0</v>
      </c>
      <c r="BI207" s="213">
        <f t="shared" si="38"/>
        <v>0</v>
      </c>
      <c r="BJ207" s="17" t="s">
        <v>87</v>
      </c>
      <c r="BK207" s="213">
        <f t="shared" si="39"/>
        <v>0</v>
      </c>
      <c r="BL207" s="17" t="s">
        <v>213</v>
      </c>
      <c r="BM207" s="212" t="s">
        <v>1337</v>
      </c>
    </row>
    <row r="208" spans="1:65" s="2" customFormat="1" ht="24.15" customHeight="1">
      <c r="A208" s="34"/>
      <c r="B208" s="35"/>
      <c r="C208" s="237" t="s">
        <v>1338</v>
      </c>
      <c r="D208" s="237" t="s">
        <v>271</v>
      </c>
      <c r="E208" s="238" t="s">
        <v>1339</v>
      </c>
      <c r="F208" s="239" t="s">
        <v>1340</v>
      </c>
      <c r="G208" s="240" t="s">
        <v>268</v>
      </c>
      <c r="H208" s="241">
        <v>32</v>
      </c>
      <c r="I208" s="242"/>
      <c r="J208" s="243">
        <f t="shared" si="30"/>
        <v>0</v>
      </c>
      <c r="K208" s="244"/>
      <c r="L208" s="245"/>
      <c r="M208" s="246" t="s">
        <v>1</v>
      </c>
      <c r="N208" s="247" t="s">
        <v>40</v>
      </c>
      <c r="O208" s="75"/>
      <c r="P208" s="210">
        <f t="shared" si="31"/>
        <v>0</v>
      </c>
      <c r="Q208" s="210">
        <v>6.5000000000000002E-2</v>
      </c>
      <c r="R208" s="210">
        <f t="shared" si="32"/>
        <v>2.08</v>
      </c>
      <c r="S208" s="210">
        <v>0</v>
      </c>
      <c r="T208" s="211">
        <f t="shared" si="33"/>
        <v>0</v>
      </c>
      <c r="U208" s="34"/>
      <c r="V208" s="34"/>
      <c r="W208" s="34"/>
      <c r="X208" s="34"/>
      <c r="Y208" s="34"/>
      <c r="Z208" s="34"/>
      <c r="AA208" s="34"/>
      <c r="AB208" s="34"/>
      <c r="AC208" s="34"/>
      <c r="AD208" s="34"/>
      <c r="AE208" s="34"/>
      <c r="AR208" s="212" t="s">
        <v>249</v>
      </c>
      <c r="AT208" s="212" t="s">
        <v>271</v>
      </c>
      <c r="AU208" s="212" t="s">
        <v>87</v>
      </c>
      <c r="AY208" s="17" t="s">
        <v>207</v>
      </c>
      <c r="BE208" s="213">
        <f t="shared" si="34"/>
        <v>0</v>
      </c>
      <c r="BF208" s="213">
        <f t="shared" si="35"/>
        <v>0</v>
      </c>
      <c r="BG208" s="213">
        <f t="shared" si="36"/>
        <v>0</v>
      </c>
      <c r="BH208" s="213">
        <f t="shared" si="37"/>
        <v>0</v>
      </c>
      <c r="BI208" s="213">
        <f t="shared" si="38"/>
        <v>0</v>
      </c>
      <c r="BJ208" s="17" t="s">
        <v>87</v>
      </c>
      <c r="BK208" s="213">
        <f t="shared" si="39"/>
        <v>0</v>
      </c>
      <c r="BL208" s="17" t="s">
        <v>213</v>
      </c>
      <c r="BM208" s="212" t="s">
        <v>1341</v>
      </c>
    </row>
    <row r="209" spans="1:65" s="2" customFormat="1" ht="37.799999999999997" customHeight="1">
      <c r="A209" s="34"/>
      <c r="B209" s="35"/>
      <c r="C209" s="200" t="s">
        <v>1223</v>
      </c>
      <c r="D209" s="200" t="s">
        <v>209</v>
      </c>
      <c r="E209" s="201" t="s">
        <v>1342</v>
      </c>
      <c r="F209" s="202" t="s">
        <v>1343</v>
      </c>
      <c r="G209" s="203" t="s">
        <v>325</v>
      </c>
      <c r="H209" s="204">
        <v>190</v>
      </c>
      <c r="I209" s="205"/>
      <c r="J209" s="206">
        <f t="shared" si="30"/>
        <v>0</v>
      </c>
      <c r="K209" s="207"/>
      <c r="L209" s="39"/>
      <c r="M209" s="208" t="s">
        <v>1</v>
      </c>
      <c r="N209" s="209" t="s">
        <v>40</v>
      </c>
      <c r="O209" s="75"/>
      <c r="P209" s="210">
        <f t="shared" si="31"/>
        <v>0</v>
      </c>
      <c r="Q209" s="210">
        <v>9.8530000000000006E-2</v>
      </c>
      <c r="R209" s="210">
        <f t="shared" si="32"/>
        <v>18.720700000000001</v>
      </c>
      <c r="S209" s="210">
        <v>0</v>
      </c>
      <c r="T209" s="211">
        <f t="shared" si="33"/>
        <v>0</v>
      </c>
      <c r="U209" s="34"/>
      <c r="V209" s="34"/>
      <c r="W209" s="34"/>
      <c r="X209" s="34"/>
      <c r="Y209" s="34"/>
      <c r="Z209" s="34"/>
      <c r="AA209" s="34"/>
      <c r="AB209" s="34"/>
      <c r="AC209" s="34"/>
      <c r="AD209" s="34"/>
      <c r="AE209" s="34"/>
      <c r="AR209" s="212" t="s">
        <v>213</v>
      </c>
      <c r="AT209" s="212" t="s">
        <v>209</v>
      </c>
      <c r="AU209" s="212" t="s">
        <v>87</v>
      </c>
      <c r="AY209" s="17" t="s">
        <v>207</v>
      </c>
      <c r="BE209" s="213">
        <f t="shared" si="34"/>
        <v>0</v>
      </c>
      <c r="BF209" s="213">
        <f t="shared" si="35"/>
        <v>0</v>
      </c>
      <c r="BG209" s="213">
        <f t="shared" si="36"/>
        <v>0</v>
      </c>
      <c r="BH209" s="213">
        <f t="shared" si="37"/>
        <v>0</v>
      </c>
      <c r="BI209" s="213">
        <f t="shared" si="38"/>
        <v>0</v>
      </c>
      <c r="BJ209" s="17" t="s">
        <v>87</v>
      </c>
      <c r="BK209" s="213">
        <f t="shared" si="39"/>
        <v>0</v>
      </c>
      <c r="BL209" s="17" t="s">
        <v>213</v>
      </c>
      <c r="BM209" s="212" t="s">
        <v>1344</v>
      </c>
    </row>
    <row r="210" spans="1:65" s="2" customFormat="1" ht="16.5" customHeight="1">
      <c r="A210" s="34"/>
      <c r="B210" s="35"/>
      <c r="C210" s="237" t="s">
        <v>1345</v>
      </c>
      <c r="D210" s="237" t="s">
        <v>271</v>
      </c>
      <c r="E210" s="238" t="s">
        <v>1346</v>
      </c>
      <c r="F210" s="239" t="s">
        <v>1347</v>
      </c>
      <c r="G210" s="240" t="s">
        <v>268</v>
      </c>
      <c r="H210" s="241">
        <v>191.9</v>
      </c>
      <c r="I210" s="242"/>
      <c r="J210" s="243">
        <f t="shared" si="30"/>
        <v>0</v>
      </c>
      <c r="K210" s="244"/>
      <c r="L210" s="245"/>
      <c r="M210" s="246" t="s">
        <v>1</v>
      </c>
      <c r="N210" s="247" t="s">
        <v>40</v>
      </c>
      <c r="O210" s="75"/>
      <c r="P210" s="210">
        <f t="shared" si="31"/>
        <v>0</v>
      </c>
      <c r="Q210" s="210">
        <v>2.3E-2</v>
      </c>
      <c r="R210" s="210">
        <f t="shared" si="32"/>
        <v>4.4137000000000004</v>
      </c>
      <c r="S210" s="210">
        <v>0</v>
      </c>
      <c r="T210" s="211">
        <f t="shared" si="33"/>
        <v>0</v>
      </c>
      <c r="U210" s="34"/>
      <c r="V210" s="34"/>
      <c r="W210" s="34"/>
      <c r="X210" s="34"/>
      <c r="Y210" s="34"/>
      <c r="Z210" s="34"/>
      <c r="AA210" s="34"/>
      <c r="AB210" s="34"/>
      <c r="AC210" s="34"/>
      <c r="AD210" s="34"/>
      <c r="AE210" s="34"/>
      <c r="AR210" s="212" t="s">
        <v>249</v>
      </c>
      <c r="AT210" s="212" t="s">
        <v>271</v>
      </c>
      <c r="AU210" s="212" t="s">
        <v>87</v>
      </c>
      <c r="AY210" s="17" t="s">
        <v>207</v>
      </c>
      <c r="BE210" s="213">
        <f t="shared" si="34"/>
        <v>0</v>
      </c>
      <c r="BF210" s="213">
        <f t="shared" si="35"/>
        <v>0</v>
      </c>
      <c r="BG210" s="213">
        <f t="shared" si="36"/>
        <v>0</v>
      </c>
      <c r="BH210" s="213">
        <f t="shared" si="37"/>
        <v>0</v>
      </c>
      <c r="BI210" s="213">
        <f t="shared" si="38"/>
        <v>0</v>
      </c>
      <c r="BJ210" s="17" t="s">
        <v>87</v>
      </c>
      <c r="BK210" s="213">
        <f t="shared" si="39"/>
        <v>0</v>
      </c>
      <c r="BL210" s="17" t="s">
        <v>213</v>
      </c>
      <c r="BM210" s="212" t="s">
        <v>1348</v>
      </c>
    </row>
    <row r="211" spans="1:65" s="2" customFormat="1" ht="33" customHeight="1">
      <c r="A211" s="34"/>
      <c r="B211" s="35"/>
      <c r="C211" s="200" t="s">
        <v>1226</v>
      </c>
      <c r="D211" s="200" t="s">
        <v>209</v>
      </c>
      <c r="E211" s="201" t="s">
        <v>1349</v>
      </c>
      <c r="F211" s="202" t="s">
        <v>1350</v>
      </c>
      <c r="G211" s="203" t="s">
        <v>325</v>
      </c>
      <c r="H211" s="204">
        <v>290</v>
      </c>
      <c r="I211" s="205"/>
      <c r="J211" s="206">
        <f t="shared" si="30"/>
        <v>0</v>
      </c>
      <c r="K211" s="207"/>
      <c r="L211" s="39"/>
      <c r="M211" s="208" t="s">
        <v>1</v>
      </c>
      <c r="N211" s="209" t="s">
        <v>40</v>
      </c>
      <c r="O211" s="75"/>
      <c r="P211" s="210">
        <f t="shared" si="31"/>
        <v>0</v>
      </c>
      <c r="Q211" s="210">
        <v>2.0000000000000002E-5</v>
      </c>
      <c r="R211" s="210">
        <f t="shared" si="32"/>
        <v>5.8000000000000005E-3</v>
      </c>
      <c r="S211" s="210">
        <v>0</v>
      </c>
      <c r="T211" s="211">
        <f t="shared" si="33"/>
        <v>0</v>
      </c>
      <c r="U211" s="34"/>
      <c r="V211" s="34"/>
      <c r="W211" s="34"/>
      <c r="X211" s="34"/>
      <c r="Y211" s="34"/>
      <c r="Z211" s="34"/>
      <c r="AA211" s="34"/>
      <c r="AB211" s="34"/>
      <c r="AC211" s="34"/>
      <c r="AD211" s="34"/>
      <c r="AE211" s="34"/>
      <c r="AR211" s="212" t="s">
        <v>213</v>
      </c>
      <c r="AT211" s="212" t="s">
        <v>209</v>
      </c>
      <c r="AU211" s="212" t="s">
        <v>87</v>
      </c>
      <c r="AY211" s="17" t="s">
        <v>207</v>
      </c>
      <c r="BE211" s="213">
        <f t="shared" si="34"/>
        <v>0</v>
      </c>
      <c r="BF211" s="213">
        <f t="shared" si="35"/>
        <v>0</v>
      </c>
      <c r="BG211" s="213">
        <f t="shared" si="36"/>
        <v>0</v>
      </c>
      <c r="BH211" s="213">
        <f t="shared" si="37"/>
        <v>0</v>
      </c>
      <c r="BI211" s="213">
        <f t="shared" si="38"/>
        <v>0</v>
      </c>
      <c r="BJ211" s="17" t="s">
        <v>87</v>
      </c>
      <c r="BK211" s="213">
        <f t="shared" si="39"/>
        <v>0</v>
      </c>
      <c r="BL211" s="17" t="s">
        <v>213</v>
      </c>
      <c r="BM211" s="212" t="s">
        <v>1351</v>
      </c>
    </row>
    <row r="212" spans="1:65" s="2" customFormat="1" ht="24.15" customHeight="1">
      <c r="A212" s="34"/>
      <c r="B212" s="35"/>
      <c r="C212" s="237" t="s">
        <v>1352</v>
      </c>
      <c r="D212" s="237" t="s">
        <v>271</v>
      </c>
      <c r="E212" s="238" t="s">
        <v>1353</v>
      </c>
      <c r="F212" s="239" t="s">
        <v>1354</v>
      </c>
      <c r="G212" s="240" t="s">
        <v>1355</v>
      </c>
      <c r="H212" s="241">
        <v>0.56799999999999995</v>
      </c>
      <c r="I212" s="242"/>
      <c r="J212" s="243">
        <f t="shared" si="30"/>
        <v>0</v>
      </c>
      <c r="K212" s="244"/>
      <c r="L212" s="245"/>
      <c r="M212" s="246" t="s">
        <v>1</v>
      </c>
      <c r="N212" s="247" t="s">
        <v>40</v>
      </c>
      <c r="O212" s="75"/>
      <c r="P212" s="210">
        <f t="shared" si="31"/>
        <v>0</v>
      </c>
      <c r="Q212" s="210">
        <v>1.3556338028168999E-3</v>
      </c>
      <c r="R212" s="210">
        <f t="shared" si="32"/>
        <v>7.6999999999999909E-4</v>
      </c>
      <c r="S212" s="210">
        <v>0</v>
      </c>
      <c r="T212" s="211">
        <f t="shared" si="33"/>
        <v>0</v>
      </c>
      <c r="U212" s="34"/>
      <c r="V212" s="34"/>
      <c r="W212" s="34"/>
      <c r="X212" s="34"/>
      <c r="Y212" s="34"/>
      <c r="Z212" s="34"/>
      <c r="AA212" s="34"/>
      <c r="AB212" s="34"/>
      <c r="AC212" s="34"/>
      <c r="AD212" s="34"/>
      <c r="AE212" s="34"/>
      <c r="AR212" s="212" t="s">
        <v>249</v>
      </c>
      <c r="AT212" s="212" t="s">
        <v>271</v>
      </c>
      <c r="AU212" s="212" t="s">
        <v>87</v>
      </c>
      <c r="AY212" s="17" t="s">
        <v>207</v>
      </c>
      <c r="BE212" s="213">
        <f t="shared" si="34"/>
        <v>0</v>
      </c>
      <c r="BF212" s="213">
        <f t="shared" si="35"/>
        <v>0</v>
      </c>
      <c r="BG212" s="213">
        <f t="shared" si="36"/>
        <v>0</v>
      </c>
      <c r="BH212" s="213">
        <f t="shared" si="37"/>
        <v>0</v>
      </c>
      <c r="BI212" s="213">
        <f t="shared" si="38"/>
        <v>0</v>
      </c>
      <c r="BJ212" s="17" t="s">
        <v>87</v>
      </c>
      <c r="BK212" s="213">
        <f t="shared" si="39"/>
        <v>0</v>
      </c>
      <c r="BL212" s="17" t="s">
        <v>213</v>
      </c>
      <c r="BM212" s="212" t="s">
        <v>1356</v>
      </c>
    </row>
    <row r="213" spans="1:65" s="2" customFormat="1" ht="37.799999999999997" customHeight="1">
      <c r="A213" s="34"/>
      <c r="B213" s="35"/>
      <c r="C213" s="200" t="s">
        <v>1229</v>
      </c>
      <c r="D213" s="200" t="s">
        <v>209</v>
      </c>
      <c r="E213" s="201" t="s">
        <v>1357</v>
      </c>
      <c r="F213" s="202" t="s">
        <v>1358</v>
      </c>
      <c r="G213" s="203" t="s">
        <v>325</v>
      </c>
      <c r="H213" s="204">
        <v>1010</v>
      </c>
      <c r="I213" s="205"/>
      <c r="J213" s="206">
        <f t="shared" si="30"/>
        <v>0</v>
      </c>
      <c r="K213" s="207"/>
      <c r="L213" s="39"/>
      <c r="M213" s="208" t="s">
        <v>1</v>
      </c>
      <c r="N213" s="209" t="s">
        <v>40</v>
      </c>
      <c r="O213" s="75"/>
      <c r="P213" s="210">
        <f t="shared" si="31"/>
        <v>0</v>
      </c>
      <c r="Q213" s="210">
        <v>0</v>
      </c>
      <c r="R213" s="210">
        <f t="shared" si="32"/>
        <v>0</v>
      </c>
      <c r="S213" s="210">
        <v>0</v>
      </c>
      <c r="T213" s="211">
        <f t="shared" si="33"/>
        <v>0</v>
      </c>
      <c r="U213" s="34"/>
      <c r="V213" s="34"/>
      <c r="W213" s="34"/>
      <c r="X213" s="34"/>
      <c r="Y213" s="34"/>
      <c r="Z213" s="34"/>
      <c r="AA213" s="34"/>
      <c r="AB213" s="34"/>
      <c r="AC213" s="34"/>
      <c r="AD213" s="34"/>
      <c r="AE213" s="34"/>
      <c r="AR213" s="212" t="s">
        <v>213</v>
      </c>
      <c r="AT213" s="212" t="s">
        <v>209</v>
      </c>
      <c r="AU213" s="212" t="s">
        <v>87</v>
      </c>
      <c r="AY213" s="17" t="s">
        <v>207</v>
      </c>
      <c r="BE213" s="213">
        <f t="shared" si="34"/>
        <v>0</v>
      </c>
      <c r="BF213" s="213">
        <f t="shared" si="35"/>
        <v>0</v>
      </c>
      <c r="BG213" s="213">
        <f t="shared" si="36"/>
        <v>0</v>
      </c>
      <c r="BH213" s="213">
        <f t="shared" si="37"/>
        <v>0</v>
      </c>
      <c r="BI213" s="213">
        <f t="shared" si="38"/>
        <v>0</v>
      </c>
      <c r="BJ213" s="17" t="s">
        <v>87</v>
      </c>
      <c r="BK213" s="213">
        <f t="shared" si="39"/>
        <v>0</v>
      </c>
      <c r="BL213" s="17" t="s">
        <v>213</v>
      </c>
      <c r="BM213" s="212" t="s">
        <v>1359</v>
      </c>
    </row>
    <row r="214" spans="1:65" s="2" customFormat="1" ht="24.15" customHeight="1">
      <c r="A214" s="34"/>
      <c r="B214" s="35"/>
      <c r="C214" s="200" t="s">
        <v>1360</v>
      </c>
      <c r="D214" s="200" t="s">
        <v>209</v>
      </c>
      <c r="E214" s="201" t="s">
        <v>1361</v>
      </c>
      <c r="F214" s="202" t="s">
        <v>1362</v>
      </c>
      <c r="G214" s="203" t="s">
        <v>325</v>
      </c>
      <c r="H214" s="204">
        <v>21</v>
      </c>
      <c r="I214" s="205"/>
      <c r="J214" s="206">
        <f t="shared" si="30"/>
        <v>0</v>
      </c>
      <c r="K214" s="207"/>
      <c r="L214" s="39"/>
      <c r="M214" s="208" t="s">
        <v>1</v>
      </c>
      <c r="N214" s="209" t="s">
        <v>40</v>
      </c>
      <c r="O214" s="75"/>
      <c r="P214" s="210">
        <f t="shared" si="31"/>
        <v>0</v>
      </c>
      <c r="Q214" s="210">
        <v>0</v>
      </c>
      <c r="R214" s="210">
        <f t="shared" si="32"/>
        <v>0</v>
      </c>
      <c r="S214" s="210">
        <v>0</v>
      </c>
      <c r="T214" s="211">
        <f t="shared" si="33"/>
        <v>0</v>
      </c>
      <c r="U214" s="34"/>
      <c r="V214" s="34"/>
      <c r="W214" s="34"/>
      <c r="X214" s="34"/>
      <c r="Y214" s="34"/>
      <c r="Z214" s="34"/>
      <c r="AA214" s="34"/>
      <c r="AB214" s="34"/>
      <c r="AC214" s="34"/>
      <c r="AD214" s="34"/>
      <c r="AE214" s="34"/>
      <c r="AR214" s="212" t="s">
        <v>213</v>
      </c>
      <c r="AT214" s="212" t="s">
        <v>209</v>
      </c>
      <c r="AU214" s="212" t="s">
        <v>87</v>
      </c>
      <c r="AY214" s="17" t="s">
        <v>207</v>
      </c>
      <c r="BE214" s="213">
        <f t="shared" si="34"/>
        <v>0</v>
      </c>
      <c r="BF214" s="213">
        <f t="shared" si="35"/>
        <v>0</v>
      </c>
      <c r="BG214" s="213">
        <f t="shared" si="36"/>
        <v>0</v>
      </c>
      <c r="BH214" s="213">
        <f t="shared" si="37"/>
        <v>0</v>
      </c>
      <c r="BI214" s="213">
        <f t="shared" si="38"/>
        <v>0</v>
      </c>
      <c r="BJ214" s="17" t="s">
        <v>87</v>
      </c>
      <c r="BK214" s="213">
        <f t="shared" si="39"/>
        <v>0</v>
      </c>
      <c r="BL214" s="17" t="s">
        <v>213</v>
      </c>
      <c r="BM214" s="212" t="s">
        <v>1363</v>
      </c>
    </row>
    <row r="215" spans="1:65" s="2" customFormat="1" ht="24.15" customHeight="1">
      <c r="A215" s="34"/>
      <c r="B215" s="35"/>
      <c r="C215" s="200" t="s">
        <v>1232</v>
      </c>
      <c r="D215" s="200" t="s">
        <v>209</v>
      </c>
      <c r="E215" s="201" t="s">
        <v>1364</v>
      </c>
      <c r="F215" s="202" t="s">
        <v>1365</v>
      </c>
      <c r="G215" s="203" t="s">
        <v>268</v>
      </c>
      <c r="H215" s="204">
        <v>8</v>
      </c>
      <c r="I215" s="205"/>
      <c r="J215" s="206">
        <f t="shared" si="30"/>
        <v>0</v>
      </c>
      <c r="K215" s="207"/>
      <c r="L215" s="39"/>
      <c r="M215" s="208" t="s">
        <v>1</v>
      </c>
      <c r="N215" s="209" t="s">
        <v>40</v>
      </c>
      <c r="O215" s="75"/>
      <c r="P215" s="210">
        <f t="shared" si="31"/>
        <v>0</v>
      </c>
      <c r="Q215" s="210">
        <v>0.20497000000000001</v>
      </c>
      <c r="R215" s="210">
        <f t="shared" si="32"/>
        <v>1.6397600000000001</v>
      </c>
      <c r="S215" s="210">
        <v>0</v>
      </c>
      <c r="T215" s="211">
        <f t="shared" si="33"/>
        <v>0</v>
      </c>
      <c r="U215" s="34"/>
      <c r="V215" s="34"/>
      <c r="W215" s="34"/>
      <c r="X215" s="34"/>
      <c r="Y215" s="34"/>
      <c r="Z215" s="34"/>
      <c r="AA215" s="34"/>
      <c r="AB215" s="34"/>
      <c r="AC215" s="34"/>
      <c r="AD215" s="34"/>
      <c r="AE215" s="34"/>
      <c r="AR215" s="212" t="s">
        <v>213</v>
      </c>
      <c r="AT215" s="212" t="s">
        <v>209</v>
      </c>
      <c r="AU215" s="212" t="s">
        <v>87</v>
      </c>
      <c r="AY215" s="17" t="s">
        <v>207</v>
      </c>
      <c r="BE215" s="213">
        <f t="shared" si="34"/>
        <v>0</v>
      </c>
      <c r="BF215" s="213">
        <f t="shared" si="35"/>
        <v>0</v>
      </c>
      <c r="BG215" s="213">
        <f t="shared" si="36"/>
        <v>0</v>
      </c>
      <c r="BH215" s="213">
        <f t="shared" si="37"/>
        <v>0</v>
      </c>
      <c r="BI215" s="213">
        <f t="shared" si="38"/>
        <v>0</v>
      </c>
      <c r="BJ215" s="17" t="s">
        <v>87</v>
      </c>
      <c r="BK215" s="213">
        <f t="shared" si="39"/>
        <v>0</v>
      </c>
      <c r="BL215" s="17" t="s">
        <v>213</v>
      </c>
      <c r="BM215" s="212" t="s">
        <v>1366</v>
      </c>
    </row>
    <row r="216" spans="1:65" s="2" customFormat="1" ht="37.799999999999997" customHeight="1">
      <c r="A216" s="34"/>
      <c r="B216" s="35"/>
      <c r="C216" s="237" t="s">
        <v>1367</v>
      </c>
      <c r="D216" s="237" t="s">
        <v>271</v>
      </c>
      <c r="E216" s="238" t="s">
        <v>1368</v>
      </c>
      <c r="F216" s="239" t="s">
        <v>1369</v>
      </c>
      <c r="G216" s="240" t="s">
        <v>268</v>
      </c>
      <c r="H216" s="241">
        <v>2</v>
      </c>
      <c r="I216" s="242"/>
      <c r="J216" s="243">
        <f t="shared" si="30"/>
        <v>0</v>
      </c>
      <c r="K216" s="244"/>
      <c r="L216" s="245"/>
      <c r="M216" s="246" t="s">
        <v>1</v>
      </c>
      <c r="N216" s="247" t="s">
        <v>40</v>
      </c>
      <c r="O216" s="75"/>
      <c r="P216" s="210">
        <f t="shared" si="31"/>
        <v>0</v>
      </c>
      <c r="Q216" s="210">
        <v>7.2169999999999998E-2</v>
      </c>
      <c r="R216" s="210">
        <f t="shared" si="32"/>
        <v>0.14434</v>
      </c>
      <c r="S216" s="210">
        <v>0</v>
      </c>
      <c r="T216" s="211">
        <f t="shared" si="33"/>
        <v>0</v>
      </c>
      <c r="U216" s="34"/>
      <c r="V216" s="34"/>
      <c r="W216" s="34"/>
      <c r="X216" s="34"/>
      <c r="Y216" s="34"/>
      <c r="Z216" s="34"/>
      <c r="AA216" s="34"/>
      <c r="AB216" s="34"/>
      <c r="AC216" s="34"/>
      <c r="AD216" s="34"/>
      <c r="AE216" s="34"/>
      <c r="AR216" s="212" t="s">
        <v>249</v>
      </c>
      <c r="AT216" s="212" t="s">
        <v>271</v>
      </c>
      <c r="AU216" s="212" t="s">
        <v>87</v>
      </c>
      <c r="AY216" s="17" t="s">
        <v>207</v>
      </c>
      <c r="BE216" s="213">
        <f t="shared" si="34"/>
        <v>0</v>
      </c>
      <c r="BF216" s="213">
        <f t="shared" si="35"/>
        <v>0</v>
      </c>
      <c r="BG216" s="213">
        <f t="shared" si="36"/>
        <v>0</v>
      </c>
      <c r="BH216" s="213">
        <f t="shared" si="37"/>
        <v>0</v>
      </c>
      <c r="BI216" s="213">
        <f t="shared" si="38"/>
        <v>0</v>
      </c>
      <c r="BJ216" s="17" t="s">
        <v>87</v>
      </c>
      <c r="BK216" s="213">
        <f t="shared" si="39"/>
        <v>0</v>
      </c>
      <c r="BL216" s="17" t="s">
        <v>213</v>
      </c>
      <c r="BM216" s="212" t="s">
        <v>1370</v>
      </c>
    </row>
    <row r="217" spans="1:65" s="2" customFormat="1" ht="37.799999999999997" customHeight="1">
      <c r="A217" s="34"/>
      <c r="B217" s="35"/>
      <c r="C217" s="237" t="s">
        <v>1235</v>
      </c>
      <c r="D217" s="237" t="s">
        <v>271</v>
      </c>
      <c r="E217" s="238" t="s">
        <v>1371</v>
      </c>
      <c r="F217" s="239" t="s">
        <v>1372</v>
      </c>
      <c r="G217" s="240" t="s">
        <v>268</v>
      </c>
      <c r="H217" s="241">
        <v>1</v>
      </c>
      <c r="I217" s="242"/>
      <c r="J217" s="243">
        <f t="shared" ref="J217:J240" si="40">ROUND(I217*H217,2)</f>
        <v>0</v>
      </c>
      <c r="K217" s="244"/>
      <c r="L217" s="245"/>
      <c r="M217" s="246" t="s">
        <v>1</v>
      </c>
      <c r="N217" s="247" t="s">
        <v>40</v>
      </c>
      <c r="O217" s="75"/>
      <c r="P217" s="210">
        <f t="shared" ref="P217:P240" si="41">O217*H217</f>
        <v>0</v>
      </c>
      <c r="Q217" s="210">
        <v>0.32</v>
      </c>
      <c r="R217" s="210">
        <f t="shared" ref="R217:R240" si="42">Q217*H217</f>
        <v>0.32</v>
      </c>
      <c r="S217" s="210">
        <v>0</v>
      </c>
      <c r="T217" s="211">
        <f t="shared" ref="T217:T240" si="43">S217*H217</f>
        <v>0</v>
      </c>
      <c r="U217" s="34"/>
      <c r="V217" s="34"/>
      <c r="W217" s="34"/>
      <c r="X217" s="34"/>
      <c r="Y217" s="34"/>
      <c r="Z217" s="34"/>
      <c r="AA217" s="34"/>
      <c r="AB217" s="34"/>
      <c r="AC217" s="34"/>
      <c r="AD217" s="34"/>
      <c r="AE217" s="34"/>
      <c r="AR217" s="212" t="s">
        <v>249</v>
      </c>
      <c r="AT217" s="212" t="s">
        <v>271</v>
      </c>
      <c r="AU217" s="212" t="s">
        <v>87</v>
      </c>
      <c r="AY217" s="17" t="s">
        <v>207</v>
      </c>
      <c r="BE217" s="213">
        <f t="shared" ref="BE217:BE240" si="44">IF(N217="základná",J217,0)</f>
        <v>0</v>
      </c>
      <c r="BF217" s="213">
        <f t="shared" ref="BF217:BF240" si="45">IF(N217="znížená",J217,0)</f>
        <v>0</v>
      </c>
      <c r="BG217" s="213">
        <f t="shared" ref="BG217:BG240" si="46">IF(N217="zákl. prenesená",J217,0)</f>
        <v>0</v>
      </c>
      <c r="BH217" s="213">
        <f t="shared" ref="BH217:BH240" si="47">IF(N217="zníž. prenesená",J217,0)</f>
        <v>0</v>
      </c>
      <c r="BI217" s="213">
        <f t="shared" ref="BI217:BI240" si="48">IF(N217="nulová",J217,0)</f>
        <v>0</v>
      </c>
      <c r="BJ217" s="17" t="s">
        <v>87</v>
      </c>
      <c r="BK217" s="213">
        <f t="shared" ref="BK217:BK240" si="49">ROUND(I217*H217,2)</f>
        <v>0</v>
      </c>
      <c r="BL217" s="17" t="s">
        <v>213</v>
      </c>
      <c r="BM217" s="212" t="s">
        <v>1373</v>
      </c>
    </row>
    <row r="218" spans="1:65" s="2" customFormat="1" ht="37.799999999999997" customHeight="1">
      <c r="A218" s="34"/>
      <c r="B218" s="35"/>
      <c r="C218" s="237" t="s">
        <v>1374</v>
      </c>
      <c r="D218" s="237" t="s">
        <v>271</v>
      </c>
      <c r="E218" s="238" t="s">
        <v>1375</v>
      </c>
      <c r="F218" s="239" t="s">
        <v>1376</v>
      </c>
      <c r="G218" s="240" t="s">
        <v>268</v>
      </c>
      <c r="H218" s="241">
        <v>5</v>
      </c>
      <c r="I218" s="242"/>
      <c r="J218" s="243">
        <f t="shared" si="40"/>
        <v>0</v>
      </c>
      <c r="K218" s="244"/>
      <c r="L218" s="245"/>
      <c r="M218" s="246" t="s">
        <v>1</v>
      </c>
      <c r="N218" s="247" t="s">
        <v>40</v>
      </c>
      <c r="O218" s="75"/>
      <c r="P218" s="210">
        <f t="shared" si="41"/>
        <v>0</v>
      </c>
      <c r="Q218" s="210">
        <v>0.17699999999999999</v>
      </c>
      <c r="R218" s="210">
        <f t="shared" si="42"/>
        <v>0.88500000000000001</v>
      </c>
      <c r="S218" s="210">
        <v>0</v>
      </c>
      <c r="T218" s="211">
        <f t="shared" si="43"/>
        <v>0</v>
      </c>
      <c r="U218" s="34"/>
      <c r="V218" s="34"/>
      <c r="W218" s="34"/>
      <c r="X218" s="34"/>
      <c r="Y218" s="34"/>
      <c r="Z218" s="34"/>
      <c r="AA218" s="34"/>
      <c r="AB218" s="34"/>
      <c r="AC218" s="34"/>
      <c r="AD218" s="34"/>
      <c r="AE218" s="34"/>
      <c r="AR218" s="212" t="s">
        <v>249</v>
      </c>
      <c r="AT218" s="212" t="s">
        <v>271</v>
      </c>
      <c r="AU218" s="212" t="s">
        <v>87</v>
      </c>
      <c r="AY218" s="17" t="s">
        <v>207</v>
      </c>
      <c r="BE218" s="213">
        <f t="shared" si="44"/>
        <v>0</v>
      </c>
      <c r="BF218" s="213">
        <f t="shared" si="45"/>
        <v>0</v>
      </c>
      <c r="BG218" s="213">
        <f t="shared" si="46"/>
        <v>0</v>
      </c>
      <c r="BH218" s="213">
        <f t="shared" si="47"/>
        <v>0</v>
      </c>
      <c r="BI218" s="213">
        <f t="shared" si="48"/>
        <v>0</v>
      </c>
      <c r="BJ218" s="17" t="s">
        <v>87</v>
      </c>
      <c r="BK218" s="213">
        <f t="shared" si="49"/>
        <v>0</v>
      </c>
      <c r="BL218" s="17" t="s">
        <v>213</v>
      </c>
      <c r="BM218" s="212" t="s">
        <v>1377</v>
      </c>
    </row>
    <row r="219" spans="1:65" s="2" customFormat="1" ht="24.15" customHeight="1">
      <c r="A219" s="34"/>
      <c r="B219" s="35"/>
      <c r="C219" s="237" t="s">
        <v>1238</v>
      </c>
      <c r="D219" s="237" t="s">
        <v>271</v>
      </c>
      <c r="E219" s="238" t="s">
        <v>1378</v>
      </c>
      <c r="F219" s="239" t="s">
        <v>1379</v>
      </c>
      <c r="G219" s="240" t="s">
        <v>268</v>
      </c>
      <c r="H219" s="241">
        <v>5</v>
      </c>
      <c r="I219" s="242"/>
      <c r="J219" s="243">
        <f t="shared" si="40"/>
        <v>0</v>
      </c>
      <c r="K219" s="244"/>
      <c r="L219" s="245"/>
      <c r="M219" s="246" t="s">
        <v>1</v>
      </c>
      <c r="N219" s="247" t="s">
        <v>40</v>
      </c>
      <c r="O219" s="75"/>
      <c r="P219" s="210">
        <f t="shared" si="41"/>
        <v>0</v>
      </c>
      <c r="Q219" s="210">
        <v>8.2000000000000003E-2</v>
      </c>
      <c r="R219" s="210">
        <f t="shared" si="42"/>
        <v>0.41000000000000003</v>
      </c>
      <c r="S219" s="210">
        <v>0</v>
      </c>
      <c r="T219" s="211">
        <f t="shared" si="43"/>
        <v>0</v>
      </c>
      <c r="U219" s="34"/>
      <c r="V219" s="34"/>
      <c r="W219" s="34"/>
      <c r="X219" s="34"/>
      <c r="Y219" s="34"/>
      <c r="Z219" s="34"/>
      <c r="AA219" s="34"/>
      <c r="AB219" s="34"/>
      <c r="AC219" s="34"/>
      <c r="AD219" s="34"/>
      <c r="AE219" s="34"/>
      <c r="AR219" s="212" t="s">
        <v>249</v>
      </c>
      <c r="AT219" s="212" t="s">
        <v>271</v>
      </c>
      <c r="AU219" s="212" t="s">
        <v>87</v>
      </c>
      <c r="AY219" s="17" t="s">
        <v>207</v>
      </c>
      <c r="BE219" s="213">
        <f t="shared" si="44"/>
        <v>0</v>
      </c>
      <c r="BF219" s="213">
        <f t="shared" si="45"/>
        <v>0</v>
      </c>
      <c r="BG219" s="213">
        <f t="shared" si="46"/>
        <v>0</v>
      </c>
      <c r="BH219" s="213">
        <f t="shared" si="47"/>
        <v>0</v>
      </c>
      <c r="BI219" s="213">
        <f t="shared" si="48"/>
        <v>0</v>
      </c>
      <c r="BJ219" s="17" t="s">
        <v>87</v>
      </c>
      <c r="BK219" s="213">
        <f t="shared" si="49"/>
        <v>0</v>
      </c>
      <c r="BL219" s="17" t="s">
        <v>213</v>
      </c>
      <c r="BM219" s="212" t="s">
        <v>1380</v>
      </c>
    </row>
    <row r="220" spans="1:65" s="2" customFormat="1" ht="37.799999999999997" customHeight="1">
      <c r="A220" s="34"/>
      <c r="B220" s="35"/>
      <c r="C220" s="237" t="s">
        <v>1381</v>
      </c>
      <c r="D220" s="237" t="s">
        <v>271</v>
      </c>
      <c r="E220" s="238" t="s">
        <v>1382</v>
      </c>
      <c r="F220" s="239" t="s">
        <v>1383</v>
      </c>
      <c r="G220" s="240" t="s">
        <v>268</v>
      </c>
      <c r="H220" s="241">
        <v>5</v>
      </c>
      <c r="I220" s="242"/>
      <c r="J220" s="243">
        <f t="shared" si="40"/>
        <v>0</v>
      </c>
      <c r="K220" s="244"/>
      <c r="L220" s="245"/>
      <c r="M220" s="246" t="s">
        <v>1</v>
      </c>
      <c r="N220" s="247" t="s">
        <v>40</v>
      </c>
      <c r="O220" s="75"/>
      <c r="P220" s="210">
        <f t="shared" si="41"/>
        <v>0</v>
      </c>
      <c r="Q220" s="210">
        <v>9.4299999999999991E-3</v>
      </c>
      <c r="R220" s="210">
        <f t="shared" si="42"/>
        <v>4.7149999999999997E-2</v>
      </c>
      <c r="S220" s="210">
        <v>0</v>
      </c>
      <c r="T220" s="211">
        <f t="shared" si="43"/>
        <v>0</v>
      </c>
      <c r="U220" s="34"/>
      <c r="V220" s="34"/>
      <c r="W220" s="34"/>
      <c r="X220" s="34"/>
      <c r="Y220" s="34"/>
      <c r="Z220" s="34"/>
      <c r="AA220" s="34"/>
      <c r="AB220" s="34"/>
      <c r="AC220" s="34"/>
      <c r="AD220" s="34"/>
      <c r="AE220" s="34"/>
      <c r="AR220" s="212" t="s">
        <v>249</v>
      </c>
      <c r="AT220" s="212" t="s">
        <v>271</v>
      </c>
      <c r="AU220" s="212" t="s">
        <v>87</v>
      </c>
      <c r="AY220" s="17" t="s">
        <v>207</v>
      </c>
      <c r="BE220" s="213">
        <f t="shared" si="44"/>
        <v>0</v>
      </c>
      <c r="BF220" s="213">
        <f t="shared" si="45"/>
        <v>0</v>
      </c>
      <c r="BG220" s="213">
        <f t="shared" si="46"/>
        <v>0</v>
      </c>
      <c r="BH220" s="213">
        <f t="shared" si="47"/>
        <v>0</v>
      </c>
      <c r="BI220" s="213">
        <f t="shared" si="48"/>
        <v>0</v>
      </c>
      <c r="BJ220" s="17" t="s">
        <v>87</v>
      </c>
      <c r="BK220" s="213">
        <f t="shared" si="49"/>
        <v>0</v>
      </c>
      <c r="BL220" s="17" t="s">
        <v>213</v>
      </c>
      <c r="BM220" s="212" t="s">
        <v>1384</v>
      </c>
    </row>
    <row r="221" spans="1:65" s="2" customFormat="1" ht="37.799999999999997" customHeight="1">
      <c r="A221" s="34"/>
      <c r="B221" s="35"/>
      <c r="C221" s="200" t="s">
        <v>1241</v>
      </c>
      <c r="D221" s="200" t="s">
        <v>209</v>
      </c>
      <c r="E221" s="201" t="s">
        <v>1385</v>
      </c>
      <c r="F221" s="202" t="s">
        <v>1386</v>
      </c>
      <c r="G221" s="203" t="s">
        <v>325</v>
      </c>
      <c r="H221" s="204">
        <v>63</v>
      </c>
      <c r="I221" s="205"/>
      <c r="J221" s="206">
        <f t="shared" si="40"/>
        <v>0</v>
      </c>
      <c r="K221" s="207"/>
      <c r="L221" s="39"/>
      <c r="M221" s="208" t="s">
        <v>1</v>
      </c>
      <c r="N221" s="209" t="s">
        <v>40</v>
      </c>
      <c r="O221" s="75"/>
      <c r="P221" s="210">
        <f t="shared" si="41"/>
        <v>0</v>
      </c>
      <c r="Q221" s="210">
        <v>0.37491000000000002</v>
      </c>
      <c r="R221" s="210">
        <f t="shared" si="42"/>
        <v>23.619330000000001</v>
      </c>
      <c r="S221" s="210">
        <v>0</v>
      </c>
      <c r="T221" s="211">
        <f t="shared" si="43"/>
        <v>0</v>
      </c>
      <c r="U221" s="34"/>
      <c r="V221" s="34"/>
      <c r="W221" s="34"/>
      <c r="X221" s="34"/>
      <c r="Y221" s="34"/>
      <c r="Z221" s="34"/>
      <c r="AA221" s="34"/>
      <c r="AB221" s="34"/>
      <c r="AC221" s="34"/>
      <c r="AD221" s="34"/>
      <c r="AE221" s="34"/>
      <c r="AR221" s="212" t="s">
        <v>213</v>
      </c>
      <c r="AT221" s="212" t="s">
        <v>209</v>
      </c>
      <c r="AU221" s="212" t="s">
        <v>87</v>
      </c>
      <c r="AY221" s="17" t="s">
        <v>207</v>
      </c>
      <c r="BE221" s="213">
        <f t="shared" si="44"/>
        <v>0</v>
      </c>
      <c r="BF221" s="213">
        <f t="shared" si="45"/>
        <v>0</v>
      </c>
      <c r="BG221" s="213">
        <f t="shared" si="46"/>
        <v>0</v>
      </c>
      <c r="BH221" s="213">
        <f t="shared" si="47"/>
        <v>0</v>
      </c>
      <c r="BI221" s="213">
        <f t="shared" si="48"/>
        <v>0</v>
      </c>
      <c r="BJ221" s="17" t="s">
        <v>87</v>
      </c>
      <c r="BK221" s="213">
        <f t="shared" si="49"/>
        <v>0</v>
      </c>
      <c r="BL221" s="17" t="s">
        <v>213</v>
      </c>
      <c r="BM221" s="212" t="s">
        <v>1387</v>
      </c>
    </row>
    <row r="222" spans="1:65" s="2" customFormat="1" ht="37.799999999999997" customHeight="1">
      <c r="A222" s="34"/>
      <c r="B222" s="35"/>
      <c r="C222" s="237" t="s">
        <v>1388</v>
      </c>
      <c r="D222" s="237" t="s">
        <v>271</v>
      </c>
      <c r="E222" s="238" t="s">
        <v>1389</v>
      </c>
      <c r="F222" s="239" t="s">
        <v>1390</v>
      </c>
      <c r="G222" s="240" t="s">
        <v>268</v>
      </c>
      <c r="H222" s="241">
        <v>48</v>
      </c>
      <c r="I222" s="242"/>
      <c r="J222" s="243">
        <f t="shared" si="40"/>
        <v>0</v>
      </c>
      <c r="K222" s="244"/>
      <c r="L222" s="245"/>
      <c r="M222" s="246" t="s">
        <v>1</v>
      </c>
      <c r="N222" s="247" t="s">
        <v>40</v>
      </c>
      <c r="O222" s="75"/>
      <c r="P222" s="210">
        <f t="shared" si="41"/>
        <v>0</v>
      </c>
      <c r="Q222" s="210">
        <v>8.5000000000000006E-2</v>
      </c>
      <c r="R222" s="210">
        <f t="shared" si="42"/>
        <v>4.08</v>
      </c>
      <c r="S222" s="210">
        <v>0</v>
      </c>
      <c r="T222" s="211">
        <f t="shared" si="43"/>
        <v>0</v>
      </c>
      <c r="U222" s="34"/>
      <c r="V222" s="34"/>
      <c r="W222" s="34"/>
      <c r="X222" s="34"/>
      <c r="Y222" s="34"/>
      <c r="Z222" s="34"/>
      <c r="AA222" s="34"/>
      <c r="AB222" s="34"/>
      <c r="AC222" s="34"/>
      <c r="AD222" s="34"/>
      <c r="AE222" s="34"/>
      <c r="AR222" s="212" t="s">
        <v>249</v>
      </c>
      <c r="AT222" s="212" t="s">
        <v>271</v>
      </c>
      <c r="AU222" s="212" t="s">
        <v>87</v>
      </c>
      <c r="AY222" s="17" t="s">
        <v>207</v>
      </c>
      <c r="BE222" s="213">
        <f t="shared" si="44"/>
        <v>0</v>
      </c>
      <c r="BF222" s="213">
        <f t="shared" si="45"/>
        <v>0</v>
      </c>
      <c r="BG222" s="213">
        <f t="shared" si="46"/>
        <v>0</v>
      </c>
      <c r="BH222" s="213">
        <f t="shared" si="47"/>
        <v>0</v>
      </c>
      <c r="BI222" s="213">
        <f t="shared" si="48"/>
        <v>0</v>
      </c>
      <c r="BJ222" s="17" t="s">
        <v>87</v>
      </c>
      <c r="BK222" s="213">
        <f t="shared" si="49"/>
        <v>0</v>
      </c>
      <c r="BL222" s="17" t="s">
        <v>213</v>
      </c>
      <c r="BM222" s="212" t="s">
        <v>1391</v>
      </c>
    </row>
    <row r="223" spans="1:65" s="2" customFormat="1" ht="37.799999999999997" customHeight="1">
      <c r="A223" s="34"/>
      <c r="B223" s="35"/>
      <c r="C223" s="237" t="s">
        <v>1244</v>
      </c>
      <c r="D223" s="237" t="s">
        <v>271</v>
      </c>
      <c r="E223" s="238" t="s">
        <v>1392</v>
      </c>
      <c r="F223" s="239" t="s">
        <v>1393</v>
      </c>
      <c r="G223" s="240" t="s">
        <v>268</v>
      </c>
      <c r="H223" s="241">
        <v>7</v>
      </c>
      <c r="I223" s="242"/>
      <c r="J223" s="243">
        <f t="shared" si="40"/>
        <v>0</v>
      </c>
      <c r="K223" s="244"/>
      <c r="L223" s="245"/>
      <c r="M223" s="246" t="s">
        <v>1</v>
      </c>
      <c r="N223" s="247" t="s">
        <v>40</v>
      </c>
      <c r="O223" s="75"/>
      <c r="P223" s="210">
        <f t="shared" si="41"/>
        <v>0</v>
      </c>
      <c r="Q223" s="210">
        <v>0.47299999999999998</v>
      </c>
      <c r="R223" s="210">
        <f t="shared" si="42"/>
        <v>3.3109999999999999</v>
      </c>
      <c r="S223" s="210">
        <v>0</v>
      </c>
      <c r="T223" s="211">
        <f t="shared" si="43"/>
        <v>0</v>
      </c>
      <c r="U223" s="34"/>
      <c r="V223" s="34"/>
      <c r="W223" s="34"/>
      <c r="X223" s="34"/>
      <c r="Y223" s="34"/>
      <c r="Z223" s="34"/>
      <c r="AA223" s="34"/>
      <c r="AB223" s="34"/>
      <c r="AC223" s="34"/>
      <c r="AD223" s="34"/>
      <c r="AE223" s="34"/>
      <c r="AR223" s="212" t="s">
        <v>249</v>
      </c>
      <c r="AT223" s="212" t="s">
        <v>271</v>
      </c>
      <c r="AU223" s="212" t="s">
        <v>87</v>
      </c>
      <c r="AY223" s="17" t="s">
        <v>207</v>
      </c>
      <c r="BE223" s="213">
        <f t="shared" si="44"/>
        <v>0</v>
      </c>
      <c r="BF223" s="213">
        <f t="shared" si="45"/>
        <v>0</v>
      </c>
      <c r="BG223" s="213">
        <f t="shared" si="46"/>
        <v>0</v>
      </c>
      <c r="BH223" s="213">
        <f t="shared" si="47"/>
        <v>0</v>
      </c>
      <c r="BI223" s="213">
        <f t="shared" si="48"/>
        <v>0</v>
      </c>
      <c r="BJ223" s="17" t="s">
        <v>87</v>
      </c>
      <c r="BK223" s="213">
        <f t="shared" si="49"/>
        <v>0</v>
      </c>
      <c r="BL223" s="17" t="s">
        <v>213</v>
      </c>
      <c r="BM223" s="212" t="s">
        <v>1394</v>
      </c>
    </row>
    <row r="224" spans="1:65" s="2" customFormat="1" ht="37.799999999999997" customHeight="1">
      <c r="A224" s="34"/>
      <c r="B224" s="35"/>
      <c r="C224" s="237" t="s">
        <v>1395</v>
      </c>
      <c r="D224" s="237" t="s">
        <v>271</v>
      </c>
      <c r="E224" s="238" t="s">
        <v>1396</v>
      </c>
      <c r="F224" s="239" t="s">
        <v>1397</v>
      </c>
      <c r="G224" s="240" t="s">
        <v>268</v>
      </c>
      <c r="H224" s="241">
        <v>2</v>
      </c>
      <c r="I224" s="242"/>
      <c r="J224" s="243">
        <f t="shared" si="40"/>
        <v>0</v>
      </c>
      <c r="K224" s="244"/>
      <c r="L224" s="245"/>
      <c r="M224" s="246" t="s">
        <v>1</v>
      </c>
      <c r="N224" s="247" t="s">
        <v>40</v>
      </c>
      <c r="O224" s="75"/>
      <c r="P224" s="210">
        <f t="shared" si="41"/>
        <v>0</v>
      </c>
      <c r="Q224" s="210">
        <v>1.89</v>
      </c>
      <c r="R224" s="210">
        <f t="shared" si="42"/>
        <v>3.78</v>
      </c>
      <c r="S224" s="210">
        <v>0</v>
      </c>
      <c r="T224" s="211">
        <f t="shared" si="43"/>
        <v>0</v>
      </c>
      <c r="U224" s="34"/>
      <c r="V224" s="34"/>
      <c r="W224" s="34"/>
      <c r="X224" s="34"/>
      <c r="Y224" s="34"/>
      <c r="Z224" s="34"/>
      <c r="AA224" s="34"/>
      <c r="AB224" s="34"/>
      <c r="AC224" s="34"/>
      <c r="AD224" s="34"/>
      <c r="AE224" s="34"/>
      <c r="AR224" s="212" t="s">
        <v>249</v>
      </c>
      <c r="AT224" s="212" t="s">
        <v>271</v>
      </c>
      <c r="AU224" s="212" t="s">
        <v>87</v>
      </c>
      <c r="AY224" s="17" t="s">
        <v>207</v>
      </c>
      <c r="BE224" s="213">
        <f t="shared" si="44"/>
        <v>0</v>
      </c>
      <c r="BF224" s="213">
        <f t="shared" si="45"/>
        <v>0</v>
      </c>
      <c r="BG224" s="213">
        <f t="shared" si="46"/>
        <v>0</v>
      </c>
      <c r="BH224" s="213">
        <f t="shared" si="47"/>
        <v>0</v>
      </c>
      <c r="BI224" s="213">
        <f t="shared" si="48"/>
        <v>0</v>
      </c>
      <c r="BJ224" s="17" t="s">
        <v>87</v>
      </c>
      <c r="BK224" s="213">
        <f t="shared" si="49"/>
        <v>0</v>
      </c>
      <c r="BL224" s="17" t="s">
        <v>213</v>
      </c>
      <c r="BM224" s="212" t="s">
        <v>1398</v>
      </c>
    </row>
    <row r="225" spans="1:65" s="2" customFormat="1" ht="37.799999999999997" customHeight="1">
      <c r="A225" s="34"/>
      <c r="B225" s="35"/>
      <c r="C225" s="237" t="s">
        <v>1247</v>
      </c>
      <c r="D225" s="237" t="s">
        <v>271</v>
      </c>
      <c r="E225" s="238" t="s">
        <v>1382</v>
      </c>
      <c r="F225" s="239" t="s">
        <v>1383</v>
      </c>
      <c r="G225" s="240" t="s">
        <v>268</v>
      </c>
      <c r="H225" s="241">
        <v>128</v>
      </c>
      <c r="I225" s="242"/>
      <c r="J225" s="243">
        <f t="shared" si="40"/>
        <v>0</v>
      </c>
      <c r="K225" s="244"/>
      <c r="L225" s="245"/>
      <c r="M225" s="246" t="s">
        <v>1</v>
      </c>
      <c r="N225" s="247" t="s">
        <v>40</v>
      </c>
      <c r="O225" s="75"/>
      <c r="P225" s="210">
        <f t="shared" si="41"/>
        <v>0</v>
      </c>
      <c r="Q225" s="210">
        <v>9.4299999999999991E-3</v>
      </c>
      <c r="R225" s="210">
        <f t="shared" si="42"/>
        <v>1.2070399999999999</v>
      </c>
      <c r="S225" s="210">
        <v>0</v>
      </c>
      <c r="T225" s="211">
        <f t="shared" si="43"/>
        <v>0</v>
      </c>
      <c r="U225" s="34"/>
      <c r="V225" s="34"/>
      <c r="W225" s="34"/>
      <c r="X225" s="34"/>
      <c r="Y225" s="34"/>
      <c r="Z225" s="34"/>
      <c r="AA225" s="34"/>
      <c r="AB225" s="34"/>
      <c r="AC225" s="34"/>
      <c r="AD225" s="34"/>
      <c r="AE225" s="34"/>
      <c r="AR225" s="212" t="s">
        <v>249</v>
      </c>
      <c r="AT225" s="212" t="s">
        <v>271</v>
      </c>
      <c r="AU225" s="212" t="s">
        <v>87</v>
      </c>
      <c r="AY225" s="17" t="s">
        <v>207</v>
      </c>
      <c r="BE225" s="213">
        <f t="shared" si="44"/>
        <v>0</v>
      </c>
      <c r="BF225" s="213">
        <f t="shared" si="45"/>
        <v>0</v>
      </c>
      <c r="BG225" s="213">
        <f t="shared" si="46"/>
        <v>0</v>
      </c>
      <c r="BH225" s="213">
        <f t="shared" si="47"/>
        <v>0</v>
      </c>
      <c r="BI225" s="213">
        <f t="shared" si="48"/>
        <v>0</v>
      </c>
      <c r="BJ225" s="17" t="s">
        <v>87</v>
      </c>
      <c r="BK225" s="213">
        <f t="shared" si="49"/>
        <v>0</v>
      </c>
      <c r="BL225" s="17" t="s">
        <v>213</v>
      </c>
      <c r="BM225" s="212" t="s">
        <v>1399</v>
      </c>
    </row>
    <row r="226" spans="1:65" s="2" customFormat="1" ht="37.799999999999997" customHeight="1">
      <c r="A226" s="34"/>
      <c r="B226" s="35"/>
      <c r="C226" s="237" t="s">
        <v>1400</v>
      </c>
      <c r="D226" s="237" t="s">
        <v>271</v>
      </c>
      <c r="E226" s="238" t="s">
        <v>1401</v>
      </c>
      <c r="F226" s="239" t="s">
        <v>1402</v>
      </c>
      <c r="G226" s="240" t="s">
        <v>268</v>
      </c>
      <c r="H226" s="241">
        <v>5</v>
      </c>
      <c r="I226" s="242"/>
      <c r="J226" s="243">
        <f t="shared" si="40"/>
        <v>0</v>
      </c>
      <c r="K226" s="244"/>
      <c r="L226" s="245"/>
      <c r="M226" s="246" t="s">
        <v>1</v>
      </c>
      <c r="N226" s="247" t="s">
        <v>40</v>
      </c>
      <c r="O226" s="75"/>
      <c r="P226" s="210">
        <f t="shared" si="41"/>
        <v>0</v>
      </c>
      <c r="Q226" s="210">
        <v>1.1999999999999999E-3</v>
      </c>
      <c r="R226" s="210">
        <f t="shared" si="42"/>
        <v>5.9999999999999993E-3</v>
      </c>
      <c r="S226" s="210">
        <v>0</v>
      </c>
      <c r="T226" s="211">
        <f t="shared" si="43"/>
        <v>0</v>
      </c>
      <c r="U226" s="34"/>
      <c r="V226" s="34"/>
      <c r="W226" s="34"/>
      <c r="X226" s="34"/>
      <c r="Y226" s="34"/>
      <c r="Z226" s="34"/>
      <c r="AA226" s="34"/>
      <c r="AB226" s="34"/>
      <c r="AC226" s="34"/>
      <c r="AD226" s="34"/>
      <c r="AE226" s="34"/>
      <c r="AR226" s="212" t="s">
        <v>249</v>
      </c>
      <c r="AT226" s="212" t="s">
        <v>271</v>
      </c>
      <c r="AU226" s="212" t="s">
        <v>87</v>
      </c>
      <c r="AY226" s="17" t="s">
        <v>207</v>
      </c>
      <c r="BE226" s="213">
        <f t="shared" si="44"/>
        <v>0</v>
      </c>
      <c r="BF226" s="213">
        <f t="shared" si="45"/>
        <v>0</v>
      </c>
      <c r="BG226" s="213">
        <f t="shared" si="46"/>
        <v>0</v>
      </c>
      <c r="BH226" s="213">
        <f t="shared" si="47"/>
        <v>0</v>
      </c>
      <c r="BI226" s="213">
        <f t="shared" si="48"/>
        <v>0</v>
      </c>
      <c r="BJ226" s="17" t="s">
        <v>87</v>
      </c>
      <c r="BK226" s="213">
        <f t="shared" si="49"/>
        <v>0</v>
      </c>
      <c r="BL226" s="17" t="s">
        <v>213</v>
      </c>
      <c r="BM226" s="212" t="s">
        <v>1403</v>
      </c>
    </row>
    <row r="227" spans="1:65" s="2" customFormat="1" ht="37.799999999999997" customHeight="1">
      <c r="A227" s="34"/>
      <c r="B227" s="35"/>
      <c r="C227" s="200" t="s">
        <v>1250</v>
      </c>
      <c r="D227" s="200" t="s">
        <v>209</v>
      </c>
      <c r="E227" s="201" t="s">
        <v>1404</v>
      </c>
      <c r="F227" s="202" t="s">
        <v>1405</v>
      </c>
      <c r="G227" s="203" t="s">
        <v>325</v>
      </c>
      <c r="H227" s="204">
        <v>15</v>
      </c>
      <c r="I227" s="205"/>
      <c r="J227" s="206">
        <f t="shared" si="40"/>
        <v>0</v>
      </c>
      <c r="K227" s="207"/>
      <c r="L227" s="39"/>
      <c r="M227" s="208" t="s">
        <v>1</v>
      </c>
      <c r="N227" s="209" t="s">
        <v>40</v>
      </c>
      <c r="O227" s="75"/>
      <c r="P227" s="210">
        <f t="shared" si="41"/>
        <v>0</v>
      </c>
      <c r="Q227" s="210">
        <v>0.45862999999999998</v>
      </c>
      <c r="R227" s="210">
        <f t="shared" si="42"/>
        <v>6.8794499999999994</v>
      </c>
      <c r="S227" s="210">
        <v>0</v>
      </c>
      <c r="T227" s="211">
        <f t="shared" si="43"/>
        <v>0</v>
      </c>
      <c r="U227" s="34"/>
      <c r="V227" s="34"/>
      <c r="W227" s="34"/>
      <c r="X227" s="34"/>
      <c r="Y227" s="34"/>
      <c r="Z227" s="34"/>
      <c r="AA227" s="34"/>
      <c r="AB227" s="34"/>
      <c r="AC227" s="34"/>
      <c r="AD227" s="34"/>
      <c r="AE227" s="34"/>
      <c r="AR227" s="212" t="s">
        <v>213</v>
      </c>
      <c r="AT227" s="212" t="s">
        <v>209</v>
      </c>
      <c r="AU227" s="212" t="s">
        <v>87</v>
      </c>
      <c r="AY227" s="17" t="s">
        <v>207</v>
      </c>
      <c r="BE227" s="213">
        <f t="shared" si="44"/>
        <v>0</v>
      </c>
      <c r="BF227" s="213">
        <f t="shared" si="45"/>
        <v>0</v>
      </c>
      <c r="BG227" s="213">
        <f t="shared" si="46"/>
        <v>0</v>
      </c>
      <c r="BH227" s="213">
        <f t="shared" si="47"/>
        <v>0</v>
      </c>
      <c r="BI227" s="213">
        <f t="shared" si="48"/>
        <v>0</v>
      </c>
      <c r="BJ227" s="17" t="s">
        <v>87</v>
      </c>
      <c r="BK227" s="213">
        <f t="shared" si="49"/>
        <v>0</v>
      </c>
      <c r="BL227" s="17" t="s">
        <v>213</v>
      </c>
      <c r="BM227" s="212" t="s">
        <v>1406</v>
      </c>
    </row>
    <row r="228" spans="1:65" s="2" customFormat="1" ht="37.799999999999997" customHeight="1">
      <c r="A228" s="34"/>
      <c r="B228" s="35"/>
      <c r="C228" s="237" t="s">
        <v>1407</v>
      </c>
      <c r="D228" s="237" t="s">
        <v>271</v>
      </c>
      <c r="E228" s="238" t="s">
        <v>1408</v>
      </c>
      <c r="F228" s="239" t="s">
        <v>1409</v>
      </c>
      <c r="G228" s="240" t="s">
        <v>268</v>
      </c>
      <c r="H228" s="241">
        <v>15</v>
      </c>
      <c r="I228" s="242"/>
      <c r="J228" s="243">
        <f t="shared" si="40"/>
        <v>0</v>
      </c>
      <c r="K228" s="244"/>
      <c r="L228" s="245"/>
      <c r="M228" s="246" t="s">
        <v>1</v>
      </c>
      <c r="N228" s="247" t="s">
        <v>40</v>
      </c>
      <c r="O228" s="75"/>
      <c r="P228" s="210">
        <f t="shared" si="41"/>
        <v>0</v>
      </c>
      <c r="Q228" s="210">
        <v>0.16900000000000001</v>
      </c>
      <c r="R228" s="210">
        <f t="shared" si="42"/>
        <v>2.5350000000000001</v>
      </c>
      <c r="S228" s="210">
        <v>0</v>
      </c>
      <c r="T228" s="211">
        <f t="shared" si="43"/>
        <v>0</v>
      </c>
      <c r="U228" s="34"/>
      <c r="V228" s="34"/>
      <c r="W228" s="34"/>
      <c r="X228" s="34"/>
      <c r="Y228" s="34"/>
      <c r="Z228" s="34"/>
      <c r="AA228" s="34"/>
      <c r="AB228" s="34"/>
      <c r="AC228" s="34"/>
      <c r="AD228" s="34"/>
      <c r="AE228" s="34"/>
      <c r="AR228" s="212" t="s">
        <v>249</v>
      </c>
      <c r="AT228" s="212" t="s">
        <v>271</v>
      </c>
      <c r="AU228" s="212" t="s">
        <v>87</v>
      </c>
      <c r="AY228" s="17" t="s">
        <v>207</v>
      </c>
      <c r="BE228" s="213">
        <f t="shared" si="44"/>
        <v>0</v>
      </c>
      <c r="BF228" s="213">
        <f t="shared" si="45"/>
        <v>0</v>
      </c>
      <c r="BG228" s="213">
        <f t="shared" si="46"/>
        <v>0</v>
      </c>
      <c r="BH228" s="213">
        <f t="shared" si="47"/>
        <v>0</v>
      </c>
      <c r="BI228" s="213">
        <f t="shared" si="48"/>
        <v>0</v>
      </c>
      <c r="BJ228" s="17" t="s">
        <v>87</v>
      </c>
      <c r="BK228" s="213">
        <f t="shared" si="49"/>
        <v>0</v>
      </c>
      <c r="BL228" s="17" t="s">
        <v>213</v>
      </c>
      <c r="BM228" s="212" t="s">
        <v>1410</v>
      </c>
    </row>
    <row r="229" spans="1:65" s="2" customFormat="1" ht="16.5" customHeight="1">
      <c r="A229" s="34"/>
      <c r="B229" s="35"/>
      <c r="C229" s="237" t="s">
        <v>1253</v>
      </c>
      <c r="D229" s="237" t="s">
        <v>271</v>
      </c>
      <c r="E229" s="238" t="s">
        <v>1411</v>
      </c>
      <c r="F229" s="239" t="s">
        <v>1412</v>
      </c>
      <c r="G229" s="240" t="s">
        <v>268</v>
      </c>
      <c r="H229" s="241">
        <v>1</v>
      </c>
      <c r="I229" s="242"/>
      <c r="J229" s="243">
        <f t="shared" si="40"/>
        <v>0</v>
      </c>
      <c r="K229" s="244"/>
      <c r="L229" s="245"/>
      <c r="M229" s="246" t="s">
        <v>1</v>
      </c>
      <c r="N229" s="247" t="s">
        <v>40</v>
      </c>
      <c r="O229" s="75"/>
      <c r="P229" s="210">
        <f t="shared" si="41"/>
        <v>0</v>
      </c>
      <c r="Q229" s="210">
        <v>0</v>
      </c>
      <c r="R229" s="210">
        <f t="shared" si="42"/>
        <v>0</v>
      </c>
      <c r="S229" s="210">
        <v>0</v>
      </c>
      <c r="T229" s="211">
        <f t="shared" si="43"/>
        <v>0</v>
      </c>
      <c r="U229" s="34"/>
      <c r="V229" s="34"/>
      <c r="W229" s="34"/>
      <c r="X229" s="34"/>
      <c r="Y229" s="34"/>
      <c r="Z229" s="34"/>
      <c r="AA229" s="34"/>
      <c r="AB229" s="34"/>
      <c r="AC229" s="34"/>
      <c r="AD229" s="34"/>
      <c r="AE229" s="34"/>
      <c r="AR229" s="212" t="s">
        <v>249</v>
      </c>
      <c r="AT229" s="212" t="s">
        <v>271</v>
      </c>
      <c r="AU229" s="212" t="s">
        <v>87</v>
      </c>
      <c r="AY229" s="17" t="s">
        <v>207</v>
      </c>
      <c r="BE229" s="213">
        <f t="shared" si="44"/>
        <v>0</v>
      </c>
      <c r="BF229" s="213">
        <f t="shared" si="45"/>
        <v>0</v>
      </c>
      <c r="BG229" s="213">
        <f t="shared" si="46"/>
        <v>0</v>
      </c>
      <c r="BH229" s="213">
        <f t="shared" si="47"/>
        <v>0</v>
      </c>
      <c r="BI229" s="213">
        <f t="shared" si="48"/>
        <v>0</v>
      </c>
      <c r="BJ229" s="17" t="s">
        <v>87</v>
      </c>
      <c r="BK229" s="213">
        <f t="shared" si="49"/>
        <v>0</v>
      </c>
      <c r="BL229" s="17" t="s">
        <v>213</v>
      </c>
      <c r="BM229" s="212" t="s">
        <v>1413</v>
      </c>
    </row>
    <row r="230" spans="1:65" s="2" customFormat="1" ht="37.799999999999997" customHeight="1">
      <c r="A230" s="34"/>
      <c r="B230" s="35"/>
      <c r="C230" s="237" t="s">
        <v>1414</v>
      </c>
      <c r="D230" s="237" t="s">
        <v>271</v>
      </c>
      <c r="E230" s="238" t="s">
        <v>1415</v>
      </c>
      <c r="F230" s="239" t="s">
        <v>1416</v>
      </c>
      <c r="G230" s="240" t="s">
        <v>268</v>
      </c>
      <c r="H230" s="241">
        <v>31</v>
      </c>
      <c r="I230" s="242"/>
      <c r="J230" s="243">
        <f t="shared" si="40"/>
        <v>0</v>
      </c>
      <c r="K230" s="244"/>
      <c r="L230" s="245"/>
      <c r="M230" s="246" t="s">
        <v>1</v>
      </c>
      <c r="N230" s="247" t="s">
        <v>40</v>
      </c>
      <c r="O230" s="75"/>
      <c r="P230" s="210">
        <f t="shared" si="41"/>
        <v>0</v>
      </c>
      <c r="Q230" s="210">
        <v>2.18E-2</v>
      </c>
      <c r="R230" s="210">
        <f t="shared" si="42"/>
        <v>0.67579999999999996</v>
      </c>
      <c r="S230" s="210">
        <v>0</v>
      </c>
      <c r="T230" s="211">
        <f t="shared" si="43"/>
        <v>0</v>
      </c>
      <c r="U230" s="34"/>
      <c r="V230" s="34"/>
      <c r="W230" s="34"/>
      <c r="X230" s="34"/>
      <c r="Y230" s="34"/>
      <c r="Z230" s="34"/>
      <c r="AA230" s="34"/>
      <c r="AB230" s="34"/>
      <c r="AC230" s="34"/>
      <c r="AD230" s="34"/>
      <c r="AE230" s="34"/>
      <c r="AR230" s="212" t="s">
        <v>249</v>
      </c>
      <c r="AT230" s="212" t="s">
        <v>271</v>
      </c>
      <c r="AU230" s="212" t="s">
        <v>87</v>
      </c>
      <c r="AY230" s="17" t="s">
        <v>207</v>
      </c>
      <c r="BE230" s="213">
        <f t="shared" si="44"/>
        <v>0</v>
      </c>
      <c r="BF230" s="213">
        <f t="shared" si="45"/>
        <v>0</v>
      </c>
      <c r="BG230" s="213">
        <f t="shared" si="46"/>
        <v>0</v>
      </c>
      <c r="BH230" s="213">
        <f t="shared" si="47"/>
        <v>0</v>
      </c>
      <c r="BI230" s="213">
        <f t="shared" si="48"/>
        <v>0</v>
      </c>
      <c r="BJ230" s="17" t="s">
        <v>87</v>
      </c>
      <c r="BK230" s="213">
        <f t="shared" si="49"/>
        <v>0</v>
      </c>
      <c r="BL230" s="17" t="s">
        <v>213</v>
      </c>
      <c r="BM230" s="212" t="s">
        <v>1417</v>
      </c>
    </row>
    <row r="231" spans="1:65" s="2" customFormat="1" ht="37.799999999999997" customHeight="1">
      <c r="A231" s="34"/>
      <c r="B231" s="35"/>
      <c r="C231" s="237" t="s">
        <v>1256</v>
      </c>
      <c r="D231" s="237" t="s">
        <v>271</v>
      </c>
      <c r="E231" s="238" t="s">
        <v>1418</v>
      </c>
      <c r="F231" s="239" t="s">
        <v>1419</v>
      </c>
      <c r="G231" s="240" t="s">
        <v>268</v>
      </c>
      <c r="H231" s="241">
        <v>2</v>
      </c>
      <c r="I231" s="242"/>
      <c r="J231" s="243">
        <f t="shared" si="40"/>
        <v>0</v>
      </c>
      <c r="K231" s="244"/>
      <c r="L231" s="245"/>
      <c r="M231" s="246" t="s">
        <v>1</v>
      </c>
      <c r="N231" s="247" t="s">
        <v>40</v>
      </c>
      <c r="O231" s="75"/>
      <c r="P231" s="210">
        <f t="shared" si="41"/>
        <v>0</v>
      </c>
      <c r="Q231" s="210">
        <v>4.4999999999999997E-3</v>
      </c>
      <c r="R231" s="210">
        <f t="shared" si="42"/>
        <v>8.9999999999999993E-3</v>
      </c>
      <c r="S231" s="210">
        <v>0</v>
      </c>
      <c r="T231" s="211">
        <f t="shared" si="43"/>
        <v>0</v>
      </c>
      <c r="U231" s="34"/>
      <c r="V231" s="34"/>
      <c r="W231" s="34"/>
      <c r="X231" s="34"/>
      <c r="Y231" s="34"/>
      <c r="Z231" s="34"/>
      <c r="AA231" s="34"/>
      <c r="AB231" s="34"/>
      <c r="AC231" s="34"/>
      <c r="AD231" s="34"/>
      <c r="AE231" s="34"/>
      <c r="AR231" s="212" t="s">
        <v>249</v>
      </c>
      <c r="AT231" s="212" t="s">
        <v>271</v>
      </c>
      <c r="AU231" s="212" t="s">
        <v>87</v>
      </c>
      <c r="AY231" s="17" t="s">
        <v>207</v>
      </c>
      <c r="BE231" s="213">
        <f t="shared" si="44"/>
        <v>0</v>
      </c>
      <c r="BF231" s="213">
        <f t="shared" si="45"/>
        <v>0</v>
      </c>
      <c r="BG231" s="213">
        <f t="shared" si="46"/>
        <v>0</v>
      </c>
      <c r="BH231" s="213">
        <f t="shared" si="47"/>
        <v>0</v>
      </c>
      <c r="BI231" s="213">
        <f t="shared" si="48"/>
        <v>0</v>
      </c>
      <c r="BJ231" s="17" t="s">
        <v>87</v>
      </c>
      <c r="BK231" s="213">
        <f t="shared" si="49"/>
        <v>0</v>
      </c>
      <c r="BL231" s="17" t="s">
        <v>213</v>
      </c>
      <c r="BM231" s="212" t="s">
        <v>1420</v>
      </c>
    </row>
    <row r="232" spans="1:65" s="2" customFormat="1" ht="24.15" customHeight="1">
      <c r="A232" s="34"/>
      <c r="B232" s="35"/>
      <c r="C232" s="237" t="s">
        <v>301</v>
      </c>
      <c r="D232" s="237" t="s">
        <v>271</v>
      </c>
      <c r="E232" s="238" t="s">
        <v>1421</v>
      </c>
      <c r="F232" s="239" t="s">
        <v>1422</v>
      </c>
      <c r="G232" s="240" t="s">
        <v>268</v>
      </c>
      <c r="H232" s="241">
        <v>124</v>
      </c>
      <c r="I232" s="242"/>
      <c r="J232" s="243">
        <f t="shared" si="40"/>
        <v>0</v>
      </c>
      <c r="K232" s="244"/>
      <c r="L232" s="245"/>
      <c r="M232" s="246" t="s">
        <v>1</v>
      </c>
      <c r="N232" s="247" t="s">
        <v>40</v>
      </c>
      <c r="O232" s="75"/>
      <c r="P232" s="210">
        <f t="shared" si="41"/>
        <v>0</v>
      </c>
      <c r="Q232" s="210">
        <v>4.0000000000000003E-5</v>
      </c>
      <c r="R232" s="210">
        <f t="shared" si="42"/>
        <v>4.96E-3</v>
      </c>
      <c r="S232" s="210">
        <v>0</v>
      </c>
      <c r="T232" s="211">
        <f t="shared" si="43"/>
        <v>0</v>
      </c>
      <c r="U232" s="34"/>
      <c r="V232" s="34"/>
      <c r="W232" s="34"/>
      <c r="X232" s="34"/>
      <c r="Y232" s="34"/>
      <c r="Z232" s="34"/>
      <c r="AA232" s="34"/>
      <c r="AB232" s="34"/>
      <c r="AC232" s="34"/>
      <c r="AD232" s="34"/>
      <c r="AE232" s="34"/>
      <c r="AR232" s="212" t="s">
        <v>249</v>
      </c>
      <c r="AT232" s="212" t="s">
        <v>271</v>
      </c>
      <c r="AU232" s="212" t="s">
        <v>87</v>
      </c>
      <c r="AY232" s="17" t="s">
        <v>207</v>
      </c>
      <c r="BE232" s="213">
        <f t="shared" si="44"/>
        <v>0</v>
      </c>
      <c r="BF232" s="213">
        <f t="shared" si="45"/>
        <v>0</v>
      </c>
      <c r="BG232" s="213">
        <f t="shared" si="46"/>
        <v>0</v>
      </c>
      <c r="BH232" s="213">
        <f t="shared" si="47"/>
        <v>0</v>
      </c>
      <c r="BI232" s="213">
        <f t="shared" si="48"/>
        <v>0</v>
      </c>
      <c r="BJ232" s="17" t="s">
        <v>87</v>
      </c>
      <c r="BK232" s="213">
        <f t="shared" si="49"/>
        <v>0</v>
      </c>
      <c r="BL232" s="17" t="s">
        <v>213</v>
      </c>
      <c r="BM232" s="212" t="s">
        <v>1423</v>
      </c>
    </row>
    <row r="233" spans="1:65" s="2" customFormat="1" ht="37.799999999999997" customHeight="1">
      <c r="A233" s="34"/>
      <c r="B233" s="35"/>
      <c r="C233" s="200" t="s">
        <v>1259</v>
      </c>
      <c r="D233" s="200" t="s">
        <v>209</v>
      </c>
      <c r="E233" s="201" t="s">
        <v>1424</v>
      </c>
      <c r="F233" s="202" t="s">
        <v>1425</v>
      </c>
      <c r="G233" s="203" t="s">
        <v>268</v>
      </c>
      <c r="H233" s="204">
        <v>1</v>
      </c>
      <c r="I233" s="205"/>
      <c r="J233" s="206">
        <f t="shared" si="40"/>
        <v>0</v>
      </c>
      <c r="K233" s="207"/>
      <c r="L233" s="39"/>
      <c r="M233" s="208" t="s">
        <v>1</v>
      </c>
      <c r="N233" s="209" t="s">
        <v>40</v>
      </c>
      <c r="O233" s="75"/>
      <c r="P233" s="210">
        <f t="shared" si="41"/>
        <v>0</v>
      </c>
      <c r="Q233" s="210">
        <v>0.42813000000000001</v>
      </c>
      <c r="R233" s="210">
        <f t="shared" si="42"/>
        <v>0.42813000000000001</v>
      </c>
      <c r="S233" s="210">
        <v>0</v>
      </c>
      <c r="T233" s="211">
        <f t="shared" si="43"/>
        <v>0</v>
      </c>
      <c r="U233" s="34"/>
      <c r="V233" s="34"/>
      <c r="W233" s="34"/>
      <c r="X233" s="34"/>
      <c r="Y233" s="34"/>
      <c r="Z233" s="34"/>
      <c r="AA233" s="34"/>
      <c r="AB233" s="34"/>
      <c r="AC233" s="34"/>
      <c r="AD233" s="34"/>
      <c r="AE233" s="34"/>
      <c r="AR233" s="212" t="s">
        <v>213</v>
      </c>
      <c r="AT233" s="212" t="s">
        <v>209</v>
      </c>
      <c r="AU233" s="212" t="s">
        <v>87</v>
      </c>
      <c r="AY233" s="17" t="s">
        <v>207</v>
      </c>
      <c r="BE233" s="213">
        <f t="shared" si="44"/>
        <v>0</v>
      </c>
      <c r="BF233" s="213">
        <f t="shared" si="45"/>
        <v>0</v>
      </c>
      <c r="BG233" s="213">
        <f t="shared" si="46"/>
        <v>0</v>
      </c>
      <c r="BH233" s="213">
        <f t="shared" si="47"/>
        <v>0</v>
      </c>
      <c r="BI233" s="213">
        <f t="shared" si="48"/>
        <v>0</v>
      </c>
      <c r="BJ233" s="17" t="s">
        <v>87</v>
      </c>
      <c r="BK233" s="213">
        <f t="shared" si="49"/>
        <v>0</v>
      </c>
      <c r="BL233" s="17" t="s">
        <v>213</v>
      </c>
      <c r="BM233" s="212" t="s">
        <v>1426</v>
      </c>
    </row>
    <row r="234" spans="1:65" s="2" customFormat="1" ht="24.15" customHeight="1">
      <c r="A234" s="34"/>
      <c r="B234" s="35"/>
      <c r="C234" s="237" t="s">
        <v>1427</v>
      </c>
      <c r="D234" s="237" t="s">
        <v>271</v>
      </c>
      <c r="E234" s="238" t="s">
        <v>1428</v>
      </c>
      <c r="F234" s="239" t="s">
        <v>1429</v>
      </c>
      <c r="G234" s="240" t="s">
        <v>268</v>
      </c>
      <c r="H234" s="241">
        <v>1</v>
      </c>
      <c r="I234" s="242"/>
      <c r="J234" s="243">
        <f t="shared" si="40"/>
        <v>0</v>
      </c>
      <c r="K234" s="244"/>
      <c r="L234" s="245"/>
      <c r="M234" s="246" t="s">
        <v>1</v>
      </c>
      <c r="N234" s="247" t="s">
        <v>40</v>
      </c>
      <c r="O234" s="75"/>
      <c r="P234" s="210">
        <f t="shared" si="41"/>
        <v>0</v>
      </c>
      <c r="Q234" s="210">
        <v>0.1835</v>
      </c>
      <c r="R234" s="210">
        <f t="shared" si="42"/>
        <v>0.1835</v>
      </c>
      <c r="S234" s="210">
        <v>0</v>
      </c>
      <c r="T234" s="211">
        <f t="shared" si="43"/>
        <v>0</v>
      </c>
      <c r="U234" s="34"/>
      <c r="V234" s="34"/>
      <c r="W234" s="34"/>
      <c r="X234" s="34"/>
      <c r="Y234" s="34"/>
      <c r="Z234" s="34"/>
      <c r="AA234" s="34"/>
      <c r="AB234" s="34"/>
      <c r="AC234" s="34"/>
      <c r="AD234" s="34"/>
      <c r="AE234" s="34"/>
      <c r="AR234" s="212" t="s">
        <v>249</v>
      </c>
      <c r="AT234" s="212" t="s">
        <v>271</v>
      </c>
      <c r="AU234" s="212" t="s">
        <v>87</v>
      </c>
      <c r="AY234" s="17" t="s">
        <v>207</v>
      </c>
      <c r="BE234" s="213">
        <f t="shared" si="44"/>
        <v>0</v>
      </c>
      <c r="BF234" s="213">
        <f t="shared" si="45"/>
        <v>0</v>
      </c>
      <c r="BG234" s="213">
        <f t="shared" si="46"/>
        <v>0</v>
      </c>
      <c r="BH234" s="213">
        <f t="shared" si="47"/>
        <v>0</v>
      </c>
      <c r="BI234" s="213">
        <f t="shared" si="48"/>
        <v>0</v>
      </c>
      <c r="BJ234" s="17" t="s">
        <v>87</v>
      </c>
      <c r="BK234" s="213">
        <f t="shared" si="49"/>
        <v>0</v>
      </c>
      <c r="BL234" s="17" t="s">
        <v>213</v>
      </c>
      <c r="BM234" s="212" t="s">
        <v>1430</v>
      </c>
    </row>
    <row r="235" spans="1:65" s="2" customFormat="1" ht="37.799999999999997" customHeight="1">
      <c r="A235" s="34"/>
      <c r="B235" s="35"/>
      <c r="C235" s="200" t="s">
        <v>1262</v>
      </c>
      <c r="D235" s="200" t="s">
        <v>209</v>
      </c>
      <c r="E235" s="201" t="s">
        <v>556</v>
      </c>
      <c r="F235" s="202" t="s">
        <v>557</v>
      </c>
      <c r="G235" s="203" t="s">
        <v>212</v>
      </c>
      <c r="H235" s="204">
        <v>71</v>
      </c>
      <c r="I235" s="205"/>
      <c r="J235" s="206">
        <f t="shared" si="40"/>
        <v>0</v>
      </c>
      <c r="K235" s="207"/>
      <c r="L235" s="39"/>
      <c r="M235" s="208" t="s">
        <v>1</v>
      </c>
      <c r="N235" s="209" t="s">
        <v>40</v>
      </c>
      <c r="O235" s="75"/>
      <c r="P235" s="210">
        <f t="shared" si="41"/>
        <v>0</v>
      </c>
      <c r="Q235" s="210">
        <v>0</v>
      </c>
      <c r="R235" s="210">
        <f t="shared" si="42"/>
        <v>0</v>
      </c>
      <c r="S235" s="210">
        <v>0</v>
      </c>
      <c r="T235" s="211">
        <f t="shared" si="43"/>
        <v>0</v>
      </c>
      <c r="U235" s="34"/>
      <c r="V235" s="34"/>
      <c r="W235" s="34"/>
      <c r="X235" s="34"/>
      <c r="Y235" s="34"/>
      <c r="Z235" s="34"/>
      <c r="AA235" s="34"/>
      <c r="AB235" s="34"/>
      <c r="AC235" s="34"/>
      <c r="AD235" s="34"/>
      <c r="AE235" s="34"/>
      <c r="AR235" s="212" t="s">
        <v>213</v>
      </c>
      <c r="AT235" s="212" t="s">
        <v>209</v>
      </c>
      <c r="AU235" s="212" t="s">
        <v>87</v>
      </c>
      <c r="AY235" s="17" t="s">
        <v>207</v>
      </c>
      <c r="BE235" s="213">
        <f t="shared" si="44"/>
        <v>0</v>
      </c>
      <c r="BF235" s="213">
        <f t="shared" si="45"/>
        <v>0</v>
      </c>
      <c r="BG235" s="213">
        <f t="shared" si="46"/>
        <v>0</v>
      </c>
      <c r="BH235" s="213">
        <f t="shared" si="47"/>
        <v>0</v>
      </c>
      <c r="BI235" s="213">
        <f t="shared" si="48"/>
        <v>0</v>
      </c>
      <c r="BJ235" s="17" t="s">
        <v>87</v>
      </c>
      <c r="BK235" s="213">
        <f t="shared" si="49"/>
        <v>0</v>
      </c>
      <c r="BL235" s="17" t="s">
        <v>213</v>
      </c>
      <c r="BM235" s="212" t="s">
        <v>1431</v>
      </c>
    </row>
    <row r="236" spans="1:65" s="2" customFormat="1" ht="24.15" customHeight="1">
      <c r="A236" s="34"/>
      <c r="B236" s="35"/>
      <c r="C236" s="200" t="s">
        <v>1432</v>
      </c>
      <c r="D236" s="200" t="s">
        <v>209</v>
      </c>
      <c r="E236" s="201" t="s">
        <v>1433</v>
      </c>
      <c r="F236" s="202" t="s">
        <v>1434</v>
      </c>
      <c r="G236" s="203" t="s">
        <v>268</v>
      </c>
      <c r="H236" s="204">
        <v>3</v>
      </c>
      <c r="I236" s="205"/>
      <c r="J236" s="206">
        <f t="shared" si="40"/>
        <v>0</v>
      </c>
      <c r="K236" s="207"/>
      <c r="L236" s="39"/>
      <c r="M236" s="208" t="s">
        <v>1</v>
      </c>
      <c r="N236" s="209" t="s">
        <v>40</v>
      </c>
      <c r="O236" s="75"/>
      <c r="P236" s="210">
        <f t="shared" si="41"/>
        <v>0</v>
      </c>
      <c r="Q236" s="210">
        <v>0</v>
      </c>
      <c r="R236" s="210">
        <f t="shared" si="42"/>
        <v>0</v>
      </c>
      <c r="S236" s="210">
        <v>0</v>
      </c>
      <c r="T236" s="211">
        <f t="shared" si="43"/>
        <v>0</v>
      </c>
      <c r="U236" s="34"/>
      <c r="V236" s="34"/>
      <c r="W236" s="34"/>
      <c r="X236" s="34"/>
      <c r="Y236" s="34"/>
      <c r="Z236" s="34"/>
      <c r="AA236" s="34"/>
      <c r="AB236" s="34"/>
      <c r="AC236" s="34"/>
      <c r="AD236" s="34"/>
      <c r="AE236" s="34"/>
      <c r="AR236" s="212" t="s">
        <v>213</v>
      </c>
      <c r="AT236" s="212" t="s">
        <v>209</v>
      </c>
      <c r="AU236" s="212" t="s">
        <v>87</v>
      </c>
      <c r="AY236" s="17" t="s">
        <v>207</v>
      </c>
      <c r="BE236" s="213">
        <f t="shared" si="44"/>
        <v>0</v>
      </c>
      <c r="BF236" s="213">
        <f t="shared" si="45"/>
        <v>0</v>
      </c>
      <c r="BG236" s="213">
        <f t="shared" si="46"/>
        <v>0</v>
      </c>
      <c r="BH236" s="213">
        <f t="shared" si="47"/>
        <v>0</v>
      </c>
      <c r="BI236" s="213">
        <f t="shared" si="48"/>
        <v>0</v>
      </c>
      <c r="BJ236" s="17" t="s">
        <v>87</v>
      </c>
      <c r="BK236" s="213">
        <f t="shared" si="49"/>
        <v>0</v>
      </c>
      <c r="BL236" s="17" t="s">
        <v>213</v>
      </c>
      <c r="BM236" s="212" t="s">
        <v>1435</v>
      </c>
    </row>
    <row r="237" spans="1:65" s="2" customFormat="1" ht="24.15" customHeight="1">
      <c r="A237" s="34"/>
      <c r="B237" s="35"/>
      <c r="C237" s="200" t="s">
        <v>1266</v>
      </c>
      <c r="D237" s="200" t="s">
        <v>209</v>
      </c>
      <c r="E237" s="201" t="s">
        <v>1436</v>
      </c>
      <c r="F237" s="202" t="s">
        <v>1437</v>
      </c>
      <c r="G237" s="203" t="s">
        <v>256</v>
      </c>
      <c r="H237" s="204">
        <v>3794.3150000000001</v>
      </c>
      <c r="I237" s="205"/>
      <c r="J237" s="206">
        <f t="shared" si="40"/>
        <v>0</v>
      </c>
      <c r="K237" s="207"/>
      <c r="L237" s="39"/>
      <c r="M237" s="208" t="s">
        <v>1</v>
      </c>
      <c r="N237" s="209" t="s">
        <v>40</v>
      </c>
      <c r="O237" s="75"/>
      <c r="P237" s="210">
        <f t="shared" si="41"/>
        <v>0</v>
      </c>
      <c r="Q237" s="210">
        <v>0</v>
      </c>
      <c r="R237" s="210">
        <f t="shared" si="42"/>
        <v>0</v>
      </c>
      <c r="S237" s="210">
        <v>0</v>
      </c>
      <c r="T237" s="211">
        <f t="shared" si="43"/>
        <v>0</v>
      </c>
      <c r="U237" s="34"/>
      <c r="V237" s="34"/>
      <c r="W237" s="34"/>
      <c r="X237" s="34"/>
      <c r="Y237" s="34"/>
      <c r="Z237" s="34"/>
      <c r="AA237" s="34"/>
      <c r="AB237" s="34"/>
      <c r="AC237" s="34"/>
      <c r="AD237" s="34"/>
      <c r="AE237" s="34"/>
      <c r="AR237" s="212" t="s">
        <v>213</v>
      </c>
      <c r="AT237" s="212" t="s">
        <v>209</v>
      </c>
      <c r="AU237" s="212" t="s">
        <v>87</v>
      </c>
      <c r="AY237" s="17" t="s">
        <v>207</v>
      </c>
      <c r="BE237" s="213">
        <f t="shared" si="44"/>
        <v>0</v>
      </c>
      <c r="BF237" s="213">
        <f t="shared" si="45"/>
        <v>0</v>
      </c>
      <c r="BG237" s="213">
        <f t="shared" si="46"/>
        <v>0</v>
      </c>
      <c r="BH237" s="213">
        <f t="shared" si="47"/>
        <v>0</v>
      </c>
      <c r="BI237" s="213">
        <f t="shared" si="48"/>
        <v>0</v>
      </c>
      <c r="BJ237" s="17" t="s">
        <v>87</v>
      </c>
      <c r="BK237" s="213">
        <f t="shared" si="49"/>
        <v>0</v>
      </c>
      <c r="BL237" s="17" t="s">
        <v>213</v>
      </c>
      <c r="BM237" s="212" t="s">
        <v>1438</v>
      </c>
    </row>
    <row r="238" spans="1:65" s="2" customFormat="1" ht="24.15" customHeight="1">
      <c r="A238" s="34"/>
      <c r="B238" s="35"/>
      <c r="C238" s="200" t="s">
        <v>1439</v>
      </c>
      <c r="D238" s="200" t="s">
        <v>209</v>
      </c>
      <c r="E238" s="201" t="s">
        <v>1440</v>
      </c>
      <c r="F238" s="202" t="s">
        <v>1441</v>
      </c>
      <c r="G238" s="203" t="s">
        <v>256</v>
      </c>
      <c r="H238" s="204">
        <v>11382.945</v>
      </c>
      <c r="I238" s="205"/>
      <c r="J238" s="206">
        <f t="shared" si="40"/>
        <v>0</v>
      </c>
      <c r="K238" s="207"/>
      <c r="L238" s="39"/>
      <c r="M238" s="208" t="s">
        <v>1</v>
      </c>
      <c r="N238" s="209" t="s">
        <v>40</v>
      </c>
      <c r="O238" s="75"/>
      <c r="P238" s="210">
        <f t="shared" si="41"/>
        <v>0</v>
      </c>
      <c r="Q238" s="210">
        <v>0</v>
      </c>
      <c r="R238" s="210">
        <f t="shared" si="42"/>
        <v>0</v>
      </c>
      <c r="S238" s="210">
        <v>0</v>
      </c>
      <c r="T238" s="211">
        <f t="shared" si="43"/>
        <v>0</v>
      </c>
      <c r="U238" s="34"/>
      <c r="V238" s="34"/>
      <c r="W238" s="34"/>
      <c r="X238" s="34"/>
      <c r="Y238" s="34"/>
      <c r="Z238" s="34"/>
      <c r="AA238" s="34"/>
      <c r="AB238" s="34"/>
      <c r="AC238" s="34"/>
      <c r="AD238" s="34"/>
      <c r="AE238" s="34"/>
      <c r="AR238" s="212" t="s">
        <v>213</v>
      </c>
      <c r="AT238" s="212" t="s">
        <v>209</v>
      </c>
      <c r="AU238" s="212" t="s">
        <v>87</v>
      </c>
      <c r="AY238" s="17" t="s">
        <v>207</v>
      </c>
      <c r="BE238" s="213">
        <f t="shared" si="44"/>
        <v>0</v>
      </c>
      <c r="BF238" s="213">
        <f t="shared" si="45"/>
        <v>0</v>
      </c>
      <c r="BG238" s="213">
        <f t="shared" si="46"/>
        <v>0</v>
      </c>
      <c r="BH238" s="213">
        <f t="shared" si="47"/>
        <v>0</v>
      </c>
      <c r="BI238" s="213">
        <f t="shared" si="48"/>
        <v>0</v>
      </c>
      <c r="BJ238" s="17" t="s">
        <v>87</v>
      </c>
      <c r="BK238" s="213">
        <f t="shared" si="49"/>
        <v>0</v>
      </c>
      <c r="BL238" s="17" t="s">
        <v>213</v>
      </c>
      <c r="BM238" s="212" t="s">
        <v>1442</v>
      </c>
    </row>
    <row r="239" spans="1:65" s="2" customFormat="1" ht="24.15" customHeight="1">
      <c r="A239" s="34"/>
      <c r="B239" s="35"/>
      <c r="C239" s="200" t="s">
        <v>1270</v>
      </c>
      <c r="D239" s="200" t="s">
        <v>209</v>
      </c>
      <c r="E239" s="201" t="s">
        <v>298</v>
      </c>
      <c r="F239" s="202" t="s">
        <v>299</v>
      </c>
      <c r="G239" s="203" t="s">
        <v>256</v>
      </c>
      <c r="H239" s="204">
        <v>397.77499999999998</v>
      </c>
      <c r="I239" s="205"/>
      <c r="J239" s="206">
        <f t="shared" si="40"/>
        <v>0</v>
      </c>
      <c r="K239" s="207"/>
      <c r="L239" s="39"/>
      <c r="M239" s="208" t="s">
        <v>1</v>
      </c>
      <c r="N239" s="209" t="s">
        <v>40</v>
      </c>
      <c r="O239" s="75"/>
      <c r="P239" s="210">
        <f t="shared" si="41"/>
        <v>0</v>
      </c>
      <c r="Q239" s="210">
        <v>0</v>
      </c>
      <c r="R239" s="210">
        <f t="shared" si="42"/>
        <v>0</v>
      </c>
      <c r="S239" s="210">
        <v>0</v>
      </c>
      <c r="T239" s="211">
        <f t="shared" si="43"/>
        <v>0</v>
      </c>
      <c r="U239" s="34"/>
      <c r="V239" s="34"/>
      <c r="W239" s="34"/>
      <c r="X239" s="34"/>
      <c r="Y239" s="34"/>
      <c r="Z239" s="34"/>
      <c r="AA239" s="34"/>
      <c r="AB239" s="34"/>
      <c r="AC239" s="34"/>
      <c r="AD239" s="34"/>
      <c r="AE239" s="34"/>
      <c r="AR239" s="212" t="s">
        <v>213</v>
      </c>
      <c r="AT239" s="212" t="s">
        <v>209</v>
      </c>
      <c r="AU239" s="212" t="s">
        <v>87</v>
      </c>
      <c r="AY239" s="17" t="s">
        <v>207</v>
      </c>
      <c r="BE239" s="213">
        <f t="shared" si="44"/>
        <v>0</v>
      </c>
      <c r="BF239" s="213">
        <f t="shared" si="45"/>
        <v>0</v>
      </c>
      <c r="BG239" s="213">
        <f t="shared" si="46"/>
        <v>0</v>
      </c>
      <c r="BH239" s="213">
        <f t="shared" si="47"/>
        <v>0</v>
      </c>
      <c r="BI239" s="213">
        <f t="shared" si="48"/>
        <v>0</v>
      </c>
      <c r="BJ239" s="17" t="s">
        <v>87</v>
      </c>
      <c r="BK239" s="213">
        <f t="shared" si="49"/>
        <v>0</v>
      </c>
      <c r="BL239" s="17" t="s">
        <v>213</v>
      </c>
      <c r="BM239" s="212" t="s">
        <v>1443</v>
      </c>
    </row>
    <row r="240" spans="1:65" s="2" customFormat="1" ht="24.15" customHeight="1">
      <c r="A240" s="34"/>
      <c r="B240" s="35"/>
      <c r="C240" s="200" t="s">
        <v>1444</v>
      </c>
      <c r="D240" s="200" t="s">
        <v>209</v>
      </c>
      <c r="E240" s="201" t="s">
        <v>1445</v>
      </c>
      <c r="F240" s="202" t="s">
        <v>1446</v>
      </c>
      <c r="G240" s="203" t="s">
        <v>256</v>
      </c>
      <c r="H240" s="204">
        <v>661.54</v>
      </c>
      <c r="I240" s="205"/>
      <c r="J240" s="206">
        <f t="shared" si="40"/>
        <v>0</v>
      </c>
      <c r="K240" s="207"/>
      <c r="L240" s="39"/>
      <c r="M240" s="208" t="s">
        <v>1</v>
      </c>
      <c r="N240" s="209" t="s">
        <v>40</v>
      </c>
      <c r="O240" s="75"/>
      <c r="P240" s="210">
        <f t="shared" si="41"/>
        <v>0</v>
      </c>
      <c r="Q240" s="210">
        <v>0</v>
      </c>
      <c r="R240" s="210">
        <f t="shared" si="42"/>
        <v>0</v>
      </c>
      <c r="S240" s="210">
        <v>0</v>
      </c>
      <c r="T240" s="211">
        <f t="shared" si="43"/>
        <v>0</v>
      </c>
      <c r="U240" s="34"/>
      <c r="V240" s="34"/>
      <c r="W240" s="34"/>
      <c r="X240" s="34"/>
      <c r="Y240" s="34"/>
      <c r="Z240" s="34"/>
      <c r="AA240" s="34"/>
      <c r="AB240" s="34"/>
      <c r="AC240" s="34"/>
      <c r="AD240" s="34"/>
      <c r="AE240" s="34"/>
      <c r="AR240" s="212" t="s">
        <v>213</v>
      </c>
      <c r="AT240" s="212" t="s">
        <v>209</v>
      </c>
      <c r="AU240" s="212" t="s">
        <v>87</v>
      </c>
      <c r="AY240" s="17" t="s">
        <v>207</v>
      </c>
      <c r="BE240" s="213">
        <f t="shared" si="44"/>
        <v>0</v>
      </c>
      <c r="BF240" s="213">
        <f t="shared" si="45"/>
        <v>0</v>
      </c>
      <c r="BG240" s="213">
        <f t="shared" si="46"/>
        <v>0</v>
      </c>
      <c r="BH240" s="213">
        <f t="shared" si="47"/>
        <v>0</v>
      </c>
      <c r="BI240" s="213">
        <f t="shared" si="48"/>
        <v>0</v>
      </c>
      <c r="BJ240" s="17" t="s">
        <v>87</v>
      </c>
      <c r="BK240" s="213">
        <f t="shared" si="49"/>
        <v>0</v>
      </c>
      <c r="BL240" s="17" t="s">
        <v>213</v>
      </c>
      <c r="BM240" s="212" t="s">
        <v>1447</v>
      </c>
    </row>
    <row r="241" spans="1:65" s="12" customFormat="1" ht="22.8" customHeight="1">
      <c r="B241" s="184"/>
      <c r="C241" s="185"/>
      <c r="D241" s="186" t="s">
        <v>73</v>
      </c>
      <c r="E241" s="198" t="s">
        <v>301</v>
      </c>
      <c r="F241" s="198" t="s">
        <v>1448</v>
      </c>
      <c r="G241" s="185"/>
      <c r="H241" s="185"/>
      <c r="I241" s="188"/>
      <c r="J241" s="199">
        <f>BK241</f>
        <v>0</v>
      </c>
      <c r="K241" s="185"/>
      <c r="L241" s="190"/>
      <c r="M241" s="191"/>
      <c r="N241" s="192"/>
      <c r="O241" s="192"/>
      <c r="P241" s="193">
        <f>P242</f>
        <v>0</v>
      </c>
      <c r="Q241" s="192"/>
      <c r="R241" s="193">
        <f>R242</f>
        <v>0</v>
      </c>
      <c r="S241" s="192"/>
      <c r="T241" s="194">
        <f>T242</f>
        <v>0</v>
      </c>
      <c r="AR241" s="195" t="s">
        <v>81</v>
      </c>
      <c r="AT241" s="196" t="s">
        <v>73</v>
      </c>
      <c r="AU241" s="196" t="s">
        <v>81</v>
      </c>
      <c r="AY241" s="195" t="s">
        <v>207</v>
      </c>
      <c r="BK241" s="197">
        <f>BK242</f>
        <v>0</v>
      </c>
    </row>
    <row r="242" spans="1:65" s="2" customFormat="1" ht="33" customHeight="1">
      <c r="A242" s="34"/>
      <c r="B242" s="35"/>
      <c r="C242" s="200" t="s">
        <v>1273</v>
      </c>
      <c r="D242" s="200" t="s">
        <v>209</v>
      </c>
      <c r="E242" s="201" t="s">
        <v>1449</v>
      </c>
      <c r="F242" s="202" t="s">
        <v>1450</v>
      </c>
      <c r="G242" s="203" t="s">
        <v>256</v>
      </c>
      <c r="H242" s="204">
        <v>7207.125</v>
      </c>
      <c r="I242" s="205"/>
      <c r="J242" s="206">
        <f>ROUND(I242*H242,2)</f>
        <v>0</v>
      </c>
      <c r="K242" s="207"/>
      <c r="L242" s="39"/>
      <c r="M242" s="208" t="s">
        <v>1</v>
      </c>
      <c r="N242" s="209" t="s">
        <v>40</v>
      </c>
      <c r="O242" s="75"/>
      <c r="P242" s="210">
        <f>O242*H242</f>
        <v>0</v>
      </c>
      <c r="Q242" s="210">
        <v>0</v>
      </c>
      <c r="R242" s="210">
        <f>Q242*H242</f>
        <v>0</v>
      </c>
      <c r="S242" s="210">
        <v>0</v>
      </c>
      <c r="T242" s="211">
        <f>S242*H242</f>
        <v>0</v>
      </c>
      <c r="U242" s="34"/>
      <c r="V242" s="34"/>
      <c r="W242" s="34"/>
      <c r="X242" s="34"/>
      <c r="Y242" s="34"/>
      <c r="Z242" s="34"/>
      <c r="AA242" s="34"/>
      <c r="AB242" s="34"/>
      <c r="AC242" s="34"/>
      <c r="AD242" s="34"/>
      <c r="AE242" s="34"/>
      <c r="AR242" s="212" t="s">
        <v>213</v>
      </c>
      <c r="AT242" s="212" t="s">
        <v>209</v>
      </c>
      <c r="AU242" s="212" t="s">
        <v>87</v>
      </c>
      <c r="AY242" s="17" t="s">
        <v>207</v>
      </c>
      <c r="BE242" s="213">
        <f>IF(N242="základná",J242,0)</f>
        <v>0</v>
      </c>
      <c r="BF242" s="213">
        <f>IF(N242="znížená",J242,0)</f>
        <v>0</v>
      </c>
      <c r="BG242" s="213">
        <f>IF(N242="zákl. prenesená",J242,0)</f>
        <v>0</v>
      </c>
      <c r="BH242" s="213">
        <f>IF(N242="zníž. prenesená",J242,0)</f>
        <v>0</v>
      </c>
      <c r="BI242" s="213">
        <f>IF(N242="nulová",J242,0)</f>
        <v>0</v>
      </c>
      <c r="BJ242" s="17" t="s">
        <v>87</v>
      </c>
      <c r="BK242" s="213">
        <f>ROUND(I242*H242,2)</f>
        <v>0</v>
      </c>
      <c r="BL242" s="17" t="s">
        <v>213</v>
      </c>
      <c r="BM242" s="212" t="s">
        <v>1451</v>
      </c>
    </row>
    <row r="243" spans="1:65" s="12" customFormat="1" ht="25.95" customHeight="1">
      <c r="B243" s="184"/>
      <c r="C243" s="185"/>
      <c r="D243" s="186" t="s">
        <v>73</v>
      </c>
      <c r="E243" s="187" t="s">
        <v>307</v>
      </c>
      <c r="F243" s="187" t="s">
        <v>1452</v>
      </c>
      <c r="G243" s="185"/>
      <c r="H243" s="185"/>
      <c r="I243" s="188"/>
      <c r="J243" s="189">
        <f>BK243</f>
        <v>0</v>
      </c>
      <c r="K243" s="185"/>
      <c r="L243" s="190"/>
      <c r="M243" s="191"/>
      <c r="N243" s="192"/>
      <c r="O243" s="192"/>
      <c r="P243" s="193">
        <f>P244</f>
        <v>0</v>
      </c>
      <c r="Q243" s="192"/>
      <c r="R243" s="193">
        <f>R244</f>
        <v>29.696690000000004</v>
      </c>
      <c r="S243" s="192"/>
      <c r="T243" s="194">
        <f>T244</f>
        <v>0</v>
      </c>
      <c r="AR243" s="195" t="s">
        <v>87</v>
      </c>
      <c r="AT243" s="196" t="s">
        <v>73</v>
      </c>
      <c r="AU243" s="196" t="s">
        <v>74</v>
      </c>
      <c r="AY243" s="195" t="s">
        <v>207</v>
      </c>
      <c r="BK243" s="197">
        <f>BK244</f>
        <v>0</v>
      </c>
    </row>
    <row r="244" spans="1:65" s="12" customFormat="1" ht="22.8" customHeight="1">
      <c r="B244" s="184"/>
      <c r="C244" s="185"/>
      <c r="D244" s="186" t="s">
        <v>73</v>
      </c>
      <c r="E244" s="198" t="s">
        <v>309</v>
      </c>
      <c r="F244" s="198" t="s">
        <v>1453</v>
      </c>
      <c r="G244" s="185"/>
      <c r="H244" s="185"/>
      <c r="I244" s="188"/>
      <c r="J244" s="199">
        <f>BK244</f>
        <v>0</v>
      </c>
      <c r="K244" s="185"/>
      <c r="L244" s="190"/>
      <c r="M244" s="191"/>
      <c r="N244" s="192"/>
      <c r="O244" s="192"/>
      <c r="P244" s="193">
        <f>P245+SUM(P246:P250)</f>
        <v>0</v>
      </c>
      <c r="Q244" s="192"/>
      <c r="R244" s="193">
        <f>R245+SUM(R246:R250)</f>
        <v>29.696690000000004</v>
      </c>
      <c r="S244" s="192"/>
      <c r="T244" s="194">
        <f>T245+SUM(T246:T250)</f>
        <v>0</v>
      </c>
      <c r="AR244" s="195" t="s">
        <v>87</v>
      </c>
      <c r="AT244" s="196" t="s">
        <v>73</v>
      </c>
      <c r="AU244" s="196" t="s">
        <v>81</v>
      </c>
      <c r="AY244" s="195" t="s">
        <v>207</v>
      </c>
      <c r="BK244" s="197">
        <f>BK245+SUM(BK246:BK250)</f>
        <v>0</v>
      </c>
    </row>
    <row r="245" spans="1:65" s="2" customFormat="1" ht="24.15" customHeight="1">
      <c r="A245" s="34"/>
      <c r="B245" s="35"/>
      <c r="C245" s="200" t="s">
        <v>1454</v>
      </c>
      <c r="D245" s="200" t="s">
        <v>209</v>
      </c>
      <c r="E245" s="201" t="s">
        <v>1455</v>
      </c>
      <c r="F245" s="202" t="s">
        <v>1456</v>
      </c>
      <c r="G245" s="203" t="s">
        <v>243</v>
      </c>
      <c r="H245" s="204">
        <v>2073</v>
      </c>
      <c r="I245" s="205"/>
      <c r="J245" s="206">
        <f>ROUND(I245*H245,2)</f>
        <v>0</v>
      </c>
      <c r="K245" s="207"/>
      <c r="L245" s="39"/>
      <c r="M245" s="208" t="s">
        <v>1</v>
      </c>
      <c r="N245" s="209" t="s">
        <v>40</v>
      </c>
      <c r="O245" s="75"/>
      <c r="P245" s="210">
        <f>O245*H245</f>
        <v>0</v>
      </c>
      <c r="Q245" s="210">
        <v>0</v>
      </c>
      <c r="R245" s="210">
        <f>Q245*H245</f>
        <v>0</v>
      </c>
      <c r="S245" s="210">
        <v>0</v>
      </c>
      <c r="T245" s="211">
        <f>S245*H245</f>
        <v>0</v>
      </c>
      <c r="U245" s="34"/>
      <c r="V245" s="34"/>
      <c r="W245" s="34"/>
      <c r="X245" s="34"/>
      <c r="Y245" s="34"/>
      <c r="Z245" s="34"/>
      <c r="AA245" s="34"/>
      <c r="AB245" s="34"/>
      <c r="AC245" s="34"/>
      <c r="AD245" s="34"/>
      <c r="AE245" s="34"/>
      <c r="AR245" s="212" t="s">
        <v>288</v>
      </c>
      <c r="AT245" s="212" t="s">
        <v>209</v>
      </c>
      <c r="AU245" s="212" t="s">
        <v>87</v>
      </c>
      <c r="AY245" s="17" t="s">
        <v>207</v>
      </c>
      <c r="BE245" s="213">
        <f>IF(N245="základná",J245,0)</f>
        <v>0</v>
      </c>
      <c r="BF245" s="213">
        <f>IF(N245="znížená",J245,0)</f>
        <v>0</v>
      </c>
      <c r="BG245" s="213">
        <f>IF(N245="zákl. prenesená",J245,0)</f>
        <v>0</v>
      </c>
      <c r="BH245" s="213">
        <f>IF(N245="zníž. prenesená",J245,0)</f>
        <v>0</v>
      </c>
      <c r="BI245" s="213">
        <f>IF(N245="nulová",J245,0)</f>
        <v>0</v>
      </c>
      <c r="BJ245" s="17" t="s">
        <v>87</v>
      </c>
      <c r="BK245" s="213">
        <f>ROUND(I245*H245,2)</f>
        <v>0</v>
      </c>
      <c r="BL245" s="17" t="s">
        <v>288</v>
      </c>
      <c r="BM245" s="212" t="s">
        <v>1457</v>
      </c>
    </row>
    <row r="246" spans="1:65" s="2" customFormat="1" ht="21.75" customHeight="1">
      <c r="A246" s="34"/>
      <c r="B246" s="35"/>
      <c r="C246" s="237" t="s">
        <v>1276</v>
      </c>
      <c r="D246" s="237" t="s">
        <v>271</v>
      </c>
      <c r="E246" s="238" t="s">
        <v>1458</v>
      </c>
      <c r="F246" s="239" t="s">
        <v>1459</v>
      </c>
      <c r="G246" s="240" t="s">
        <v>243</v>
      </c>
      <c r="H246" s="241">
        <v>2383.9499999999998</v>
      </c>
      <c r="I246" s="242"/>
      <c r="J246" s="243">
        <f>ROUND(I246*H246,2)</f>
        <v>0</v>
      </c>
      <c r="K246" s="244"/>
      <c r="L246" s="245"/>
      <c r="M246" s="246" t="s">
        <v>1</v>
      </c>
      <c r="N246" s="247" t="s">
        <v>40</v>
      </c>
      <c r="O246" s="75"/>
      <c r="P246" s="210">
        <f>O246*H246</f>
        <v>0</v>
      </c>
      <c r="Q246" s="210">
        <v>2.8000167788753998E-4</v>
      </c>
      <c r="R246" s="210">
        <f>Q246*H246</f>
        <v>0.66751000000000094</v>
      </c>
      <c r="S246" s="210">
        <v>0</v>
      </c>
      <c r="T246" s="211">
        <f>S246*H246</f>
        <v>0</v>
      </c>
      <c r="U246" s="34"/>
      <c r="V246" s="34"/>
      <c r="W246" s="34"/>
      <c r="X246" s="34"/>
      <c r="Y246" s="34"/>
      <c r="Z246" s="34"/>
      <c r="AA246" s="34"/>
      <c r="AB246" s="34"/>
      <c r="AC246" s="34"/>
      <c r="AD246" s="34"/>
      <c r="AE246" s="34"/>
      <c r="AR246" s="212" t="s">
        <v>338</v>
      </c>
      <c r="AT246" s="212" t="s">
        <v>271</v>
      </c>
      <c r="AU246" s="212" t="s">
        <v>87</v>
      </c>
      <c r="AY246" s="17" t="s">
        <v>207</v>
      </c>
      <c r="BE246" s="213">
        <f>IF(N246="základná",J246,0)</f>
        <v>0</v>
      </c>
      <c r="BF246" s="213">
        <f>IF(N246="znížená",J246,0)</f>
        <v>0</v>
      </c>
      <c r="BG246" s="213">
        <f>IF(N246="zákl. prenesená",J246,0)</f>
        <v>0</v>
      </c>
      <c r="BH246" s="213">
        <f>IF(N246="zníž. prenesená",J246,0)</f>
        <v>0</v>
      </c>
      <c r="BI246" s="213">
        <f>IF(N246="nulová",J246,0)</f>
        <v>0</v>
      </c>
      <c r="BJ246" s="17" t="s">
        <v>87</v>
      </c>
      <c r="BK246" s="213">
        <f>ROUND(I246*H246,2)</f>
        <v>0</v>
      </c>
      <c r="BL246" s="17" t="s">
        <v>288</v>
      </c>
      <c r="BM246" s="212" t="s">
        <v>1460</v>
      </c>
    </row>
    <row r="247" spans="1:65" s="2" customFormat="1" ht="37.799999999999997" customHeight="1">
      <c r="A247" s="34"/>
      <c r="B247" s="35"/>
      <c r="C247" s="200" t="s">
        <v>1461</v>
      </c>
      <c r="D247" s="200" t="s">
        <v>209</v>
      </c>
      <c r="E247" s="201" t="s">
        <v>1462</v>
      </c>
      <c r="F247" s="202" t="s">
        <v>1463</v>
      </c>
      <c r="G247" s="203" t="s">
        <v>243</v>
      </c>
      <c r="H247" s="204">
        <v>2073</v>
      </c>
      <c r="I247" s="205"/>
      <c r="J247" s="206">
        <f>ROUND(I247*H247,2)</f>
        <v>0</v>
      </c>
      <c r="K247" s="207"/>
      <c r="L247" s="39"/>
      <c r="M247" s="208" t="s">
        <v>1</v>
      </c>
      <c r="N247" s="209" t="s">
        <v>40</v>
      </c>
      <c r="O247" s="75"/>
      <c r="P247" s="210">
        <f>O247*H247</f>
        <v>0</v>
      </c>
      <c r="Q247" s="210">
        <v>3.0000000000000001E-5</v>
      </c>
      <c r="R247" s="210">
        <f>Q247*H247</f>
        <v>6.2190000000000002E-2</v>
      </c>
      <c r="S247" s="210">
        <v>0</v>
      </c>
      <c r="T247" s="211">
        <f>S247*H247</f>
        <v>0</v>
      </c>
      <c r="U247" s="34"/>
      <c r="V247" s="34"/>
      <c r="W247" s="34"/>
      <c r="X247" s="34"/>
      <c r="Y247" s="34"/>
      <c r="Z247" s="34"/>
      <c r="AA247" s="34"/>
      <c r="AB247" s="34"/>
      <c r="AC247" s="34"/>
      <c r="AD247" s="34"/>
      <c r="AE247" s="34"/>
      <c r="AR247" s="212" t="s">
        <v>288</v>
      </c>
      <c r="AT247" s="212" t="s">
        <v>209</v>
      </c>
      <c r="AU247" s="212" t="s">
        <v>87</v>
      </c>
      <c r="AY247" s="17" t="s">
        <v>207</v>
      </c>
      <c r="BE247" s="213">
        <f>IF(N247="základná",J247,0)</f>
        <v>0</v>
      </c>
      <c r="BF247" s="213">
        <f>IF(N247="znížená",J247,0)</f>
        <v>0</v>
      </c>
      <c r="BG247" s="213">
        <f>IF(N247="zákl. prenesená",J247,0)</f>
        <v>0</v>
      </c>
      <c r="BH247" s="213">
        <f>IF(N247="zníž. prenesená",J247,0)</f>
        <v>0</v>
      </c>
      <c r="BI247" s="213">
        <f>IF(N247="nulová",J247,0)</f>
        <v>0</v>
      </c>
      <c r="BJ247" s="17" t="s">
        <v>87</v>
      </c>
      <c r="BK247" s="213">
        <f>ROUND(I247*H247,2)</f>
        <v>0</v>
      </c>
      <c r="BL247" s="17" t="s">
        <v>288</v>
      </c>
      <c r="BM247" s="212" t="s">
        <v>1464</v>
      </c>
    </row>
    <row r="248" spans="1:65" s="2" customFormat="1" ht="16.5" customHeight="1">
      <c r="A248" s="34"/>
      <c r="B248" s="35"/>
      <c r="C248" s="237" t="s">
        <v>1279</v>
      </c>
      <c r="D248" s="237" t="s">
        <v>271</v>
      </c>
      <c r="E248" s="238" t="s">
        <v>1465</v>
      </c>
      <c r="F248" s="239" t="s">
        <v>1466</v>
      </c>
      <c r="G248" s="240" t="s">
        <v>243</v>
      </c>
      <c r="H248" s="241">
        <v>2280.3000000000002</v>
      </c>
      <c r="I248" s="242"/>
      <c r="J248" s="243">
        <f>ROUND(I248*H248,2)</f>
        <v>0</v>
      </c>
      <c r="K248" s="244"/>
      <c r="L248" s="245"/>
      <c r="M248" s="246" t="s">
        <v>1</v>
      </c>
      <c r="N248" s="247" t="s">
        <v>40</v>
      </c>
      <c r="O248" s="75"/>
      <c r="P248" s="210">
        <f>O248*H248</f>
        <v>0</v>
      </c>
      <c r="Q248" s="210">
        <v>4.5000219269394399E-4</v>
      </c>
      <c r="R248" s="210">
        <f>Q248*H248</f>
        <v>1.0261400000000005</v>
      </c>
      <c r="S248" s="210">
        <v>0</v>
      </c>
      <c r="T248" s="211">
        <f>S248*H248</f>
        <v>0</v>
      </c>
      <c r="U248" s="34"/>
      <c r="V248" s="34"/>
      <c r="W248" s="34"/>
      <c r="X248" s="34"/>
      <c r="Y248" s="34"/>
      <c r="Z248" s="34"/>
      <c r="AA248" s="34"/>
      <c r="AB248" s="34"/>
      <c r="AC248" s="34"/>
      <c r="AD248" s="34"/>
      <c r="AE248" s="34"/>
      <c r="AR248" s="212" t="s">
        <v>338</v>
      </c>
      <c r="AT248" s="212" t="s">
        <v>271</v>
      </c>
      <c r="AU248" s="212" t="s">
        <v>87</v>
      </c>
      <c r="AY248" s="17" t="s">
        <v>207</v>
      </c>
      <c r="BE248" s="213">
        <f>IF(N248="základná",J248,0)</f>
        <v>0</v>
      </c>
      <c r="BF248" s="213">
        <f>IF(N248="znížená",J248,0)</f>
        <v>0</v>
      </c>
      <c r="BG248" s="213">
        <f>IF(N248="zákl. prenesená",J248,0)</f>
        <v>0</v>
      </c>
      <c r="BH248" s="213">
        <f>IF(N248="zníž. prenesená",J248,0)</f>
        <v>0</v>
      </c>
      <c r="BI248" s="213">
        <f>IF(N248="nulová",J248,0)</f>
        <v>0</v>
      </c>
      <c r="BJ248" s="17" t="s">
        <v>87</v>
      </c>
      <c r="BK248" s="213">
        <f>ROUND(I248*H248,2)</f>
        <v>0</v>
      </c>
      <c r="BL248" s="17" t="s">
        <v>288</v>
      </c>
      <c r="BM248" s="212" t="s">
        <v>1467</v>
      </c>
    </row>
    <row r="249" spans="1:65" s="2" customFormat="1" ht="24.15" customHeight="1">
      <c r="A249" s="34"/>
      <c r="B249" s="35"/>
      <c r="C249" s="200" t="s">
        <v>1468</v>
      </c>
      <c r="D249" s="200" t="s">
        <v>209</v>
      </c>
      <c r="E249" s="201" t="s">
        <v>1469</v>
      </c>
      <c r="F249" s="202" t="s">
        <v>317</v>
      </c>
      <c r="G249" s="203" t="s">
        <v>256</v>
      </c>
      <c r="H249" s="204">
        <v>29.696999999999999</v>
      </c>
      <c r="I249" s="205"/>
      <c r="J249" s="206">
        <f>ROUND(I249*H249,2)</f>
        <v>0</v>
      </c>
      <c r="K249" s="207"/>
      <c r="L249" s="39"/>
      <c r="M249" s="208" t="s">
        <v>1</v>
      </c>
      <c r="N249" s="209" t="s">
        <v>40</v>
      </c>
      <c r="O249" s="75"/>
      <c r="P249" s="210">
        <f>O249*H249</f>
        <v>0</v>
      </c>
      <c r="Q249" s="210">
        <v>0</v>
      </c>
      <c r="R249" s="210">
        <f>Q249*H249</f>
        <v>0</v>
      </c>
      <c r="S249" s="210">
        <v>0</v>
      </c>
      <c r="T249" s="211">
        <f>S249*H249</f>
        <v>0</v>
      </c>
      <c r="U249" s="34"/>
      <c r="V249" s="34"/>
      <c r="W249" s="34"/>
      <c r="X249" s="34"/>
      <c r="Y249" s="34"/>
      <c r="Z249" s="34"/>
      <c r="AA249" s="34"/>
      <c r="AB249" s="34"/>
      <c r="AC249" s="34"/>
      <c r="AD249" s="34"/>
      <c r="AE249" s="34"/>
      <c r="AR249" s="212" t="s">
        <v>288</v>
      </c>
      <c r="AT249" s="212" t="s">
        <v>209</v>
      </c>
      <c r="AU249" s="212" t="s">
        <v>87</v>
      </c>
      <c r="AY249" s="17" t="s">
        <v>207</v>
      </c>
      <c r="BE249" s="213">
        <f>IF(N249="základná",J249,0)</f>
        <v>0</v>
      </c>
      <c r="BF249" s="213">
        <f>IF(N249="znížená",J249,0)</f>
        <v>0</v>
      </c>
      <c r="BG249" s="213">
        <f>IF(N249="zákl. prenesená",J249,0)</f>
        <v>0</v>
      </c>
      <c r="BH249" s="213">
        <f>IF(N249="zníž. prenesená",J249,0)</f>
        <v>0</v>
      </c>
      <c r="BI249" s="213">
        <f>IF(N249="nulová",J249,0)</f>
        <v>0</v>
      </c>
      <c r="BJ249" s="17" t="s">
        <v>87</v>
      </c>
      <c r="BK249" s="213">
        <f>ROUND(I249*H249,2)</f>
        <v>0</v>
      </c>
      <c r="BL249" s="17" t="s">
        <v>288</v>
      </c>
      <c r="BM249" s="212" t="s">
        <v>1470</v>
      </c>
    </row>
    <row r="250" spans="1:65" s="12" customFormat="1" ht="20.85" customHeight="1">
      <c r="B250" s="184"/>
      <c r="C250" s="185"/>
      <c r="D250" s="186" t="s">
        <v>73</v>
      </c>
      <c r="E250" s="198" t="s">
        <v>1471</v>
      </c>
      <c r="F250" s="198" t="s">
        <v>1472</v>
      </c>
      <c r="G250" s="185"/>
      <c r="H250" s="185"/>
      <c r="I250" s="188"/>
      <c r="J250" s="199">
        <f>BK250</f>
        <v>0</v>
      </c>
      <c r="K250" s="185"/>
      <c r="L250" s="190"/>
      <c r="M250" s="191"/>
      <c r="N250" s="192"/>
      <c r="O250" s="192"/>
      <c r="P250" s="193">
        <f>SUM(P251:P254)</f>
        <v>0</v>
      </c>
      <c r="Q250" s="192"/>
      <c r="R250" s="193">
        <f>SUM(R251:R254)</f>
        <v>27.940850000000001</v>
      </c>
      <c r="S250" s="192"/>
      <c r="T250" s="194">
        <f>SUM(T251:T254)</f>
        <v>0</v>
      </c>
      <c r="AR250" s="195" t="s">
        <v>87</v>
      </c>
      <c r="AT250" s="196" t="s">
        <v>73</v>
      </c>
      <c r="AU250" s="196" t="s">
        <v>87</v>
      </c>
      <c r="AY250" s="195" t="s">
        <v>207</v>
      </c>
      <c r="BK250" s="197">
        <f>SUM(BK251:BK254)</f>
        <v>0</v>
      </c>
    </row>
    <row r="251" spans="1:65" s="2" customFormat="1" ht="24.15" customHeight="1">
      <c r="A251" s="34"/>
      <c r="B251" s="35"/>
      <c r="C251" s="200" t="s">
        <v>1282</v>
      </c>
      <c r="D251" s="200" t="s">
        <v>209</v>
      </c>
      <c r="E251" s="201" t="s">
        <v>1473</v>
      </c>
      <c r="F251" s="202" t="s">
        <v>1474</v>
      </c>
      <c r="G251" s="203" t="s">
        <v>243</v>
      </c>
      <c r="H251" s="204">
        <v>97</v>
      </c>
      <c r="I251" s="205"/>
      <c r="J251" s="206">
        <f>ROUND(I251*H251,2)</f>
        <v>0</v>
      </c>
      <c r="K251" s="207"/>
      <c r="L251" s="39"/>
      <c r="M251" s="208" t="s">
        <v>1</v>
      </c>
      <c r="N251" s="209" t="s">
        <v>40</v>
      </c>
      <c r="O251" s="75"/>
      <c r="P251" s="210">
        <f>O251*H251</f>
        <v>0</v>
      </c>
      <c r="Q251" s="210">
        <v>0.11125</v>
      </c>
      <c r="R251" s="210">
        <f>Q251*H251</f>
        <v>10.79125</v>
      </c>
      <c r="S251" s="210">
        <v>0</v>
      </c>
      <c r="T251" s="211">
        <f>S251*H251</f>
        <v>0</v>
      </c>
      <c r="U251" s="34"/>
      <c r="V251" s="34"/>
      <c r="W251" s="34"/>
      <c r="X251" s="34"/>
      <c r="Y251" s="34"/>
      <c r="Z251" s="34"/>
      <c r="AA251" s="34"/>
      <c r="AB251" s="34"/>
      <c r="AC251" s="34"/>
      <c r="AD251" s="34"/>
      <c r="AE251" s="34"/>
      <c r="AR251" s="212" t="s">
        <v>288</v>
      </c>
      <c r="AT251" s="212" t="s">
        <v>209</v>
      </c>
      <c r="AU251" s="212" t="s">
        <v>94</v>
      </c>
      <c r="AY251" s="17" t="s">
        <v>207</v>
      </c>
      <c r="BE251" s="213">
        <f>IF(N251="základná",J251,0)</f>
        <v>0</v>
      </c>
      <c r="BF251" s="213">
        <f>IF(N251="znížená",J251,0)</f>
        <v>0</v>
      </c>
      <c r="BG251" s="213">
        <f>IF(N251="zákl. prenesená",J251,0)</f>
        <v>0</v>
      </c>
      <c r="BH251" s="213">
        <f>IF(N251="zníž. prenesená",J251,0)</f>
        <v>0</v>
      </c>
      <c r="BI251" s="213">
        <f>IF(N251="nulová",J251,0)</f>
        <v>0</v>
      </c>
      <c r="BJ251" s="17" t="s">
        <v>87</v>
      </c>
      <c r="BK251" s="213">
        <f>ROUND(I251*H251,2)</f>
        <v>0</v>
      </c>
      <c r="BL251" s="17" t="s">
        <v>288</v>
      </c>
      <c r="BM251" s="212" t="s">
        <v>1475</v>
      </c>
    </row>
    <row r="252" spans="1:65" s="2" customFormat="1" ht="21.75" customHeight="1">
      <c r="A252" s="34"/>
      <c r="B252" s="35"/>
      <c r="C252" s="237" t="s">
        <v>1476</v>
      </c>
      <c r="D252" s="237" t="s">
        <v>271</v>
      </c>
      <c r="E252" s="238" t="s">
        <v>1477</v>
      </c>
      <c r="F252" s="239" t="s">
        <v>1478</v>
      </c>
      <c r="G252" s="240" t="s">
        <v>243</v>
      </c>
      <c r="H252" s="241">
        <v>38.479999999999997</v>
      </c>
      <c r="I252" s="242"/>
      <c r="J252" s="243">
        <f>ROUND(I252*H252,2)</f>
        <v>0</v>
      </c>
      <c r="K252" s="244"/>
      <c r="L252" s="245"/>
      <c r="M252" s="246" t="s">
        <v>1</v>
      </c>
      <c r="N252" s="247" t="s">
        <v>40</v>
      </c>
      <c r="O252" s="75"/>
      <c r="P252" s="210">
        <f>O252*H252</f>
        <v>0</v>
      </c>
      <c r="Q252" s="210">
        <v>0.17</v>
      </c>
      <c r="R252" s="210">
        <f>Q252*H252</f>
        <v>6.5415999999999999</v>
      </c>
      <c r="S252" s="210">
        <v>0</v>
      </c>
      <c r="T252" s="211">
        <f>S252*H252</f>
        <v>0</v>
      </c>
      <c r="U252" s="34"/>
      <c r="V252" s="34"/>
      <c r="W252" s="34"/>
      <c r="X252" s="34"/>
      <c r="Y252" s="34"/>
      <c r="Z252" s="34"/>
      <c r="AA252" s="34"/>
      <c r="AB252" s="34"/>
      <c r="AC252" s="34"/>
      <c r="AD252" s="34"/>
      <c r="AE252" s="34"/>
      <c r="AR252" s="212" t="s">
        <v>338</v>
      </c>
      <c r="AT252" s="212" t="s">
        <v>271</v>
      </c>
      <c r="AU252" s="212" t="s">
        <v>94</v>
      </c>
      <c r="AY252" s="17" t="s">
        <v>207</v>
      </c>
      <c r="BE252" s="213">
        <f>IF(N252="základná",J252,0)</f>
        <v>0</v>
      </c>
      <c r="BF252" s="213">
        <f>IF(N252="znížená",J252,0)</f>
        <v>0</v>
      </c>
      <c r="BG252" s="213">
        <f>IF(N252="zákl. prenesená",J252,0)</f>
        <v>0</v>
      </c>
      <c r="BH252" s="213">
        <f>IF(N252="zníž. prenesená",J252,0)</f>
        <v>0</v>
      </c>
      <c r="BI252" s="213">
        <f>IF(N252="nulová",J252,0)</f>
        <v>0</v>
      </c>
      <c r="BJ252" s="17" t="s">
        <v>87</v>
      </c>
      <c r="BK252" s="213">
        <f>ROUND(I252*H252,2)</f>
        <v>0</v>
      </c>
      <c r="BL252" s="17" t="s">
        <v>288</v>
      </c>
      <c r="BM252" s="212" t="s">
        <v>1479</v>
      </c>
    </row>
    <row r="253" spans="1:65" s="2" customFormat="1" ht="16.5" customHeight="1">
      <c r="A253" s="34"/>
      <c r="B253" s="35"/>
      <c r="C253" s="237" t="s">
        <v>1285</v>
      </c>
      <c r="D253" s="237" t="s">
        <v>271</v>
      </c>
      <c r="E253" s="238" t="s">
        <v>1480</v>
      </c>
      <c r="F253" s="239" t="s">
        <v>1481</v>
      </c>
      <c r="G253" s="240" t="s">
        <v>243</v>
      </c>
      <c r="H253" s="241">
        <v>62.4</v>
      </c>
      <c r="I253" s="242"/>
      <c r="J253" s="243">
        <f>ROUND(I253*H253,2)</f>
        <v>0</v>
      </c>
      <c r="K253" s="244"/>
      <c r="L253" s="245"/>
      <c r="M253" s="246" t="s">
        <v>1</v>
      </c>
      <c r="N253" s="247" t="s">
        <v>40</v>
      </c>
      <c r="O253" s="75"/>
      <c r="P253" s="210">
        <f>O253*H253</f>
        <v>0</v>
      </c>
      <c r="Q253" s="210">
        <v>0.17</v>
      </c>
      <c r="R253" s="210">
        <f>Q253*H253</f>
        <v>10.608000000000001</v>
      </c>
      <c r="S253" s="210">
        <v>0</v>
      </c>
      <c r="T253" s="211">
        <f>S253*H253</f>
        <v>0</v>
      </c>
      <c r="U253" s="34"/>
      <c r="V253" s="34"/>
      <c r="W253" s="34"/>
      <c r="X253" s="34"/>
      <c r="Y253" s="34"/>
      <c r="Z253" s="34"/>
      <c r="AA253" s="34"/>
      <c r="AB253" s="34"/>
      <c r="AC253" s="34"/>
      <c r="AD253" s="34"/>
      <c r="AE253" s="34"/>
      <c r="AR253" s="212" t="s">
        <v>338</v>
      </c>
      <c r="AT253" s="212" t="s">
        <v>271</v>
      </c>
      <c r="AU253" s="212" t="s">
        <v>94</v>
      </c>
      <c r="AY253" s="17" t="s">
        <v>207</v>
      </c>
      <c r="BE253" s="213">
        <f>IF(N253="základná",J253,0)</f>
        <v>0</v>
      </c>
      <c r="BF253" s="213">
        <f>IF(N253="znížená",J253,0)</f>
        <v>0</v>
      </c>
      <c r="BG253" s="213">
        <f>IF(N253="zákl. prenesená",J253,0)</f>
        <v>0</v>
      </c>
      <c r="BH253" s="213">
        <f>IF(N253="zníž. prenesená",J253,0)</f>
        <v>0</v>
      </c>
      <c r="BI253" s="213">
        <f>IF(N253="nulová",J253,0)</f>
        <v>0</v>
      </c>
      <c r="BJ253" s="17" t="s">
        <v>87</v>
      </c>
      <c r="BK253" s="213">
        <f>ROUND(I253*H253,2)</f>
        <v>0</v>
      </c>
      <c r="BL253" s="17" t="s">
        <v>288</v>
      </c>
      <c r="BM253" s="212" t="s">
        <v>1482</v>
      </c>
    </row>
    <row r="254" spans="1:65" s="2" customFormat="1" ht="24.15" customHeight="1">
      <c r="A254" s="34"/>
      <c r="B254" s="35"/>
      <c r="C254" s="200" t="s">
        <v>1483</v>
      </c>
      <c r="D254" s="200" t="s">
        <v>209</v>
      </c>
      <c r="E254" s="201" t="s">
        <v>1484</v>
      </c>
      <c r="F254" s="202" t="s">
        <v>1485</v>
      </c>
      <c r="G254" s="203" t="s">
        <v>256</v>
      </c>
      <c r="H254" s="204">
        <v>27.940999999999999</v>
      </c>
      <c r="I254" s="205"/>
      <c r="J254" s="206">
        <f>ROUND(I254*H254,2)</f>
        <v>0</v>
      </c>
      <c r="K254" s="207"/>
      <c r="L254" s="39"/>
      <c r="M254" s="248" t="s">
        <v>1</v>
      </c>
      <c r="N254" s="249" t="s">
        <v>40</v>
      </c>
      <c r="O254" s="250"/>
      <c r="P254" s="251">
        <f>O254*H254</f>
        <v>0</v>
      </c>
      <c r="Q254" s="251">
        <v>0</v>
      </c>
      <c r="R254" s="251">
        <f>Q254*H254</f>
        <v>0</v>
      </c>
      <c r="S254" s="251">
        <v>0</v>
      </c>
      <c r="T254" s="252">
        <f>S254*H254</f>
        <v>0</v>
      </c>
      <c r="U254" s="34"/>
      <c r="V254" s="34"/>
      <c r="W254" s="34"/>
      <c r="X254" s="34"/>
      <c r="Y254" s="34"/>
      <c r="Z254" s="34"/>
      <c r="AA254" s="34"/>
      <c r="AB254" s="34"/>
      <c r="AC254" s="34"/>
      <c r="AD254" s="34"/>
      <c r="AE254" s="34"/>
      <c r="AR254" s="212" t="s">
        <v>288</v>
      </c>
      <c r="AT254" s="212" t="s">
        <v>209</v>
      </c>
      <c r="AU254" s="212" t="s">
        <v>94</v>
      </c>
      <c r="AY254" s="17" t="s">
        <v>207</v>
      </c>
      <c r="BE254" s="213">
        <f>IF(N254="základná",J254,0)</f>
        <v>0</v>
      </c>
      <c r="BF254" s="213">
        <f>IF(N254="znížená",J254,0)</f>
        <v>0</v>
      </c>
      <c r="BG254" s="213">
        <f>IF(N254="zákl. prenesená",J254,0)</f>
        <v>0</v>
      </c>
      <c r="BH254" s="213">
        <f>IF(N254="zníž. prenesená",J254,0)</f>
        <v>0</v>
      </c>
      <c r="BI254" s="213">
        <f>IF(N254="nulová",J254,0)</f>
        <v>0</v>
      </c>
      <c r="BJ254" s="17" t="s">
        <v>87</v>
      </c>
      <c r="BK254" s="213">
        <f>ROUND(I254*H254,2)</f>
        <v>0</v>
      </c>
      <c r="BL254" s="17" t="s">
        <v>288</v>
      </c>
      <c r="BM254" s="212" t="s">
        <v>1486</v>
      </c>
    </row>
    <row r="255" spans="1:65" s="2" customFormat="1" ht="6.9" customHeight="1">
      <c r="A255" s="34"/>
      <c r="B255" s="58"/>
      <c r="C255" s="59"/>
      <c r="D255" s="59"/>
      <c r="E255" s="59"/>
      <c r="F255" s="59"/>
      <c r="G255" s="59"/>
      <c r="H255" s="59"/>
      <c r="I255" s="59"/>
      <c r="J255" s="59"/>
      <c r="K255" s="59"/>
      <c r="L255" s="39"/>
      <c r="M255" s="34"/>
      <c r="O255" s="34"/>
      <c r="P255" s="34"/>
      <c r="Q255" s="34"/>
      <c r="R255" s="34"/>
      <c r="S255" s="34"/>
      <c r="T255" s="34"/>
      <c r="U255" s="34"/>
      <c r="V255" s="34"/>
      <c r="W255" s="34"/>
      <c r="X255" s="34"/>
      <c r="Y255" s="34"/>
      <c r="Z255" s="34"/>
      <c r="AA255" s="34"/>
      <c r="AB255" s="34"/>
      <c r="AC255" s="34"/>
      <c r="AD255" s="34"/>
      <c r="AE255" s="34"/>
    </row>
  </sheetData>
  <sheetProtection algorithmName="SHA-512" hashValue="4E8/uGKpWuAmBg398DqAv7ZHsPMTAUHzLgBl85AfFERl7J/TcIn5BrtJ6Xp66upnbEo4+/lRUV1mDRz4twy7ew==" saltValue="sUIiHl+hW/CJu8TbUCpziOSJSnL+UpcLET+LGBR1GU3AFdAYPUui39kiotbxoF0IPgaPMUhklAExTNXkvgercA==" spinCount="100000" sheet="1" objects="1" scenarios="1" formatColumns="0" formatRows="0" autoFilter="0"/>
  <autoFilter ref="C125:K254"/>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01"/>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142</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1487</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1488</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ROUND(J128,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ROUND((SUM(BE128:BE200)),  2)</f>
        <v>0</v>
      </c>
      <c r="G35" s="135"/>
      <c r="H35" s="135"/>
      <c r="I35" s="136">
        <v>0.2</v>
      </c>
      <c r="J35" s="134">
        <f>ROUND(((SUM(BE128:BE200))*I35),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ROUND((SUM(BF128:BF200)),  2)</f>
        <v>0</v>
      </c>
      <c r="G36" s="135"/>
      <c r="H36" s="135"/>
      <c r="I36" s="136">
        <v>0.2</v>
      </c>
      <c r="J36" s="134">
        <f>ROUND(((SUM(BF128:BF200))*I36),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ROUND((SUM(BG128:BG200)),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ROUND((SUM(BH128:BH200)),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ROUND((SUM(BI128:BI200)),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1487</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04-1 - Dažďová kanalizácia</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J128</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1489</v>
      </c>
      <c r="E99" s="164"/>
      <c r="F99" s="164"/>
      <c r="G99" s="164"/>
      <c r="H99" s="164"/>
      <c r="I99" s="164"/>
      <c r="J99" s="165">
        <f>J129</f>
        <v>0</v>
      </c>
      <c r="K99" s="162"/>
      <c r="L99" s="166"/>
    </row>
    <row r="100" spans="1:47" s="10" customFormat="1" ht="19.95" customHeight="1">
      <c r="B100" s="167"/>
      <c r="C100" s="108"/>
      <c r="D100" s="168" t="s">
        <v>185</v>
      </c>
      <c r="E100" s="169"/>
      <c r="F100" s="169"/>
      <c r="G100" s="169"/>
      <c r="H100" s="169"/>
      <c r="I100" s="169"/>
      <c r="J100" s="170">
        <f>J130</f>
        <v>0</v>
      </c>
      <c r="K100" s="108"/>
      <c r="L100" s="171"/>
    </row>
    <row r="101" spans="1:47" s="10" customFormat="1" ht="19.95" customHeight="1">
      <c r="B101" s="167"/>
      <c r="C101" s="108"/>
      <c r="D101" s="168" t="s">
        <v>507</v>
      </c>
      <c r="E101" s="169"/>
      <c r="F101" s="169"/>
      <c r="G101" s="169"/>
      <c r="H101" s="169"/>
      <c r="I101" s="169"/>
      <c r="J101" s="170">
        <f>J141</f>
        <v>0</v>
      </c>
      <c r="K101" s="108"/>
      <c r="L101" s="171"/>
    </row>
    <row r="102" spans="1:47" s="10" customFormat="1" ht="19.95" customHeight="1">
      <c r="B102" s="167"/>
      <c r="C102" s="108"/>
      <c r="D102" s="168" t="s">
        <v>187</v>
      </c>
      <c r="E102" s="169"/>
      <c r="F102" s="169"/>
      <c r="G102" s="169"/>
      <c r="H102" s="169"/>
      <c r="I102" s="169"/>
      <c r="J102" s="170">
        <f>J144</f>
        <v>0</v>
      </c>
      <c r="K102" s="108"/>
      <c r="L102" s="171"/>
    </row>
    <row r="103" spans="1:47" s="10" customFormat="1" ht="19.95" customHeight="1">
      <c r="B103" s="167"/>
      <c r="C103" s="108"/>
      <c r="D103" s="168" t="s">
        <v>1490</v>
      </c>
      <c r="E103" s="169"/>
      <c r="F103" s="169"/>
      <c r="G103" s="169"/>
      <c r="H103" s="169"/>
      <c r="I103" s="169"/>
      <c r="J103" s="170">
        <f>J147</f>
        <v>0</v>
      </c>
      <c r="K103" s="108"/>
      <c r="L103" s="171"/>
    </row>
    <row r="104" spans="1:47" s="10" customFormat="1" ht="19.95" customHeight="1">
      <c r="B104" s="167"/>
      <c r="C104" s="108"/>
      <c r="D104" s="168" t="s">
        <v>189</v>
      </c>
      <c r="E104" s="169"/>
      <c r="F104" s="169"/>
      <c r="G104" s="169"/>
      <c r="H104" s="169"/>
      <c r="I104" s="169"/>
      <c r="J104" s="170">
        <f>J196</f>
        <v>0</v>
      </c>
      <c r="K104" s="108"/>
      <c r="L104" s="171"/>
    </row>
    <row r="105" spans="1:47" s="9" customFormat="1" ht="24.9" customHeight="1">
      <c r="B105" s="161"/>
      <c r="C105" s="162"/>
      <c r="D105" s="163" t="s">
        <v>190</v>
      </c>
      <c r="E105" s="164"/>
      <c r="F105" s="164"/>
      <c r="G105" s="164"/>
      <c r="H105" s="164"/>
      <c r="I105" s="164"/>
      <c r="J105" s="165">
        <f>J198</f>
        <v>0</v>
      </c>
      <c r="K105" s="162"/>
      <c r="L105" s="166"/>
    </row>
    <row r="106" spans="1:47" s="10" customFormat="1" ht="19.95" customHeight="1">
      <c r="B106" s="167"/>
      <c r="C106" s="108"/>
      <c r="D106" s="168" t="s">
        <v>1491</v>
      </c>
      <c r="E106" s="169"/>
      <c r="F106" s="169"/>
      <c r="G106" s="169"/>
      <c r="H106" s="169"/>
      <c r="I106" s="169"/>
      <c r="J106" s="170">
        <f>J199</f>
        <v>0</v>
      </c>
      <c r="K106" s="108"/>
      <c r="L106" s="171"/>
    </row>
    <row r="107" spans="1:47" s="2" customFormat="1" ht="21.75" customHeight="1">
      <c r="A107" s="34"/>
      <c r="B107" s="35"/>
      <c r="C107" s="36"/>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47" s="2" customFormat="1" ht="6.9" customHeight="1">
      <c r="A108" s="34"/>
      <c r="B108" s="58"/>
      <c r="C108" s="59"/>
      <c r="D108" s="59"/>
      <c r="E108" s="59"/>
      <c r="F108" s="59"/>
      <c r="G108" s="59"/>
      <c r="H108" s="59"/>
      <c r="I108" s="59"/>
      <c r="J108" s="59"/>
      <c r="K108" s="59"/>
      <c r="L108" s="55"/>
      <c r="S108" s="34"/>
      <c r="T108" s="34"/>
      <c r="U108" s="34"/>
      <c r="V108" s="34"/>
      <c r="W108" s="34"/>
      <c r="X108" s="34"/>
      <c r="Y108" s="34"/>
      <c r="Z108" s="34"/>
      <c r="AA108" s="34"/>
      <c r="AB108" s="34"/>
      <c r="AC108" s="34"/>
      <c r="AD108" s="34"/>
      <c r="AE108" s="34"/>
    </row>
    <row r="112" spans="1:47" s="2" customFormat="1" ht="6.9" customHeight="1">
      <c r="A112" s="34"/>
      <c r="B112" s="60"/>
      <c r="C112" s="61"/>
      <c r="D112" s="61"/>
      <c r="E112" s="61"/>
      <c r="F112" s="61"/>
      <c r="G112" s="61"/>
      <c r="H112" s="61"/>
      <c r="I112" s="61"/>
      <c r="J112" s="61"/>
      <c r="K112" s="61"/>
      <c r="L112" s="55"/>
      <c r="S112" s="34"/>
      <c r="T112" s="34"/>
      <c r="U112" s="34"/>
      <c r="V112" s="34"/>
      <c r="W112" s="34"/>
      <c r="X112" s="34"/>
      <c r="Y112" s="34"/>
      <c r="Z112" s="34"/>
      <c r="AA112" s="34"/>
      <c r="AB112" s="34"/>
      <c r="AC112" s="34"/>
      <c r="AD112" s="34"/>
      <c r="AE112" s="34"/>
    </row>
    <row r="113" spans="1:63" s="2" customFormat="1" ht="24.9" customHeight="1">
      <c r="A113" s="34"/>
      <c r="B113" s="35"/>
      <c r="C113" s="23" t="s">
        <v>193</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6.9" customHeight="1">
      <c r="A114" s="34"/>
      <c r="B114" s="35"/>
      <c r="C114" s="36"/>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2" customHeight="1">
      <c r="A115" s="34"/>
      <c r="B115" s="35"/>
      <c r="C115" s="29" t="s">
        <v>15</v>
      </c>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63" s="2" customFormat="1" ht="16.5" customHeight="1">
      <c r="A116" s="34"/>
      <c r="B116" s="35"/>
      <c r="C116" s="36"/>
      <c r="D116" s="36"/>
      <c r="E116" s="314" t="str">
        <f>E7</f>
        <v>Verejný cintorín - vstupná časť</v>
      </c>
      <c r="F116" s="315"/>
      <c r="G116" s="315"/>
      <c r="H116" s="315"/>
      <c r="I116" s="36"/>
      <c r="J116" s="36"/>
      <c r="K116" s="36"/>
      <c r="L116" s="55"/>
      <c r="S116" s="34"/>
      <c r="T116" s="34"/>
      <c r="U116" s="34"/>
      <c r="V116" s="34"/>
      <c r="W116" s="34"/>
      <c r="X116" s="34"/>
      <c r="Y116" s="34"/>
      <c r="Z116" s="34"/>
      <c r="AA116" s="34"/>
      <c r="AB116" s="34"/>
      <c r="AC116" s="34"/>
      <c r="AD116" s="34"/>
      <c r="AE116" s="34"/>
    </row>
    <row r="117" spans="1:63" s="1" customFormat="1" ht="12" customHeight="1">
      <c r="B117" s="21"/>
      <c r="C117" s="29" t="s">
        <v>175</v>
      </c>
      <c r="D117" s="22"/>
      <c r="E117" s="22"/>
      <c r="F117" s="22"/>
      <c r="G117" s="22"/>
      <c r="H117" s="22"/>
      <c r="I117" s="22"/>
      <c r="J117" s="22"/>
      <c r="K117" s="22"/>
      <c r="L117" s="20"/>
    </row>
    <row r="118" spans="1:63" s="2" customFormat="1" ht="16.5" customHeight="1">
      <c r="A118" s="34"/>
      <c r="B118" s="35"/>
      <c r="C118" s="36"/>
      <c r="D118" s="36"/>
      <c r="E118" s="314" t="s">
        <v>1487</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12" customHeight="1">
      <c r="A119" s="34"/>
      <c r="B119" s="35"/>
      <c r="C119" s="29" t="s">
        <v>177</v>
      </c>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6.5" customHeight="1">
      <c r="A120" s="34"/>
      <c r="B120" s="35"/>
      <c r="C120" s="36"/>
      <c r="D120" s="36"/>
      <c r="E120" s="310" t="str">
        <f>E11</f>
        <v>04-1 - Dažďová kanalizácia</v>
      </c>
      <c r="F120" s="313"/>
      <c r="G120" s="313"/>
      <c r="H120" s="313"/>
      <c r="I120" s="36"/>
      <c r="J120" s="36"/>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12" customHeight="1">
      <c r="A122" s="34"/>
      <c r="B122" s="35"/>
      <c r="C122" s="29" t="s">
        <v>19</v>
      </c>
      <c r="D122" s="36"/>
      <c r="E122" s="36"/>
      <c r="F122" s="27" t="str">
        <f>F14</f>
        <v>Rastislavova 83, Košice</v>
      </c>
      <c r="G122" s="36"/>
      <c r="H122" s="36"/>
      <c r="I122" s="29" t="s">
        <v>21</v>
      </c>
      <c r="J122" s="70">
        <f>IF(J14="","",J14)</f>
        <v>44676</v>
      </c>
      <c r="K122" s="36"/>
      <c r="L122" s="55"/>
      <c r="S122" s="34"/>
      <c r="T122" s="34"/>
      <c r="U122" s="34"/>
      <c r="V122" s="34"/>
      <c r="W122" s="34"/>
      <c r="X122" s="34"/>
      <c r="Y122" s="34"/>
      <c r="Z122" s="34"/>
      <c r="AA122" s="34"/>
      <c r="AB122" s="34"/>
      <c r="AC122" s="34"/>
      <c r="AD122" s="34"/>
      <c r="AE122" s="34"/>
    </row>
    <row r="123" spans="1:63" s="2" customFormat="1" ht="6.9"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63" s="2" customFormat="1" ht="40.049999999999997" customHeight="1">
      <c r="A124" s="34"/>
      <c r="B124" s="35"/>
      <c r="C124" s="29" t="s">
        <v>22</v>
      </c>
      <c r="D124" s="36"/>
      <c r="E124" s="36"/>
      <c r="F124" s="27" t="str">
        <f>E17</f>
        <v>Mesto Košice, Tr.SNP48/A, Košice</v>
      </c>
      <c r="G124" s="36"/>
      <c r="H124" s="36"/>
      <c r="I124" s="29" t="s">
        <v>28</v>
      </c>
      <c r="J124" s="32" t="str">
        <f>E23</f>
        <v>STOA architekti s.r.o., Slovenská 28, Prešov</v>
      </c>
      <c r="K124" s="36"/>
      <c r="L124" s="55"/>
      <c r="S124" s="34"/>
      <c r="T124" s="34"/>
      <c r="U124" s="34"/>
      <c r="V124" s="34"/>
      <c r="W124" s="34"/>
      <c r="X124" s="34"/>
      <c r="Y124" s="34"/>
      <c r="Z124" s="34"/>
      <c r="AA124" s="34"/>
      <c r="AB124" s="34"/>
      <c r="AC124" s="34"/>
      <c r="AD124" s="34"/>
      <c r="AE124" s="34"/>
    </row>
    <row r="125" spans="1:63" s="2" customFormat="1" ht="15.15" customHeight="1">
      <c r="A125" s="34"/>
      <c r="B125" s="35"/>
      <c r="C125" s="29" t="s">
        <v>26</v>
      </c>
      <c r="D125" s="36"/>
      <c r="E125" s="36"/>
      <c r="F125" s="27" t="str">
        <f>IF(E20="","",E20)</f>
        <v>Vyplň údaj</v>
      </c>
      <c r="G125" s="36"/>
      <c r="H125" s="36"/>
      <c r="I125" s="29" t="s">
        <v>31</v>
      </c>
      <c r="J125" s="32" t="str">
        <f>E26</f>
        <v>ing. Ľ. Šáriczká</v>
      </c>
      <c r="K125" s="36"/>
      <c r="L125" s="55"/>
      <c r="S125" s="34"/>
      <c r="T125" s="34"/>
      <c r="U125" s="34"/>
      <c r="V125" s="34"/>
      <c r="W125" s="34"/>
      <c r="X125" s="34"/>
      <c r="Y125" s="34"/>
      <c r="Z125" s="34"/>
      <c r="AA125" s="34"/>
      <c r="AB125" s="34"/>
      <c r="AC125" s="34"/>
      <c r="AD125" s="34"/>
      <c r="AE125" s="34"/>
    </row>
    <row r="126" spans="1:63" s="2" customFormat="1" ht="10.35" customHeight="1">
      <c r="A126" s="34"/>
      <c r="B126" s="35"/>
      <c r="C126" s="36"/>
      <c r="D126" s="36"/>
      <c r="E126" s="36"/>
      <c r="F126" s="36"/>
      <c r="G126" s="36"/>
      <c r="H126" s="36"/>
      <c r="I126" s="36"/>
      <c r="J126" s="36"/>
      <c r="K126" s="36"/>
      <c r="L126" s="55"/>
      <c r="S126" s="34"/>
      <c r="T126" s="34"/>
      <c r="U126" s="34"/>
      <c r="V126" s="34"/>
      <c r="W126" s="34"/>
      <c r="X126" s="34"/>
      <c r="Y126" s="34"/>
      <c r="Z126" s="34"/>
      <c r="AA126" s="34"/>
      <c r="AB126" s="34"/>
      <c r="AC126" s="34"/>
      <c r="AD126" s="34"/>
      <c r="AE126" s="34"/>
    </row>
    <row r="127" spans="1:63" s="11" customFormat="1" ht="29.25" customHeight="1">
      <c r="A127" s="172"/>
      <c r="B127" s="173"/>
      <c r="C127" s="174" t="s">
        <v>194</v>
      </c>
      <c r="D127" s="175" t="s">
        <v>59</v>
      </c>
      <c r="E127" s="175" t="s">
        <v>55</v>
      </c>
      <c r="F127" s="175" t="s">
        <v>56</v>
      </c>
      <c r="G127" s="175" t="s">
        <v>195</v>
      </c>
      <c r="H127" s="175" t="s">
        <v>196</v>
      </c>
      <c r="I127" s="175" t="s">
        <v>197</v>
      </c>
      <c r="J127" s="176" t="s">
        <v>181</v>
      </c>
      <c r="K127" s="177" t="s">
        <v>198</v>
      </c>
      <c r="L127" s="178"/>
      <c r="M127" s="79" t="s">
        <v>1</v>
      </c>
      <c r="N127" s="80" t="s">
        <v>38</v>
      </c>
      <c r="O127" s="80" t="s">
        <v>199</v>
      </c>
      <c r="P127" s="80" t="s">
        <v>200</v>
      </c>
      <c r="Q127" s="80" t="s">
        <v>201</v>
      </c>
      <c r="R127" s="80" t="s">
        <v>202</v>
      </c>
      <c r="S127" s="80" t="s">
        <v>203</v>
      </c>
      <c r="T127" s="81" t="s">
        <v>204</v>
      </c>
      <c r="U127" s="172"/>
      <c r="V127" s="172"/>
      <c r="W127" s="172"/>
      <c r="X127" s="172"/>
      <c r="Y127" s="172"/>
      <c r="Z127" s="172"/>
      <c r="AA127" s="172"/>
      <c r="AB127" s="172"/>
      <c r="AC127" s="172"/>
      <c r="AD127" s="172"/>
      <c r="AE127" s="172"/>
    </row>
    <row r="128" spans="1:63" s="2" customFormat="1" ht="22.8" customHeight="1">
      <c r="A128" s="34"/>
      <c r="B128" s="35"/>
      <c r="C128" s="86" t="s">
        <v>182</v>
      </c>
      <c r="D128" s="36"/>
      <c r="E128" s="36"/>
      <c r="F128" s="36"/>
      <c r="G128" s="36"/>
      <c r="H128" s="36"/>
      <c r="I128" s="36"/>
      <c r="J128" s="179">
        <f>BK128</f>
        <v>0</v>
      </c>
      <c r="K128" s="36"/>
      <c r="L128" s="39"/>
      <c r="M128" s="82"/>
      <c r="N128" s="180"/>
      <c r="O128" s="83"/>
      <c r="P128" s="181">
        <f>P129+P198</f>
        <v>0</v>
      </c>
      <c r="Q128" s="83"/>
      <c r="R128" s="181">
        <f>R129+R198</f>
        <v>0</v>
      </c>
      <c r="S128" s="83"/>
      <c r="T128" s="182">
        <f>T129+T198</f>
        <v>0</v>
      </c>
      <c r="U128" s="34"/>
      <c r="V128" s="34"/>
      <c r="W128" s="34"/>
      <c r="X128" s="34"/>
      <c r="Y128" s="34"/>
      <c r="Z128" s="34"/>
      <c r="AA128" s="34"/>
      <c r="AB128" s="34"/>
      <c r="AC128" s="34"/>
      <c r="AD128" s="34"/>
      <c r="AE128" s="34"/>
      <c r="AT128" s="17" t="s">
        <v>73</v>
      </c>
      <c r="AU128" s="17" t="s">
        <v>183</v>
      </c>
      <c r="BK128" s="183">
        <f>BK129+BK198</f>
        <v>0</v>
      </c>
    </row>
    <row r="129" spans="1:65" s="12" customFormat="1" ht="25.95" customHeight="1">
      <c r="B129" s="184"/>
      <c r="C129" s="185"/>
      <c r="D129" s="186" t="s">
        <v>73</v>
      </c>
      <c r="E129" s="187" t="s">
        <v>205</v>
      </c>
      <c r="F129" s="187" t="s">
        <v>205</v>
      </c>
      <c r="G129" s="185"/>
      <c r="H129" s="185"/>
      <c r="I129" s="188"/>
      <c r="J129" s="189">
        <f>BK129</f>
        <v>0</v>
      </c>
      <c r="K129" s="185"/>
      <c r="L129" s="190"/>
      <c r="M129" s="191"/>
      <c r="N129" s="192"/>
      <c r="O129" s="192"/>
      <c r="P129" s="193">
        <f>P130+P141+P144+P147+P196</f>
        <v>0</v>
      </c>
      <c r="Q129" s="192"/>
      <c r="R129" s="193">
        <f>R130+R141+R144+R147+R196</f>
        <v>0</v>
      </c>
      <c r="S129" s="192"/>
      <c r="T129" s="194">
        <f>T130+T141+T144+T147+T196</f>
        <v>0</v>
      </c>
      <c r="AR129" s="195" t="s">
        <v>81</v>
      </c>
      <c r="AT129" s="196" t="s">
        <v>73</v>
      </c>
      <c r="AU129" s="196" t="s">
        <v>74</v>
      </c>
      <c r="AY129" s="195" t="s">
        <v>207</v>
      </c>
      <c r="BK129" s="197">
        <f>BK130+BK141+BK144+BK147+BK196</f>
        <v>0</v>
      </c>
    </row>
    <row r="130" spans="1:65" s="12" customFormat="1" ht="22.8" customHeight="1">
      <c r="B130" s="184"/>
      <c r="C130" s="185"/>
      <c r="D130" s="186" t="s">
        <v>73</v>
      </c>
      <c r="E130" s="198" t="s">
        <v>81</v>
      </c>
      <c r="F130" s="198" t="s">
        <v>208</v>
      </c>
      <c r="G130" s="185"/>
      <c r="H130" s="185"/>
      <c r="I130" s="188"/>
      <c r="J130" s="199">
        <f>BK130</f>
        <v>0</v>
      </c>
      <c r="K130" s="185"/>
      <c r="L130" s="190"/>
      <c r="M130" s="191"/>
      <c r="N130" s="192"/>
      <c r="O130" s="192"/>
      <c r="P130" s="193">
        <f>SUM(P131:P140)</f>
        <v>0</v>
      </c>
      <c r="Q130" s="192"/>
      <c r="R130" s="193">
        <f>SUM(R131:R140)</f>
        <v>0</v>
      </c>
      <c r="S130" s="192"/>
      <c r="T130" s="194">
        <f>SUM(T131:T140)</f>
        <v>0</v>
      </c>
      <c r="AR130" s="195" t="s">
        <v>81</v>
      </c>
      <c r="AT130" s="196" t="s">
        <v>73</v>
      </c>
      <c r="AU130" s="196" t="s">
        <v>81</v>
      </c>
      <c r="AY130" s="195" t="s">
        <v>207</v>
      </c>
      <c r="BK130" s="197">
        <f>SUM(BK131:BK140)</f>
        <v>0</v>
      </c>
    </row>
    <row r="131" spans="1:65" s="2" customFormat="1" ht="24.15" customHeight="1">
      <c r="A131" s="34"/>
      <c r="B131" s="35"/>
      <c r="C131" s="200" t="s">
        <v>412</v>
      </c>
      <c r="D131" s="200" t="s">
        <v>209</v>
      </c>
      <c r="E131" s="201" t="s">
        <v>1492</v>
      </c>
      <c r="F131" s="202" t="s">
        <v>1493</v>
      </c>
      <c r="G131" s="203" t="s">
        <v>212</v>
      </c>
      <c r="H131" s="204">
        <v>802.25</v>
      </c>
      <c r="I131" s="205"/>
      <c r="J131" s="206">
        <f t="shared" ref="J131:J140" si="0">ROUND(I131*H131,2)</f>
        <v>0</v>
      </c>
      <c r="K131" s="207"/>
      <c r="L131" s="39"/>
      <c r="M131" s="208" t="s">
        <v>1</v>
      </c>
      <c r="N131" s="209" t="s">
        <v>40</v>
      </c>
      <c r="O131" s="75"/>
      <c r="P131" s="210">
        <f t="shared" ref="P131:P140" si="1">O131*H131</f>
        <v>0</v>
      </c>
      <c r="Q131" s="210">
        <v>0</v>
      </c>
      <c r="R131" s="210">
        <f t="shared" ref="R131:R140" si="2">Q131*H131</f>
        <v>0</v>
      </c>
      <c r="S131" s="210">
        <v>0</v>
      </c>
      <c r="T131" s="211">
        <f t="shared" ref="T131:T140" si="3">S131*H131</f>
        <v>0</v>
      </c>
      <c r="U131" s="34"/>
      <c r="V131" s="34"/>
      <c r="W131" s="34"/>
      <c r="X131" s="34"/>
      <c r="Y131" s="34"/>
      <c r="Z131" s="34"/>
      <c r="AA131" s="34"/>
      <c r="AB131" s="34"/>
      <c r="AC131" s="34"/>
      <c r="AD131" s="34"/>
      <c r="AE131" s="34"/>
      <c r="AR131" s="212" t="s">
        <v>213</v>
      </c>
      <c r="AT131" s="212" t="s">
        <v>209</v>
      </c>
      <c r="AU131" s="212" t="s">
        <v>87</v>
      </c>
      <c r="AY131" s="17" t="s">
        <v>207</v>
      </c>
      <c r="BE131" s="213">
        <f t="shared" ref="BE131:BE140" si="4">IF(N131="základná",J131,0)</f>
        <v>0</v>
      </c>
      <c r="BF131" s="213">
        <f t="shared" ref="BF131:BF140" si="5">IF(N131="znížená",J131,0)</f>
        <v>0</v>
      </c>
      <c r="BG131" s="213">
        <f t="shared" ref="BG131:BG140" si="6">IF(N131="zákl. prenesená",J131,0)</f>
        <v>0</v>
      </c>
      <c r="BH131" s="213">
        <f t="shared" ref="BH131:BH140" si="7">IF(N131="zníž. prenesená",J131,0)</f>
        <v>0</v>
      </c>
      <c r="BI131" s="213">
        <f t="shared" ref="BI131:BI140" si="8">IF(N131="nulová",J131,0)</f>
        <v>0</v>
      </c>
      <c r="BJ131" s="17" t="s">
        <v>87</v>
      </c>
      <c r="BK131" s="213">
        <f t="shared" ref="BK131:BK140" si="9">ROUND(I131*H131,2)</f>
        <v>0</v>
      </c>
      <c r="BL131" s="17" t="s">
        <v>213</v>
      </c>
      <c r="BM131" s="212" t="s">
        <v>87</v>
      </c>
    </row>
    <row r="132" spans="1:65" s="2" customFormat="1" ht="24.15" customHeight="1">
      <c r="A132" s="34"/>
      <c r="B132" s="35"/>
      <c r="C132" s="200" t="s">
        <v>468</v>
      </c>
      <c r="D132" s="200" t="s">
        <v>209</v>
      </c>
      <c r="E132" s="201" t="s">
        <v>1494</v>
      </c>
      <c r="F132" s="202" t="s">
        <v>1495</v>
      </c>
      <c r="G132" s="203" t="s">
        <v>212</v>
      </c>
      <c r="H132" s="204">
        <v>802.25</v>
      </c>
      <c r="I132" s="205"/>
      <c r="J132" s="206">
        <f t="shared" si="0"/>
        <v>0</v>
      </c>
      <c r="K132" s="207"/>
      <c r="L132" s="39"/>
      <c r="M132" s="208" t="s">
        <v>1</v>
      </c>
      <c r="N132" s="209"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213</v>
      </c>
      <c r="AT132" s="212" t="s">
        <v>209</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213</v>
      </c>
    </row>
    <row r="133" spans="1:65" s="2" customFormat="1" ht="24.15" customHeight="1">
      <c r="A133" s="34"/>
      <c r="B133" s="35"/>
      <c r="C133" s="200" t="s">
        <v>415</v>
      </c>
      <c r="D133" s="200" t="s">
        <v>209</v>
      </c>
      <c r="E133" s="201" t="s">
        <v>1496</v>
      </c>
      <c r="F133" s="202" t="s">
        <v>1497</v>
      </c>
      <c r="G133" s="203" t="s">
        <v>212</v>
      </c>
      <c r="H133" s="204">
        <v>428.8</v>
      </c>
      <c r="I133" s="205"/>
      <c r="J133" s="206">
        <f t="shared" si="0"/>
        <v>0</v>
      </c>
      <c r="K133" s="207"/>
      <c r="L133" s="39"/>
      <c r="M133" s="208" t="s">
        <v>1</v>
      </c>
      <c r="N133" s="209"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213</v>
      </c>
      <c r="AT133" s="212" t="s">
        <v>209</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235</v>
      </c>
    </row>
    <row r="134" spans="1:65" s="2" customFormat="1" ht="37.799999999999997" customHeight="1">
      <c r="A134" s="34"/>
      <c r="B134" s="35"/>
      <c r="C134" s="200" t="s">
        <v>474</v>
      </c>
      <c r="D134" s="200" t="s">
        <v>209</v>
      </c>
      <c r="E134" s="201" t="s">
        <v>1498</v>
      </c>
      <c r="F134" s="202" t="s">
        <v>1499</v>
      </c>
      <c r="G134" s="203" t="s">
        <v>212</v>
      </c>
      <c r="H134" s="204">
        <v>428.8</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213</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249</v>
      </c>
    </row>
    <row r="135" spans="1:65" s="2" customFormat="1" ht="37.799999999999997" customHeight="1">
      <c r="A135" s="34"/>
      <c r="B135" s="35"/>
      <c r="C135" s="200" t="s">
        <v>475</v>
      </c>
      <c r="D135" s="200" t="s">
        <v>209</v>
      </c>
      <c r="E135" s="201" t="s">
        <v>1500</v>
      </c>
      <c r="F135" s="202" t="s">
        <v>1501</v>
      </c>
      <c r="G135" s="203" t="s">
        <v>212</v>
      </c>
      <c r="H135" s="204">
        <v>644.48199999999997</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213</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259</v>
      </c>
    </row>
    <row r="136" spans="1:65" s="2" customFormat="1" ht="24.15" customHeight="1">
      <c r="A136" s="34"/>
      <c r="B136" s="35"/>
      <c r="C136" s="200" t="s">
        <v>476</v>
      </c>
      <c r="D136" s="200" t="s">
        <v>209</v>
      </c>
      <c r="E136" s="201" t="s">
        <v>1502</v>
      </c>
      <c r="F136" s="202" t="s">
        <v>1503</v>
      </c>
      <c r="G136" s="203" t="s">
        <v>212</v>
      </c>
      <c r="H136" s="204">
        <v>644.48199999999997</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213</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270</v>
      </c>
    </row>
    <row r="137" spans="1:65" s="2" customFormat="1" ht="21.75" customHeight="1">
      <c r="A137" s="34"/>
      <c r="B137" s="35"/>
      <c r="C137" s="200" t="s">
        <v>477</v>
      </c>
      <c r="D137" s="200" t="s">
        <v>209</v>
      </c>
      <c r="E137" s="201" t="s">
        <v>1504</v>
      </c>
      <c r="F137" s="202" t="s">
        <v>1505</v>
      </c>
      <c r="G137" s="203" t="s">
        <v>212</v>
      </c>
      <c r="H137" s="204">
        <v>644.48199999999997</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280</v>
      </c>
    </row>
    <row r="138" spans="1:65" s="2" customFormat="1" ht="24.15" customHeight="1">
      <c r="A138" s="34"/>
      <c r="B138" s="35"/>
      <c r="C138" s="200" t="s">
        <v>253</v>
      </c>
      <c r="D138" s="200" t="s">
        <v>209</v>
      </c>
      <c r="E138" s="201" t="s">
        <v>1506</v>
      </c>
      <c r="F138" s="202" t="s">
        <v>1057</v>
      </c>
      <c r="G138" s="203" t="s">
        <v>212</v>
      </c>
      <c r="H138" s="204">
        <v>587.82000000000005</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288</v>
      </c>
    </row>
    <row r="139" spans="1:65" s="2" customFormat="1" ht="24.15" customHeight="1">
      <c r="A139" s="34"/>
      <c r="B139" s="35"/>
      <c r="C139" s="200" t="s">
        <v>259</v>
      </c>
      <c r="D139" s="200" t="s">
        <v>209</v>
      </c>
      <c r="E139" s="201" t="s">
        <v>1507</v>
      </c>
      <c r="F139" s="202" t="s">
        <v>1508</v>
      </c>
      <c r="G139" s="203" t="s">
        <v>212</v>
      </c>
      <c r="H139" s="204">
        <v>160.80000000000001</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297</v>
      </c>
    </row>
    <row r="140" spans="1:65" s="2" customFormat="1" ht="16.5" customHeight="1">
      <c r="A140" s="34"/>
      <c r="B140" s="35"/>
      <c r="C140" s="237" t="s">
        <v>265</v>
      </c>
      <c r="D140" s="237" t="s">
        <v>271</v>
      </c>
      <c r="E140" s="238" t="s">
        <v>1509</v>
      </c>
      <c r="F140" s="239" t="s">
        <v>1510</v>
      </c>
      <c r="G140" s="240" t="s">
        <v>212</v>
      </c>
      <c r="H140" s="241">
        <v>160.80000000000001</v>
      </c>
      <c r="I140" s="242"/>
      <c r="J140" s="243">
        <f t="shared" si="0"/>
        <v>0</v>
      </c>
      <c r="K140" s="244"/>
      <c r="L140" s="245"/>
      <c r="M140" s="246" t="s">
        <v>1</v>
      </c>
      <c r="N140" s="247"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249</v>
      </c>
      <c r="AT140" s="212" t="s">
        <v>271</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7</v>
      </c>
    </row>
    <row r="141" spans="1:65" s="12" customFormat="1" ht="22.8" customHeight="1">
      <c r="B141" s="184"/>
      <c r="C141" s="185"/>
      <c r="D141" s="186" t="s">
        <v>73</v>
      </c>
      <c r="E141" s="198" t="s">
        <v>94</v>
      </c>
      <c r="F141" s="198" t="s">
        <v>544</v>
      </c>
      <c r="G141" s="185"/>
      <c r="H141" s="185"/>
      <c r="I141" s="188"/>
      <c r="J141" s="199">
        <f>BK141</f>
        <v>0</v>
      </c>
      <c r="K141" s="185"/>
      <c r="L141" s="190"/>
      <c r="M141" s="191"/>
      <c r="N141" s="192"/>
      <c r="O141" s="192"/>
      <c r="P141" s="193">
        <f>SUM(P142:P143)</f>
        <v>0</v>
      </c>
      <c r="Q141" s="192"/>
      <c r="R141" s="193">
        <f>SUM(R142:R143)</f>
        <v>0</v>
      </c>
      <c r="S141" s="192"/>
      <c r="T141" s="194">
        <f>SUM(T142:T143)</f>
        <v>0</v>
      </c>
      <c r="AR141" s="195" t="s">
        <v>81</v>
      </c>
      <c r="AT141" s="196" t="s">
        <v>73</v>
      </c>
      <c r="AU141" s="196" t="s">
        <v>81</v>
      </c>
      <c r="AY141" s="195" t="s">
        <v>207</v>
      </c>
      <c r="BK141" s="197">
        <f>SUM(BK142:BK143)</f>
        <v>0</v>
      </c>
    </row>
    <row r="142" spans="1:65" s="2" customFormat="1" ht="33" customHeight="1">
      <c r="A142" s="34"/>
      <c r="B142" s="35"/>
      <c r="C142" s="200" t="s">
        <v>1367</v>
      </c>
      <c r="D142" s="200" t="s">
        <v>209</v>
      </c>
      <c r="E142" s="201" t="s">
        <v>1511</v>
      </c>
      <c r="F142" s="202" t="s">
        <v>1512</v>
      </c>
      <c r="G142" s="203" t="s">
        <v>268</v>
      </c>
      <c r="H142" s="204">
        <v>1</v>
      </c>
      <c r="I142" s="205"/>
      <c r="J142" s="206">
        <f>ROUND(I142*H142,2)</f>
        <v>0</v>
      </c>
      <c r="K142" s="207"/>
      <c r="L142" s="39"/>
      <c r="M142" s="208" t="s">
        <v>1</v>
      </c>
      <c r="N142" s="209" t="s">
        <v>40</v>
      </c>
      <c r="O142" s="75"/>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213</v>
      </c>
      <c r="AT142" s="212" t="s">
        <v>209</v>
      </c>
      <c r="AU142" s="212" t="s">
        <v>87</v>
      </c>
      <c r="AY142" s="17" t="s">
        <v>207</v>
      </c>
      <c r="BE142" s="213">
        <f>IF(N142="základná",J142,0)</f>
        <v>0</v>
      </c>
      <c r="BF142" s="213">
        <f>IF(N142="znížená",J142,0)</f>
        <v>0</v>
      </c>
      <c r="BG142" s="213">
        <f>IF(N142="zákl. prenesená",J142,0)</f>
        <v>0</v>
      </c>
      <c r="BH142" s="213">
        <f>IF(N142="zníž. prenesená",J142,0)</f>
        <v>0</v>
      </c>
      <c r="BI142" s="213">
        <f>IF(N142="nulová",J142,0)</f>
        <v>0</v>
      </c>
      <c r="BJ142" s="17" t="s">
        <v>87</v>
      </c>
      <c r="BK142" s="213">
        <f>ROUND(I142*H142,2)</f>
        <v>0</v>
      </c>
      <c r="BL142" s="17" t="s">
        <v>213</v>
      </c>
      <c r="BM142" s="212" t="s">
        <v>322</v>
      </c>
    </row>
    <row r="143" spans="1:65" s="2" customFormat="1" ht="24.15" customHeight="1">
      <c r="A143" s="34"/>
      <c r="B143" s="35"/>
      <c r="C143" s="237" t="s">
        <v>1235</v>
      </c>
      <c r="D143" s="237" t="s">
        <v>271</v>
      </c>
      <c r="E143" s="238" t="s">
        <v>1513</v>
      </c>
      <c r="F143" s="239" t="s">
        <v>1514</v>
      </c>
      <c r="G143" s="240" t="s">
        <v>268</v>
      </c>
      <c r="H143" s="241">
        <v>1</v>
      </c>
      <c r="I143" s="242"/>
      <c r="J143" s="243">
        <f>ROUND(I143*H143,2)</f>
        <v>0</v>
      </c>
      <c r="K143" s="244"/>
      <c r="L143" s="245"/>
      <c r="M143" s="246" t="s">
        <v>1</v>
      </c>
      <c r="N143" s="247" t="s">
        <v>40</v>
      </c>
      <c r="O143" s="75"/>
      <c r="P143" s="210">
        <f>O143*H143</f>
        <v>0</v>
      </c>
      <c r="Q143" s="210">
        <v>0</v>
      </c>
      <c r="R143" s="210">
        <f>Q143*H143</f>
        <v>0</v>
      </c>
      <c r="S143" s="210">
        <v>0</v>
      </c>
      <c r="T143" s="211">
        <f>S143*H143</f>
        <v>0</v>
      </c>
      <c r="U143" s="34"/>
      <c r="V143" s="34"/>
      <c r="W143" s="34"/>
      <c r="X143" s="34"/>
      <c r="Y143" s="34"/>
      <c r="Z143" s="34"/>
      <c r="AA143" s="34"/>
      <c r="AB143" s="34"/>
      <c r="AC143" s="34"/>
      <c r="AD143" s="34"/>
      <c r="AE143" s="34"/>
      <c r="AR143" s="212" t="s">
        <v>249</v>
      </c>
      <c r="AT143" s="212" t="s">
        <v>271</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331</v>
      </c>
    </row>
    <row r="144" spans="1:65" s="12" customFormat="1" ht="22.8" customHeight="1">
      <c r="B144" s="184"/>
      <c r="C144" s="185"/>
      <c r="D144" s="186" t="s">
        <v>73</v>
      </c>
      <c r="E144" s="198" t="s">
        <v>213</v>
      </c>
      <c r="F144" s="198" t="s">
        <v>234</v>
      </c>
      <c r="G144" s="185"/>
      <c r="H144" s="185"/>
      <c r="I144" s="188"/>
      <c r="J144" s="199">
        <f>BK144</f>
        <v>0</v>
      </c>
      <c r="K144" s="185"/>
      <c r="L144" s="190"/>
      <c r="M144" s="191"/>
      <c r="N144" s="192"/>
      <c r="O144" s="192"/>
      <c r="P144" s="193">
        <f>SUM(P145:P146)</f>
        <v>0</v>
      </c>
      <c r="Q144" s="192"/>
      <c r="R144" s="193">
        <f>SUM(R145:R146)</f>
        <v>0</v>
      </c>
      <c r="S144" s="192"/>
      <c r="T144" s="194">
        <f>SUM(T145:T146)</f>
        <v>0</v>
      </c>
      <c r="AR144" s="195" t="s">
        <v>81</v>
      </c>
      <c r="AT144" s="196" t="s">
        <v>73</v>
      </c>
      <c r="AU144" s="196" t="s">
        <v>81</v>
      </c>
      <c r="AY144" s="195" t="s">
        <v>207</v>
      </c>
      <c r="BK144" s="197">
        <f>SUM(BK145:BK146)</f>
        <v>0</v>
      </c>
    </row>
    <row r="145" spans="1:65" s="2" customFormat="1" ht="33" customHeight="1">
      <c r="A145" s="34"/>
      <c r="B145" s="35"/>
      <c r="C145" s="200" t="s">
        <v>284</v>
      </c>
      <c r="D145" s="200" t="s">
        <v>209</v>
      </c>
      <c r="E145" s="201" t="s">
        <v>1515</v>
      </c>
      <c r="F145" s="202" t="s">
        <v>261</v>
      </c>
      <c r="G145" s="203" t="s">
        <v>212</v>
      </c>
      <c r="H145" s="204">
        <v>58.667000000000002</v>
      </c>
      <c r="I145" s="205"/>
      <c r="J145" s="206">
        <f>ROUND(I145*H145,2)</f>
        <v>0</v>
      </c>
      <c r="K145" s="207"/>
      <c r="L145" s="39"/>
      <c r="M145" s="208" t="s">
        <v>1</v>
      </c>
      <c r="N145" s="209" t="s">
        <v>40</v>
      </c>
      <c r="O145" s="75"/>
      <c r="P145" s="210">
        <f>O145*H145</f>
        <v>0</v>
      </c>
      <c r="Q145" s="210">
        <v>0</v>
      </c>
      <c r="R145" s="210">
        <f>Q145*H145</f>
        <v>0</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340</v>
      </c>
    </row>
    <row r="146" spans="1:65" s="2" customFormat="1" ht="24.15" customHeight="1">
      <c r="A146" s="34"/>
      <c r="B146" s="35"/>
      <c r="C146" s="200" t="s">
        <v>288</v>
      </c>
      <c r="D146" s="200" t="s">
        <v>209</v>
      </c>
      <c r="E146" s="201" t="s">
        <v>1516</v>
      </c>
      <c r="F146" s="202" t="s">
        <v>1517</v>
      </c>
      <c r="G146" s="203" t="s">
        <v>212</v>
      </c>
      <c r="H146" s="204">
        <v>6.2720000000000002</v>
      </c>
      <c r="I146" s="205"/>
      <c r="J146" s="206">
        <f>ROUND(I146*H146,2)</f>
        <v>0</v>
      </c>
      <c r="K146" s="207"/>
      <c r="L146" s="39"/>
      <c r="M146" s="208" t="s">
        <v>1</v>
      </c>
      <c r="N146" s="209" t="s">
        <v>40</v>
      </c>
      <c r="O146" s="75"/>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213</v>
      </c>
      <c r="AT146" s="212" t="s">
        <v>209</v>
      </c>
      <c r="AU146" s="212" t="s">
        <v>87</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213</v>
      </c>
      <c r="BM146" s="212" t="s">
        <v>385</v>
      </c>
    </row>
    <row r="147" spans="1:65" s="12" customFormat="1" ht="22.8" customHeight="1">
      <c r="B147" s="184"/>
      <c r="C147" s="185"/>
      <c r="D147" s="186" t="s">
        <v>73</v>
      </c>
      <c r="E147" s="198" t="s">
        <v>249</v>
      </c>
      <c r="F147" s="198" t="s">
        <v>1518</v>
      </c>
      <c r="G147" s="185"/>
      <c r="H147" s="185"/>
      <c r="I147" s="188"/>
      <c r="J147" s="199">
        <f>BK147</f>
        <v>0</v>
      </c>
      <c r="K147" s="185"/>
      <c r="L147" s="190"/>
      <c r="M147" s="191"/>
      <c r="N147" s="192"/>
      <c r="O147" s="192"/>
      <c r="P147" s="193">
        <f>SUM(P148:P195)</f>
        <v>0</v>
      </c>
      <c r="Q147" s="192"/>
      <c r="R147" s="193">
        <f>SUM(R148:R195)</f>
        <v>0</v>
      </c>
      <c r="S147" s="192"/>
      <c r="T147" s="194">
        <f>SUM(T148:T195)</f>
        <v>0</v>
      </c>
      <c r="AR147" s="195" t="s">
        <v>81</v>
      </c>
      <c r="AT147" s="196" t="s">
        <v>73</v>
      </c>
      <c r="AU147" s="196" t="s">
        <v>81</v>
      </c>
      <c r="AY147" s="195" t="s">
        <v>207</v>
      </c>
      <c r="BK147" s="197">
        <f>SUM(BK148:BK195)</f>
        <v>0</v>
      </c>
    </row>
    <row r="148" spans="1:65" s="2" customFormat="1" ht="24.15" customHeight="1">
      <c r="A148" s="34"/>
      <c r="B148" s="35"/>
      <c r="C148" s="200" t="s">
        <v>322</v>
      </c>
      <c r="D148" s="200" t="s">
        <v>209</v>
      </c>
      <c r="E148" s="201" t="s">
        <v>1519</v>
      </c>
      <c r="F148" s="202" t="s">
        <v>1520</v>
      </c>
      <c r="G148" s="203" t="s">
        <v>325</v>
      </c>
      <c r="H148" s="204">
        <v>51</v>
      </c>
      <c r="I148" s="205"/>
      <c r="J148" s="206">
        <f t="shared" ref="J148:J195" si="10">ROUND(I148*H148,2)</f>
        <v>0</v>
      </c>
      <c r="K148" s="207"/>
      <c r="L148" s="39"/>
      <c r="M148" s="208" t="s">
        <v>1</v>
      </c>
      <c r="N148" s="209" t="s">
        <v>40</v>
      </c>
      <c r="O148" s="75"/>
      <c r="P148" s="210">
        <f t="shared" ref="P148:P195" si="11">O148*H148</f>
        <v>0</v>
      </c>
      <c r="Q148" s="210">
        <v>0</v>
      </c>
      <c r="R148" s="210">
        <f t="shared" ref="R148:R195" si="12">Q148*H148</f>
        <v>0</v>
      </c>
      <c r="S148" s="210">
        <v>0</v>
      </c>
      <c r="T148" s="211">
        <f t="shared" ref="T148:T195" si="13">S148*H148</f>
        <v>0</v>
      </c>
      <c r="U148" s="34"/>
      <c r="V148" s="34"/>
      <c r="W148" s="34"/>
      <c r="X148" s="34"/>
      <c r="Y148" s="34"/>
      <c r="Z148" s="34"/>
      <c r="AA148" s="34"/>
      <c r="AB148" s="34"/>
      <c r="AC148" s="34"/>
      <c r="AD148" s="34"/>
      <c r="AE148" s="34"/>
      <c r="AR148" s="212" t="s">
        <v>213</v>
      </c>
      <c r="AT148" s="212" t="s">
        <v>209</v>
      </c>
      <c r="AU148" s="212" t="s">
        <v>87</v>
      </c>
      <c r="AY148" s="17" t="s">
        <v>207</v>
      </c>
      <c r="BE148" s="213">
        <f t="shared" ref="BE148:BE195" si="14">IF(N148="základná",J148,0)</f>
        <v>0</v>
      </c>
      <c r="BF148" s="213">
        <f t="shared" ref="BF148:BF195" si="15">IF(N148="znížená",J148,0)</f>
        <v>0</v>
      </c>
      <c r="BG148" s="213">
        <f t="shared" ref="BG148:BG195" si="16">IF(N148="zákl. prenesená",J148,0)</f>
        <v>0</v>
      </c>
      <c r="BH148" s="213">
        <f t="shared" ref="BH148:BH195" si="17">IF(N148="zníž. prenesená",J148,0)</f>
        <v>0</v>
      </c>
      <c r="BI148" s="213">
        <f t="shared" ref="BI148:BI195" si="18">IF(N148="nulová",J148,0)</f>
        <v>0</v>
      </c>
      <c r="BJ148" s="17" t="s">
        <v>87</v>
      </c>
      <c r="BK148" s="213">
        <f t="shared" ref="BK148:BK195" si="19">ROUND(I148*H148,2)</f>
        <v>0</v>
      </c>
      <c r="BL148" s="17" t="s">
        <v>213</v>
      </c>
      <c r="BM148" s="212" t="s">
        <v>388</v>
      </c>
    </row>
    <row r="149" spans="1:65" s="2" customFormat="1" ht="21.75" customHeight="1">
      <c r="A149" s="34"/>
      <c r="B149" s="35"/>
      <c r="C149" s="237" t="s">
        <v>485</v>
      </c>
      <c r="D149" s="237" t="s">
        <v>271</v>
      </c>
      <c r="E149" s="238" t="s">
        <v>1521</v>
      </c>
      <c r="F149" s="239" t="s">
        <v>1522</v>
      </c>
      <c r="G149" s="240" t="s">
        <v>268</v>
      </c>
      <c r="H149" s="241">
        <v>4</v>
      </c>
      <c r="I149" s="242"/>
      <c r="J149" s="243">
        <f t="shared" si="10"/>
        <v>0</v>
      </c>
      <c r="K149" s="244"/>
      <c r="L149" s="245"/>
      <c r="M149" s="246" t="s">
        <v>1</v>
      </c>
      <c r="N149" s="247" t="s">
        <v>40</v>
      </c>
      <c r="O149" s="75"/>
      <c r="P149" s="210">
        <f t="shared" si="11"/>
        <v>0</v>
      </c>
      <c r="Q149" s="210">
        <v>0</v>
      </c>
      <c r="R149" s="210">
        <f t="shared" si="12"/>
        <v>0</v>
      </c>
      <c r="S149" s="210">
        <v>0</v>
      </c>
      <c r="T149" s="211">
        <f t="shared" si="13"/>
        <v>0</v>
      </c>
      <c r="U149" s="34"/>
      <c r="V149" s="34"/>
      <c r="W149" s="34"/>
      <c r="X149" s="34"/>
      <c r="Y149" s="34"/>
      <c r="Z149" s="34"/>
      <c r="AA149" s="34"/>
      <c r="AB149" s="34"/>
      <c r="AC149" s="34"/>
      <c r="AD149" s="34"/>
      <c r="AE149" s="34"/>
      <c r="AR149" s="212" t="s">
        <v>249</v>
      </c>
      <c r="AT149" s="212" t="s">
        <v>271</v>
      </c>
      <c r="AU149" s="212" t="s">
        <v>87</v>
      </c>
      <c r="AY149" s="17" t="s">
        <v>207</v>
      </c>
      <c r="BE149" s="213">
        <f t="shared" si="14"/>
        <v>0</v>
      </c>
      <c r="BF149" s="213">
        <f t="shared" si="15"/>
        <v>0</v>
      </c>
      <c r="BG149" s="213">
        <f t="shared" si="16"/>
        <v>0</v>
      </c>
      <c r="BH149" s="213">
        <f t="shared" si="17"/>
        <v>0</v>
      </c>
      <c r="BI149" s="213">
        <f t="shared" si="18"/>
        <v>0</v>
      </c>
      <c r="BJ149" s="17" t="s">
        <v>87</v>
      </c>
      <c r="BK149" s="213">
        <f t="shared" si="19"/>
        <v>0</v>
      </c>
      <c r="BL149" s="17" t="s">
        <v>213</v>
      </c>
      <c r="BM149" s="212" t="s">
        <v>338</v>
      </c>
    </row>
    <row r="150" spans="1:65" s="2" customFormat="1" ht="21.75" customHeight="1">
      <c r="A150" s="34"/>
      <c r="B150" s="35"/>
      <c r="C150" s="237" t="s">
        <v>486</v>
      </c>
      <c r="D150" s="237" t="s">
        <v>271</v>
      </c>
      <c r="E150" s="238" t="s">
        <v>1523</v>
      </c>
      <c r="F150" s="239" t="s">
        <v>1524</v>
      </c>
      <c r="G150" s="240" t="s">
        <v>268</v>
      </c>
      <c r="H150" s="241">
        <v>3</v>
      </c>
      <c r="I150" s="242"/>
      <c r="J150" s="243">
        <f t="shared" si="10"/>
        <v>0</v>
      </c>
      <c r="K150" s="244"/>
      <c r="L150" s="245"/>
      <c r="M150" s="246" t="s">
        <v>1</v>
      </c>
      <c r="N150" s="247" t="s">
        <v>40</v>
      </c>
      <c r="O150" s="75"/>
      <c r="P150" s="210">
        <f t="shared" si="11"/>
        <v>0</v>
      </c>
      <c r="Q150" s="210">
        <v>0</v>
      </c>
      <c r="R150" s="210">
        <f t="shared" si="12"/>
        <v>0</v>
      </c>
      <c r="S150" s="210">
        <v>0</v>
      </c>
      <c r="T150" s="211">
        <f t="shared" si="13"/>
        <v>0</v>
      </c>
      <c r="U150" s="34"/>
      <c r="V150" s="34"/>
      <c r="W150" s="34"/>
      <c r="X150" s="34"/>
      <c r="Y150" s="34"/>
      <c r="Z150" s="34"/>
      <c r="AA150" s="34"/>
      <c r="AB150" s="34"/>
      <c r="AC150" s="34"/>
      <c r="AD150" s="34"/>
      <c r="AE150" s="34"/>
      <c r="AR150" s="212" t="s">
        <v>249</v>
      </c>
      <c r="AT150" s="212" t="s">
        <v>271</v>
      </c>
      <c r="AU150" s="212" t="s">
        <v>87</v>
      </c>
      <c r="AY150" s="17" t="s">
        <v>207</v>
      </c>
      <c r="BE150" s="213">
        <f t="shared" si="14"/>
        <v>0</v>
      </c>
      <c r="BF150" s="213">
        <f t="shared" si="15"/>
        <v>0</v>
      </c>
      <c r="BG150" s="213">
        <f t="shared" si="16"/>
        <v>0</v>
      </c>
      <c r="BH150" s="213">
        <f t="shared" si="17"/>
        <v>0</v>
      </c>
      <c r="BI150" s="213">
        <f t="shared" si="18"/>
        <v>0</v>
      </c>
      <c r="BJ150" s="17" t="s">
        <v>87</v>
      </c>
      <c r="BK150" s="213">
        <f t="shared" si="19"/>
        <v>0</v>
      </c>
      <c r="BL150" s="17" t="s">
        <v>213</v>
      </c>
      <c r="BM150" s="212" t="s">
        <v>393</v>
      </c>
    </row>
    <row r="151" spans="1:65" s="2" customFormat="1" ht="21.75" customHeight="1">
      <c r="A151" s="34"/>
      <c r="B151" s="35"/>
      <c r="C151" s="237" t="s">
        <v>488</v>
      </c>
      <c r="D151" s="237" t="s">
        <v>271</v>
      </c>
      <c r="E151" s="238" t="s">
        <v>1525</v>
      </c>
      <c r="F151" s="239" t="s">
        <v>1526</v>
      </c>
      <c r="G151" s="240" t="s">
        <v>268</v>
      </c>
      <c r="H151" s="241">
        <v>4</v>
      </c>
      <c r="I151" s="242"/>
      <c r="J151" s="243">
        <f t="shared" si="10"/>
        <v>0</v>
      </c>
      <c r="K151" s="244"/>
      <c r="L151" s="245"/>
      <c r="M151" s="246" t="s">
        <v>1</v>
      </c>
      <c r="N151" s="247" t="s">
        <v>40</v>
      </c>
      <c r="O151" s="75"/>
      <c r="P151" s="210">
        <f t="shared" si="11"/>
        <v>0</v>
      </c>
      <c r="Q151" s="210">
        <v>0</v>
      </c>
      <c r="R151" s="210">
        <f t="shared" si="12"/>
        <v>0</v>
      </c>
      <c r="S151" s="210">
        <v>0</v>
      </c>
      <c r="T151" s="211">
        <f t="shared" si="13"/>
        <v>0</v>
      </c>
      <c r="U151" s="34"/>
      <c r="V151" s="34"/>
      <c r="W151" s="34"/>
      <c r="X151" s="34"/>
      <c r="Y151" s="34"/>
      <c r="Z151" s="34"/>
      <c r="AA151" s="34"/>
      <c r="AB151" s="34"/>
      <c r="AC151" s="34"/>
      <c r="AD151" s="34"/>
      <c r="AE151" s="34"/>
      <c r="AR151" s="212" t="s">
        <v>249</v>
      </c>
      <c r="AT151" s="212" t="s">
        <v>271</v>
      </c>
      <c r="AU151" s="212" t="s">
        <v>87</v>
      </c>
      <c r="AY151" s="17" t="s">
        <v>207</v>
      </c>
      <c r="BE151" s="213">
        <f t="shared" si="14"/>
        <v>0</v>
      </c>
      <c r="BF151" s="213">
        <f t="shared" si="15"/>
        <v>0</v>
      </c>
      <c r="BG151" s="213">
        <f t="shared" si="16"/>
        <v>0</v>
      </c>
      <c r="BH151" s="213">
        <f t="shared" si="17"/>
        <v>0</v>
      </c>
      <c r="BI151" s="213">
        <f t="shared" si="18"/>
        <v>0</v>
      </c>
      <c r="BJ151" s="17" t="s">
        <v>87</v>
      </c>
      <c r="BK151" s="213">
        <f t="shared" si="19"/>
        <v>0</v>
      </c>
      <c r="BL151" s="17" t="s">
        <v>213</v>
      </c>
      <c r="BM151" s="212" t="s">
        <v>397</v>
      </c>
    </row>
    <row r="152" spans="1:65" s="2" customFormat="1" ht="21.75" customHeight="1">
      <c r="A152" s="34"/>
      <c r="B152" s="35"/>
      <c r="C152" s="237" t="s">
        <v>490</v>
      </c>
      <c r="D152" s="237" t="s">
        <v>271</v>
      </c>
      <c r="E152" s="238" t="s">
        <v>1527</v>
      </c>
      <c r="F152" s="239" t="s">
        <v>1528</v>
      </c>
      <c r="G152" s="240" t="s">
        <v>268</v>
      </c>
      <c r="H152" s="241">
        <v>1</v>
      </c>
      <c r="I152" s="242"/>
      <c r="J152" s="243">
        <f t="shared" si="10"/>
        <v>0</v>
      </c>
      <c r="K152" s="244"/>
      <c r="L152" s="245"/>
      <c r="M152" s="246" t="s">
        <v>1</v>
      </c>
      <c r="N152" s="247" t="s">
        <v>40</v>
      </c>
      <c r="O152" s="75"/>
      <c r="P152" s="210">
        <f t="shared" si="11"/>
        <v>0</v>
      </c>
      <c r="Q152" s="210">
        <v>0</v>
      </c>
      <c r="R152" s="210">
        <f t="shared" si="12"/>
        <v>0</v>
      </c>
      <c r="S152" s="210">
        <v>0</v>
      </c>
      <c r="T152" s="211">
        <f t="shared" si="13"/>
        <v>0</v>
      </c>
      <c r="U152" s="34"/>
      <c r="V152" s="34"/>
      <c r="W152" s="34"/>
      <c r="X152" s="34"/>
      <c r="Y152" s="34"/>
      <c r="Z152" s="34"/>
      <c r="AA152" s="34"/>
      <c r="AB152" s="34"/>
      <c r="AC152" s="34"/>
      <c r="AD152" s="34"/>
      <c r="AE152" s="34"/>
      <c r="AR152" s="212" t="s">
        <v>249</v>
      </c>
      <c r="AT152" s="212" t="s">
        <v>271</v>
      </c>
      <c r="AU152" s="212" t="s">
        <v>87</v>
      </c>
      <c r="AY152" s="17" t="s">
        <v>207</v>
      </c>
      <c r="BE152" s="213">
        <f t="shared" si="14"/>
        <v>0</v>
      </c>
      <c r="BF152" s="213">
        <f t="shared" si="15"/>
        <v>0</v>
      </c>
      <c r="BG152" s="213">
        <f t="shared" si="16"/>
        <v>0</v>
      </c>
      <c r="BH152" s="213">
        <f t="shared" si="17"/>
        <v>0</v>
      </c>
      <c r="BI152" s="213">
        <f t="shared" si="18"/>
        <v>0</v>
      </c>
      <c r="BJ152" s="17" t="s">
        <v>87</v>
      </c>
      <c r="BK152" s="213">
        <f t="shared" si="19"/>
        <v>0</v>
      </c>
      <c r="BL152" s="17" t="s">
        <v>213</v>
      </c>
      <c r="BM152" s="212" t="s">
        <v>400</v>
      </c>
    </row>
    <row r="153" spans="1:65" s="2" customFormat="1" ht="21.75" customHeight="1">
      <c r="A153" s="34"/>
      <c r="B153" s="35"/>
      <c r="C153" s="237" t="s">
        <v>493</v>
      </c>
      <c r="D153" s="237" t="s">
        <v>271</v>
      </c>
      <c r="E153" s="238" t="s">
        <v>1529</v>
      </c>
      <c r="F153" s="239" t="s">
        <v>1530</v>
      </c>
      <c r="G153" s="240" t="s">
        <v>268</v>
      </c>
      <c r="H153" s="241">
        <v>3</v>
      </c>
      <c r="I153" s="242"/>
      <c r="J153" s="243">
        <f t="shared" si="10"/>
        <v>0</v>
      </c>
      <c r="K153" s="244"/>
      <c r="L153" s="245"/>
      <c r="M153" s="246" t="s">
        <v>1</v>
      </c>
      <c r="N153" s="247" t="s">
        <v>40</v>
      </c>
      <c r="O153" s="75"/>
      <c r="P153" s="210">
        <f t="shared" si="11"/>
        <v>0</v>
      </c>
      <c r="Q153" s="210">
        <v>0</v>
      </c>
      <c r="R153" s="210">
        <f t="shared" si="12"/>
        <v>0</v>
      </c>
      <c r="S153" s="210">
        <v>0</v>
      </c>
      <c r="T153" s="211">
        <f t="shared" si="13"/>
        <v>0</v>
      </c>
      <c r="U153" s="34"/>
      <c r="V153" s="34"/>
      <c r="W153" s="34"/>
      <c r="X153" s="34"/>
      <c r="Y153" s="34"/>
      <c r="Z153" s="34"/>
      <c r="AA153" s="34"/>
      <c r="AB153" s="34"/>
      <c r="AC153" s="34"/>
      <c r="AD153" s="34"/>
      <c r="AE153" s="34"/>
      <c r="AR153" s="212" t="s">
        <v>249</v>
      </c>
      <c r="AT153" s="212" t="s">
        <v>271</v>
      </c>
      <c r="AU153" s="212" t="s">
        <v>87</v>
      </c>
      <c r="AY153" s="17" t="s">
        <v>207</v>
      </c>
      <c r="BE153" s="213">
        <f t="shared" si="14"/>
        <v>0</v>
      </c>
      <c r="BF153" s="213">
        <f t="shared" si="15"/>
        <v>0</v>
      </c>
      <c r="BG153" s="213">
        <f t="shared" si="16"/>
        <v>0</v>
      </c>
      <c r="BH153" s="213">
        <f t="shared" si="17"/>
        <v>0</v>
      </c>
      <c r="BI153" s="213">
        <f t="shared" si="18"/>
        <v>0</v>
      </c>
      <c r="BJ153" s="17" t="s">
        <v>87</v>
      </c>
      <c r="BK153" s="213">
        <f t="shared" si="19"/>
        <v>0</v>
      </c>
      <c r="BL153" s="17" t="s">
        <v>213</v>
      </c>
      <c r="BM153" s="212" t="s">
        <v>403</v>
      </c>
    </row>
    <row r="154" spans="1:65" s="2" customFormat="1" ht="24.15" customHeight="1">
      <c r="A154" s="34"/>
      <c r="B154" s="35"/>
      <c r="C154" s="200" t="s">
        <v>483</v>
      </c>
      <c r="D154" s="200" t="s">
        <v>209</v>
      </c>
      <c r="E154" s="201" t="s">
        <v>1531</v>
      </c>
      <c r="F154" s="202" t="s">
        <v>1532</v>
      </c>
      <c r="G154" s="203" t="s">
        <v>325</v>
      </c>
      <c r="H154" s="204">
        <v>162</v>
      </c>
      <c r="I154" s="205"/>
      <c r="J154" s="206">
        <f t="shared" si="10"/>
        <v>0</v>
      </c>
      <c r="K154" s="207"/>
      <c r="L154" s="39"/>
      <c r="M154" s="208" t="s">
        <v>1</v>
      </c>
      <c r="N154" s="209" t="s">
        <v>40</v>
      </c>
      <c r="O154" s="75"/>
      <c r="P154" s="210">
        <f t="shared" si="11"/>
        <v>0</v>
      </c>
      <c r="Q154" s="210">
        <v>0</v>
      </c>
      <c r="R154" s="210">
        <f t="shared" si="12"/>
        <v>0</v>
      </c>
      <c r="S154" s="210">
        <v>0</v>
      </c>
      <c r="T154" s="211">
        <f t="shared" si="13"/>
        <v>0</v>
      </c>
      <c r="U154" s="34"/>
      <c r="V154" s="34"/>
      <c r="W154" s="34"/>
      <c r="X154" s="34"/>
      <c r="Y154" s="34"/>
      <c r="Z154" s="34"/>
      <c r="AA154" s="34"/>
      <c r="AB154" s="34"/>
      <c r="AC154" s="34"/>
      <c r="AD154" s="34"/>
      <c r="AE154" s="34"/>
      <c r="AR154" s="212" t="s">
        <v>213</v>
      </c>
      <c r="AT154" s="212" t="s">
        <v>209</v>
      </c>
      <c r="AU154" s="212" t="s">
        <v>87</v>
      </c>
      <c r="AY154" s="17" t="s">
        <v>207</v>
      </c>
      <c r="BE154" s="213">
        <f t="shared" si="14"/>
        <v>0</v>
      </c>
      <c r="BF154" s="213">
        <f t="shared" si="15"/>
        <v>0</v>
      </c>
      <c r="BG154" s="213">
        <f t="shared" si="16"/>
        <v>0</v>
      </c>
      <c r="BH154" s="213">
        <f t="shared" si="17"/>
        <v>0</v>
      </c>
      <c r="BI154" s="213">
        <f t="shared" si="18"/>
        <v>0</v>
      </c>
      <c r="BJ154" s="17" t="s">
        <v>87</v>
      </c>
      <c r="BK154" s="213">
        <f t="shared" si="19"/>
        <v>0</v>
      </c>
      <c r="BL154" s="17" t="s">
        <v>213</v>
      </c>
      <c r="BM154" s="212" t="s">
        <v>406</v>
      </c>
    </row>
    <row r="155" spans="1:65" s="2" customFormat="1" ht="21.75" customHeight="1">
      <c r="A155" s="34"/>
      <c r="B155" s="35"/>
      <c r="C155" s="237" t="s">
        <v>495</v>
      </c>
      <c r="D155" s="237" t="s">
        <v>271</v>
      </c>
      <c r="E155" s="238" t="s">
        <v>1533</v>
      </c>
      <c r="F155" s="239" t="s">
        <v>1534</v>
      </c>
      <c r="G155" s="240" t="s">
        <v>268</v>
      </c>
      <c r="H155" s="241">
        <v>3</v>
      </c>
      <c r="I155" s="242"/>
      <c r="J155" s="243">
        <f t="shared" si="10"/>
        <v>0</v>
      </c>
      <c r="K155" s="244"/>
      <c r="L155" s="245"/>
      <c r="M155" s="246" t="s">
        <v>1</v>
      </c>
      <c r="N155" s="247" t="s">
        <v>40</v>
      </c>
      <c r="O155" s="75"/>
      <c r="P155" s="210">
        <f t="shared" si="11"/>
        <v>0</v>
      </c>
      <c r="Q155" s="210">
        <v>0</v>
      </c>
      <c r="R155" s="210">
        <f t="shared" si="12"/>
        <v>0</v>
      </c>
      <c r="S155" s="210">
        <v>0</v>
      </c>
      <c r="T155" s="211">
        <f t="shared" si="13"/>
        <v>0</v>
      </c>
      <c r="U155" s="34"/>
      <c r="V155" s="34"/>
      <c r="W155" s="34"/>
      <c r="X155" s="34"/>
      <c r="Y155" s="34"/>
      <c r="Z155" s="34"/>
      <c r="AA155" s="34"/>
      <c r="AB155" s="34"/>
      <c r="AC155" s="34"/>
      <c r="AD155" s="34"/>
      <c r="AE155" s="34"/>
      <c r="AR155" s="212" t="s">
        <v>249</v>
      </c>
      <c r="AT155" s="212" t="s">
        <v>271</v>
      </c>
      <c r="AU155" s="212" t="s">
        <v>87</v>
      </c>
      <c r="AY155" s="17" t="s">
        <v>207</v>
      </c>
      <c r="BE155" s="213">
        <f t="shared" si="14"/>
        <v>0</v>
      </c>
      <c r="BF155" s="213">
        <f t="shared" si="15"/>
        <v>0</v>
      </c>
      <c r="BG155" s="213">
        <f t="shared" si="16"/>
        <v>0</v>
      </c>
      <c r="BH155" s="213">
        <f t="shared" si="17"/>
        <v>0</v>
      </c>
      <c r="BI155" s="213">
        <f t="shared" si="18"/>
        <v>0</v>
      </c>
      <c r="BJ155" s="17" t="s">
        <v>87</v>
      </c>
      <c r="BK155" s="213">
        <f t="shared" si="19"/>
        <v>0</v>
      </c>
      <c r="BL155" s="17" t="s">
        <v>213</v>
      </c>
      <c r="BM155" s="212" t="s">
        <v>409</v>
      </c>
    </row>
    <row r="156" spans="1:65" s="2" customFormat="1" ht="21.75" customHeight="1">
      <c r="A156" s="34"/>
      <c r="B156" s="35"/>
      <c r="C156" s="237" t="s">
        <v>496</v>
      </c>
      <c r="D156" s="237" t="s">
        <v>271</v>
      </c>
      <c r="E156" s="238" t="s">
        <v>1535</v>
      </c>
      <c r="F156" s="239" t="s">
        <v>1536</v>
      </c>
      <c r="G156" s="240" t="s">
        <v>268</v>
      </c>
      <c r="H156" s="241">
        <v>2</v>
      </c>
      <c r="I156" s="242"/>
      <c r="J156" s="243">
        <f t="shared" si="10"/>
        <v>0</v>
      </c>
      <c r="K156" s="244"/>
      <c r="L156" s="245"/>
      <c r="M156" s="246" t="s">
        <v>1</v>
      </c>
      <c r="N156" s="247" t="s">
        <v>40</v>
      </c>
      <c r="O156" s="75"/>
      <c r="P156" s="210">
        <f t="shared" si="11"/>
        <v>0</v>
      </c>
      <c r="Q156" s="210">
        <v>0</v>
      </c>
      <c r="R156" s="210">
        <f t="shared" si="12"/>
        <v>0</v>
      </c>
      <c r="S156" s="210">
        <v>0</v>
      </c>
      <c r="T156" s="211">
        <f t="shared" si="13"/>
        <v>0</v>
      </c>
      <c r="U156" s="34"/>
      <c r="V156" s="34"/>
      <c r="W156" s="34"/>
      <c r="X156" s="34"/>
      <c r="Y156" s="34"/>
      <c r="Z156" s="34"/>
      <c r="AA156" s="34"/>
      <c r="AB156" s="34"/>
      <c r="AC156" s="34"/>
      <c r="AD156" s="34"/>
      <c r="AE156" s="34"/>
      <c r="AR156" s="212" t="s">
        <v>249</v>
      </c>
      <c r="AT156" s="212" t="s">
        <v>271</v>
      </c>
      <c r="AU156" s="212" t="s">
        <v>87</v>
      </c>
      <c r="AY156" s="17" t="s">
        <v>207</v>
      </c>
      <c r="BE156" s="213">
        <f t="shared" si="14"/>
        <v>0</v>
      </c>
      <c r="BF156" s="213">
        <f t="shared" si="15"/>
        <v>0</v>
      </c>
      <c r="BG156" s="213">
        <f t="shared" si="16"/>
        <v>0</v>
      </c>
      <c r="BH156" s="213">
        <f t="shared" si="17"/>
        <v>0</v>
      </c>
      <c r="BI156" s="213">
        <f t="shared" si="18"/>
        <v>0</v>
      </c>
      <c r="BJ156" s="17" t="s">
        <v>87</v>
      </c>
      <c r="BK156" s="213">
        <f t="shared" si="19"/>
        <v>0</v>
      </c>
      <c r="BL156" s="17" t="s">
        <v>213</v>
      </c>
      <c r="BM156" s="212" t="s">
        <v>412</v>
      </c>
    </row>
    <row r="157" spans="1:65" s="2" customFormat="1" ht="21.75" customHeight="1">
      <c r="A157" s="34"/>
      <c r="B157" s="35"/>
      <c r="C157" s="237" t="s">
        <v>499</v>
      </c>
      <c r="D157" s="237" t="s">
        <v>271</v>
      </c>
      <c r="E157" s="238" t="s">
        <v>1537</v>
      </c>
      <c r="F157" s="239" t="s">
        <v>1538</v>
      </c>
      <c r="G157" s="240" t="s">
        <v>268</v>
      </c>
      <c r="H157" s="241">
        <v>7</v>
      </c>
      <c r="I157" s="242"/>
      <c r="J157" s="243">
        <f t="shared" si="10"/>
        <v>0</v>
      </c>
      <c r="K157" s="244"/>
      <c r="L157" s="245"/>
      <c r="M157" s="246" t="s">
        <v>1</v>
      </c>
      <c r="N157" s="247" t="s">
        <v>40</v>
      </c>
      <c r="O157" s="75"/>
      <c r="P157" s="210">
        <f t="shared" si="11"/>
        <v>0</v>
      </c>
      <c r="Q157" s="210">
        <v>0</v>
      </c>
      <c r="R157" s="210">
        <f t="shared" si="12"/>
        <v>0</v>
      </c>
      <c r="S157" s="210">
        <v>0</v>
      </c>
      <c r="T157" s="211">
        <f t="shared" si="13"/>
        <v>0</v>
      </c>
      <c r="U157" s="34"/>
      <c r="V157" s="34"/>
      <c r="W157" s="34"/>
      <c r="X157" s="34"/>
      <c r="Y157" s="34"/>
      <c r="Z157" s="34"/>
      <c r="AA157" s="34"/>
      <c r="AB157" s="34"/>
      <c r="AC157" s="34"/>
      <c r="AD157" s="34"/>
      <c r="AE157" s="34"/>
      <c r="AR157" s="212" t="s">
        <v>249</v>
      </c>
      <c r="AT157" s="212" t="s">
        <v>271</v>
      </c>
      <c r="AU157" s="212" t="s">
        <v>87</v>
      </c>
      <c r="AY157" s="17" t="s">
        <v>207</v>
      </c>
      <c r="BE157" s="213">
        <f t="shared" si="14"/>
        <v>0</v>
      </c>
      <c r="BF157" s="213">
        <f t="shared" si="15"/>
        <v>0</v>
      </c>
      <c r="BG157" s="213">
        <f t="shared" si="16"/>
        <v>0</v>
      </c>
      <c r="BH157" s="213">
        <f t="shared" si="17"/>
        <v>0</v>
      </c>
      <c r="BI157" s="213">
        <f t="shared" si="18"/>
        <v>0</v>
      </c>
      <c r="BJ157" s="17" t="s">
        <v>87</v>
      </c>
      <c r="BK157" s="213">
        <f t="shared" si="19"/>
        <v>0</v>
      </c>
      <c r="BL157" s="17" t="s">
        <v>213</v>
      </c>
      <c r="BM157" s="212" t="s">
        <v>415</v>
      </c>
    </row>
    <row r="158" spans="1:65" s="2" customFormat="1" ht="21.75" customHeight="1">
      <c r="A158" s="34"/>
      <c r="B158" s="35"/>
      <c r="C158" s="237" t="s">
        <v>500</v>
      </c>
      <c r="D158" s="237" t="s">
        <v>271</v>
      </c>
      <c r="E158" s="238" t="s">
        <v>1539</v>
      </c>
      <c r="F158" s="239" t="s">
        <v>1540</v>
      </c>
      <c r="G158" s="240" t="s">
        <v>268</v>
      </c>
      <c r="H158" s="241">
        <v>27</v>
      </c>
      <c r="I158" s="242"/>
      <c r="J158" s="243">
        <f t="shared" si="10"/>
        <v>0</v>
      </c>
      <c r="K158" s="244"/>
      <c r="L158" s="245"/>
      <c r="M158" s="246" t="s">
        <v>1</v>
      </c>
      <c r="N158" s="247" t="s">
        <v>40</v>
      </c>
      <c r="O158" s="75"/>
      <c r="P158" s="210">
        <f t="shared" si="11"/>
        <v>0</v>
      </c>
      <c r="Q158" s="210">
        <v>0</v>
      </c>
      <c r="R158" s="210">
        <f t="shared" si="12"/>
        <v>0</v>
      </c>
      <c r="S158" s="210">
        <v>0</v>
      </c>
      <c r="T158" s="211">
        <f t="shared" si="13"/>
        <v>0</v>
      </c>
      <c r="U158" s="34"/>
      <c r="V158" s="34"/>
      <c r="W158" s="34"/>
      <c r="X158" s="34"/>
      <c r="Y158" s="34"/>
      <c r="Z158" s="34"/>
      <c r="AA158" s="34"/>
      <c r="AB158" s="34"/>
      <c r="AC158" s="34"/>
      <c r="AD158" s="34"/>
      <c r="AE158" s="34"/>
      <c r="AR158" s="212" t="s">
        <v>249</v>
      </c>
      <c r="AT158" s="212" t="s">
        <v>271</v>
      </c>
      <c r="AU158" s="212" t="s">
        <v>87</v>
      </c>
      <c r="AY158" s="17" t="s">
        <v>207</v>
      </c>
      <c r="BE158" s="213">
        <f t="shared" si="14"/>
        <v>0</v>
      </c>
      <c r="BF158" s="213">
        <f t="shared" si="15"/>
        <v>0</v>
      </c>
      <c r="BG158" s="213">
        <f t="shared" si="16"/>
        <v>0</v>
      </c>
      <c r="BH158" s="213">
        <f t="shared" si="17"/>
        <v>0</v>
      </c>
      <c r="BI158" s="213">
        <f t="shared" si="18"/>
        <v>0</v>
      </c>
      <c r="BJ158" s="17" t="s">
        <v>87</v>
      </c>
      <c r="BK158" s="213">
        <f t="shared" si="19"/>
        <v>0</v>
      </c>
      <c r="BL158" s="17" t="s">
        <v>213</v>
      </c>
      <c r="BM158" s="212" t="s">
        <v>475</v>
      </c>
    </row>
    <row r="159" spans="1:65" s="2" customFormat="1" ht="37.799999999999997" customHeight="1">
      <c r="A159" s="34"/>
      <c r="B159" s="35"/>
      <c r="C159" s="200" t="s">
        <v>484</v>
      </c>
      <c r="D159" s="200" t="s">
        <v>209</v>
      </c>
      <c r="E159" s="201" t="s">
        <v>1541</v>
      </c>
      <c r="F159" s="202" t="s">
        <v>1542</v>
      </c>
      <c r="G159" s="203" t="s">
        <v>325</v>
      </c>
      <c r="H159" s="204">
        <v>140</v>
      </c>
      <c r="I159" s="205"/>
      <c r="J159" s="206">
        <f t="shared" si="10"/>
        <v>0</v>
      </c>
      <c r="K159" s="207"/>
      <c r="L159" s="39"/>
      <c r="M159" s="208" t="s">
        <v>1</v>
      </c>
      <c r="N159" s="209" t="s">
        <v>40</v>
      </c>
      <c r="O159" s="75"/>
      <c r="P159" s="210">
        <f t="shared" si="11"/>
        <v>0</v>
      </c>
      <c r="Q159" s="210">
        <v>0</v>
      </c>
      <c r="R159" s="210">
        <f t="shared" si="12"/>
        <v>0</v>
      </c>
      <c r="S159" s="210">
        <v>0</v>
      </c>
      <c r="T159" s="211">
        <f t="shared" si="13"/>
        <v>0</v>
      </c>
      <c r="U159" s="34"/>
      <c r="V159" s="34"/>
      <c r="W159" s="34"/>
      <c r="X159" s="34"/>
      <c r="Y159" s="34"/>
      <c r="Z159" s="34"/>
      <c r="AA159" s="34"/>
      <c r="AB159" s="34"/>
      <c r="AC159" s="34"/>
      <c r="AD159" s="34"/>
      <c r="AE159" s="34"/>
      <c r="AR159" s="212" t="s">
        <v>213</v>
      </c>
      <c r="AT159" s="212" t="s">
        <v>209</v>
      </c>
      <c r="AU159" s="212" t="s">
        <v>87</v>
      </c>
      <c r="AY159" s="17" t="s">
        <v>207</v>
      </c>
      <c r="BE159" s="213">
        <f t="shared" si="14"/>
        <v>0</v>
      </c>
      <c r="BF159" s="213">
        <f t="shared" si="15"/>
        <v>0</v>
      </c>
      <c r="BG159" s="213">
        <f t="shared" si="16"/>
        <v>0</v>
      </c>
      <c r="BH159" s="213">
        <f t="shared" si="17"/>
        <v>0</v>
      </c>
      <c r="BI159" s="213">
        <f t="shared" si="18"/>
        <v>0</v>
      </c>
      <c r="BJ159" s="17" t="s">
        <v>87</v>
      </c>
      <c r="BK159" s="213">
        <f t="shared" si="19"/>
        <v>0</v>
      </c>
      <c r="BL159" s="17" t="s">
        <v>213</v>
      </c>
      <c r="BM159" s="212" t="s">
        <v>477</v>
      </c>
    </row>
    <row r="160" spans="1:65" s="2" customFormat="1" ht="21.75" customHeight="1">
      <c r="A160" s="34"/>
      <c r="B160" s="35"/>
      <c r="C160" s="237" t="s">
        <v>502</v>
      </c>
      <c r="D160" s="237" t="s">
        <v>271</v>
      </c>
      <c r="E160" s="238" t="s">
        <v>1543</v>
      </c>
      <c r="F160" s="239" t="s">
        <v>1544</v>
      </c>
      <c r="G160" s="240" t="s">
        <v>268</v>
      </c>
      <c r="H160" s="241">
        <v>3</v>
      </c>
      <c r="I160" s="242"/>
      <c r="J160" s="243">
        <f t="shared" si="10"/>
        <v>0</v>
      </c>
      <c r="K160" s="244"/>
      <c r="L160" s="245"/>
      <c r="M160" s="246" t="s">
        <v>1</v>
      </c>
      <c r="N160" s="247" t="s">
        <v>40</v>
      </c>
      <c r="O160" s="75"/>
      <c r="P160" s="210">
        <f t="shared" si="11"/>
        <v>0</v>
      </c>
      <c r="Q160" s="210">
        <v>0</v>
      </c>
      <c r="R160" s="210">
        <f t="shared" si="12"/>
        <v>0</v>
      </c>
      <c r="S160" s="210">
        <v>0</v>
      </c>
      <c r="T160" s="211">
        <f t="shared" si="13"/>
        <v>0</v>
      </c>
      <c r="U160" s="34"/>
      <c r="V160" s="34"/>
      <c r="W160" s="34"/>
      <c r="X160" s="34"/>
      <c r="Y160" s="34"/>
      <c r="Z160" s="34"/>
      <c r="AA160" s="34"/>
      <c r="AB160" s="34"/>
      <c r="AC160" s="34"/>
      <c r="AD160" s="34"/>
      <c r="AE160" s="34"/>
      <c r="AR160" s="212" t="s">
        <v>249</v>
      </c>
      <c r="AT160" s="212" t="s">
        <v>271</v>
      </c>
      <c r="AU160" s="212" t="s">
        <v>87</v>
      </c>
      <c r="AY160" s="17" t="s">
        <v>207</v>
      </c>
      <c r="BE160" s="213">
        <f t="shared" si="14"/>
        <v>0</v>
      </c>
      <c r="BF160" s="213">
        <f t="shared" si="15"/>
        <v>0</v>
      </c>
      <c r="BG160" s="213">
        <f t="shared" si="16"/>
        <v>0</v>
      </c>
      <c r="BH160" s="213">
        <f t="shared" si="17"/>
        <v>0</v>
      </c>
      <c r="BI160" s="213">
        <f t="shared" si="18"/>
        <v>0</v>
      </c>
      <c r="BJ160" s="17" t="s">
        <v>87</v>
      </c>
      <c r="BK160" s="213">
        <f t="shared" si="19"/>
        <v>0</v>
      </c>
      <c r="BL160" s="17" t="s">
        <v>213</v>
      </c>
      <c r="BM160" s="212" t="s">
        <v>480</v>
      </c>
    </row>
    <row r="161" spans="1:65" s="2" customFormat="1" ht="21.75" customHeight="1">
      <c r="A161" s="34"/>
      <c r="B161" s="35"/>
      <c r="C161" s="237" t="s">
        <v>503</v>
      </c>
      <c r="D161" s="237" t="s">
        <v>271</v>
      </c>
      <c r="E161" s="238" t="s">
        <v>1545</v>
      </c>
      <c r="F161" s="239" t="s">
        <v>1546</v>
      </c>
      <c r="G161" s="240" t="s">
        <v>268</v>
      </c>
      <c r="H161" s="241">
        <v>2</v>
      </c>
      <c r="I161" s="242"/>
      <c r="J161" s="243">
        <f t="shared" si="10"/>
        <v>0</v>
      </c>
      <c r="K161" s="244"/>
      <c r="L161" s="245"/>
      <c r="M161" s="246" t="s">
        <v>1</v>
      </c>
      <c r="N161" s="247" t="s">
        <v>40</v>
      </c>
      <c r="O161" s="75"/>
      <c r="P161" s="210">
        <f t="shared" si="11"/>
        <v>0</v>
      </c>
      <c r="Q161" s="210">
        <v>0</v>
      </c>
      <c r="R161" s="210">
        <f t="shared" si="12"/>
        <v>0</v>
      </c>
      <c r="S161" s="210">
        <v>0</v>
      </c>
      <c r="T161" s="211">
        <f t="shared" si="13"/>
        <v>0</v>
      </c>
      <c r="U161" s="34"/>
      <c r="V161" s="34"/>
      <c r="W161" s="34"/>
      <c r="X161" s="34"/>
      <c r="Y161" s="34"/>
      <c r="Z161" s="34"/>
      <c r="AA161" s="34"/>
      <c r="AB161" s="34"/>
      <c r="AC161" s="34"/>
      <c r="AD161" s="34"/>
      <c r="AE161" s="34"/>
      <c r="AR161" s="212" t="s">
        <v>249</v>
      </c>
      <c r="AT161" s="212" t="s">
        <v>271</v>
      </c>
      <c r="AU161" s="212" t="s">
        <v>87</v>
      </c>
      <c r="AY161" s="17" t="s">
        <v>207</v>
      </c>
      <c r="BE161" s="213">
        <f t="shared" si="14"/>
        <v>0</v>
      </c>
      <c r="BF161" s="213">
        <f t="shared" si="15"/>
        <v>0</v>
      </c>
      <c r="BG161" s="213">
        <f t="shared" si="16"/>
        <v>0</v>
      </c>
      <c r="BH161" s="213">
        <f t="shared" si="17"/>
        <v>0</v>
      </c>
      <c r="BI161" s="213">
        <f t="shared" si="18"/>
        <v>0</v>
      </c>
      <c r="BJ161" s="17" t="s">
        <v>87</v>
      </c>
      <c r="BK161" s="213">
        <f t="shared" si="19"/>
        <v>0</v>
      </c>
      <c r="BL161" s="17" t="s">
        <v>213</v>
      </c>
      <c r="BM161" s="212" t="s">
        <v>483</v>
      </c>
    </row>
    <row r="162" spans="1:65" s="2" customFormat="1" ht="21.75" customHeight="1">
      <c r="A162" s="34"/>
      <c r="B162" s="35"/>
      <c r="C162" s="237" t="s">
        <v>504</v>
      </c>
      <c r="D162" s="237" t="s">
        <v>271</v>
      </c>
      <c r="E162" s="238" t="s">
        <v>1547</v>
      </c>
      <c r="F162" s="239" t="s">
        <v>1548</v>
      </c>
      <c r="G162" s="240" t="s">
        <v>268</v>
      </c>
      <c r="H162" s="241">
        <v>3</v>
      </c>
      <c r="I162" s="242"/>
      <c r="J162" s="243">
        <f t="shared" si="10"/>
        <v>0</v>
      </c>
      <c r="K162" s="244"/>
      <c r="L162" s="245"/>
      <c r="M162" s="246" t="s">
        <v>1</v>
      </c>
      <c r="N162" s="247" t="s">
        <v>40</v>
      </c>
      <c r="O162" s="75"/>
      <c r="P162" s="210">
        <f t="shared" si="11"/>
        <v>0</v>
      </c>
      <c r="Q162" s="210">
        <v>0</v>
      </c>
      <c r="R162" s="210">
        <f t="shared" si="12"/>
        <v>0</v>
      </c>
      <c r="S162" s="210">
        <v>0</v>
      </c>
      <c r="T162" s="211">
        <f t="shared" si="13"/>
        <v>0</v>
      </c>
      <c r="U162" s="34"/>
      <c r="V162" s="34"/>
      <c r="W162" s="34"/>
      <c r="X162" s="34"/>
      <c r="Y162" s="34"/>
      <c r="Z162" s="34"/>
      <c r="AA162" s="34"/>
      <c r="AB162" s="34"/>
      <c r="AC162" s="34"/>
      <c r="AD162" s="34"/>
      <c r="AE162" s="34"/>
      <c r="AR162" s="212" t="s">
        <v>249</v>
      </c>
      <c r="AT162" s="212" t="s">
        <v>271</v>
      </c>
      <c r="AU162" s="212" t="s">
        <v>87</v>
      </c>
      <c r="AY162" s="17" t="s">
        <v>207</v>
      </c>
      <c r="BE162" s="213">
        <f t="shared" si="14"/>
        <v>0</v>
      </c>
      <c r="BF162" s="213">
        <f t="shared" si="15"/>
        <v>0</v>
      </c>
      <c r="BG162" s="213">
        <f t="shared" si="16"/>
        <v>0</v>
      </c>
      <c r="BH162" s="213">
        <f t="shared" si="17"/>
        <v>0</v>
      </c>
      <c r="BI162" s="213">
        <f t="shared" si="18"/>
        <v>0</v>
      </c>
      <c r="BJ162" s="17" t="s">
        <v>87</v>
      </c>
      <c r="BK162" s="213">
        <f t="shared" si="19"/>
        <v>0</v>
      </c>
      <c r="BL162" s="17" t="s">
        <v>213</v>
      </c>
      <c r="BM162" s="212" t="s">
        <v>485</v>
      </c>
    </row>
    <row r="163" spans="1:65" s="2" customFormat="1" ht="21.75" customHeight="1">
      <c r="A163" s="34"/>
      <c r="B163" s="35"/>
      <c r="C163" s="237" t="s">
        <v>1214</v>
      </c>
      <c r="D163" s="237" t="s">
        <v>271</v>
      </c>
      <c r="E163" s="238" t="s">
        <v>1549</v>
      </c>
      <c r="F163" s="239" t="s">
        <v>1550</v>
      </c>
      <c r="G163" s="240" t="s">
        <v>268</v>
      </c>
      <c r="H163" s="241">
        <v>24</v>
      </c>
      <c r="I163" s="242"/>
      <c r="J163" s="243">
        <f t="shared" si="10"/>
        <v>0</v>
      </c>
      <c r="K163" s="244"/>
      <c r="L163" s="245"/>
      <c r="M163" s="246" t="s">
        <v>1</v>
      </c>
      <c r="N163" s="247" t="s">
        <v>40</v>
      </c>
      <c r="O163" s="75"/>
      <c r="P163" s="210">
        <f t="shared" si="11"/>
        <v>0</v>
      </c>
      <c r="Q163" s="210">
        <v>0</v>
      </c>
      <c r="R163" s="210">
        <f t="shared" si="12"/>
        <v>0</v>
      </c>
      <c r="S163" s="210">
        <v>0</v>
      </c>
      <c r="T163" s="211">
        <f t="shared" si="13"/>
        <v>0</v>
      </c>
      <c r="U163" s="34"/>
      <c r="V163" s="34"/>
      <c r="W163" s="34"/>
      <c r="X163" s="34"/>
      <c r="Y163" s="34"/>
      <c r="Z163" s="34"/>
      <c r="AA163" s="34"/>
      <c r="AB163" s="34"/>
      <c r="AC163" s="34"/>
      <c r="AD163" s="34"/>
      <c r="AE163" s="34"/>
      <c r="AR163" s="212" t="s">
        <v>249</v>
      </c>
      <c r="AT163" s="212" t="s">
        <v>271</v>
      </c>
      <c r="AU163" s="212" t="s">
        <v>87</v>
      </c>
      <c r="AY163" s="17" t="s">
        <v>207</v>
      </c>
      <c r="BE163" s="213">
        <f t="shared" si="14"/>
        <v>0</v>
      </c>
      <c r="BF163" s="213">
        <f t="shared" si="15"/>
        <v>0</v>
      </c>
      <c r="BG163" s="213">
        <f t="shared" si="16"/>
        <v>0</v>
      </c>
      <c r="BH163" s="213">
        <f t="shared" si="17"/>
        <v>0</v>
      </c>
      <c r="BI163" s="213">
        <f t="shared" si="18"/>
        <v>0</v>
      </c>
      <c r="BJ163" s="17" t="s">
        <v>87</v>
      </c>
      <c r="BK163" s="213">
        <f t="shared" si="19"/>
        <v>0</v>
      </c>
      <c r="BL163" s="17" t="s">
        <v>213</v>
      </c>
      <c r="BM163" s="212" t="s">
        <v>488</v>
      </c>
    </row>
    <row r="164" spans="1:65" s="2" customFormat="1" ht="24.15" customHeight="1">
      <c r="A164" s="34"/>
      <c r="B164" s="35"/>
      <c r="C164" s="200" t="s">
        <v>335</v>
      </c>
      <c r="D164" s="200" t="s">
        <v>209</v>
      </c>
      <c r="E164" s="201" t="s">
        <v>1551</v>
      </c>
      <c r="F164" s="202" t="s">
        <v>1552</v>
      </c>
      <c r="G164" s="203" t="s">
        <v>268</v>
      </c>
      <c r="H164" s="204">
        <v>6</v>
      </c>
      <c r="I164" s="205"/>
      <c r="J164" s="206">
        <f t="shared" si="10"/>
        <v>0</v>
      </c>
      <c r="K164" s="207"/>
      <c r="L164" s="39"/>
      <c r="M164" s="208" t="s">
        <v>1</v>
      </c>
      <c r="N164" s="209" t="s">
        <v>40</v>
      </c>
      <c r="O164" s="75"/>
      <c r="P164" s="210">
        <f t="shared" si="11"/>
        <v>0</v>
      </c>
      <c r="Q164" s="210">
        <v>0</v>
      </c>
      <c r="R164" s="210">
        <f t="shared" si="12"/>
        <v>0</v>
      </c>
      <c r="S164" s="210">
        <v>0</v>
      </c>
      <c r="T164" s="211">
        <f t="shared" si="13"/>
        <v>0</v>
      </c>
      <c r="U164" s="34"/>
      <c r="V164" s="34"/>
      <c r="W164" s="34"/>
      <c r="X164" s="34"/>
      <c r="Y164" s="34"/>
      <c r="Z164" s="34"/>
      <c r="AA164" s="34"/>
      <c r="AB164" s="34"/>
      <c r="AC164" s="34"/>
      <c r="AD164" s="34"/>
      <c r="AE164" s="34"/>
      <c r="AR164" s="212" t="s">
        <v>213</v>
      </c>
      <c r="AT164" s="212" t="s">
        <v>209</v>
      </c>
      <c r="AU164" s="212" t="s">
        <v>87</v>
      </c>
      <c r="AY164" s="17" t="s">
        <v>207</v>
      </c>
      <c r="BE164" s="213">
        <f t="shared" si="14"/>
        <v>0</v>
      </c>
      <c r="BF164" s="213">
        <f t="shared" si="15"/>
        <v>0</v>
      </c>
      <c r="BG164" s="213">
        <f t="shared" si="16"/>
        <v>0</v>
      </c>
      <c r="BH164" s="213">
        <f t="shared" si="17"/>
        <v>0</v>
      </c>
      <c r="BI164" s="213">
        <f t="shared" si="18"/>
        <v>0</v>
      </c>
      <c r="BJ164" s="17" t="s">
        <v>87</v>
      </c>
      <c r="BK164" s="213">
        <f t="shared" si="19"/>
        <v>0</v>
      </c>
      <c r="BL164" s="17" t="s">
        <v>213</v>
      </c>
      <c r="BM164" s="212" t="s">
        <v>493</v>
      </c>
    </row>
    <row r="165" spans="1:65" s="2" customFormat="1" ht="21.75" customHeight="1">
      <c r="A165" s="34"/>
      <c r="B165" s="35"/>
      <c r="C165" s="237" t="s">
        <v>340</v>
      </c>
      <c r="D165" s="237" t="s">
        <v>271</v>
      </c>
      <c r="E165" s="238" t="s">
        <v>1553</v>
      </c>
      <c r="F165" s="239" t="s">
        <v>1554</v>
      </c>
      <c r="G165" s="240" t="s">
        <v>268</v>
      </c>
      <c r="H165" s="241">
        <v>6</v>
      </c>
      <c r="I165" s="242"/>
      <c r="J165" s="243">
        <f t="shared" si="10"/>
        <v>0</v>
      </c>
      <c r="K165" s="244"/>
      <c r="L165" s="245"/>
      <c r="M165" s="246" t="s">
        <v>1</v>
      </c>
      <c r="N165" s="247" t="s">
        <v>40</v>
      </c>
      <c r="O165" s="75"/>
      <c r="P165" s="210">
        <f t="shared" si="11"/>
        <v>0</v>
      </c>
      <c r="Q165" s="210">
        <v>0</v>
      </c>
      <c r="R165" s="210">
        <f t="shared" si="12"/>
        <v>0</v>
      </c>
      <c r="S165" s="210">
        <v>0</v>
      </c>
      <c r="T165" s="211">
        <f t="shared" si="13"/>
        <v>0</v>
      </c>
      <c r="U165" s="34"/>
      <c r="V165" s="34"/>
      <c r="W165" s="34"/>
      <c r="X165" s="34"/>
      <c r="Y165" s="34"/>
      <c r="Z165" s="34"/>
      <c r="AA165" s="34"/>
      <c r="AB165" s="34"/>
      <c r="AC165" s="34"/>
      <c r="AD165" s="34"/>
      <c r="AE165" s="34"/>
      <c r="AR165" s="212" t="s">
        <v>249</v>
      </c>
      <c r="AT165" s="212" t="s">
        <v>271</v>
      </c>
      <c r="AU165" s="212" t="s">
        <v>87</v>
      </c>
      <c r="AY165" s="17" t="s">
        <v>207</v>
      </c>
      <c r="BE165" s="213">
        <f t="shared" si="14"/>
        <v>0</v>
      </c>
      <c r="BF165" s="213">
        <f t="shared" si="15"/>
        <v>0</v>
      </c>
      <c r="BG165" s="213">
        <f t="shared" si="16"/>
        <v>0</v>
      </c>
      <c r="BH165" s="213">
        <f t="shared" si="17"/>
        <v>0</v>
      </c>
      <c r="BI165" s="213">
        <f t="shared" si="18"/>
        <v>0</v>
      </c>
      <c r="BJ165" s="17" t="s">
        <v>87</v>
      </c>
      <c r="BK165" s="213">
        <f t="shared" si="19"/>
        <v>0</v>
      </c>
      <c r="BL165" s="17" t="s">
        <v>213</v>
      </c>
      <c r="BM165" s="212" t="s">
        <v>496</v>
      </c>
    </row>
    <row r="166" spans="1:65" s="2" customFormat="1" ht="24.15" customHeight="1">
      <c r="A166" s="34"/>
      <c r="B166" s="35"/>
      <c r="C166" s="200" t="s">
        <v>423</v>
      </c>
      <c r="D166" s="200" t="s">
        <v>209</v>
      </c>
      <c r="E166" s="201" t="s">
        <v>1555</v>
      </c>
      <c r="F166" s="202" t="s">
        <v>1556</v>
      </c>
      <c r="G166" s="203" t="s">
        <v>268</v>
      </c>
      <c r="H166" s="204">
        <v>1</v>
      </c>
      <c r="I166" s="205"/>
      <c r="J166" s="206">
        <f t="shared" si="10"/>
        <v>0</v>
      </c>
      <c r="K166" s="207"/>
      <c r="L166" s="39"/>
      <c r="M166" s="208" t="s">
        <v>1</v>
      </c>
      <c r="N166" s="209" t="s">
        <v>40</v>
      </c>
      <c r="O166" s="75"/>
      <c r="P166" s="210">
        <f t="shared" si="11"/>
        <v>0</v>
      </c>
      <c r="Q166" s="210">
        <v>0</v>
      </c>
      <c r="R166" s="210">
        <f t="shared" si="12"/>
        <v>0</v>
      </c>
      <c r="S166" s="210">
        <v>0</v>
      </c>
      <c r="T166" s="211">
        <f t="shared" si="13"/>
        <v>0</v>
      </c>
      <c r="U166" s="34"/>
      <c r="V166" s="34"/>
      <c r="W166" s="34"/>
      <c r="X166" s="34"/>
      <c r="Y166" s="34"/>
      <c r="Z166" s="34"/>
      <c r="AA166" s="34"/>
      <c r="AB166" s="34"/>
      <c r="AC166" s="34"/>
      <c r="AD166" s="34"/>
      <c r="AE166" s="34"/>
      <c r="AR166" s="212" t="s">
        <v>213</v>
      </c>
      <c r="AT166" s="212" t="s">
        <v>209</v>
      </c>
      <c r="AU166" s="212" t="s">
        <v>87</v>
      </c>
      <c r="AY166" s="17" t="s">
        <v>207</v>
      </c>
      <c r="BE166" s="213">
        <f t="shared" si="14"/>
        <v>0</v>
      </c>
      <c r="BF166" s="213">
        <f t="shared" si="15"/>
        <v>0</v>
      </c>
      <c r="BG166" s="213">
        <f t="shared" si="16"/>
        <v>0</v>
      </c>
      <c r="BH166" s="213">
        <f t="shared" si="17"/>
        <v>0</v>
      </c>
      <c r="BI166" s="213">
        <f t="shared" si="18"/>
        <v>0</v>
      </c>
      <c r="BJ166" s="17" t="s">
        <v>87</v>
      </c>
      <c r="BK166" s="213">
        <f t="shared" si="19"/>
        <v>0</v>
      </c>
      <c r="BL166" s="17" t="s">
        <v>213</v>
      </c>
      <c r="BM166" s="212" t="s">
        <v>500</v>
      </c>
    </row>
    <row r="167" spans="1:65" s="2" customFormat="1" ht="24.15" customHeight="1">
      <c r="A167" s="34"/>
      <c r="B167" s="35"/>
      <c r="C167" s="237" t="s">
        <v>385</v>
      </c>
      <c r="D167" s="237" t="s">
        <v>271</v>
      </c>
      <c r="E167" s="238" t="s">
        <v>1557</v>
      </c>
      <c r="F167" s="239" t="s">
        <v>1558</v>
      </c>
      <c r="G167" s="240" t="s">
        <v>268</v>
      </c>
      <c r="H167" s="241">
        <v>1</v>
      </c>
      <c r="I167" s="242"/>
      <c r="J167" s="243">
        <f t="shared" si="10"/>
        <v>0</v>
      </c>
      <c r="K167" s="244"/>
      <c r="L167" s="245"/>
      <c r="M167" s="246" t="s">
        <v>1</v>
      </c>
      <c r="N167" s="247" t="s">
        <v>40</v>
      </c>
      <c r="O167" s="75"/>
      <c r="P167" s="210">
        <f t="shared" si="11"/>
        <v>0</v>
      </c>
      <c r="Q167" s="210">
        <v>0</v>
      </c>
      <c r="R167" s="210">
        <f t="shared" si="12"/>
        <v>0</v>
      </c>
      <c r="S167" s="210">
        <v>0</v>
      </c>
      <c r="T167" s="211">
        <f t="shared" si="13"/>
        <v>0</v>
      </c>
      <c r="U167" s="34"/>
      <c r="V167" s="34"/>
      <c r="W167" s="34"/>
      <c r="X167" s="34"/>
      <c r="Y167" s="34"/>
      <c r="Z167" s="34"/>
      <c r="AA167" s="34"/>
      <c r="AB167" s="34"/>
      <c r="AC167" s="34"/>
      <c r="AD167" s="34"/>
      <c r="AE167" s="34"/>
      <c r="AR167" s="212" t="s">
        <v>249</v>
      </c>
      <c r="AT167" s="212" t="s">
        <v>271</v>
      </c>
      <c r="AU167" s="212" t="s">
        <v>87</v>
      </c>
      <c r="AY167" s="17" t="s">
        <v>207</v>
      </c>
      <c r="BE167" s="213">
        <f t="shared" si="14"/>
        <v>0</v>
      </c>
      <c r="BF167" s="213">
        <f t="shared" si="15"/>
        <v>0</v>
      </c>
      <c r="BG167" s="213">
        <f t="shared" si="16"/>
        <v>0</v>
      </c>
      <c r="BH167" s="213">
        <f t="shared" si="17"/>
        <v>0</v>
      </c>
      <c r="BI167" s="213">
        <f t="shared" si="18"/>
        <v>0</v>
      </c>
      <c r="BJ167" s="17" t="s">
        <v>87</v>
      </c>
      <c r="BK167" s="213">
        <f t="shared" si="19"/>
        <v>0</v>
      </c>
      <c r="BL167" s="17" t="s">
        <v>213</v>
      </c>
      <c r="BM167" s="212" t="s">
        <v>503</v>
      </c>
    </row>
    <row r="168" spans="1:65" s="2" customFormat="1" ht="24.15" customHeight="1">
      <c r="A168" s="34"/>
      <c r="B168" s="35"/>
      <c r="C168" s="200" t="s">
        <v>1324</v>
      </c>
      <c r="D168" s="200" t="s">
        <v>209</v>
      </c>
      <c r="E168" s="201" t="s">
        <v>1559</v>
      </c>
      <c r="F168" s="202" t="s">
        <v>1560</v>
      </c>
      <c r="G168" s="203" t="s">
        <v>268</v>
      </c>
      <c r="H168" s="204">
        <v>5</v>
      </c>
      <c r="I168" s="205"/>
      <c r="J168" s="206">
        <f t="shared" si="10"/>
        <v>0</v>
      </c>
      <c r="K168" s="207"/>
      <c r="L168" s="39"/>
      <c r="M168" s="208" t="s">
        <v>1</v>
      </c>
      <c r="N168" s="209" t="s">
        <v>40</v>
      </c>
      <c r="O168" s="75"/>
      <c r="P168" s="210">
        <f t="shared" si="11"/>
        <v>0</v>
      </c>
      <c r="Q168" s="210">
        <v>0</v>
      </c>
      <c r="R168" s="210">
        <f t="shared" si="12"/>
        <v>0</v>
      </c>
      <c r="S168" s="210">
        <v>0</v>
      </c>
      <c r="T168" s="211">
        <f t="shared" si="13"/>
        <v>0</v>
      </c>
      <c r="U168" s="34"/>
      <c r="V168" s="34"/>
      <c r="W168" s="34"/>
      <c r="X168" s="34"/>
      <c r="Y168" s="34"/>
      <c r="Z168" s="34"/>
      <c r="AA168" s="34"/>
      <c r="AB168" s="34"/>
      <c r="AC168" s="34"/>
      <c r="AD168" s="34"/>
      <c r="AE168" s="34"/>
      <c r="AR168" s="212" t="s">
        <v>213</v>
      </c>
      <c r="AT168" s="212" t="s">
        <v>209</v>
      </c>
      <c r="AU168" s="212" t="s">
        <v>87</v>
      </c>
      <c r="AY168" s="17" t="s">
        <v>207</v>
      </c>
      <c r="BE168" s="213">
        <f t="shared" si="14"/>
        <v>0</v>
      </c>
      <c r="BF168" s="213">
        <f t="shared" si="15"/>
        <v>0</v>
      </c>
      <c r="BG168" s="213">
        <f t="shared" si="16"/>
        <v>0</v>
      </c>
      <c r="BH168" s="213">
        <f t="shared" si="17"/>
        <v>0</v>
      </c>
      <c r="BI168" s="213">
        <f t="shared" si="18"/>
        <v>0</v>
      </c>
      <c r="BJ168" s="17" t="s">
        <v>87</v>
      </c>
      <c r="BK168" s="213">
        <f t="shared" si="19"/>
        <v>0</v>
      </c>
      <c r="BL168" s="17" t="s">
        <v>213</v>
      </c>
      <c r="BM168" s="212" t="s">
        <v>1214</v>
      </c>
    </row>
    <row r="169" spans="1:65" s="2" customFormat="1" ht="21.75" customHeight="1">
      <c r="A169" s="34"/>
      <c r="B169" s="35"/>
      <c r="C169" s="237" t="s">
        <v>1217</v>
      </c>
      <c r="D169" s="237" t="s">
        <v>271</v>
      </c>
      <c r="E169" s="238" t="s">
        <v>1561</v>
      </c>
      <c r="F169" s="239" t="s">
        <v>1562</v>
      </c>
      <c r="G169" s="240" t="s">
        <v>268</v>
      </c>
      <c r="H169" s="241">
        <v>5</v>
      </c>
      <c r="I169" s="242"/>
      <c r="J169" s="243">
        <f t="shared" si="10"/>
        <v>0</v>
      </c>
      <c r="K169" s="244"/>
      <c r="L169" s="245"/>
      <c r="M169" s="246" t="s">
        <v>1</v>
      </c>
      <c r="N169" s="247" t="s">
        <v>40</v>
      </c>
      <c r="O169" s="75"/>
      <c r="P169" s="210">
        <f t="shared" si="11"/>
        <v>0</v>
      </c>
      <c r="Q169" s="210">
        <v>0</v>
      </c>
      <c r="R169" s="210">
        <f t="shared" si="12"/>
        <v>0</v>
      </c>
      <c r="S169" s="210">
        <v>0</v>
      </c>
      <c r="T169" s="211">
        <f t="shared" si="13"/>
        <v>0</v>
      </c>
      <c r="U169" s="34"/>
      <c r="V169" s="34"/>
      <c r="W169" s="34"/>
      <c r="X169" s="34"/>
      <c r="Y169" s="34"/>
      <c r="Z169" s="34"/>
      <c r="AA169" s="34"/>
      <c r="AB169" s="34"/>
      <c r="AC169" s="34"/>
      <c r="AD169" s="34"/>
      <c r="AE169" s="34"/>
      <c r="AR169" s="212" t="s">
        <v>249</v>
      </c>
      <c r="AT169" s="212" t="s">
        <v>271</v>
      </c>
      <c r="AU169" s="212" t="s">
        <v>87</v>
      </c>
      <c r="AY169" s="17" t="s">
        <v>207</v>
      </c>
      <c r="BE169" s="213">
        <f t="shared" si="14"/>
        <v>0</v>
      </c>
      <c r="BF169" s="213">
        <f t="shared" si="15"/>
        <v>0</v>
      </c>
      <c r="BG169" s="213">
        <f t="shared" si="16"/>
        <v>0</v>
      </c>
      <c r="BH169" s="213">
        <f t="shared" si="17"/>
        <v>0</v>
      </c>
      <c r="BI169" s="213">
        <f t="shared" si="18"/>
        <v>0</v>
      </c>
      <c r="BJ169" s="17" t="s">
        <v>87</v>
      </c>
      <c r="BK169" s="213">
        <f t="shared" si="19"/>
        <v>0</v>
      </c>
      <c r="BL169" s="17" t="s">
        <v>213</v>
      </c>
      <c r="BM169" s="212" t="s">
        <v>1217</v>
      </c>
    </row>
    <row r="170" spans="1:65" s="2" customFormat="1" ht="24.15" customHeight="1">
      <c r="A170" s="34"/>
      <c r="B170" s="35"/>
      <c r="C170" s="200" t="s">
        <v>428</v>
      </c>
      <c r="D170" s="200" t="s">
        <v>209</v>
      </c>
      <c r="E170" s="201" t="s">
        <v>1563</v>
      </c>
      <c r="F170" s="202" t="s">
        <v>1564</v>
      </c>
      <c r="G170" s="203" t="s">
        <v>268</v>
      </c>
      <c r="H170" s="204">
        <v>2</v>
      </c>
      <c r="I170" s="205"/>
      <c r="J170" s="206">
        <f t="shared" si="10"/>
        <v>0</v>
      </c>
      <c r="K170" s="207"/>
      <c r="L170" s="39"/>
      <c r="M170" s="208" t="s">
        <v>1</v>
      </c>
      <c r="N170" s="209" t="s">
        <v>40</v>
      </c>
      <c r="O170" s="75"/>
      <c r="P170" s="210">
        <f t="shared" si="11"/>
        <v>0</v>
      </c>
      <c r="Q170" s="210">
        <v>0</v>
      </c>
      <c r="R170" s="210">
        <f t="shared" si="12"/>
        <v>0</v>
      </c>
      <c r="S170" s="210">
        <v>0</v>
      </c>
      <c r="T170" s="211">
        <f t="shared" si="13"/>
        <v>0</v>
      </c>
      <c r="U170" s="34"/>
      <c r="V170" s="34"/>
      <c r="W170" s="34"/>
      <c r="X170" s="34"/>
      <c r="Y170" s="34"/>
      <c r="Z170" s="34"/>
      <c r="AA170" s="34"/>
      <c r="AB170" s="34"/>
      <c r="AC170" s="34"/>
      <c r="AD170" s="34"/>
      <c r="AE170" s="34"/>
      <c r="AR170" s="212" t="s">
        <v>213</v>
      </c>
      <c r="AT170" s="212" t="s">
        <v>209</v>
      </c>
      <c r="AU170" s="212" t="s">
        <v>87</v>
      </c>
      <c r="AY170" s="17" t="s">
        <v>207</v>
      </c>
      <c r="BE170" s="213">
        <f t="shared" si="14"/>
        <v>0</v>
      </c>
      <c r="BF170" s="213">
        <f t="shared" si="15"/>
        <v>0</v>
      </c>
      <c r="BG170" s="213">
        <f t="shared" si="16"/>
        <v>0</v>
      </c>
      <c r="BH170" s="213">
        <f t="shared" si="17"/>
        <v>0</v>
      </c>
      <c r="BI170" s="213">
        <f t="shared" si="18"/>
        <v>0</v>
      </c>
      <c r="BJ170" s="17" t="s">
        <v>87</v>
      </c>
      <c r="BK170" s="213">
        <f t="shared" si="19"/>
        <v>0</v>
      </c>
      <c r="BL170" s="17" t="s">
        <v>213</v>
      </c>
      <c r="BM170" s="212" t="s">
        <v>1220</v>
      </c>
    </row>
    <row r="171" spans="1:65" s="2" customFormat="1" ht="24.15" customHeight="1">
      <c r="A171" s="34"/>
      <c r="B171" s="35"/>
      <c r="C171" s="237" t="s">
        <v>388</v>
      </c>
      <c r="D171" s="237" t="s">
        <v>271</v>
      </c>
      <c r="E171" s="238" t="s">
        <v>1565</v>
      </c>
      <c r="F171" s="239" t="s">
        <v>1566</v>
      </c>
      <c r="G171" s="240" t="s">
        <v>268</v>
      </c>
      <c r="H171" s="241">
        <v>2</v>
      </c>
      <c r="I171" s="242"/>
      <c r="J171" s="243">
        <f t="shared" si="10"/>
        <v>0</v>
      </c>
      <c r="K171" s="244"/>
      <c r="L171" s="245"/>
      <c r="M171" s="246" t="s">
        <v>1</v>
      </c>
      <c r="N171" s="247" t="s">
        <v>40</v>
      </c>
      <c r="O171" s="75"/>
      <c r="P171" s="210">
        <f t="shared" si="11"/>
        <v>0</v>
      </c>
      <c r="Q171" s="210">
        <v>0</v>
      </c>
      <c r="R171" s="210">
        <f t="shared" si="12"/>
        <v>0</v>
      </c>
      <c r="S171" s="210">
        <v>0</v>
      </c>
      <c r="T171" s="211">
        <f t="shared" si="13"/>
        <v>0</v>
      </c>
      <c r="U171" s="34"/>
      <c r="V171" s="34"/>
      <c r="W171" s="34"/>
      <c r="X171" s="34"/>
      <c r="Y171" s="34"/>
      <c r="Z171" s="34"/>
      <c r="AA171" s="34"/>
      <c r="AB171" s="34"/>
      <c r="AC171" s="34"/>
      <c r="AD171" s="34"/>
      <c r="AE171" s="34"/>
      <c r="AR171" s="212" t="s">
        <v>249</v>
      </c>
      <c r="AT171" s="212" t="s">
        <v>271</v>
      </c>
      <c r="AU171" s="212" t="s">
        <v>87</v>
      </c>
      <c r="AY171" s="17" t="s">
        <v>207</v>
      </c>
      <c r="BE171" s="213">
        <f t="shared" si="14"/>
        <v>0</v>
      </c>
      <c r="BF171" s="213">
        <f t="shared" si="15"/>
        <v>0</v>
      </c>
      <c r="BG171" s="213">
        <f t="shared" si="16"/>
        <v>0</v>
      </c>
      <c r="BH171" s="213">
        <f t="shared" si="17"/>
        <v>0</v>
      </c>
      <c r="BI171" s="213">
        <f t="shared" si="18"/>
        <v>0</v>
      </c>
      <c r="BJ171" s="17" t="s">
        <v>87</v>
      </c>
      <c r="BK171" s="213">
        <f t="shared" si="19"/>
        <v>0</v>
      </c>
      <c r="BL171" s="17" t="s">
        <v>213</v>
      </c>
      <c r="BM171" s="212" t="s">
        <v>1223</v>
      </c>
    </row>
    <row r="172" spans="1:65" s="2" customFormat="1" ht="24.15" customHeight="1">
      <c r="A172" s="34"/>
      <c r="B172" s="35"/>
      <c r="C172" s="200" t="s">
        <v>1220</v>
      </c>
      <c r="D172" s="200" t="s">
        <v>209</v>
      </c>
      <c r="E172" s="201" t="s">
        <v>1567</v>
      </c>
      <c r="F172" s="202" t="s">
        <v>1568</v>
      </c>
      <c r="G172" s="203" t="s">
        <v>268</v>
      </c>
      <c r="H172" s="204">
        <v>15</v>
      </c>
      <c r="I172" s="205"/>
      <c r="J172" s="206">
        <f t="shared" si="10"/>
        <v>0</v>
      </c>
      <c r="K172" s="207"/>
      <c r="L172" s="39"/>
      <c r="M172" s="208" t="s">
        <v>1</v>
      </c>
      <c r="N172" s="209" t="s">
        <v>40</v>
      </c>
      <c r="O172" s="75"/>
      <c r="P172" s="210">
        <f t="shared" si="11"/>
        <v>0</v>
      </c>
      <c r="Q172" s="210">
        <v>0</v>
      </c>
      <c r="R172" s="210">
        <f t="shared" si="12"/>
        <v>0</v>
      </c>
      <c r="S172" s="210">
        <v>0</v>
      </c>
      <c r="T172" s="211">
        <f t="shared" si="13"/>
        <v>0</v>
      </c>
      <c r="U172" s="34"/>
      <c r="V172" s="34"/>
      <c r="W172" s="34"/>
      <c r="X172" s="34"/>
      <c r="Y172" s="34"/>
      <c r="Z172" s="34"/>
      <c r="AA172" s="34"/>
      <c r="AB172" s="34"/>
      <c r="AC172" s="34"/>
      <c r="AD172" s="34"/>
      <c r="AE172" s="34"/>
      <c r="AR172" s="212" t="s">
        <v>213</v>
      </c>
      <c r="AT172" s="212" t="s">
        <v>209</v>
      </c>
      <c r="AU172" s="212" t="s">
        <v>87</v>
      </c>
      <c r="AY172" s="17" t="s">
        <v>207</v>
      </c>
      <c r="BE172" s="213">
        <f t="shared" si="14"/>
        <v>0</v>
      </c>
      <c r="BF172" s="213">
        <f t="shared" si="15"/>
        <v>0</v>
      </c>
      <c r="BG172" s="213">
        <f t="shared" si="16"/>
        <v>0</v>
      </c>
      <c r="BH172" s="213">
        <f t="shared" si="17"/>
        <v>0</v>
      </c>
      <c r="BI172" s="213">
        <f t="shared" si="18"/>
        <v>0</v>
      </c>
      <c r="BJ172" s="17" t="s">
        <v>87</v>
      </c>
      <c r="BK172" s="213">
        <f t="shared" si="19"/>
        <v>0</v>
      </c>
      <c r="BL172" s="17" t="s">
        <v>213</v>
      </c>
      <c r="BM172" s="212" t="s">
        <v>1226</v>
      </c>
    </row>
    <row r="173" spans="1:65" s="2" customFormat="1" ht="21.75" customHeight="1">
      <c r="A173" s="34"/>
      <c r="B173" s="35"/>
      <c r="C173" s="237" t="s">
        <v>1331</v>
      </c>
      <c r="D173" s="237" t="s">
        <v>271</v>
      </c>
      <c r="E173" s="238" t="s">
        <v>1569</v>
      </c>
      <c r="F173" s="239" t="s">
        <v>1570</v>
      </c>
      <c r="G173" s="240" t="s">
        <v>268</v>
      </c>
      <c r="H173" s="241">
        <v>15</v>
      </c>
      <c r="I173" s="242"/>
      <c r="J173" s="243">
        <f t="shared" si="10"/>
        <v>0</v>
      </c>
      <c r="K173" s="244"/>
      <c r="L173" s="245"/>
      <c r="M173" s="246" t="s">
        <v>1</v>
      </c>
      <c r="N173" s="247" t="s">
        <v>40</v>
      </c>
      <c r="O173" s="75"/>
      <c r="P173" s="210">
        <f t="shared" si="11"/>
        <v>0</v>
      </c>
      <c r="Q173" s="210">
        <v>0</v>
      </c>
      <c r="R173" s="210">
        <f t="shared" si="12"/>
        <v>0</v>
      </c>
      <c r="S173" s="210">
        <v>0</v>
      </c>
      <c r="T173" s="211">
        <f t="shared" si="13"/>
        <v>0</v>
      </c>
      <c r="U173" s="34"/>
      <c r="V173" s="34"/>
      <c r="W173" s="34"/>
      <c r="X173" s="34"/>
      <c r="Y173" s="34"/>
      <c r="Z173" s="34"/>
      <c r="AA173" s="34"/>
      <c r="AB173" s="34"/>
      <c r="AC173" s="34"/>
      <c r="AD173" s="34"/>
      <c r="AE173" s="34"/>
      <c r="AR173" s="212" t="s">
        <v>249</v>
      </c>
      <c r="AT173" s="212" t="s">
        <v>271</v>
      </c>
      <c r="AU173" s="212" t="s">
        <v>87</v>
      </c>
      <c r="AY173" s="17" t="s">
        <v>207</v>
      </c>
      <c r="BE173" s="213">
        <f t="shared" si="14"/>
        <v>0</v>
      </c>
      <c r="BF173" s="213">
        <f t="shared" si="15"/>
        <v>0</v>
      </c>
      <c r="BG173" s="213">
        <f t="shared" si="16"/>
        <v>0</v>
      </c>
      <c r="BH173" s="213">
        <f t="shared" si="17"/>
        <v>0</v>
      </c>
      <c r="BI173" s="213">
        <f t="shared" si="18"/>
        <v>0</v>
      </c>
      <c r="BJ173" s="17" t="s">
        <v>87</v>
      </c>
      <c r="BK173" s="213">
        <f t="shared" si="19"/>
        <v>0</v>
      </c>
      <c r="BL173" s="17" t="s">
        <v>213</v>
      </c>
      <c r="BM173" s="212" t="s">
        <v>1229</v>
      </c>
    </row>
    <row r="174" spans="1:65" s="2" customFormat="1" ht="24.15" customHeight="1">
      <c r="A174" s="34"/>
      <c r="B174" s="35"/>
      <c r="C174" s="200" t="s">
        <v>1338</v>
      </c>
      <c r="D174" s="200" t="s">
        <v>209</v>
      </c>
      <c r="E174" s="201" t="s">
        <v>1571</v>
      </c>
      <c r="F174" s="202" t="s">
        <v>1572</v>
      </c>
      <c r="G174" s="203" t="s">
        <v>268</v>
      </c>
      <c r="H174" s="204">
        <v>5</v>
      </c>
      <c r="I174" s="205"/>
      <c r="J174" s="206">
        <f t="shared" si="10"/>
        <v>0</v>
      </c>
      <c r="K174" s="207"/>
      <c r="L174" s="39"/>
      <c r="M174" s="208" t="s">
        <v>1</v>
      </c>
      <c r="N174" s="209" t="s">
        <v>40</v>
      </c>
      <c r="O174" s="75"/>
      <c r="P174" s="210">
        <f t="shared" si="11"/>
        <v>0</v>
      </c>
      <c r="Q174" s="210">
        <v>0</v>
      </c>
      <c r="R174" s="210">
        <f t="shared" si="12"/>
        <v>0</v>
      </c>
      <c r="S174" s="210">
        <v>0</v>
      </c>
      <c r="T174" s="211">
        <f t="shared" si="13"/>
        <v>0</v>
      </c>
      <c r="U174" s="34"/>
      <c r="V174" s="34"/>
      <c r="W174" s="34"/>
      <c r="X174" s="34"/>
      <c r="Y174" s="34"/>
      <c r="Z174" s="34"/>
      <c r="AA174" s="34"/>
      <c r="AB174" s="34"/>
      <c r="AC174" s="34"/>
      <c r="AD174" s="34"/>
      <c r="AE174" s="34"/>
      <c r="AR174" s="212" t="s">
        <v>213</v>
      </c>
      <c r="AT174" s="212" t="s">
        <v>209</v>
      </c>
      <c r="AU174" s="212" t="s">
        <v>87</v>
      </c>
      <c r="AY174" s="17" t="s">
        <v>207</v>
      </c>
      <c r="BE174" s="213">
        <f t="shared" si="14"/>
        <v>0</v>
      </c>
      <c r="BF174" s="213">
        <f t="shared" si="15"/>
        <v>0</v>
      </c>
      <c r="BG174" s="213">
        <f t="shared" si="16"/>
        <v>0</v>
      </c>
      <c r="BH174" s="213">
        <f t="shared" si="17"/>
        <v>0</v>
      </c>
      <c r="BI174" s="213">
        <f t="shared" si="18"/>
        <v>0</v>
      </c>
      <c r="BJ174" s="17" t="s">
        <v>87</v>
      </c>
      <c r="BK174" s="213">
        <f t="shared" si="19"/>
        <v>0</v>
      </c>
      <c r="BL174" s="17" t="s">
        <v>213</v>
      </c>
      <c r="BM174" s="212" t="s">
        <v>1232</v>
      </c>
    </row>
    <row r="175" spans="1:65" s="2" customFormat="1" ht="24.15" customHeight="1">
      <c r="A175" s="34"/>
      <c r="B175" s="35"/>
      <c r="C175" s="237" t="s">
        <v>1223</v>
      </c>
      <c r="D175" s="237" t="s">
        <v>271</v>
      </c>
      <c r="E175" s="238" t="s">
        <v>1573</v>
      </c>
      <c r="F175" s="239" t="s">
        <v>1574</v>
      </c>
      <c r="G175" s="240" t="s">
        <v>268</v>
      </c>
      <c r="H175" s="241">
        <v>5</v>
      </c>
      <c r="I175" s="242"/>
      <c r="J175" s="243">
        <f t="shared" si="10"/>
        <v>0</v>
      </c>
      <c r="K175" s="244"/>
      <c r="L175" s="245"/>
      <c r="M175" s="246" t="s">
        <v>1</v>
      </c>
      <c r="N175" s="247" t="s">
        <v>40</v>
      </c>
      <c r="O175" s="75"/>
      <c r="P175" s="210">
        <f t="shared" si="11"/>
        <v>0</v>
      </c>
      <c r="Q175" s="210">
        <v>0</v>
      </c>
      <c r="R175" s="210">
        <f t="shared" si="12"/>
        <v>0</v>
      </c>
      <c r="S175" s="210">
        <v>0</v>
      </c>
      <c r="T175" s="211">
        <f t="shared" si="13"/>
        <v>0</v>
      </c>
      <c r="U175" s="34"/>
      <c r="V175" s="34"/>
      <c r="W175" s="34"/>
      <c r="X175" s="34"/>
      <c r="Y175" s="34"/>
      <c r="Z175" s="34"/>
      <c r="AA175" s="34"/>
      <c r="AB175" s="34"/>
      <c r="AC175" s="34"/>
      <c r="AD175" s="34"/>
      <c r="AE175" s="34"/>
      <c r="AR175" s="212" t="s">
        <v>249</v>
      </c>
      <c r="AT175" s="212" t="s">
        <v>271</v>
      </c>
      <c r="AU175" s="212" t="s">
        <v>87</v>
      </c>
      <c r="AY175" s="17" t="s">
        <v>207</v>
      </c>
      <c r="BE175" s="213">
        <f t="shared" si="14"/>
        <v>0</v>
      </c>
      <c r="BF175" s="213">
        <f t="shared" si="15"/>
        <v>0</v>
      </c>
      <c r="BG175" s="213">
        <f t="shared" si="16"/>
        <v>0</v>
      </c>
      <c r="BH175" s="213">
        <f t="shared" si="17"/>
        <v>0</v>
      </c>
      <c r="BI175" s="213">
        <f t="shared" si="18"/>
        <v>0</v>
      </c>
      <c r="BJ175" s="17" t="s">
        <v>87</v>
      </c>
      <c r="BK175" s="213">
        <f t="shared" si="19"/>
        <v>0</v>
      </c>
      <c r="BL175" s="17" t="s">
        <v>213</v>
      </c>
      <c r="BM175" s="212" t="s">
        <v>1235</v>
      </c>
    </row>
    <row r="176" spans="1:65" s="2" customFormat="1" ht="16.5" customHeight="1">
      <c r="A176" s="34"/>
      <c r="B176" s="35"/>
      <c r="C176" s="200" t="s">
        <v>433</v>
      </c>
      <c r="D176" s="200" t="s">
        <v>209</v>
      </c>
      <c r="E176" s="201" t="s">
        <v>1575</v>
      </c>
      <c r="F176" s="202" t="s">
        <v>1576</v>
      </c>
      <c r="G176" s="203" t="s">
        <v>325</v>
      </c>
      <c r="H176" s="204">
        <v>51</v>
      </c>
      <c r="I176" s="205"/>
      <c r="J176" s="206">
        <f t="shared" si="10"/>
        <v>0</v>
      </c>
      <c r="K176" s="207"/>
      <c r="L176" s="39"/>
      <c r="M176" s="208" t="s">
        <v>1</v>
      </c>
      <c r="N176" s="209" t="s">
        <v>40</v>
      </c>
      <c r="O176" s="75"/>
      <c r="P176" s="210">
        <f t="shared" si="11"/>
        <v>0</v>
      </c>
      <c r="Q176" s="210">
        <v>0</v>
      </c>
      <c r="R176" s="210">
        <f t="shared" si="12"/>
        <v>0</v>
      </c>
      <c r="S176" s="210">
        <v>0</v>
      </c>
      <c r="T176" s="211">
        <f t="shared" si="13"/>
        <v>0</v>
      </c>
      <c r="U176" s="34"/>
      <c r="V176" s="34"/>
      <c r="W176" s="34"/>
      <c r="X176" s="34"/>
      <c r="Y176" s="34"/>
      <c r="Z176" s="34"/>
      <c r="AA176" s="34"/>
      <c r="AB176" s="34"/>
      <c r="AC176" s="34"/>
      <c r="AD176" s="34"/>
      <c r="AE176" s="34"/>
      <c r="AR176" s="212" t="s">
        <v>213</v>
      </c>
      <c r="AT176" s="212" t="s">
        <v>209</v>
      </c>
      <c r="AU176" s="212" t="s">
        <v>87</v>
      </c>
      <c r="AY176" s="17" t="s">
        <v>207</v>
      </c>
      <c r="BE176" s="213">
        <f t="shared" si="14"/>
        <v>0</v>
      </c>
      <c r="BF176" s="213">
        <f t="shared" si="15"/>
        <v>0</v>
      </c>
      <c r="BG176" s="213">
        <f t="shared" si="16"/>
        <v>0</v>
      </c>
      <c r="BH176" s="213">
        <f t="shared" si="17"/>
        <v>0</v>
      </c>
      <c r="BI176" s="213">
        <f t="shared" si="18"/>
        <v>0</v>
      </c>
      <c r="BJ176" s="17" t="s">
        <v>87</v>
      </c>
      <c r="BK176" s="213">
        <f t="shared" si="19"/>
        <v>0</v>
      </c>
      <c r="BL176" s="17" t="s">
        <v>213</v>
      </c>
      <c r="BM176" s="212" t="s">
        <v>1238</v>
      </c>
    </row>
    <row r="177" spans="1:65" s="2" customFormat="1" ht="16.5" customHeight="1">
      <c r="A177" s="34"/>
      <c r="B177" s="35"/>
      <c r="C177" s="200" t="s">
        <v>1345</v>
      </c>
      <c r="D177" s="200" t="s">
        <v>209</v>
      </c>
      <c r="E177" s="201" t="s">
        <v>1577</v>
      </c>
      <c r="F177" s="202" t="s">
        <v>1578</v>
      </c>
      <c r="G177" s="203" t="s">
        <v>325</v>
      </c>
      <c r="H177" s="204">
        <v>162</v>
      </c>
      <c r="I177" s="205"/>
      <c r="J177" s="206">
        <f t="shared" si="10"/>
        <v>0</v>
      </c>
      <c r="K177" s="207"/>
      <c r="L177" s="39"/>
      <c r="M177" s="208" t="s">
        <v>1</v>
      </c>
      <c r="N177" s="209" t="s">
        <v>40</v>
      </c>
      <c r="O177" s="75"/>
      <c r="P177" s="210">
        <f t="shared" si="11"/>
        <v>0</v>
      </c>
      <c r="Q177" s="210">
        <v>0</v>
      </c>
      <c r="R177" s="210">
        <f t="shared" si="12"/>
        <v>0</v>
      </c>
      <c r="S177" s="210">
        <v>0</v>
      </c>
      <c r="T177" s="211">
        <f t="shared" si="13"/>
        <v>0</v>
      </c>
      <c r="U177" s="34"/>
      <c r="V177" s="34"/>
      <c r="W177" s="34"/>
      <c r="X177" s="34"/>
      <c r="Y177" s="34"/>
      <c r="Z177" s="34"/>
      <c r="AA177" s="34"/>
      <c r="AB177" s="34"/>
      <c r="AC177" s="34"/>
      <c r="AD177" s="34"/>
      <c r="AE177" s="34"/>
      <c r="AR177" s="212" t="s">
        <v>213</v>
      </c>
      <c r="AT177" s="212" t="s">
        <v>209</v>
      </c>
      <c r="AU177" s="212" t="s">
        <v>87</v>
      </c>
      <c r="AY177" s="17" t="s">
        <v>207</v>
      </c>
      <c r="BE177" s="213">
        <f t="shared" si="14"/>
        <v>0</v>
      </c>
      <c r="BF177" s="213">
        <f t="shared" si="15"/>
        <v>0</v>
      </c>
      <c r="BG177" s="213">
        <f t="shared" si="16"/>
        <v>0</v>
      </c>
      <c r="BH177" s="213">
        <f t="shared" si="17"/>
        <v>0</v>
      </c>
      <c r="BI177" s="213">
        <f t="shared" si="18"/>
        <v>0</v>
      </c>
      <c r="BJ177" s="17" t="s">
        <v>87</v>
      </c>
      <c r="BK177" s="213">
        <f t="shared" si="19"/>
        <v>0</v>
      </c>
      <c r="BL177" s="17" t="s">
        <v>213</v>
      </c>
      <c r="BM177" s="212" t="s">
        <v>1241</v>
      </c>
    </row>
    <row r="178" spans="1:65" s="2" customFormat="1" ht="16.5" customHeight="1">
      <c r="A178" s="34"/>
      <c r="B178" s="35"/>
      <c r="C178" s="200" t="s">
        <v>1226</v>
      </c>
      <c r="D178" s="200" t="s">
        <v>209</v>
      </c>
      <c r="E178" s="201" t="s">
        <v>1579</v>
      </c>
      <c r="F178" s="202" t="s">
        <v>1580</v>
      </c>
      <c r="G178" s="203" t="s">
        <v>325</v>
      </c>
      <c r="H178" s="204">
        <v>140</v>
      </c>
      <c r="I178" s="205"/>
      <c r="J178" s="206">
        <f t="shared" si="10"/>
        <v>0</v>
      </c>
      <c r="K178" s="207"/>
      <c r="L178" s="39"/>
      <c r="M178" s="208" t="s">
        <v>1</v>
      </c>
      <c r="N178" s="209" t="s">
        <v>40</v>
      </c>
      <c r="O178" s="75"/>
      <c r="P178" s="210">
        <f t="shared" si="11"/>
        <v>0</v>
      </c>
      <c r="Q178" s="210">
        <v>0</v>
      </c>
      <c r="R178" s="210">
        <f t="shared" si="12"/>
        <v>0</v>
      </c>
      <c r="S178" s="210">
        <v>0</v>
      </c>
      <c r="T178" s="211">
        <f t="shared" si="13"/>
        <v>0</v>
      </c>
      <c r="U178" s="34"/>
      <c r="V178" s="34"/>
      <c r="W178" s="34"/>
      <c r="X178" s="34"/>
      <c r="Y178" s="34"/>
      <c r="Z178" s="34"/>
      <c r="AA178" s="34"/>
      <c r="AB178" s="34"/>
      <c r="AC178" s="34"/>
      <c r="AD178" s="34"/>
      <c r="AE178" s="34"/>
      <c r="AR178" s="212" t="s">
        <v>213</v>
      </c>
      <c r="AT178" s="212" t="s">
        <v>209</v>
      </c>
      <c r="AU178" s="212" t="s">
        <v>87</v>
      </c>
      <c r="AY178" s="17" t="s">
        <v>207</v>
      </c>
      <c r="BE178" s="213">
        <f t="shared" si="14"/>
        <v>0</v>
      </c>
      <c r="BF178" s="213">
        <f t="shared" si="15"/>
        <v>0</v>
      </c>
      <c r="BG178" s="213">
        <f t="shared" si="16"/>
        <v>0</v>
      </c>
      <c r="BH178" s="213">
        <f t="shared" si="17"/>
        <v>0</v>
      </c>
      <c r="BI178" s="213">
        <f t="shared" si="18"/>
        <v>0</v>
      </c>
      <c r="BJ178" s="17" t="s">
        <v>87</v>
      </c>
      <c r="BK178" s="213">
        <f t="shared" si="19"/>
        <v>0</v>
      </c>
      <c r="BL178" s="17" t="s">
        <v>213</v>
      </c>
      <c r="BM178" s="212" t="s">
        <v>1244</v>
      </c>
    </row>
    <row r="179" spans="1:65" s="2" customFormat="1" ht="33" customHeight="1">
      <c r="A179" s="34"/>
      <c r="B179" s="35"/>
      <c r="C179" s="200" t="s">
        <v>1374</v>
      </c>
      <c r="D179" s="200" t="s">
        <v>209</v>
      </c>
      <c r="E179" s="201" t="s">
        <v>1581</v>
      </c>
      <c r="F179" s="202" t="s">
        <v>1582</v>
      </c>
      <c r="G179" s="203" t="s">
        <v>212</v>
      </c>
      <c r="H179" s="204">
        <v>194.4</v>
      </c>
      <c r="I179" s="205"/>
      <c r="J179" s="206">
        <f t="shared" si="10"/>
        <v>0</v>
      </c>
      <c r="K179" s="207"/>
      <c r="L179" s="39"/>
      <c r="M179" s="208" t="s">
        <v>1</v>
      </c>
      <c r="N179" s="209" t="s">
        <v>40</v>
      </c>
      <c r="O179" s="75"/>
      <c r="P179" s="210">
        <f t="shared" si="11"/>
        <v>0</v>
      </c>
      <c r="Q179" s="210">
        <v>0</v>
      </c>
      <c r="R179" s="210">
        <f t="shared" si="12"/>
        <v>0</v>
      </c>
      <c r="S179" s="210">
        <v>0</v>
      </c>
      <c r="T179" s="211">
        <f t="shared" si="13"/>
        <v>0</v>
      </c>
      <c r="U179" s="34"/>
      <c r="V179" s="34"/>
      <c r="W179" s="34"/>
      <c r="X179" s="34"/>
      <c r="Y179" s="34"/>
      <c r="Z179" s="34"/>
      <c r="AA179" s="34"/>
      <c r="AB179" s="34"/>
      <c r="AC179" s="34"/>
      <c r="AD179" s="34"/>
      <c r="AE179" s="34"/>
      <c r="AR179" s="212" t="s">
        <v>213</v>
      </c>
      <c r="AT179" s="212" t="s">
        <v>209</v>
      </c>
      <c r="AU179" s="212" t="s">
        <v>87</v>
      </c>
      <c r="AY179" s="17" t="s">
        <v>207</v>
      </c>
      <c r="BE179" s="213">
        <f t="shared" si="14"/>
        <v>0</v>
      </c>
      <c r="BF179" s="213">
        <f t="shared" si="15"/>
        <v>0</v>
      </c>
      <c r="BG179" s="213">
        <f t="shared" si="16"/>
        <v>0</v>
      </c>
      <c r="BH179" s="213">
        <f t="shared" si="17"/>
        <v>0</v>
      </c>
      <c r="BI179" s="213">
        <f t="shared" si="18"/>
        <v>0</v>
      </c>
      <c r="BJ179" s="17" t="s">
        <v>87</v>
      </c>
      <c r="BK179" s="213">
        <f t="shared" si="19"/>
        <v>0</v>
      </c>
      <c r="BL179" s="17" t="s">
        <v>213</v>
      </c>
      <c r="BM179" s="212" t="s">
        <v>1247</v>
      </c>
    </row>
    <row r="180" spans="1:65" s="2" customFormat="1" ht="16.5" customHeight="1">
      <c r="A180" s="34"/>
      <c r="B180" s="35"/>
      <c r="C180" s="237" t="s">
        <v>1238</v>
      </c>
      <c r="D180" s="237" t="s">
        <v>271</v>
      </c>
      <c r="E180" s="238" t="s">
        <v>1583</v>
      </c>
      <c r="F180" s="239" t="s">
        <v>1584</v>
      </c>
      <c r="G180" s="240" t="s">
        <v>268</v>
      </c>
      <c r="H180" s="241">
        <v>855</v>
      </c>
      <c r="I180" s="242"/>
      <c r="J180" s="243">
        <f t="shared" si="10"/>
        <v>0</v>
      </c>
      <c r="K180" s="244"/>
      <c r="L180" s="245"/>
      <c r="M180" s="246" t="s">
        <v>1</v>
      </c>
      <c r="N180" s="247" t="s">
        <v>40</v>
      </c>
      <c r="O180" s="75"/>
      <c r="P180" s="210">
        <f t="shared" si="11"/>
        <v>0</v>
      </c>
      <c r="Q180" s="210">
        <v>0</v>
      </c>
      <c r="R180" s="210">
        <f t="shared" si="12"/>
        <v>0</v>
      </c>
      <c r="S180" s="210">
        <v>0</v>
      </c>
      <c r="T180" s="211">
        <f t="shared" si="13"/>
        <v>0</v>
      </c>
      <c r="U180" s="34"/>
      <c r="V180" s="34"/>
      <c r="W180" s="34"/>
      <c r="X180" s="34"/>
      <c r="Y180" s="34"/>
      <c r="Z180" s="34"/>
      <c r="AA180" s="34"/>
      <c r="AB180" s="34"/>
      <c r="AC180" s="34"/>
      <c r="AD180" s="34"/>
      <c r="AE180" s="34"/>
      <c r="AR180" s="212" t="s">
        <v>249</v>
      </c>
      <c r="AT180" s="212" t="s">
        <v>271</v>
      </c>
      <c r="AU180" s="212" t="s">
        <v>87</v>
      </c>
      <c r="AY180" s="17" t="s">
        <v>207</v>
      </c>
      <c r="BE180" s="213">
        <f t="shared" si="14"/>
        <v>0</v>
      </c>
      <c r="BF180" s="213">
        <f t="shared" si="15"/>
        <v>0</v>
      </c>
      <c r="BG180" s="213">
        <f t="shared" si="16"/>
        <v>0</v>
      </c>
      <c r="BH180" s="213">
        <f t="shared" si="17"/>
        <v>0</v>
      </c>
      <c r="BI180" s="213">
        <f t="shared" si="18"/>
        <v>0</v>
      </c>
      <c r="BJ180" s="17" t="s">
        <v>87</v>
      </c>
      <c r="BK180" s="213">
        <f t="shared" si="19"/>
        <v>0</v>
      </c>
      <c r="BL180" s="17" t="s">
        <v>213</v>
      </c>
      <c r="BM180" s="212" t="s">
        <v>1250</v>
      </c>
    </row>
    <row r="181" spans="1:65" s="2" customFormat="1" ht="24.15" customHeight="1">
      <c r="A181" s="34"/>
      <c r="B181" s="35"/>
      <c r="C181" s="237" t="s">
        <v>1381</v>
      </c>
      <c r="D181" s="237" t="s">
        <v>271</v>
      </c>
      <c r="E181" s="238" t="s">
        <v>1585</v>
      </c>
      <c r="F181" s="239" t="s">
        <v>1586</v>
      </c>
      <c r="G181" s="240" t="s">
        <v>268</v>
      </c>
      <c r="H181" s="241">
        <v>2</v>
      </c>
      <c r="I181" s="242"/>
      <c r="J181" s="243">
        <f t="shared" si="10"/>
        <v>0</v>
      </c>
      <c r="K181" s="244"/>
      <c r="L181" s="245"/>
      <c r="M181" s="246" t="s">
        <v>1</v>
      </c>
      <c r="N181" s="247" t="s">
        <v>40</v>
      </c>
      <c r="O181" s="75"/>
      <c r="P181" s="210">
        <f t="shared" si="11"/>
        <v>0</v>
      </c>
      <c r="Q181" s="210">
        <v>0</v>
      </c>
      <c r="R181" s="210">
        <f t="shared" si="12"/>
        <v>0</v>
      </c>
      <c r="S181" s="210">
        <v>0</v>
      </c>
      <c r="T181" s="211">
        <f t="shared" si="13"/>
        <v>0</v>
      </c>
      <c r="U181" s="34"/>
      <c r="V181" s="34"/>
      <c r="W181" s="34"/>
      <c r="X181" s="34"/>
      <c r="Y181" s="34"/>
      <c r="Z181" s="34"/>
      <c r="AA181" s="34"/>
      <c r="AB181" s="34"/>
      <c r="AC181" s="34"/>
      <c r="AD181" s="34"/>
      <c r="AE181" s="34"/>
      <c r="AR181" s="212" t="s">
        <v>249</v>
      </c>
      <c r="AT181" s="212" t="s">
        <v>271</v>
      </c>
      <c r="AU181" s="212" t="s">
        <v>87</v>
      </c>
      <c r="AY181" s="17" t="s">
        <v>207</v>
      </c>
      <c r="BE181" s="213">
        <f t="shared" si="14"/>
        <v>0</v>
      </c>
      <c r="BF181" s="213">
        <f t="shared" si="15"/>
        <v>0</v>
      </c>
      <c r="BG181" s="213">
        <f t="shared" si="16"/>
        <v>0</v>
      </c>
      <c r="BH181" s="213">
        <f t="shared" si="17"/>
        <v>0</v>
      </c>
      <c r="BI181" s="213">
        <f t="shared" si="18"/>
        <v>0</v>
      </c>
      <c r="BJ181" s="17" t="s">
        <v>87</v>
      </c>
      <c r="BK181" s="213">
        <f t="shared" si="19"/>
        <v>0</v>
      </c>
      <c r="BL181" s="17" t="s">
        <v>213</v>
      </c>
      <c r="BM181" s="212" t="s">
        <v>1253</v>
      </c>
    </row>
    <row r="182" spans="1:65" s="2" customFormat="1" ht="16.5" customHeight="1">
      <c r="A182" s="34"/>
      <c r="B182" s="35"/>
      <c r="C182" s="237" t="s">
        <v>1241</v>
      </c>
      <c r="D182" s="237" t="s">
        <v>271</v>
      </c>
      <c r="E182" s="238" t="s">
        <v>1587</v>
      </c>
      <c r="F182" s="239" t="s">
        <v>1588</v>
      </c>
      <c r="G182" s="240" t="s">
        <v>268</v>
      </c>
      <c r="H182" s="241">
        <v>1</v>
      </c>
      <c r="I182" s="242"/>
      <c r="J182" s="243">
        <f t="shared" si="10"/>
        <v>0</v>
      </c>
      <c r="K182" s="244"/>
      <c r="L182" s="245"/>
      <c r="M182" s="246" t="s">
        <v>1</v>
      </c>
      <c r="N182" s="247" t="s">
        <v>40</v>
      </c>
      <c r="O182" s="75"/>
      <c r="P182" s="210">
        <f t="shared" si="11"/>
        <v>0</v>
      </c>
      <c r="Q182" s="210">
        <v>0</v>
      </c>
      <c r="R182" s="210">
        <f t="shared" si="12"/>
        <v>0</v>
      </c>
      <c r="S182" s="210">
        <v>0</v>
      </c>
      <c r="T182" s="211">
        <f t="shared" si="13"/>
        <v>0</v>
      </c>
      <c r="U182" s="34"/>
      <c r="V182" s="34"/>
      <c r="W182" s="34"/>
      <c r="X182" s="34"/>
      <c r="Y182" s="34"/>
      <c r="Z182" s="34"/>
      <c r="AA182" s="34"/>
      <c r="AB182" s="34"/>
      <c r="AC182" s="34"/>
      <c r="AD182" s="34"/>
      <c r="AE182" s="34"/>
      <c r="AR182" s="212" t="s">
        <v>249</v>
      </c>
      <c r="AT182" s="212" t="s">
        <v>271</v>
      </c>
      <c r="AU182" s="212" t="s">
        <v>87</v>
      </c>
      <c r="AY182" s="17" t="s">
        <v>207</v>
      </c>
      <c r="BE182" s="213">
        <f t="shared" si="14"/>
        <v>0</v>
      </c>
      <c r="BF182" s="213">
        <f t="shared" si="15"/>
        <v>0</v>
      </c>
      <c r="BG182" s="213">
        <f t="shared" si="16"/>
        <v>0</v>
      </c>
      <c r="BH182" s="213">
        <f t="shared" si="17"/>
        <v>0</v>
      </c>
      <c r="BI182" s="213">
        <f t="shared" si="18"/>
        <v>0</v>
      </c>
      <c r="BJ182" s="17" t="s">
        <v>87</v>
      </c>
      <c r="BK182" s="213">
        <f t="shared" si="19"/>
        <v>0</v>
      </c>
      <c r="BL182" s="17" t="s">
        <v>213</v>
      </c>
      <c r="BM182" s="212" t="s">
        <v>1256</v>
      </c>
    </row>
    <row r="183" spans="1:65" s="2" customFormat="1" ht="16.5" customHeight="1">
      <c r="A183" s="34"/>
      <c r="B183" s="35"/>
      <c r="C183" s="237" t="s">
        <v>1388</v>
      </c>
      <c r="D183" s="237" t="s">
        <v>271</v>
      </c>
      <c r="E183" s="238" t="s">
        <v>1589</v>
      </c>
      <c r="F183" s="239" t="s">
        <v>1590</v>
      </c>
      <c r="G183" s="240" t="s">
        <v>243</v>
      </c>
      <c r="H183" s="241">
        <v>446</v>
      </c>
      <c r="I183" s="242"/>
      <c r="J183" s="243">
        <f t="shared" si="10"/>
        <v>0</v>
      </c>
      <c r="K183" s="244"/>
      <c r="L183" s="245"/>
      <c r="M183" s="246" t="s">
        <v>1</v>
      </c>
      <c r="N183" s="247" t="s">
        <v>40</v>
      </c>
      <c r="O183" s="75"/>
      <c r="P183" s="210">
        <f t="shared" si="11"/>
        <v>0</v>
      </c>
      <c r="Q183" s="210">
        <v>0</v>
      </c>
      <c r="R183" s="210">
        <f t="shared" si="12"/>
        <v>0</v>
      </c>
      <c r="S183" s="210">
        <v>0</v>
      </c>
      <c r="T183" s="211">
        <f t="shared" si="13"/>
        <v>0</v>
      </c>
      <c r="U183" s="34"/>
      <c r="V183" s="34"/>
      <c r="W183" s="34"/>
      <c r="X183" s="34"/>
      <c r="Y183" s="34"/>
      <c r="Z183" s="34"/>
      <c r="AA183" s="34"/>
      <c r="AB183" s="34"/>
      <c r="AC183" s="34"/>
      <c r="AD183" s="34"/>
      <c r="AE183" s="34"/>
      <c r="AR183" s="212" t="s">
        <v>249</v>
      </c>
      <c r="AT183" s="212" t="s">
        <v>271</v>
      </c>
      <c r="AU183" s="212" t="s">
        <v>87</v>
      </c>
      <c r="AY183" s="17" t="s">
        <v>207</v>
      </c>
      <c r="BE183" s="213">
        <f t="shared" si="14"/>
        <v>0</v>
      </c>
      <c r="BF183" s="213">
        <f t="shared" si="15"/>
        <v>0</v>
      </c>
      <c r="BG183" s="213">
        <f t="shared" si="16"/>
        <v>0</v>
      </c>
      <c r="BH183" s="213">
        <f t="shared" si="17"/>
        <v>0</v>
      </c>
      <c r="BI183" s="213">
        <f t="shared" si="18"/>
        <v>0</v>
      </c>
      <c r="BJ183" s="17" t="s">
        <v>87</v>
      </c>
      <c r="BK183" s="213">
        <f t="shared" si="19"/>
        <v>0</v>
      </c>
      <c r="BL183" s="17" t="s">
        <v>213</v>
      </c>
      <c r="BM183" s="212" t="s">
        <v>1259</v>
      </c>
    </row>
    <row r="184" spans="1:65" s="2" customFormat="1" ht="16.5" customHeight="1">
      <c r="A184" s="34"/>
      <c r="B184" s="35"/>
      <c r="C184" s="200" t="s">
        <v>1352</v>
      </c>
      <c r="D184" s="200" t="s">
        <v>209</v>
      </c>
      <c r="E184" s="201" t="s">
        <v>1591</v>
      </c>
      <c r="F184" s="202" t="s">
        <v>1592</v>
      </c>
      <c r="G184" s="203" t="s">
        <v>268</v>
      </c>
      <c r="H184" s="204">
        <v>1</v>
      </c>
      <c r="I184" s="205"/>
      <c r="J184" s="206">
        <f t="shared" si="10"/>
        <v>0</v>
      </c>
      <c r="K184" s="207"/>
      <c r="L184" s="39"/>
      <c r="M184" s="208" t="s">
        <v>1</v>
      </c>
      <c r="N184" s="209" t="s">
        <v>40</v>
      </c>
      <c r="O184" s="75"/>
      <c r="P184" s="210">
        <f t="shared" si="11"/>
        <v>0</v>
      </c>
      <c r="Q184" s="210">
        <v>0</v>
      </c>
      <c r="R184" s="210">
        <f t="shared" si="12"/>
        <v>0</v>
      </c>
      <c r="S184" s="210">
        <v>0</v>
      </c>
      <c r="T184" s="211">
        <f t="shared" si="13"/>
        <v>0</v>
      </c>
      <c r="U184" s="34"/>
      <c r="V184" s="34"/>
      <c r="W184" s="34"/>
      <c r="X184" s="34"/>
      <c r="Y184" s="34"/>
      <c r="Z184" s="34"/>
      <c r="AA184" s="34"/>
      <c r="AB184" s="34"/>
      <c r="AC184" s="34"/>
      <c r="AD184" s="34"/>
      <c r="AE184" s="34"/>
      <c r="AR184" s="212" t="s">
        <v>213</v>
      </c>
      <c r="AT184" s="212" t="s">
        <v>209</v>
      </c>
      <c r="AU184" s="212" t="s">
        <v>87</v>
      </c>
      <c r="AY184" s="17" t="s">
        <v>207</v>
      </c>
      <c r="BE184" s="213">
        <f t="shared" si="14"/>
        <v>0</v>
      </c>
      <c r="BF184" s="213">
        <f t="shared" si="15"/>
        <v>0</v>
      </c>
      <c r="BG184" s="213">
        <f t="shared" si="16"/>
        <v>0</v>
      </c>
      <c r="BH184" s="213">
        <f t="shared" si="17"/>
        <v>0</v>
      </c>
      <c r="BI184" s="213">
        <f t="shared" si="18"/>
        <v>0</v>
      </c>
      <c r="BJ184" s="17" t="s">
        <v>87</v>
      </c>
      <c r="BK184" s="213">
        <f t="shared" si="19"/>
        <v>0</v>
      </c>
      <c r="BL184" s="17" t="s">
        <v>213</v>
      </c>
      <c r="BM184" s="212" t="s">
        <v>1262</v>
      </c>
    </row>
    <row r="185" spans="1:65" s="2" customFormat="1" ht="16.5" customHeight="1">
      <c r="A185" s="34"/>
      <c r="B185" s="35"/>
      <c r="C185" s="237" t="s">
        <v>1229</v>
      </c>
      <c r="D185" s="237" t="s">
        <v>271</v>
      </c>
      <c r="E185" s="238" t="s">
        <v>1593</v>
      </c>
      <c r="F185" s="239" t="s">
        <v>1594</v>
      </c>
      <c r="G185" s="240" t="s">
        <v>268</v>
      </c>
      <c r="H185" s="241">
        <v>1</v>
      </c>
      <c r="I185" s="242"/>
      <c r="J185" s="243">
        <f t="shared" si="10"/>
        <v>0</v>
      </c>
      <c r="K185" s="244"/>
      <c r="L185" s="245"/>
      <c r="M185" s="246" t="s">
        <v>1</v>
      </c>
      <c r="N185" s="247" t="s">
        <v>40</v>
      </c>
      <c r="O185" s="75"/>
      <c r="P185" s="210">
        <f t="shared" si="11"/>
        <v>0</v>
      </c>
      <c r="Q185" s="210">
        <v>0</v>
      </c>
      <c r="R185" s="210">
        <f t="shared" si="12"/>
        <v>0</v>
      </c>
      <c r="S185" s="210">
        <v>0</v>
      </c>
      <c r="T185" s="211">
        <f t="shared" si="13"/>
        <v>0</v>
      </c>
      <c r="U185" s="34"/>
      <c r="V185" s="34"/>
      <c r="W185" s="34"/>
      <c r="X185" s="34"/>
      <c r="Y185" s="34"/>
      <c r="Z185" s="34"/>
      <c r="AA185" s="34"/>
      <c r="AB185" s="34"/>
      <c r="AC185" s="34"/>
      <c r="AD185" s="34"/>
      <c r="AE185" s="34"/>
      <c r="AR185" s="212" t="s">
        <v>249</v>
      </c>
      <c r="AT185" s="212" t="s">
        <v>271</v>
      </c>
      <c r="AU185" s="212" t="s">
        <v>87</v>
      </c>
      <c r="AY185" s="17" t="s">
        <v>207</v>
      </c>
      <c r="BE185" s="213">
        <f t="shared" si="14"/>
        <v>0</v>
      </c>
      <c r="BF185" s="213">
        <f t="shared" si="15"/>
        <v>0</v>
      </c>
      <c r="BG185" s="213">
        <f t="shared" si="16"/>
        <v>0</v>
      </c>
      <c r="BH185" s="213">
        <f t="shared" si="17"/>
        <v>0</v>
      </c>
      <c r="BI185" s="213">
        <f t="shared" si="18"/>
        <v>0</v>
      </c>
      <c r="BJ185" s="17" t="s">
        <v>87</v>
      </c>
      <c r="BK185" s="213">
        <f t="shared" si="19"/>
        <v>0</v>
      </c>
      <c r="BL185" s="17" t="s">
        <v>213</v>
      </c>
      <c r="BM185" s="212" t="s">
        <v>1266</v>
      </c>
    </row>
    <row r="186" spans="1:65" s="2" customFormat="1" ht="24.15" customHeight="1">
      <c r="A186" s="34"/>
      <c r="B186" s="35"/>
      <c r="C186" s="200" t="s">
        <v>1360</v>
      </c>
      <c r="D186" s="200" t="s">
        <v>209</v>
      </c>
      <c r="E186" s="201" t="s">
        <v>1595</v>
      </c>
      <c r="F186" s="202" t="s">
        <v>1596</v>
      </c>
      <c r="G186" s="203" t="s">
        <v>268</v>
      </c>
      <c r="H186" s="204">
        <v>2</v>
      </c>
      <c r="I186" s="205"/>
      <c r="J186" s="206">
        <f t="shared" si="10"/>
        <v>0</v>
      </c>
      <c r="K186" s="207"/>
      <c r="L186" s="39"/>
      <c r="M186" s="208" t="s">
        <v>1</v>
      </c>
      <c r="N186" s="209" t="s">
        <v>40</v>
      </c>
      <c r="O186" s="75"/>
      <c r="P186" s="210">
        <f t="shared" si="11"/>
        <v>0</v>
      </c>
      <c r="Q186" s="210">
        <v>0</v>
      </c>
      <c r="R186" s="210">
        <f t="shared" si="12"/>
        <v>0</v>
      </c>
      <c r="S186" s="210">
        <v>0</v>
      </c>
      <c r="T186" s="211">
        <f t="shared" si="13"/>
        <v>0</v>
      </c>
      <c r="U186" s="34"/>
      <c r="V186" s="34"/>
      <c r="W186" s="34"/>
      <c r="X186" s="34"/>
      <c r="Y186" s="34"/>
      <c r="Z186" s="34"/>
      <c r="AA186" s="34"/>
      <c r="AB186" s="34"/>
      <c r="AC186" s="34"/>
      <c r="AD186" s="34"/>
      <c r="AE186" s="34"/>
      <c r="AR186" s="212" t="s">
        <v>213</v>
      </c>
      <c r="AT186" s="212" t="s">
        <v>209</v>
      </c>
      <c r="AU186" s="212" t="s">
        <v>87</v>
      </c>
      <c r="AY186" s="17" t="s">
        <v>207</v>
      </c>
      <c r="BE186" s="213">
        <f t="shared" si="14"/>
        <v>0</v>
      </c>
      <c r="BF186" s="213">
        <f t="shared" si="15"/>
        <v>0</v>
      </c>
      <c r="BG186" s="213">
        <f t="shared" si="16"/>
        <v>0</v>
      </c>
      <c r="BH186" s="213">
        <f t="shared" si="17"/>
        <v>0</v>
      </c>
      <c r="BI186" s="213">
        <f t="shared" si="18"/>
        <v>0</v>
      </c>
      <c r="BJ186" s="17" t="s">
        <v>87</v>
      </c>
      <c r="BK186" s="213">
        <f t="shared" si="19"/>
        <v>0</v>
      </c>
      <c r="BL186" s="17" t="s">
        <v>213</v>
      </c>
      <c r="BM186" s="212" t="s">
        <v>1270</v>
      </c>
    </row>
    <row r="187" spans="1:65" s="2" customFormat="1" ht="16.5" customHeight="1">
      <c r="A187" s="34"/>
      <c r="B187" s="35"/>
      <c r="C187" s="237" t="s">
        <v>1244</v>
      </c>
      <c r="D187" s="237" t="s">
        <v>271</v>
      </c>
      <c r="E187" s="238" t="s">
        <v>1597</v>
      </c>
      <c r="F187" s="239" t="s">
        <v>1598</v>
      </c>
      <c r="G187" s="240" t="s">
        <v>268</v>
      </c>
      <c r="H187" s="241">
        <v>2</v>
      </c>
      <c r="I187" s="242"/>
      <c r="J187" s="243">
        <f t="shared" si="10"/>
        <v>0</v>
      </c>
      <c r="K187" s="244"/>
      <c r="L187" s="245"/>
      <c r="M187" s="246" t="s">
        <v>1</v>
      </c>
      <c r="N187" s="247" t="s">
        <v>40</v>
      </c>
      <c r="O187" s="75"/>
      <c r="P187" s="210">
        <f t="shared" si="11"/>
        <v>0</v>
      </c>
      <c r="Q187" s="210">
        <v>0</v>
      </c>
      <c r="R187" s="210">
        <f t="shared" si="12"/>
        <v>0</v>
      </c>
      <c r="S187" s="210">
        <v>0</v>
      </c>
      <c r="T187" s="211">
        <f t="shared" si="13"/>
        <v>0</v>
      </c>
      <c r="U187" s="34"/>
      <c r="V187" s="34"/>
      <c r="W187" s="34"/>
      <c r="X187" s="34"/>
      <c r="Y187" s="34"/>
      <c r="Z187" s="34"/>
      <c r="AA187" s="34"/>
      <c r="AB187" s="34"/>
      <c r="AC187" s="34"/>
      <c r="AD187" s="34"/>
      <c r="AE187" s="34"/>
      <c r="AR187" s="212" t="s">
        <v>249</v>
      </c>
      <c r="AT187" s="212" t="s">
        <v>271</v>
      </c>
      <c r="AU187" s="212" t="s">
        <v>87</v>
      </c>
      <c r="AY187" s="17" t="s">
        <v>207</v>
      </c>
      <c r="BE187" s="213">
        <f t="shared" si="14"/>
        <v>0</v>
      </c>
      <c r="BF187" s="213">
        <f t="shared" si="15"/>
        <v>0</v>
      </c>
      <c r="BG187" s="213">
        <f t="shared" si="16"/>
        <v>0</v>
      </c>
      <c r="BH187" s="213">
        <f t="shared" si="17"/>
        <v>0</v>
      </c>
      <c r="BI187" s="213">
        <f t="shared" si="18"/>
        <v>0</v>
      </c>
      <c r="BJ187" s="17" t="s">
        <v>87</v>
      </c>
      <c r="BK187" s="213">
        <f t="shared" si="19"/>
        <v>0</v>
      </c>
      <c r="BL187" s="17" t="s">
        <v>213</v>
      </c>
      <c r="BM187" s="212" t="s">
        <v>1273</v>
      </c>
    </row>
    <row r="188" spans="1:65" s="2" customFormat="1" ht="24.15" customHeight="1">
      <c r="A188" s="34"/>
      <c r="B188" s="35"/>
      <c r="C188" s="200" t="s">
        <v>397</v>
      </c>
      <c r="D188" s="200" t="s">
        <v>209</v>
      </c>
      <c r="E188" s="201" t="s">
        <v>1599</v>
      </c>
      <c r="F188" s="202" t="s">
        <v>1600</v>
      </c>
      <c r="G188" s="203" t="s">
        <v>268</v>
      </c>
      <c r="H188" s="204">
        <v>7</v>
      </c>
      <c r="I188" s="205"/>
      <c r="J188" s="206">
        <f t="shared" si="10"/>
        <v>0</v>
      </c>
      <c r="K188" s="207"/>
      <c r="L188" s="39"/>
      <c r="M188" s="208" t="s">
        <v>1</v>
      </c>
      <c r="N188" s="209" t="s">
        <v>40</v>
      </c>
      <c r="O188" s="75"/>
      <c r="P188" s="210">
        <f t="shared" si="11"/>
        <v>0</v>
      </c>
      <c r="Q188" s="210">
        <v>0</v>
      </c>
      <c r="R188" s="210">
        <f t="shared" si="12"/>
        <v>0</v>
      </c>
      <c r="S188" s="210">
        <v>0</v>
      </c>
      <c r="T188" s="211">
        <f t="shared" si="13"/>
        <v>0</v>
      </c>
      <c r="U188" s="34"/>
      <c r="V188" s="34"/>
      <c r="W188" s="34"/>
      <c r="X188" s="34"/>
      <c r="Y188" s="34"/>
      <c r="Z188" s="34"/>
      <c r="AA188" s="34"/>
      <c r="AB188" s="34"/>
      <c r="AC188" s="34"/>
      <c r="AD188" s="34"/>
      <c r="AE188" s="34"/>
      <c r="AR188" s="212" t="s">
        <v>213</v>
      </c>
      <c r="AT188" s="212" t="s">
        <v>209</v>
      </c>
      <c r="AU188" s="212" t="s">
        <v>87</v>
      </c>
      <c r="AY188" s="17" t="s">
        <v>207</v>
      </c>
      <c r="BE188" s="213">
        <f t="shared" si="14"/>
        <v>0</v>
      </c>
      <c r="BF188" s="213">
        <f t="shared" si="15"/>
        <v>0</v>
      </c>
      <c r="BG188" s="213">
        <f t="shared" si="16"/>
        <v>0</v>
      </c>
      <c r="BH188" s="213">
        <f t="shared" si="17"/>
        <v>0</v>
      </c>
      <c r="BI188" s="213">
        <f t="shared" si="18"/>
        <v>0</v>
      </c>
      <c r="BJ188" s="17" t="s">
        <v>87</v>
      </c>
      <c r="BK188" s="213">
        <f t="shared" si="19"/>
        <v>0</v>
      </c>
      <c r="BL188" s="17" t="s">
        <v>213</v>
      </c>
      <c r="BM188" s="212" t="s">
        <v>1276</v>
      </c>
    </row>
    <row r="189" spans="1:65" s="2" customFormat="1" ht="16.5" customHeight="1">
      <c r="A189" s="34"/>
      <c r="B189" s="35"/>
      <c r="C189" s="237" t="s">
        <v>448</v>
      </c>
      <c r="D189" s="237" t="s">
        <v>271</v>
      </c>
      <c r="E189" s="238" t="s">
        <v>1601</v>
      </c>
      <c r="F189" s="239" t="s">
        <v>1602</v>
      </c>
      <c r="G189" s="240" t="s">
        <v>268</v>
      </c>
      <c r="H189" s="241">
        <v>7</v>
      </c>
      <c r="I189" s="242"/>
      <c r="J189" s="243">
        <f t="shared" si="10"/>
        <v>0</v>
      </c>
      <c r="K189" s="244"/>
      <c r="L189" s="245"/>
      <c r="M189" s="246" t="s">
        <v>1</v>
      </c>
      <c r="N189" s="247" t="s">
        <v>40</v>
      </c>
      <c r="O189" s="75"/>
      <c r="P189" s="210">
        <f t="shared" si="11"/>
        <v>0</v>
      </c>
      <c r="Q189" s="210">
        <v>0</v>
      </c>
      <c r="R189" s="210">
        <f t="shared" si="12"/>
        <v>0</v>
      </c>
      <c r="S189" s="210">
        <v>0</v>
      </c>
      <c r="T189" s="211">
        <f t="shared" si="13"/>
        <v>0</v>
      </c>
      <c r="U189" s="34"/>
      <c r="V189" s="34"/>
      <c r="W189" s="34"/>
      <c r="X189" s="34"/>
      <c r="Y189" s="34"/>
      <c r="Z189" s="34"/>
      <c r="AA189" s="34"/>
      <c r="AB189" s="34"/>
      <c r="AC189" s="34"/>
      <c r="AD189" s="34"/>
      <c r="AE189" s="34"/>
      <c r="AR189" s="212" t="s">
        <v>249</v>
      </c>
      <c r="AT189" s="212" t="s">
        <v>271</v>
      </c>
      <c r="AU189" s="212" t="s">
        <v>87</v>
      </c>
      <c r="AY189" s="17" t="s">
        <v>207</v>
      </c>
      <c r="BE189" s="213">
        <f t="shared" si="14"/>
        <v>0</v>
      </c>
      <c r="BF189" s="213">
        <f t="shared" si="15"/>
        <v>0</v>
      </c>
      <c r="BG189" s="213">
        <f t="shared" si="16"/>
        <v>0</v>
      </c>
      <c r="BH189" s="213">
        <f t="shared" si="17"/>
        <v>0</v>
      </c>
      <c r="BI189" s="213">
        <f t="shared" si="18"/>
        <v>0</v>
      </c>
      <c r="BJ189" s="17" t="s">
        <v>87</v>
      </c>
      <c r="BK189" s="213">
        <f t="shared" si="19"/>
        <v>0</v>
      </c>
      <c r="BL189" s="17" t="s">
        <v>213</v>
      </c>
      <c r="BM189" s="212" t="s">
        <v>1279</v>
      </c>
    </row>
    <row r="190" spans="1:65" s="2" customFormat="1" ht="16.5" customHeight="1">
      <c r="A190" s="34"/>
      <c r="B190" s="35"/>
      <c r="C190" s="200" t="s">
        <v>403</v>
      </c>
      <c r="D190" s="200" t="s">
        <v>209</v>
      </c>
      <c r="E190" s="201" t="s">
        <v>1603</v>
      </c>
      <c r="F190" s="202" t="s">
        <v>1604</v>
      </c>
      <c r="G190" s="203" t="s">
        <v>268</v>
      </c>
      <c r="H190" s="204">
        <v>2</v>
      </c>
      <c r="I190" s="205"/>
      <c r="J190" s="206">
        <f t="shared" si="10"/>
        <v>0</v>
      </c>
      <c r="K190" s="207"/>
      <c r="L190" s="39"/>
      <c r="M190" s="208" t="s">
        <v>1</v>
      </c>
      <c r="N190" s="209" t="s">
        <v>40</v>
      </c>
      <c r="O190" s="75"/>
      <c r="P190" s="210">
        <f t="shared" si="11"/>
        <v>0</v>
      </c>
      <c r="Q190" s="210">
        <v>0</v>
      </c>
      <c r="R190" s="210">
        <f t="shared" si="12"/>
        <v>0</v>
      </c>
      <c r="S190" s="210">
        <v>0</v>
      </c>
      <c r="T190" s="211">
        <f t="shared" si="13"/>
        <v>0</v>
      </c>
      <c r="U190" s="34"/>
      <c r="V190" s="34"/>
      <c r="W190" s="34"/>
      <c r="X190" s="34"/>
      <c r="Y190" s="34"/>
      <c r="Z190" s="34"/>
      <c r="AA190" s="34"/>
      <c r="AB190" s="34"/>
      <c r="AC190" s="34"/>
      <c r="AD190" s="34"/>
      <c r="AE190" s="34"/>
      <c r="AR190" s="212" t="s">
        <v>213</v>
      </c>
      <c r="AT190" s="212" t="s">
        <v>209</v>
      </c>
      <c r="AU190" s="212" t="s">
        <v>87</v>
      </c>
      <c r="AY190" s="17" t="s">
        <v>207</v>
      </c>
      <c r="BE190" s="213">
        <f t="shared" si="14"/>
        <v>0</v>
      </c>
      <c r="BF190" s="213">
        <f t="shared" si="15"/>
        <v>0</v>
      </c>
      <c r="BG190" s="213">
        <f t="shared" si="16"/>
        <v>0</v>
      </c>
      <c r="BH190" s="213">
        <f t="shared" si="17"/>
        <v>0</v>
      </c>
      <c r="BI190" s="213">
        <f t="shared" si="18"/>
        <v>0</v>
      </c>
      <c r="BJ190" s="17" t="s">
        <v>87</v>
      </c>
      <c r="BK190" s="213">
        <f t="shared" si="19"/>
        <v>0</v>
      </c>
      <c r="BL190" s="17" t="s">
        <v>213</v>
      </c>
      <c r="BM190" s="212" t="s">
        <v>1282</v>
      </c>
    </row>
    <row r="191" spans="1:65" s="2" customFormat="1" ht="16.5" customHeight="1">
      <c r="A191" s="34"/>
      <c r="B191" s="35"/>
      <c r="C191" s="237" t="s">
        <v>456</v>
      </c>
      <c r="D191" s="237" t="s">
        <v>271</v>
      </c>
      <c r="E191" s="238" t="s">
        <v>1605</v>
      </c>
      <c r="F191" s="239" t="s">
        <v>1606</v>
      </c>
      <c r="G191" s="240" t="s">
        <v>268</v>
      </c>
      <c r="H191" s="241">
        <v>2</v>
      </c>
      <c r="I191" s="242"/>
      <c r="J191" s="243">
        <f t="shared" si="10"/>
        <v>0</v>
      </c>
      <c r="K191" s="244"/>
      <c r="L191" s="245"/>
      <c r="M191" s="246" t="s">
        <v>1</v>
      </c>
      <c r="N191" s="247" t="s">
        <v>40</v>
      </c>
      <c r="O191" s="75"/>
      <c r="P191" s="210">
        <f t="shared" si="11"/>
        <v>0</v>
      </c>
      <c r="Q191" s="210">
        <v>0</v>
      </c>
      <c r="R191" s="210">
        <f t="shared" si="12"/>
        <v>0</v>
      </c>
      <c r="S191" s="210">
        <v>0</v>
      </c>
      <c r="T191" s="211">
        <f t="shared" si="13"/>
        <v>0</v>
      </c>
      <c r="U191" s="34"/>
      <c r="V191" s="34"/>
      <c r="W191" s="34"/>
      <c r="X191" s="34"/>
      <c r="Y191" s="34"/>
      <c r="Z191" s="34"/>
      <c r="AA191" s="34"/>
      <c r="AB191" s="34"/>
      <c r="AC191" s="34"/>
      <c r="AD191" s="34"/>
      <c r="AE191" s="34"/>
      <c r="AR191" s="212" t="s">
        <v>249</v>
      </c>
      <c r="AT191" s="212" t="s">
        <v>271</v>
      </c>
      <c r="AU191" s="212" t="s">
        <v>87</v>
      </c>
      <c r="AY191" s="17" t="s">
        <v>207</v>
      </c>
      <c r="BE191" s="213">
        <f t="shared" si="14"/>
        <v>0</v>
      </c>
      <c r="BF191" s="213">
        <f t="shared" si="15"/>
        <v>0</v>
      </c>
      <c r="BG191" s="213">
        <f t="shared" si="16"/>
        <v>0</v>
      </c>
      <c r="BH191" s="213">
        <f t="shared" si="17"/>
        <v>0</v>
      </c>
      <c r="BI191" s="213">
        <f t="shared" si="18"/>
        <v>0</v>
      </c>
      <c r="BJ191" s="17" t="s">
        <v>87</v>
      </c>
      <c r="BK191" s="213">
        <f t="shared" si="19"/>
        <v>0</v>
      </c>
      <c r="BL191" s="17" t="s">
        <v>213</v>
      </c>
      <c r="BM191" s="212" t="s">
        <v>1285</v>
      </c>
    </row>
    <row r="192" spans="1:65" s="2" customFormat="1" ht="16.5" customHeight="1">
      <c r="A192" s="34"/>
      <c r="B192" s="35"/>
      <c r="C192" s="200" t="s">
        <v>406</v>
      </c>
      <c r="D192" s="200" t="s">
        <v>209</v>
      </c>
      <c r="E192" s="201" t="s">
        <v>1607</v>
      </c>
      <c r="F192" s="202" t="s">
        <v>1608</v>
      </c>
      <c r="G192" s="203" t="s">
        <v>268</v>
      </c>
      <c r="H192" s="204">
        <v>1</v>
      </c>
      <c r="I192" s="205"/>
      <c r="J192" s="206">
        <f t="shared" si="10"/>
        <v>0</v>
      </c>
      <c r="K192" s="207"/>
      <c r="L192" s="39"/>
      <c r="M192" s="208" t="s">
        <v>1</v>
      </c>
      <c r="N192" s="209" t="s">
        <v>40</v>
      </c>
      <c r="O192" s="75"/>
      <c r="P192" s="210">
        <f t="shared" si="11"/>
        <v>0</v>
      </c>
      <c r="Q192" s="210">
        <v>0</v>
      </c>
      <c r="R192" s="210">
        <f t="shared" si="12"/>
        <v>0</v>
      </c>
      <c r="S192" s="210">
        <v>0</v>
      </c>
      <c r="T192" s="211">
        <f t="shared" si="13"/>
        <v>0</v>
      </c>
      <c r="U192" s="34"/>
      <c r="V192" s="34"/>
      <c r="W192" s="34"/>
      <c r="X192" s="34"/>
      <c r="Y192" s="34"/>
      <c r="Z192" s="34"/>
      <c r="AA192" s="34"/>
      <c r="AB192" s="34"/>
      <c r="AC192" s="34"/>
      <c r="AD192" s="34"/>
      <c r="AE192" s="34"/>
      <c r="AR192" s="212" t="s">
        <v>213</v>
      </c>
      <c r="AT192" s="212" t="s">
        <v>209</v>
      </c>
      <c r="AU192" s="212" t="s">
        <v>87</v>
      </c>
      <c r="AY192" s="17" t="s">
        <v>207</v>
      </c>
      <c r="BE192" s="213">
        <f t="shared" si="14"/>
        <v>0</v>
      </c>
      <c r="BF192" s="213">
        <f t="shared" si="15"/>
        <v>0</v>
      </c>
      <c r="BG192" s="213">
        <f t="shared" si="16"/>
        <v>0</v>
      </c>
      <c r="BH192" s="213">
        <f t="shared" si="17"/>
        <v>0</v>
      </c>
      <c r="BI192" s="213">
        <f t="shared" si="18"/>
        <v>0</v>
      </c>
      <c r="BJ192" s="17" t="s">
        <v>87</v>
      </c>
      <c r="BK192" s="213">
        <f t="shared" si="19"/>
        <v>0</v>
      </c>
      <c r="BL192" s="17" t="s">
        <v>213</v>
      </c>
      <c r="BM192" s="212" t="s">
        <v>1181</v>
      </c>
    </row>
    <row r="193" spans="1:65" s="2" customFormat="1" ht="16.5" customHeight="1">
      <c r="A193" s="34"/>
      <c r="B193" s="35"/>
      <c r="C193" s="237" t="s">
        <v>461</v>
      </c>
      <c r="D193" s="237" t="s">
        <v>271</v>
      </c>
      <c r="E193" s="238" t="s">
        <v>1609</v>
      </c>
      <c r="F193" s="239" t="s">
        <v>1610</v>
      </c>
      <c r="G193" s="240" t="s">
        <v>268</v>
      </c>
      <c r="H193" s="241">
        <v>1</v>
      </c>
      <c r="I193" s="242"/>
      <c r="J193" s="243">
        <f t="shared" si="10"/>
        <v>0</v>
      </c>
      <c r="K193" s="244"/>
      <c r="L193" s="245"/>
      <c r="M193" s="246" t="s">
        <v>1</v>
      </c>
      <c r="N193" s="247" t="s">
        <v>40</v>
      </c>
      <c r="O193" s="75"/>
      <c r="P193" s="210">
        <f t="shared" si="11"/>
        <v>0</v>
      </c>
      <c r="Q193" s="210">
        <v>0</v>
      </c>
      <c r="R193" s="210">
        <f t="shared" si="12"/>
        <v>0</v>
      </c>
      <c r="S193" s="210">
        <v>0</v>
      </c>
      <c r="T193" s="211">
        <f t="shared" si="13"/>
        <v>0</v>
      </c>
      <c r="U193" s="34"/>
      <c r="V193" s="34"/>
      <c r="W193" s="34"/>
      <c r="X193" s="34"/>
      <c r="Y193" s="34"/>
      <c r="Z193" s="34"/>
      <c r="AA193" s="34"/>
      <c r="AB193" s="34"/>
      <c r="AC193" s="34"/>
      <c r="AD193" s="34"/>
      <c r="AE193" s="34"/>
      <c r="AR193" s="212" t="s">
        <v>249</v>
      </c>
      <c r="AT193" s="212" t="s">
        <v>271</v>
      </c>
      <c r="AU193" s="212" t="s">
        <v>87</v>
      </c>
      <c r="AY193" s="17" t="s">
        <v>207</v>
      </c>
      <c r="BE193" s="213">
        <f t="shared" si="14"/>
        <v>0</v>
      </c>
      <c r="BF193" s="213">
        <f t="shared" si="15"/>
        <v>0</v>
      </c>
      <c r="BG193" s="213">
        <f t="shared" si="16"/>
        <v>0</v>
      </c>
      <c r="BH193" s="213">
        <f t="shared" si="17"/>
        <v>0</v>
      </c>
      <c r="BI193" s="213">
        <f t="shared" si="18"/>
        <v>0</v>
      </c>
      <c r="BJ193" s="17" t="s">
        <v>87</v>
      </c>
      <c r="BK193" s="213">
        <f t="shared" si="19"/>
        <v>0</v>
      </c>
      <c r="BL193" s="17" t="s">
        <v>213</v>
      </c>
      <c r="BM193" s="212" t="s">
        <v>1290</v>
      </c>
    </row>
    <row r="194" spans="1:65" s="2" customFormat="1" ht="33" customHeight="1">
      <c r="A194" s="34"/>
      <c r="B194" s="35"/>
      <c r="C194" s="200" t="s">
        <v>1395</v>
      </c>
      <c r="D194" s="200" t="s">
        <v>209</v>
      </c>
      <c r="E194" s="201" t="s">
        <v>1611</v>
      </c>
      <c r="F194" s="202" t="s">
        <v>1612</v>
      </c>
      <c r="G194" s="203" t="s">
        <v>268</v>
      </c>
      <c r="H194" s="204">
        <v>19</v>
      </c>
      <c r="I194" s="205"/>
      <c r="J194" s="206">
        <f t="shared" si="10"/>
        <v>0</v>
      </c>
      <c r="K194" s="207"/>
      <c r="L194" s="39"/>
      <c r="M194" s="208" t="s">
        <v>1</v>
      </c>
      <c r="N194" s="209" t="s">
        <v>40</v>
      </c>
      <c r="O194" s="75"/>
      <c r="P194" s="210">
        <f t="shared" si="11"/>
        <v>0</v>
      </c>
      <c r="Q194" s="210">
        <v>0</v>
      </c>
      <c r="R194" s="210">
        <f t="shared" si="12"/>
        <v>0</v>
      </c>
      <c r="S194" s="210">
        <v>0</v>
      </c>
      <c r="T194" s="211">
        <f t="shared" si="13"/>
        <v>0</v>
      </c>
      <c r="U194" s="34"/>
      <c r="V194" s="34"/>
      <c r="W194" s="34"/>
      <c r="X194" s="34"/>
      <c r="Y194" s="34"/>
      <c r="Z194" s="34"/>
      <c r="AA194" s="34"/>
      <c r="AB194" s="34"/>
      <c r="AC194" s="34"/>
      <c r="AD194" s="34"/>
      <c r="AE194" s="34"/>
      <c r="AR194" s="212" t="s">
        <v>213</v>
      </c>
      <c r="AT194" s="212" t="s">
        <v>209</v>
      </c>
      <c r="AU194" s="212" t="s">
        <v>87</v>
      </c>
      <c r="AY194" s="17" t="s">
        <v>207</v>
      </c>
      <c r="BE194" s="213">
        <f t="shared" si="14"/>
        <v>0</v>
      </c>
      <c r="BF194" s="213">
        <f t="shared" si="15"/>
        <v>0</v>
      </c>
      <c r="BG194" s="213">
        <f t="shared" si="16"/>
        <v>0</v>
      </c>
      <c r="BH194" s="213">
        <f t="shared" si="17"/>
        <v>0</v>
      </c>
      <c r="BI194" s="213">
        <f t="shared" si="18"/>
        <v>0</v>
      </c>
      <c r="BJ194" s="17" t="s">
        <v>87</v>
      </c>
      <c r="BK194" s="213">
        <f t="shared" si="19"/>
        <v>0</v>
      </c>
      <c r="BL194" s="17" t="s">
        <v>213</v>
      </c>
      <c r="BM194" s="212" t="s">
        <v>1293</v>
      </c>
    </row>
    <row r="195" spans="1:65" s="2" customFormat="1" ht="21.75" customHeight="1">
      <c r="A195" s="34"/>
      <c r="B195" s="35"/>
      <c r="C195" s="237" t="s">
        <v>1400</v>
      </c>
      <c r="D195" s="237" t="s">
        <v>271</v>
      </c>
      <c r="E195" s="238" t="s">
        <v>1613</v>
      </c>
      <c r="F195" s="239" t="s">
        <v>1614</v>
      </c>
      <c r="G195" s="240" t="s">
        <v>268</v>
      </c>
      <c r="H195" s="241">
        <v>19</v>
      </c>
      <c r="I195" s="242"/>
      <c r="J195" s="243">
        <f t="shared" si="10"/>
        <v>0</v>
      </c>
      <c r="K195" s="244"/>
      <c r="L195" s="245"/>
      <c r="M195" s="246" t="s">
        <v>1</v>
      </c>
      <c r="N195" s="247" t="s">
        <v>40</v>
      </c>
      <c r="O195" s="75"/>
      <c r="P195" s="210">
        <f t="shared" si="11"/>
        <v>0</v>
      </c>
      <c r="Q195" s="210">
        <v>0</v>
      </c>
      <c r="R195" s="210">
        <f t="shared" si="12"/>
        <v>0</v>
      </c>
      <c r="S195" s="210">
        <v>0</v>
      </c>
      <c r="T195" s="211">
        <f t="shared" si="13"/>
        <v>0</v>
      </c>
      <c r="U195" s="34"/>
      <c r="V195" s="34"/>
      <c r="W195" s="34"/>
      <c r="X195" s="34"/>
      <c r="Y195" s="34"/>
      <c r="Z195" s="34"/>
      <c r="AA195" s="34"/>
      <c r="AB195" s="34"/>
      <c r="AC195" s="34"/>
      <c r="AD195" s="34"/>
      <c r="AE195" s="34"/>
      <c r="AR195" s="212" t="s">
        <v>249</v>
      </c>
      <c r="AT195" s="212" t="s">
        <v>271</v>
      </c>
      <c r="AU195" s="212" t="s">
        <v>87</v>
      </c>
      <c r="AY195" s="17" t="s">
        <v>207</v>
      </c>
      <c r="BE195" s="213">
        <f t="shared" si="14"/>
        <v>0</v>
      </c>
      <c r="BF195" s="213">
        <f t="shared" si="15"/>
        <v>0</v>
      </c>
      <c r="BG195" s="213">
        <f t="shared" si="16"/>
        <v>0</v>
      </c>
      <c r="BH195" s="213">
        <f t="shared" si="17"/>
        <v>0</v>
      </c>
      <c r="BI195" s="213">
        <f t="shared" si="18"/>
        <v>0</v>
      </c>
      <c r="BJ195" s="17" t="s">
        <v>87</v>
      </c>
      <c r="BK195" s="213">
        <f t="shared" si="19"/>
        <v>0</v>
      </c>
      <c r="BL195" s="17" t="s">
        <v>213</v>
      </c>
      <c r="BM195" s="212" t="s">
        <v>1296</v>
      </c>
    </row>
    <row r="196" spans="1:65" s="12" customFormat="1" ht="22.8" customHeight="1">
      <c r="B196" s="184"/>
      <c r="C196" s="185"/>
      <c r="D196" s="186" t="s">
        <v>73</v>
      </c>
      <c r="E196" s="198" t="s">
        <v>301</v>
      </c>
      <c r="F196" s="198" t="s">
        <v>302</v>
      </c>
      <c r="G196" s="185"/>
      <c r="H196" s="185"/>
      <c r="I196" s="188"/>
      <c r="J196" s="199">
        <f>BK196</f>
        <v>0</v>
      </c>
      <c r="K196" s="185"/>
      <c r="L196" s="190"/>
      <c r="M196" s="191"/>
      <c r="N196" s="192"/>
      <c r="O196" s="192"/>
      <c r="P196" s="193">
        <f>P197</f>
        <v>0</v>
      </c>
      <c r="Q196" s="192"/>
      <c r="R196" s="193">
        <f>R197</f>
        <v>0</v>
      </c>
      <c r="S196" s="192"/>
      <c r="T196" s="194">
        <f>T197</f>
        <v>0</v>
      </c>
      <c r="AR196" s="195" t="s">
        <v>81</v>
      </c>
      <c r="AT196" s="196" t="s">
        <v>73</v>
      </c>
      <c r="AU196" s="196" t="s">
        <v>81</v>
      </c>
      <c r="AY196" s="195" t="s">
        <v>207</v>
      </c>
      <c r="BK196" s="197">
        <f>BK197</f>
        <v>0</v>
      </c>
    </row>
    <row r="197" spans="1:65" s="2" customFormat="1" ht="33" customHeight="1">
      <c r="A197" s="34"/>
      <c r="B197" s="35"/>
      <c r="C197" s="200" t="s">
        <v>409</v>
      </c>
      <c r="D197" s="200" t="s">
        <v>209</v>
      </c>
      <c r="E197" s="201" t="s">
        <v>1615</v>
      </c>
      <c r="F197" s="202" t="s">
        <v>1616</v>
      </c>
      <c r="G197" s="203" t="s">
        <v>256</v>
      </c>
      <c r="H197" s="204">
        <v>430.209</v>
      </c>
      <c r="I197" s="205"/>
      <c r="J197" s="206">
        <f>ROUND(I197*H197,2)</f>
        <v>0</v>
      </c>
      <c r="K197" s="207"/>
      <c r="L197" s="39"/>
      <c r="M197" s="208" t="s">
        <v>1</v>
      </c>
      <c r="N197" s="209" t="s">
        <v>40</v>
      </c>
      <c r="O197" s="75"/>
      <c r="P197" s="210">
        <f>O197*H197</f>
        <v>0</v>
      </c>
      <c r="Q197" s="210">
        <v>0</v>
      </c>
      <c r="R197" s="210">
        <f>Q197*H197</f>
        <v>0</v>
      </c>
      <c r="S197" s="210">
        <v>0</v>
      </c>
      <c r="T197" s="211">
        <f>S197*H197</f>
        <v>0</v>
      </c>
      <c r="U197" s="34"/>
      <c r="V197" s="34"/>
      <c r="W197" s="34"/>
      <c r="X197" s="34"/>
      <c r="Y197" s="34"/>
      <c r="Z197" s="34"/>
      <c r="AA197" s="34"/>
      <c r="AB197" s="34"/>
      <c r="AC197" s="34"/>
      <c r="AD197" s="34"/>
      <c r="AE197" s="34"/>
      <c r="AR197" s="212" t="s">
        <v>213</v>
      </c>
      <c r="AT197" s="212" t="s">
        <v>209</v>
      </c>
      <c r="AU197" s="212" t="s">
        <v>87</v>
      </c>
      <c r="AY197" s="17" t="s">
        <v>207</v>
      </c>
      <c r="BE197" s="213">
        <f>IF(N197="základná",J197,0)</f>
        <v>0</v>
      </c>
      <c r="BF197" s="213">
        <f>IF(N197="znížená",J197,0)</f>
        <v>0</v>
      </c>
      <c r="BG197" s="213">
        <f>IF(N197="zákl. prenesená",J197,0)</f>
        <v>0</v>
      </c>
      <c r="BH197" s="213">
        <f>IF(N197="zníž. prenesená",J197,0)</f>
        <v>0</v>
      </c>
      <c r="BI197" s="213">
        <f>IF(N197="nulová",J197,0)</f>
        <v>0</v>
      </c>
      <c r="BJ197" s="17" t="s">
        <v>87</v>
      </c>
      <c r="BK197" s="213">
        <f>ROUND(I197*H197,2)</f>
        <v>0</v>
      </c>
      <c r="BL197" s="17" t="s">
        <v>213</v>
      </c>
      <c r="BM197" s="212" t="s">
        <v>1299</v>
      </c>
    </row>
    <row r="198" spans="1:65" s="12" customFormat="1" ht="25.95" customHeight="1">
      <c r="B198" s="184"/>
      <c r="C198" s="185"/>
      <c r="D198" s="186" t="s">
        <v>73</v>
      </c>
      <c r="E198" s="187" t="s">
        <v>307</v>
      </c>
      <c r="F198" s="187" t="s">
        <v>308</v>
      </c>
      <c r="G198" s="185"/>
      <c r="H198" s="185"/>
      <c r="I198" s="188"/>
      <c r="J198" s="189">
        <f>BK198</f>
        <v>0</v>
      </c>
      <c r="K198" s="185"/>
      <c r="L198" s="190"/>
      <c r="M198" s="191"/>
      <c r="N198" s="192"/>
      <c r="O198" s="192"/>
      <c r="P198" s="193">
        <f>P199</f>
        <v>0</v>
      </c>
      <c r="Q198" s="192"/>
      <c r="R198" s="193">
        <f>R199</f>
        <v>0</v>
      </c>
      <c r="S198" s="192"/>
      <c r="T198" s="194">
        <f>T199</f>
        <v>0</v>
      </c>
      <c r="AR198" s="195" t="s">
        <v>87</v>
      </c>
      <c r="AT198" s="196" t="s">
        <v>73</v>
      </c>
      <c r="AU198" s="196" t="s">
        <v>74</v>
      </c>
      <c r="AY198" s="195" t="s">
        <v>207</v>
      </c>
      <c r="BK198" s="197">
        <f>BK199</f>
        <v>0</v>
      </c>
    </row>
    <row r="199" spans="1:65" s="12" customFormat="1" ht="22.8" customHeight="1">
      <c r="B199" s="184"/>
      <c r="C199" s="185"/>
      <c r="D199" s="186" t="s">
        <v>73</v>
      </c>
      <c r="E199" s="198" t="s">
        <v>320</v>
      </c>
      <c r="F199" s="198" t="s">
        <v>1617</v>
      </c>
      <c r="G199" s="185"/>
      <c r="H199" s="185"/>
      <c r="I199" s="188"/>
      <c r="J199" s="199">
        <f>BK199</f>
        <v>0</v>
      </c>
      <c r="K199" s="185"/>
      <c r="L199" s="190"/>
      <c r="M199" s="191"/>
      <c r="N199" s="192"/>
      <c r="O199" s="192"/>
      <c r="P199" s="193">
        <f>P200</f>
        <v>0</v>
      </c>
      <c r="Q199" s="192"/>
      <c r="R199" s="193">
        <f>R200</f>
        <v>0</v>
      </c>
      <c r="S199" s="192"/>
      <c r="T199" s="194">
        <f>T200</f>
        <v>0</v>
      </c>
      <c r="AR199" s="195" t="s">
        <v>87</v>
      </c>
      <c r="AT199" s="196" t="s">
        <v>73</v>
      </c>
      <c r="AU199" s="196" t="s">
        <v>81</v>
      </c>
      <c r="AY199" s="195" t="s">
        <v>207</v>
      </c>
      <c r="BK199" s="197">
        <f>BK200</f>
        <v>0</v>
      </c>
    </row>
    <row r="200" spans="1:65" s="2" customFormat="1" ht="16.5" customHeight="1">
      <c r="A200" s="34"/>
      <c r="B200" s="35"/>
      <c r="C200" s="200" t="s">
        <v>466</v>
      </c>
      <c r="D200" s="200" t="s">
        <v>209</v>
      </c>
      <c r="E200" s="201" t="s">
        <v>1618</v>
      </c>
      <c r="F200" s="202" t="s">
        <v>1619</v>
      </c>
      <c r="G200" s="203" t="s">
        <v>268</v>
      </c>
      <c r="H200" s="204">
        <v>5</v>
      </c>
      <c r="I200" s="205"/>
      <c r="J200" s="206">
        <f>ROUND(I200*H200,2)</f>
        <v>0</v>
      </c>
      <c r="K200" s="207"/>
      <c r="L200" s="39"/>
      <c r="M200" s="248" t="s">
        <v>1</v>
      </c>
      <c r="N200" s="249" t="s">
        <v>40</v>
      </c>
      <c r="O200" s="250"/>
      <c r="P200" s="251">
        <f>O200*H200</f>
        <v>0</v>
      </c>
      <c r="Q200" s="251">
        <v>0</v>
      </c>
      <c r="R200" s="251">
        <f>Q200*H200</f>
        <v>0</v>
      </c>
      <c r="S200" s="251">
        <v>0</v>
      </c>
      <c r="T200" s="252">
        <f>S200*H200</f>
        <v>0</v>
      </c>
      <c r="U200" s="34"/>
      <c r="V200" s="34"/>
      <c r="W200" s="34"/>
      <c r="X200" s="34"/>
      <c r="Y200" s="34"/>
      <c r="Z200" s="34"/>
      <c r="AA200" s="34"/>
      <c r="AB200" s="34"/>
      <c r="AC200" s="34"/>
      <c r="AD200" s="34"/>
      <c r="AE200" s="34"/>
      <c r="AR200" s="212" t="s">
        <v>288</v>
      </c>
      <c r="AT200" s="212" t="s">
        <v>209</v>
      </c>
      <c r="AU200" s="212" t="s">
        <v>87</v>
      </c>
      <c r="AY200" s="17" t="s">
        <v>207</v>
      </c>
      <c r="BE200" s="213">
        <f>IF(N200="základná",J200,0)</f>
        <v>0</v>
      </c>
      <c r="BF200" s="213">
        <f>IF(N200="znížená",J200,0)</f>
        <v>0</v>
      </c>
      <c r="BG200" s="213">
        <f>IF(N200="zákl. prenesená",J200,0)</f>
        <v>0</v>
      </c>
      <c r="BH200" s="213">
        <f>IF(N200="zníž. prenesená",J200,0)</f>
        <v>0</v>
      </c>
      <c r="BI200" s="213">
        <f>IF(N200="nulová",J200,0)</f>
        <v>0</v>
      </c>
      <c r="BJ200" s="17" t="s">
        <v>87</v>
      </c>
      <c r="BK200" s="213">
        <f>ROUND(I200*H200,2)</f>
        <v>0</v>
      </c>
      <c r="BL200" s="17" t="s">
        <v>288</v>
      </c>
      <c r="BM200" s="212" t="s">
        <v>1302</v>
      </c>
    </row>
    <row r="201" spans="1:65" s="2" customFormat="1" ht="6.9" customHeight="1">
      <c r="A201" s="34"/>
      <c r="B201" s="58"/>
      <c r="C201" s="59"/>
      <c r="D201" s="59"/>
      <c r="E201" s="59"/>
      <c r="F201" s="59"/>
      <c r="G201" s="59"/>
      <c r="H201" s="59"/>
      <c r="I201" s="59"/>
      <c r="J201" s="59"/>
      <c r="K201" s="59"/>
      <c r="L201" s="39"/>
      <c r="M201" s="34"/>
      <c r="O201" s="34"/>
      <c r="P201" s="34"/>
      <c r="Q201" s="34"/>
      <c r="R201" s="34"/>
      <c r="S201" s="34"/>
      <c r="T201" s="34"/>
      <c r="U201" s="34"/>
      <c r="V201" s="34"/>
      <c r="W201" s="34"/>
      <c r="X201" s="34"/>
      <c r="Y201" s="34"/>
      <c r="Z201" s="34"/>
      <c r="AA201" s="34"/>
      <c r="AB201" s="34"/>
      <c r="AC201" s="34"/>
      <c r="AD201" s="34"/>
      <c r="AE201" s="34"/>
    </row>
  </sheetData>
  <sheetProtection algorithmName="SHA-512" hashValue="/yI94KsTK7ATDx89BD8mu1iuvwgT2YNcJJZ3sDoKV6YqFJGO/uUih63KShScKkcBMI9TMQxsAg1OnD9YuCk+dA==" saltValue="ZQ/V5UxhRMiun+Y0G6gKckNbxlTN77s0IVJ88lp0mCR/nNZ9H/FH4dGdw/wu/uHJo+pK5jCKReV10wGFu08uJw==" spinCount="100000" sheet="1" objects="1" scenarios="1" formatColumns="0" formatRows="0" autoFilter="0"/>
  <autoFilter ref="C127:K200"/>
  <mergeCells count="12">
    <mergeCell ref="E120:H120"/>
    <mergeCell ref="L2:V2"/>
    <mergeCell ref="E85:H85"/>
    <mergeCell ref="E87:H87"/>
    <mergeCell ref="E89:H89"/>
    <mergeCell ref="E116:H116"/>
    <mergeCell ref="E118:H118"/>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56"/>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145</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1487</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1620</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ROUND(J129,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ROUND((SUM(BE129:BE255)),  2)</f>
        <v>0</v>
      </c>
      <c r="G35" s="135"/>
      <c r="H35" s="135"/>
      <c r="I35" s="136">
        <v>0.2</v>
      </c>
      <c r="J35" s="134">
        <f>ROUND(((SUM(BE129:BE255))*I35),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ROUND((SUM(BF129:BF255)),  2)</f>
        <v>0</v>
      </c>
      <c r="G36" s="135"/>
      <c r="H36" s="135"/>
      <c r="I36" s="136">
        <v>0.2</v>
      </c>
      <c r="J36" s="134">
        <f>ROUND(((SUM(BF129:BF255))*I36),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ROUND((SUM(BG129:BG255)),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ROUND((SUM(BH129:BH255)),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ROUND((SUM(BI129:BI255)),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1487</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04-2 - Automatické zavlažovanie</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J129</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1621</v>
      </c>
      <c r="E99" s="164"/>
      <c r="F99" s="164"/>
      <c r="G99" s="164"/>
      <c r="H99" s="164"/>
      <c r="I99" s="164"/>
      <c r="J99" s="165">
        <f>J130</f>
        <v>0</v>
      </c>
      <c r="K99" s="162"/>
      <c r="L99" s="166"/>
    </row>
    <row r="100" spans="1:47" s="9" customFormat="1" ht="24.9" customHeight="1">
      <c r="B100" s="161"/>
      <c r="C100" s="162"/>
      <c r="D100" s="163" t="s">
        <v>1622</v>
      </c>
      <c r="E100" s="164"/>
      <c r="F100" s="164"/>
      <c r="G100" s="164"/>
      <c r="H100" s="164"/>
      <c r="I100" s="164"/>
      <c r="J100" s="165">
        <f>J138</f>
        <v>0</v>
      </c>
      <c r="K100" s="162"/>
      <c r="L100" s="166"/>
    </row>
    <row r="101" spans="1:47" s="9" customFormat="1" ht="24.9" customHeight="1">
      <c r="B101" s="161"/>
      <c r="C101" s="162"/>
      <c r="D101" s="163" t="s">
        <v>1623</v>
      </c>
      <c r="E101" s="164"/>
      <c r="F101" s="164"/>
      <c r="G101" s="164"/>
      <c r="H101" s="164"/>
      <c r="I101" s="164"/>
      <c r="J101" s="165">
        <f>J153</f>
        <v>0</v>
      </c>
      <c r="K101" s="162"/>
      <c r="L101" s="166"/>
    </row>
    <row r="102" spans="1:47" s="9" customFormat="1" ht="24.9" customHeight="1">
      <c r="B102" s="161"/>
      <c r="C102" s="162"/>
      <c r="D102" s="163" t="s">
        <v>1624</v>
      </c>
      <c r="E102" s="164"/>
      <c r="F102" s="164"/>
      <c r="G102" s="164"/>
      <c r="H102" s="164"/>
      <c r="I102" s="164"/>
      <c r="J102" s="165">
        <f>J162</f>
        <v>0</v>
      </c>
      <c r="K102" s="162"/>
      <c r="L102" s="166"/>
    </row>
    <row r="103" spans="1:47" s="9" customFormat="1" ht="24.9" customHeight="1">
      <c r="B103" s="161"/>
      <c r="C103" s="162"/>
      <c r="D103" s="163" t="s">
        <v>1625</v>
      </c>
      <c r="E103" s="164"/>
      <c r="F103" s="164"/>
      <c r="G103" s="164"/>
      <c r="H103" s="164"/>
      <c r="I103" s="164"/>
      <c r="J103" s="165">
        <f>J172</f>
        <v>0</v>
      </c>
      <c r="K103" s="162"/>
      <c r="L103" s="166"/>
    </row>
    <row r="104" spans="1:47" s="9" customFormat="1" ht="24.9" customHeight="1">
      <c r="B104" s="161"/>
      <c r="C104" s="162"/>
      <c r="D104" s="163" t="s">
        <v>1626</v>
      </c>
      <c r="E104" s="164"/>
      <c r="F104" s="164"/>
      <c r="G104" s="164"/>
      <c r="H104" s="164"/>
      <c r="I104" s="164"/>
      <c r="J104" s="165">
        <f>J196</f>
        <v>0</v>
      </c>
      <c r="K104" s="162"/>
      <c r="L104" s="166"/>
    </row>
    <row r="105" spans="1:47" s="9" customFormat="1" ht="24.9" customHeight="1">
      <c r="B105" s="161"/>
      <c r="C105" s="162"/>
      <c r="D105" s="163" t="s">
        <v>1627</v>
      </c>
      <c r="E105" s="164"/>
      <c r="F105" s="164"/>
      <c r="G105" s="164"/>
      <c r="H105" s="164"/>
      <c r="I105" s="164"/>
      <c r="J105" s="165">
        <f>J199</f>
        <v>0</v>
      </c>
      <c r="K105" s="162"/>
      <c r="L105" s="166"/>
    </row>
    <row r="106" spans="1:47" s="9" customFormat="1" ht="24.9" customHeight="1">
      <c r="B106" s="161"/>
      <c r="C106" s="162"/>
      <c r="D106" s="163" t="s">
        <v>1628</v>
      </c>
      <c r="E106" s="164"/>
      <c r="F106" s="164"/>
      <c r="G106" s="164"/>
      <c r="H106" s="164"/>
      <c r="I106" s="164"/>
      <c r="J106" s="165">
        <f>J220</f>
        <v>0</v>
      </c>
      <c r="K106" s="162"/>
      <c r="L106" s="166"/>
    </row>
    <row r="107" spans="1:47" s="9" customFormat="1" ht="24.9" customHeight="1">
      <c r="B107" s="161"/>
      <c r="C107" s="162"/>
      <c r="D107" s="163" t="s">
        <v>1629</v>
      </c>
      <c r="E107" s="164"/>
      <c r="F107" s="164"/>
      <c r="G107" s="164"/>
      <c r="H107" s="164"/>
      <c r="I107" s="164"/>
      <c r="J107" s="165">
        <f>J247</f>
        <v>0</v>
      </c>
      <c r="K107" s="162"/>
      <c r="L107" s="166"/>
    </row>
    <row r="108" spans="1:47" s="2" customFormat="1" ht="21.75" customHeight="1">
      <c r="A108" s="34"/>
      <c r="B108" s="35"/>
      <c r="C108" s="36"/>
      <c r="D108" s="36"/>
      <c r="E108" s="36"/>
      <c r="F108" s="36"/>
      <c r="G108" s="36"/>
      <c r="H108" s="36"/>
      <c r="I108" s="36"/>
      <c r="J108" s="36"/>
      <c r="K108" s="36"/>
      <c r="L108" s="55"/>
      <c r="S108" s="34"/>
      <c r="T108" s="34"/>
      <c r="U108" s="34"/>
      <c r="V108" s="34"/>
      <c r="W108" s="34"/>
      <c r="X108" s="34"/>
      <c r="Y108" s="34"/>
      <c r="Z108" s="34"/>
      <c r="AA108" s="34"/>
      <c r="AB108" s="34"/>
      <c r="AC108" s="34"/>
      <c r="AD108" s="34"/>
      <c r="AE108" s="34"/>
    </row>
    <row r="109" spans="1:47" s="2" customFormat="1" ht="6.9" customHeight="1">
      <c r="A109" s="34"/>
      <c r="B109" s="58"/>
      <c r="C109" s="59"/>
      <c r="D109" s="59"/>
      <c r="E109" s="59"/>
      <c r="F109" s="59"/>
      <c r="G109" s="59"/>
      <c r="H109" s="59"/>
      <c r="I109" s="59"/>
      <c r="J109" s="59"/>
      <c r="K109" s="59"/>
      <c r="L109" s="55"/>
      <c r="S109" s="34"/>
      <c r="T109" s="34"/>
      <c r="U109" s="34"/>
      <c r="V109" s="34"/>
      <c r="W109" s="34"/>
      <c r="X109" s="34"/>
      <c r="Y109" s="34"/>
      <c r="Z109" s="34"/>
      <c r="AA109" s="34"/>
      <c r="AB109" s="34"/>
      <c r="AC109" s="34"/>
      <c r="AD109" s="34"/>
      <c r="AE109" s="34"/>
    </row>
    <row r="113" spans="1:31" s="2" customFormat="1" ht="6.9" customHeight="1">
      <c r="A113" s="34"/>
      <c r="B113" s="60"/>
      <c r="C113" s="61"/>
      <c r="D113" s="61"/>
      <c r="E113" s="61"/>
      <c r="F113" s="61"/>
      <c r="G113" s="61"/>
      <c r="H113" s="61"/>
      <c r="I113" s="61"/>
      <c r="J113" s="61"/>
      <c r="K113" s="61"/>
      <c r="L113" s="55"/>
      <c r="S113" s="34"/>
      <c r="T113" s="34"/>
      <c r="U113" s="34"/>
      <c r="V113" s="34"/>
      <c r="W113" s="34"/>
      <c r="X113" s="34"/>
      <c r="Y113" s="34"/>
      <c r="Z113" s="34"/>
      <c r="AA113" s="34"/>
      <c r="AB113" s="34"/>
      <c r="AC113" s="34"/>
      <c r="AD113" s="34"/>
      <c r="AE113" s="34"/>
    </row>
    <row r="114" spans="1:31" s="2" customFormat="1" ht="24.9" customHeight="1">
      <c r="A114" s="34"/>
      <c r="B114" s="35"/>
      <c r="C114" s="23" t="s">
        <v>193</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31" s="2" customFormat="1" ht="6.9" customHeight="1">
      <c r="A115" s="34"/>
      <c r="B115" s="35"/>
      <c r="C115" s="36"/>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31" s="2" customFormat="1" ht="12" customHeight="1">
      <c r="A116" s="34"/>
      <c r="B116" s="35"/>
      <c r="C116" s="29" t="s">
        <v>15</v>
      </c>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31" s="2" customFormat="1" ht="16.5" customHeight="1">
      <c r="A117" s="34"/>
      <c r="B117" s="35"/>
      <c r="C117" s="36"/>
      <c r="D117" s="36"/>
      <c r="E117" s="314" t="str">
        <f>E7</f>
        <v>Verejný cintorín - vstupná časť</v>
      </c>
      <c r="F117" s="315"/>
      <c r="G117" s="315"/>
      <c r="H117" s="315"/>
      <c r="I117" s="36"/>
      <c r="J117" s="36"/>
      <c r="K117" s="36"/>
      <c r="L117" s="55"/>
      <c r="S117" s="34"/>
      <c r="T117" s="34"/>
      <c r="U117" s="34"/>
      <c r="V117" s="34"/>
      <c r="W117" s="34"/>
      <c r="X117" s="34"/>
      <c r="Y117" s="34"/>
      <c r="Z117" s="34"/>
      <c r="AA117" s="34"/>
      <c r="AB117" s="34"/>
      <c r="AC117" s="34"/>
      <c r="AD117" s="34"/>
      <c r="AE117" s="34"/>
    </row>
    <row r="118" spans="1:31" s="1" customFormat="1" ht="12" customHeight="1">
      <c r="B118" s="21"/>
      <c r="C118" s="29" t="s">
        <v>175</v>
      </c>
      <c r="D118" s="22"/>
      <c r="E118" s="22"/>
      <c r="F118" s="22"/>
      <c r="G118" s="22"/>
      <c r="H118" s="22"/>
      <c r="I118" s="22"/>
      <c r="J118" s="22"/>
      <c r="K118" s="22"/>
      <c r="L118" s="20"/>
    </row>
    <row r="119" spans="1:31" s="2" customFormat="1" ht="16.5" customHeight="1">
      <c r="A119" s="34"/>
      <c r="B119" s="35"/>
      <c r="C119" s="36"/>
      <c r="D119" s="36"/>
      <c r="E119" s="314" t="s">
        <v>1487</v>
      </c>
      <c r="F119" s="313"/>
      <c r="G119" s="313"/>
      <c r="H119" s="313"/>
      <c r="I119" s="36"/>
      <c r="J119" s="36"/>
      <c r="K119" s="36"/>
      <c r="L119" s="55"/>
      <c r="S119" s="34"/>
      <c r="T119" s="34"/>
      <c r="U119" s="34"/>
      <c r="V119" s="34"/>
      <c r="W119" s="34"/>
      <c r="X119" s="34"/>
      <c r="Y119" s="34"/>
      <c r="Z119" s="34"/>
      <c r="AA119" s="34"/>
      <c r="AB119" s="34"/>
      <c r="AC119" s="34"/>
      <c r="AD119" s="34"/>
      <c r="AE119" s="34"/>
    </row>
    <row r="120" spans="1:31" s="2" customFormat="1" ht="12" customHeight="1">
      <c r="A120" s="34"/>
      <c r="B120" s="35"/>
      <c r="C120" s="29" t="s">
        <v>177</v>
      </c>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31" s="2" customFormat="1" ht="16.5" customHeight="1">
      <c r="A121" s="34"/>
      <c r="B121" s="35"/>
      <c r="C121" s="36"/>
      <c r="D121" s="36"/>
      <c r="E121" s="310" t="str">
        <f>E11</f>
        <v>04-2 - Automatické zavlažovanie</v>
      </c>
      <c r="F121" s="313"/>
      <c r="G121" s="313"/>
      <c r="H121" s="313"/>
      <c r="I121" s="36"/>
      <c r="J121" s="36"/>
      <c r="K121" s="36"/>
      <c r="L121" s="55"/>
      <c r="S121" s="34"/>
      <c r="T121" s="34"/>
      <c r="U121" s="34"/>
      <c r="V121" s="34"/>
      <c r="W121" s="34"/>
      <c r="X121" s="34"/>
      <c r="Y121" s="34"/>
      <c r="Z121" s="34"/>
      <c r="AA121" s="34"/>
      <c r="AB121" s="34"/>
      <c r="AC121" s="34"/>
      <c r="AD121" s="34"/>
      <c r="AE121" s="34"/>
    </row>
    <row r="122" spans="1:31"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31" s="2" customFormat="1" ht="12" customHeight="1">
      <c r="A123" s="34"/>
      <c r="B123" s="35"/>
      <c r="C123" s="29" t="s">
        <v>19</v>
      </c>
      <c r="D123" s="36"/>
      <c r="E123" s="36"/>
      <c r="F123" s="27" t="str">
        <f>F14</f>
        <v>Rastislavova 83, Košice</v>
      </c>
      <c r="G123" s="36"/>
      <c r="H123" s="36"/>
      <c r="I123" s="29" t="s">
        <v>21</v>
      </c>
      <c r="J123" s="70">
        <f>IF(J14="","",J14)</f>
        <v>44676</v>
      </c>
      <c r="K123" s="36"/>
      <c r="L123" s="55"/>
      <c r="S123" s="34"/>
      <c r="T123" s="34"/>
      <c r="U123" s="34"/>
      <c r="V123" s="34"/>
      <c r="W123" s="34"/>
      <c r="X123" s="34"/>
      <c r="Y123" s="34"/>
      <c r="Z123" s="34"/>
      <c r="AA123" s="34"/>
      <c r="AB123" s="34"/>
      <c r="AC123" s="34"/>
      <c r="AD123" s="34"/>
      <c r="AE123" s="34"/>
    </row>
    <row r="124" spans="1:31" s="2" customFormat="1" ht="6.9"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31" s="2" customFormat="1" ht="40.049999999999997" customHeight="1">
      <c r="A125" s="34"/>
      <c r="B125" s="35"/>
      <c r="C125" s="29" t="s">
        <v>22</v>
      </c>
      <c r="D125" s="36"/>
      <c r="E125" s="36"/>
      <c r="F125" s="27" t="str">
        <f>E17</f>
        <v>Mesto Košice, Tr.SNP48/A, Košice</v>
      </c>
      <c r="G125" s="36"/>
      <c r="H125" s="36"/>
      <c r="I125" s="29" t="s">
        <v>28</v>
      </c>
      <c r="J125" s="32" t="str">
        <f>E23</f>
        <v>STOA architekti s.r.o., Slovenská 28, Prešov</v>
      </c>
      <c r="K125" s="36"/>
      <c r="L125" s="55"/>
      <c r="S125" s="34"/>
      <c r="T125" s="34"/>
      <c r="U125" s="34"/>
      <c r="V125" s="34"/>
      <c r="W125" s="34"/>
      <c r="X125" s="34"/>
      <c r="Y125" s="34"/>
      <c r="Z125" s="34"/>
      <c r="AA125" s="34"/>
      <c r="AB125" s="34"/>
      <c r="AC125" s="34"/>
      <c r="AD125" s="34"/>
      <c r="AE125" s="34"/>
    </row>
    <row r="126" spans="1:31" s="2" customFormat="1" ht="15.15" customHeight="1">
      <c r="A126" s="34"/>
      <c r="B126" s="35"/>
      <c r="C126" s="29" t="s">
        <v>26</v>
      </c>
      <c r="D126" s="36"/>
      <c r="E126" s="36"/>
      <c r="F126" s="27" t="str">
        <f>IF(E20="","",E20)</f>
        <v>Vyplň údaj</v>
      </c>
      <c r="G126" s="36"/>
      <c r="H126" s="36"/>
      <c r="I126" s="29" t="s">
        <v>31</v>
      </c>
      <c r="J126" s="32" t="str">
        <f>E26</f>
        <v>ing. Ľ. Šáriczká</v>
      </c>
      <c r="K126" s="36"/>
      <c r="L126" s="55"/>
      <c r="S126" s="34"/>
      <c r="T126" s="34"/>
      <c r="U126" s="34"/>
      <c r="V126" s="34"/>
      <c r="W126" s="34"/>
      <c r="X126" s="34"/>
      <c r="Y126" s="34"/>
      <c r="Z126" s="34"/>
      <c r="AA126" s="34"/>
      <c r="AB126" s="34"/>
      <c r="AC126" s="34"/>
      <c r="AD126" s="34"/>
      <c r="AE126" s="34"/>
    </row>
    <row r="127" spans="1:31" s="2" customFormat="1" ht="10.35" customHeight="1">
      <c r="A127" s="34"/>
      <c r="B127" s="35"/>
      <c r="C127" s="36"/>
      <c r="D127" s="36"/>
      <c r="E127" s="36"/>
      <c r="F127" s="36"/>
      <c r="G127" s="36"/>
      <c r="H127" s="36"/>
      <c r="I127" s="36"/>
      <c r="J127" s="36"/>
      <c r="K127" s="36"/>
      <c r="L127" s="55"/>
      <c r="S127" s="34"/>
      <c r="T127" s="34"/>
      <c r="U127" s="34"/>
      <c r="V127" s="34"/>
      <c r="W127" s="34"/>
      <c r="X127" s="34"/>
      <c r="Y127" s="34"/>
      <c r="Z127" s="34"/>
      <c r="AA127" s="34"/>
      <c r="AB127" s="34"/>
      <c r="AC127" s="34"/>
      <c r="AD127" s="34"/>
      <c r="AE127" s="34"/>
    </row>
    <row r="128" spans="1:31" s="11" customFormat="1" ht="29.25" customHeight="1">
      <c r="A128" s="172"/>
      <c r="B128" s="173"/>
      <c r="C128" s="174" t="s">
        <v>194</v>
      </c>
      <c r="D128" s="175" t="s">
        <v>59</v>
      </c>
      <c r="E128" s="175" t="s">
        <v>55</v>
      </c>
      <c r="F128" s="175" t="s">
        <v>56</v>
      </c>
      <c r="G128" s="175" t="s">
        <v>195</v>
      </c>
      <c r="H128" s="175" t="s">
        <v>196</v>
      </c>
      <c r="I128" s="175" t="s">
        <v>197</v>
      </c>
      <c r="J128" s="176" t="s">
        <v>181</v>
      </c>
      <c r="K128" s="177" t="s">
        <v>198</v>
      </c>
      <c r="L128" s="178"/>
      <c r="M128" s="79" t="s">
        <v>1</v>
      </c>
      <c r="N128" s="80" t="s">
        <v>38</v>
      </c>
      <c r="O128" s="80" t="s">
        <v>199</v>
      </c>
      <c r="P128" s="80" t="s">
        <v>200</v>
      </c>
      <c r="Q128" s="80" t="s">
        <v>201</v>
      </c>
      <c r="R128" s="80" t="s">
        <v>202</v>
      </c>
      <c r="S128" s="80" t="s">
        <v>203</v>
      </c>
      <c r="T128" s="81" t="s">
        <v>204</v>
      </c>
      <c r="U128" s="172"/>
      <c r="V128" s="172"/>
      <c r="W128" s="172"/>
      <c r="X128" s="172"/>
      <c r="Y128" s="172"/>
      <c r="Z128" s="172"/>
      <c r="AA128" s="172"/>
      <c r="AB128" s="172"/>
      <c r="AC128" s="172"/>
      <c r="AD128" s="172"/>
      <c r="AE128" s="172"/>
    </row>
    <row r="129" spans="1:65" s="2" customFormat="1" ht="22.8" customHeight="1">
      <c r="A129" s="34"/>
      <c r="B129" s="35"/>
      <c r="C129" s="86" t="s">
        <v>182</v>
      </c>
      <c r="D129" s="36"/>
      <c r="E129" s="36"/>
      <c r="F129" s="36"/>
      <c r="G129" s="36"/>
      <c r="H129" s="36"/>
      <c r="I129" s="36"/>
      <c r="J129" s="179">
        <f>BK129</f>
        <v>0</v>
      </c>
      <c r="K129" s="36"/>
      <c r="L129" s="39"/>
      <c r="M129" s="82"/>
      <c r="N129" s="180"/>
      <c r="O129" s="83"/>
      <c r="P129" s="181">
        <f>P130+P138+P153+P162+P172+P196+P199+P220+P247</f>
        <v>0</v>
      </c>
      <c r="Q129" s="83"/>
      <c r="R129" s="181">
        <f>R130+R138+R153+R162+R172+R196+R199+R220+R247</f>
        <v>0</v>
      </c>
      <c r="S129" s="83"/>
      <c r="T129" s="182">
        <f>T130+T138+T153+T162+T172+T196+T199+T220+T247</f>
        <v>0</v>
      </c>
      <c r="U129" s="34"/>
      <c r="V129" s="34"/>
      <c r="W129" s="34"/>
      <c r="X129" s="34"/>
      <c r="Y129" s="34"/>
      <c r="Z129" s="34"/>
      <c r="AA129" s="34"/>
      <c r="AB129" s="34"/>
      <c r="AC129" s="34"/>
      <c r="AD129" s="34"/>
      <c r="AE129" s="34"/>
      <c r="AT129" s="17" t="s">
        <v>73</v>
      </c>
      <c r="AU129" s="17" t="s">
        <v>183</v>
      </c>
      <c r="BK129" s="183">
        <f>BK130+BK138+BK153+BK162+BK172+BK196+BK199+BK220+BK247</f>
        <v>0</v>
      </c>
    </row>
    <row r="130" spans="1:65" s="12" customFormat="1" ht="25.95" customHeight="1">
      <c r="B130" s="184"/>
      <c r="C130" s="185"/>
      <c r="D130" s="186" t="s">
        <v>73</v>
      </c>
      <c r="E130" s="187" t="s">
        <v>1630</v>
      </c>
      <c r="F130" s="187" t="s">
        <v>1630</v>
      </c>
      <c r="G130" s="185"/>
      <c r="H130" s="185"/>
      <c r="I130" s="188"/>
      <c r="J130" s="189">
        <f>BK130</f>
        <v>0</v>
      </c>
      <c r="K130" s="185"/>
      <c r="L130" s="190"/>
      <c r="M130" s="191"/>
      <c r="N130" s="192"/>
      <c r="O130" s="192"/>
      <c r="P130" s="193">
        <f>SUM(P131:P137)</f>
        <v>0</v>
      </c>
      <c r="Q130" s="192"/>
      <c r="R130" s="193">
        <f>SUM(R131:R137)</f>
        <v>0</v>
      </c>
      <c r="S130" s="192"/>
      <c r="T130" s="194">
        <f>SUM(T131:T137)</f>
        <v>0</v>
      </c>
      <c r="AR130" s="195" t="s">
        <v>81</v>
      </c>
      <c r="AT130" s="196" t="s">
        <v>73</v>
      </c>
      <c r="AU130" s="196" t="s">
        <v>74</v>
      </c>
      <c r="AY130" s="195" t="s">
        <v>207</v>
      </c>
      <c r="BK130" s="197">
        <f>SUM(BK131:BK137)</f>
        <v>0</v>
      </c>
    </row>
    <row r="131" spans="1:65" s="2" customFormat="1" ht="16.5" customHeight="1">
      <c r="A131" s="34"/>
      <c r="B131" s="35"/>
      <c r="C131" s="237" t="s">
        <v>74</v>
      </c>
      <c r="D131" s="237" t="s">
        <v>271</v>
      </c>
      <c r="E131" s="238" t="s">
        <v>1631</v>
      </c>
      <c r="F131" s="239" t="s">
        <v>1632</v>
      </c>
      <c r="G131" s="240" t="s">
        <v>268</v>
      </c>
      <c r="H131" s="241">
        <v>30</v>
      </c>
      <c r="I131" s="242"/>
      <c r="J131" s="243">
        <f t="shared" ref="J131:J137" si="0">ROUND(I131*H131,2)</f>
        <v>0</v>
      </c>
      <c r="K131" s="244"/>
      <c r="L131" s="245"/>
      <c r="M131" s="246" t="s">
        <v>1</v>
      </c>
      <c r="N131" s="247" t="s">
        <v>40</v>
      </c>
      <c r="O131" s="75"/>
      <c r="P131" s="210">
        <f t="shared" ref="P131:P137" si="1">O131*H131</f>
        <v>0</v>
      </c>
      <c r="Q131" s="210">
        <v>0</v>
      </c>
      <c r="R131" s="210">
        <f t="shared" ref="R131:R137" si="2">Q131*H131</f>
        <v>0</v>
      </c>
      <c r="S131" s="210">
        <v>0</v>
      </c>
      <c r="T131" s="211">
        <f t="shared" ref="T131:T137" si="3">S131*H131</f>
        <v>0</v>
      </c>
      <c r="U131" s="34"/>
      <c r="V131" s="34"/>
      <c r="W131" s="34"/>
      <c r="X131" s="34"/>
      <c r="Y131" s="34"/>
      <c r="Z131" s="34"/>
      <c r="AA131" s="34"/>
      <c r="AB131" s="34"/>
      <c r="AC131" s="34"/>
      <c r="AD131" s="34"/>
      <c r="AE131" s="34"/>
      <c r="AR131" s="212" t="s">
        <v>249</v>
      </c>
      <c r="AT131" s="212" t="s">
        <v>271</v>
      </c>
      <c r="AU131" s="212" t="s">
        <v>81</v>
      </c>
      <c r="AY131" s="17" t="s">
        <v>207</v>
      </c>
      <c r="BE131" s="213">
        <f t="shared" ref="BE131:BE137" si="4">IF(N131="základná",J131,0)</f>
        <v>0</v>
      </c>
      <c r="BF131" s="213">
        <f t="shared" ref="BF131:BF137" si="5">IF(N131="znížená",J131,0)</f>
        <v>0</v>
      </c>
      <c r="BG131" s="213">
        <f t="shared" ref="BG131:BG137" si="6">IF(N131="zákl. prenesená",J131,0)</f>
        <v>0</v>
      </c>
      <c r="BH131" s="213">
        <f t="shared" ref="BH131:BH137" si="7">IF(N131="zníž. prenesená",J131,0)</f>
        <v>0</v>
      </c>
      <c r="BI131" s="213">
        <f t="shared" ref="BI131:BI137" si="8">IF(N131="nulová",J131,0)</f>
        <v>0</v>
      </c>
      <c r="BJ131" s="17" t="s">
        <v>87</v>
      </c>
      <c r="BK131" s="213">
        <f t="shared" ref="BK131:BK137" si="9">ROUND(I131*H131,2)</f>
        <v>0</v>
      </c>
      <c r="BL131" s="17" t="s">
        <v>213</v>
      </c>
      <c r="BM131" s="212" t="s">
        <v>87</v>
      </c>
    </row>
    <row r="132" spans="1:65" s="2" customFormat="1" ht="16.5" customHeight="1">
      <c r="A132" s="34"/>
      <c r="B132" s="35"/>
      <c r="C132" s="237" t="s">
        <v>74</v>
      </c>
      <c r="D132" s="237" t="s">
        <v>271</v>
      </c>
      <c r="E132" s="238" t="s">
        <v>1633</v>
      </c>
      <c r="F132" s="239" t="s">
        <v>1634</v>
      </c>
      <c r="G132" s="240" t="s">
        <v>268</v>
      </c>
      <c r="H132" s="241">
        <v>30</v>
      </c>
      <c r="I132" s="242"/>
      <c r="J132" s="243">
        <f t="shared" si="0"/>
        <v>0</v>
      </c>
      <c r="K132" s="244"/>
      <c r="L132" s="245"/>
      <c r="M132" s="246" t="s">
        <v>1</v>
      </c>
      <c r="N132" s="247"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249</v>
      </c>
      <c r="AT132" s="212" t="s">
        <v>271</v>
      </c>
      <c r="AU132" s="212" t="s">
        <v>81</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213</v>
      </c>
    </row>
    <row r="133" spans="1:65" s="2" customFormat="1" ht="16.5" customHeight="1">
      <c r="A133" s="34"/>
      <c r="B133" s="35"/>
      <c r="C133" s="237" t="s">
        <v>74</v>
      </c>
      <c r="D133" s="237" t="s">
        <v>271</v>
      </c>
      <c r="E133" s="238" t="s">
        <v>1635</v>
      </c>
      <c r="F133" s="239" t="s">
        <v>1636</v>
      </c>
      <c r="G133" s="240" t="s">
        <v>268</v>
      </c>
      <c r="H133" s="241">
        <v>24</v>
      </c>
      <c r="I133" s="242"/>
      <c r="J133" s="243">
        <f t="shared" si="0"/>
        <v>0</v>
      </c>
      <c r="K133" s="244"/>
      <c r="L133" s="245"/>
      <c r="M133" s="246" t="s">
        <v>1</v>
      </c>
      <c r="N133" s="247"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249</v>
      </c>
      <c r="AT133" s="212" t="s">
        <v>271</v>
      </c>
      <c r="AU133" s="212" t="s">
        <v>81</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235</v>
      </c>
    </row>
    <row r="134" spans="1:65" s="2" customFormat="1" ht="16.5" customHeight="1">
      <c r="A134" s="34"/>
      <c r="B134" s="35"/>
      <c r="C134" s="237" t="s">
        <v>74</v>
      </c>
      <c r="D134" s="237" t="s">
        <v>271</v>
      </c>
      <c r="E134" s="238" t="s">
        <v>1637</v>
      </c>
      <c r="F134" s="239" t="s">
        <v>1638</v>
      </c>
      <c r="G134" s="240" t="s">
        <v>268</v>
      </c>
      <c r="H134" s="241">
        <v>1</v>
      </c>
      <c r="I134" s="242"/>
      <c r="J134" s="243">
        <f t="shared" si="0"/>
        <v>0</v>
      </c>
      <c r="K134" s="244"/>
      <c r="L134" s="245"/>
      <c r="M134" s="246" t="s">
        <v>1</v>
      </c>
      <c r="N134" s="247"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249</v>
      </c>
      <c r="AT134" s="212" t="s">
        <v>271</v>
      </c>
      <c r="AU134" s="212" t="s">
        <v>81</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249</v>
      </c>
    </row>
    <row r="135" spans="1:65" s="2" customFormat="1" ht="16.5" customHeight="1">
      <c r="A135" s="34"/>
      <c r="B135" s="35"/>
      <c r="C135" s="237" t="s">
        <v>74</v>
      </c>
      <c r="D135" s="237" t="s">
        <v>271</v>
      </c>
      <c r="E135" s="238" t="s">
        <v>1639</v>
      </c>
      <c r="F135" s="239" t="s">
        <v>1640</v>
      </c>
      <c r="G135" s="240" t="s">
        <v>268</v>
      </c>
      <c r="H135" s="241">
        <v>10</v>
      </c>
      <c r="I135" s="242"/>
      <c r="J135" s="243">
        <f t="shared" si="0"/>
        <v>0</v>
      </c>
      <c r="K135" s="244"/>
      <c r="L135" s="245"/>
      <c r="M135" s="246" t="s">
        <v>1</v>
      </c>
      <c r="N135" s="247"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249</v>
      </c>
      <c r="AT135" s="212" t="s">
        <v>271</v>
      </c>
      <c r="AU135" s="212" t="s">
        <v>81</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259</v>
      </c>
    </row>
    <row r="136" spans="1:65" s="2" customFormat="1" ht="16.5" customHeight="1">
      <c r="A136" s="34"/>
      <c r="B136" s="35"/>
      <c r="C136" s="237" t="s">
        <v>74</v>
      </c>
      <c r="D136" s="237" t="s">
        <v>271</v>
      </c>
      <c r="E136" s="238" t="s">
        <v>1641</v>
      </c>
      <c r="F136" s="239" t="s">
        <v>1642</v>
      </c>
      <c r="G136" s="240" t="s">
        <v>268</v>
      </c>
      <c r="H136" s="241">
        <v>30</v>
      </c>
      <c r="I136" s="242"/>
      <c r="J136" s="243">
        <f t="shared" si="0"/>
        <v>0</v>
      </c>
      <c r="K136" s="244"/>
      <c r="L136" s="245"/>
      <c r="M136" s="246" t="s">
        <v>1</v>
      </c>
      <c r="N136" s="247"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249</v>
      </c>
      <c r="AT136" s="212" t="s">
        <v>271</v>
      </c>
      <c r="AU136" s="212" t="s">
        <v>81</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270</v>
      </c>
    </row>
    <row r="137" spans="1:65" s="2" customFormat="1" ht="16.5" customHeight="1">
      <c r="A137" s="34"/>
      <c r="B137" s="35"/>
      <c r="C137" s="237" t="s">
        <v>74</v>
      </c>
      <c r="D137" s="237" t="s">
        <v>271</v>
      </c>
      <c r="E137" s="238" t="s">
        <v>1643</v>
      </c>
      <c r="F137" s="239" t="s">
        <v>1644</v>
      </c>
      <c r="G137" s="240" t="s">
        <v>268</v>
      </c>
      <c r="H137" s="241">
        <v>10</v>
      </c>
      <c r="I137" s="242"/>
      <c r="J137" s="243">
        <f t="shared" si="0"/>
        <v>0</v>
      </c>
      <c r="K137" s="244"/>
      <c r="L137" s="245"/>
      <c r="M137" s="246" t="s">
        <v>1</v>
      </c>
      <c r="N137" s="247"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249</v>
      </c>
      <c r="AT137" s="212" t="s">
        <v>271</v>
      </c>
      <c r="AU137" s="212" t="s">
        <v>81</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280</v>
      </c>
    </row>
    <row r="138" spans="1:65" s="12" customFormat="1" ht="25.95" customHeight="1">
      <c r="B138" s="184"/>
      <c r="C138" s="185"/>
      <c r="D138" s="186" t="s">
        <v>73</v>
      </c>
      <c r="E138" s="187" t="s">
        <v>1645</v>
      </c>
      <c r="F138" s="187" t="s">
        <v>1645</v>
      </c>
      <c r="G138" s="185"/>
      <c r="H138" s="185"/>
      <c r="I138" s="188"/>
      <c r="J138" s="189">
        <f>BK138</f>
        <v>0</v>
      </c>
      <c r="K138" s="185"/>
      <c r="L138" s="190"/>
      <c r="M138" s="191"/>
      <c r="N138" s="192"/>
      <c r="O138" s="192"/>
      <c r="P138" s="193">
        <f>SUM(P139:P152)</f>
        <v>0</v>
      </c>
      <c r="Q138" s="192"/>
      <c r="R138" s="193">
        <f>SUM(R139:R152)</f>
        <v>0</v>
      </c>
      <c r="S138" s="192"/>
      <c r="T138" s="194">
        <f>SUM(T139:T152)</f>
        <v>0</v>
      </c>
      <c r="AR138" s="195" t="s">
        <v>81</v>
      </c>
      <c r="AT138" s="196" t="s">
        <v>73</v>
      </c>
      <c r="AU138" s="196" t="s">
        <v>74</v>
      </c>
      <c r="AY138" s="195" t="s">
        <v>207</v>
      </c>
      <c r="BK138" s="197">
        <f>SUM(BK139:BK152)</f>
        <v>0</v>
      </c>
    </row>
    <row r="139" spans="1:65" s="2" customFormat="1" ht="21.75" customHeight="1">
      <c r="A139" s="34"/>
      <c r="B139" s="35"/>
      <c r="C139" s="237" t="s">
        <v>74</v>
      </c>
      <c r="D139" s="237" t="s">
        <v>271</v>
      </c>
      <c r="E139" s="238" t="s">
        <v>1646</v>
      </c>
      <c r="F139" s="239" t="s">
        <v>1647</v>
      </c>
      <c r="G139" s="240" t="s">
        <v>268</v>
      </c>
      <c r="H139" s="241">
        <v>5</v>
      </c>
      <c r="I139" s="242"/>
      <c r="J139" s="243">
        <f t="shared" ref="J139:J152" si="10">ROUND(I139*H139,2)</f>
        <v>0</v>
      </c>
      <c r="K139" s="244"/>
      <c r="L139" s="245"/>
      <c r="M139" s="246" t="s">
        <v>1</v>
      </c>
      <c r="N139" s="247" t="s">
        <v>40</v>
      </c>
      <c r="O139" s="75"/>
      <c r="P139" s="210">
        <f t="shared" ref="P139:P152" si="11">O139*H139</f>
        <v>0</v>
      </c>
      <c r="Q139" s="210">
        <v>0</v>
      </c>
      <c r="R139" s="210">
        <f t="shared" ref="R139:R152" si="12">Q139*H139</f>
        <v>0</v>
      </c>
      <c r="S139" s="210">
        <v>0</v>
      </c>
      <c r="T139" s="211">
        <f t="shared" ref="T139:T152" si="13">S139*H139</f>
        <v>0</v>
      </c>
      <c r="U139" s="34"/>
      <c r="V139" s="34"/>
      <c r="W139" s="34"/>
      <c r="X139" s="34"/>
      <c r="Y139" s="34"/>
      <c r="Z139" s="34"/>
      <c r="AA139" s="34"/>
      <c r="AB139" s="34"/>
      <c r="AC139" s="34"/>
      <c r="AD139" s="34"/>
      <c r="AE139" s="34"/>
      <c r="AR139" s="212" t="s">
        <v>249</v>
      </c>
      <c r="AT139" s="212" t="s">
        <v>271</v>
      </c>
      <c r="AU139" s="212" t="s">
        <v>81</v>
      </c>
      <c r="AY139" s="17" t="s">
        <v>207</v>
      </c>
      <c r="BE139" s="213">
        <f t="shared" ref="BE139:BE152" si="14">IF(N139="základná",J139,0)</f>
        <v>0</v>
      </c>
      <c r="BF139" s="213">
        <f t="shared" ref="BF139:BF152" si="15">IF(N139="znížená",J139,0)</f>
        <v>0</v>
      </c>
      <c r="BG139" s="213">
        <f t="shared" ref="BG139:BG152" si="16">IF(N139="zákl. prenesená",J139,0)</f>
        <v>0</v>
      </c>
      <c r="BH139" s="213">
        <f t="shared" ref="BH139:BH152" si="17">IF(N139="zníž. prenesená",J139,0)</f>
        <v>0</v>
      </c>
      <c r="BI139" s="213">
        <f t="shared" ref="BI139:BI152" si="18">IF(N139="nulová",J139,0)</f>
        <v>0</v>
      </c>
      <c r="BJ139" s="17" t="s">
        <v>87</v>
      </c>
      <c r="BK139" s="213">
        <f t="shared" ref="BK139:BK152" si="19">ROUND(I139*H139,2)</f>
        <v>0</v>
      </c>
      <c r="BL139" s="17" t="s">
        <v>213</v>
      </c>
      <c r="BM139" s="212" t="s">
        <v>288</v>
      </c>
    </row>
    <row r="140" spans="1:65" s="2" customFormat="1" ht="21.75" customHeight="1">
      <c r="A140" s="34"/>
      <c r="B140" s="35"/>
      <c r="C140" s="237" t="s">
        <v>74</v>
      </c>
      <c r="D140" s="237" t="s">
        <v>271</v>
      </c>
      <c r="E140" s="238" t="s">
        <v>1648</v>
      </c>
      <c r="F140" s="239" t="s">
        <v>1649</v>
      </c>
      <c r="G140" s="240" t="s">
        <v>268</v>
      </c>
      <c r="H140" s="241">
        <v>11</v>
      </c>
      <c r="I140" s="242"/>
      <c r="J140" s="243">
        <f t="shared" si="10"/>
        <v>0</v>
      </c>
      <c r="K140" s="244"/>
      <c r="L140" s="245"/>
      <c r="M140" s="246" t="s">
        <v>1</v>
      </c>
      <c r="N140" s="247" t="s">
        <v>40</v>
      </c>
      <c r="O140" s="75"/>
      <c r="P140" s="210">
        <f t="shared" si="11"/>
        <v>0</v>
      </c>
      <c r="Q140" s="210">
        <v>0</v>
      </c>
      <c r="R140" s="210">
        <f t="shared" si="12"/>
        <v>0</v>
      </c>
      <c r="S140" s="210">
        <v>0</v>
      </c>
      <c r="T140" s="211">
        <f t="shared" si="13"/>
        <v>0</v>
      </c>
      <c r="U140" s="34"/>
      <c r="V140" s="34"/>
      <c r="W140" s="34"/>
      <c r="X140" s="34"/>
      <c r="Y140" s="34"/>
      <c r="Z140" s="34"/>
      <c r="AA140" s="34"/>
      <c r="AB140" s="34"/>
      <c r="AC140" s="34"/>
      <c r="AD140" s="34"/>
      <c r="AE140" s="34"/>
      <c r="AR140" s="212" t="s">
        <v>249</v>
      </c>
      <c r="AT140" s="212" t="s">
        <v>271</v>
      </c>
      <c r="AU140" s="212" t="s">
        <v>81</v>
      </c>
      <c r="AY140" s="17" t="s">
        <v>207</v>
      </c>
      <c r="BE140" s="213">
        <f t="shared" si="14"/>
        <v>0</v>
      </c>
      <c r="BF140" s="213">
        <f t="shared" si="15"/>
        <v>0</v>
      </c>
      <c r="BG140" s="213">
        <f t="shared" si="16"/>
        <v>0</v>
      </c>
      <c r="BH140" s="213">
        <f t="shared" si="17"/>
        <v>0</v>
      </c>
      <c r="BI140" s="213">
        <f t="shared" si="18"/>
        <v>0</v>
      </c>
      <c r="BJ140" s="17" t="s">
        <v>87</v>
      </c>
      <c r="BK140" s="213">
        <f t="shared" si="19"/>
        <v>0</v>
      </c>
      <c r="BL140" s="17" t="s">
        <v>213</v>
      </c>
      <c r="BM140" s="212" t="s">
        <v>297</v>
      </c>
    </row>
    <row r="141" spans="1:65" s="2" customFormat="1" ht="24.15" customHeight="1">
      <c r="A141" s="34"/>
      <c r="B141" s="35"/>
      <c r="C141" s="237" t="s">
        <v>74</v>
      </c>
      <c r="D141" s="237" t="s">
        <v>271</v>
      </c>
      <c r="E141" s="238" t="s">
        <v>1650</v>
      </c>
      <c r="F141" s="239" t="s">
        <v>1651</v>
      </c>
      <c r="G141" s="240" t="s">
        <v>268</v>
      </c>
      <c r="H141" s="241">
        <v>1</v>
      </c>
      <c r="I141" s="242"/>
      <c r="J141" s="243">
        <f t="shared" si="10"/>
        <v>0</v>
      </c>
      <c r="K141" s="244"/>
      <c r="L141" s="245"/>
      <c r="M141" s="246" t="s">
        <v>1</v>
      </c>
      <c r="N141" s="247" t="s">
        <v>40</v>
      </c>
      <c r="O141" s="75"/>
      <c r="P141" s="210">
        <f t="shared" si="11"/>
        <v>0</v>
      </c>
      <c r="Q141" s="210">
        <v>0</v>
      </c>
      <c r="R141" s="210">
        <f t="shared" si="12"/>
        <v>0</v>
      </c>
      <c r="S141" s="210">
        <v>0</v>
      </c>
      <c r="T141" s="211">
        <f t="shared" si="13"/>
        <v>0</v>
      </c>
      <c r="U141" s="34"/>
      <c r="V141" s="34"/>
      <c r="W141" s="34"/>
      <c r="X141" s="34"/>
      <c r="Y141" s="34"/>
      <c r="Z141" s="34"/>
      <c r="AA141" s="34"/>
      <c r="AB141" s="34"/>
      <c r="AC141" s="34"/>
      <c r="AD141" s="34"/>
      <c r="AE141" s="34"/>
      <c r="AR141" s="212" t="s">
        <v>249</v>
      </c>
      <c r="AT141" s="212" t="s">
        <v>271</v>
      </c>
      <c r="AU141" s="212" t="s">
        <v>81</v>
      </c>
      <c r="AY141" s="17" t="s">
        <v>207</v>
      </c>
      <c r="BE141" s="213">
        <f t="shared" si="14"/>
        <v>0</v>
      </c>
      <c r="BF141" s="213">
        <f t="shared" si="15"/>
        <v>0</v>
      </c>
      <c r="BG141" s="213">
        <f t="shared" si="16"/>
        <v>0</v>
      </c>
      <c r="BH141" s="213">
        <f t="shared" si="17"/>
        <v>0</v>
      </c>
      <c r="BI141" s="213">
        <f t="shared" si="18"/>
        <v>0</v>
      </c>
      <c r="BJ141" s="17" t="s">
        <v>87</v>
      </c>
      <c r="BK141" s="213">
        <f t="shared" si="19"/>
        <v>0</v>
      </c>
      <c r="BL141" s="17" t="s">
        <v>213</v>
      </c>
      <c r="BM141" s="212" t="s">
        <v>7</v>
      </c>
    </row>
    <row r="142" spans="1:65" s="2" customFormat="1" ht="21.75" customHeight="1">
      <c r="A142" s="34"/>
      <c r="B142" s="35"/>
      <c r="C142" s="237" t="s">
        <v>74</v>
      </c>
      <c r="D142" s="237" t="s">
        <v>271</v>
      </c>
      <c r="E142" s="238" t="s">
        <v>1652</v>
      </c>
      <c r="F142" s="239" t="s">
        <v>1653</v>
      </c>
      <c r="G142" s="240" t="s">
        <v>268</v>
      </c>
      <c r="H142" s="241">
        <v>5</v>
      </c>
      <c r="I142" s="242"/>
      <c r="J142" s="243">
        <f t="shared" si="10"/>
        <v>0</v>
      </c>
      <c r="K142" s="244"/>
      <c r="L142" s="245"/>
      <c r="M142" s="246" t="s">
        <v>1</v>
      </c>
      <c r="N142" s="247" t="s">
        <v>40</v>
      </c>
      <c r="O142" s="75"/>
      <c r="P142" s="210">
        <f t="shared" si="11"/>
        <v>0</v>
      </c>
      <c r="Q142" s="210">
        <v>0</v>
      </c>
      <c r="R142" s="210">
        <f t="shared" si="12"/>
        <v>0</v>
      </c>
      <c r="S142" s="210">
        <v>0</v>
      </c>
      <c r="T142" s="211">
        <f t="shared" si="13"/>
        <v>0</v>
      </c>
      <c r="U142" s="34"/>
      <c r="V142" s="34"/>
      <c r="W142" s="34"/>
      <c r="X142" s="34"/>
      <c r="Y142" s="34"/>
      <c r="Z142" s="34"/>
      <c r="AA142" s="34"/>
      <c r="AB142" s="34"/>
      <c r="AC142" s="34"/>
      <c r="AD142" s="34"/>
      <c r="AE142" s="34"/>
      <c r="AR142" s="212" t="s">
        <v>249</v>
      </c>
      <c r="AT142" s="212" t="s">
        <v>271</v>
      </c>
      <c r="AU142" s="212" t="s">
        <v>81</v>
      </c>
      <c r="AY142" s="17" t="s">
        <v>207</v>
      </c>
      <c r="BE142" s="213">
        <f t="shared" si="14"/>
        <v>0</v>
      </c>
      <c r="BF142" s="213">
        <f t="shared" si="15"/>
        <v>0</v>
      </c>
      <c r="BG142" s="213">
        <f t="shared" si="16"/>
        <v>0</v>
      </c>
      <c r="BH142" s="213">
        <f t="shared" si="17"/>
        <v>0</v>
      </c>
      <c r="BI142" s="213">
        <f t="shared" si="18"/>
        <v>0</v>
      </c>
      <c r="BJ142" s="17" t="s">
        <v>87</v>
      </c>
      <c r="BK142" s="213">
        <f t="shared" si="19"/>
        <v>0</v>
      </c>
      <c r="BL142" s="17" t="s">
        <v>213</v>
      </c>
      <c r="BM142" s="212" t="s">
        <v>322</v>
      </c>
    </row>
    <row r="143" spans="1:65" s="2" customFormat="1" ht="16.5" customHeight="1">
      <c r="A143" s="34"/>
      <c r="B143" s="35"/>
      <c r="C143" s="237" t="s">
        <v>74</v>
      </c>
      <c r="D143" s="237" t="s">
        <v>271</v>
      </c>
      <c r="E143" s="238" t="s">
        <v>1654</v>
      </c>
      <c r="F143" s="239" t="s">
        <v>1655</v>
      </c>
      <c r="G143" s="240" t="s">
        <v>268</v>
      </c>
      <c r="H143" s="241">
        <v>9</v>
      </c>
      <c r="I143" s="242"/>
      <c r="J143" s="243">
        <f t="shared" si="10"/>
        <v>0</v>
      </c>
      <c r="K143" s="244"/>
      <c r="L143" s="245"/>
      <c r="M143" s="246" t="s">
        <v>1</v>
      </c>
      <c r="N143" s="247" t="s">
        <v>40</v>
      </c>
      <c r="O143" s="75"/>
      <c r="P143" s="210">
        <f t="shared" si="11"/>
        <v>0</v>
      </c>
      <c r="Q143" s="210">
        <v>0</v>
      </c>
      <c r="R143" s="210">
        <f t="shared" si="12"/>
        <v>0</v>
      </c>
      <c r="S143" s="210">
        <v>0</v>
      </c>
      <c r="T143" s="211">
        <f t="shared" si="13"/>
        <v>0</v>
      </c>
      <c r="U143" s="34"/>
      <c r="V143" s="34"/>
      <c r="W143" s="34"/>
      <c r="X143" s="34"/>
      <c r="Y143" s="34"/>
      <c r="Z143" s="34"/>
      <c r="AA143" s="34"/>
      <c r="AB143" s="34"/>
      <c r="AC143" s="34"/>
      <c r="AD143" s="34"/>
      <c r="AE143" s="34"/>
      <c r="AR143" s="212" t="s">
        <v>249</v>
      </c>
      <c r="AT143" s="212" t="s">
        <v>271</v>
      </c>
      <c r="AU143" s="212" t="s">
        <v>81</v>
      </c>
      <c r="AY143" s="17" t="s">
        <v>207</v>
      </c>
      <c r="BE143" s="213">
        <f t="shared" si="14"/>
        <v>0</v>
      </c>
      <c r="BF143" s="213">
        <f t="shared" si="15"/>
        <v>0</v>
      </c>
      <c r="BG143" s="213">
        <f t="shared" si="16"/>
        <v>0</v>
      </c>
      <c r="BH143" s="213">
        <f t="shared" si="17"/>
        <v>0</v>
      </c>
      <c r="BI143" s="213">
        <f t="shared" si="18"/>
        <v>0</v>
      </c>
      <c r="BJ143" s="17" t="s">
        <v>87</v>
      </c>
      <c r="BK143" s="213">
        <f t="shared" si="19"/>
        <v>0</v>
      </c>
      <c r="BL143" s="17" t="s">
        <v>213</v>
      </c>
      <c r="BM143" s="212" t="s">
        <v>331</v>
      </c>
    </row>
    <row r="144" spans="1:65" s="2" customFormat="1" ht="16.5" customHeight="1">
      <c r="A144" s="34"/>
      <c r="B144" s="35"/>
      <c r="C144" s="237" t="s">
        <v>74</v>
      </c>
      <c r="D144" s="237" t="s">
        <v>271</v>
      </c>
      <c r="E144" s="238" t="s">
        <v>1656</v>
      </c>
      <c r="F144" s="239" t="s">
        <v>1657</v>
      </c>
      <c r="G144" s="240" t="s">
        <v>268</v>
      </c>
      <c r="H144" s="241">
        <v>3</v>
      </c>
      <c r="I144" s="242"/>
      <c r="J144" s="243">
        <f t="shared" si="10"/>
        <v>0</v>
      </c>
      <c r="K144" s="244"/>
      <c r="L144" s="245"/>
      <c r="M144" s="246" t="s">
        <v>1</v>
      </c>
      <c r="N144" s="247" t="s">
        <v>40</v>
      </c>
      <c r="O144" s="75"/>
      <c r="P144" s="210">
        <f t="shared" si="11"/>
        <v>0</v>
      </c>
      <c r="Q144" s="210">
        <v>0</v>
      </c>
      <c r="R144" s="210">
        <f t="shared" si="12"/>
        <v>0</v>
      </c>
      <c r="S144" s="210">
        <v>0</v>
      </c>
      <c r="T144" s="211">
        <f t="shared" si="13"/>
        <v>0</v>
      </c>
      <c r="U144" s="34"/>
      <c r="V144" s="34"/>
      <c r="W144" s="34"/>
      <c r="X144" s="34"/>
      <c r="Y144" s="34"/>
      <c r="Z144" s="34"/>
      <c r="AA144" s="34"/>
      <c r="AB144" s="34"/>
      <c r="AC144" s="34"/>
      <c r="AD144" s="34"/>
      <c r="AE144" s="34"/>
      <c r="AR144" s="212" t="s">
        <v>249</v>
      </c>
      <c r="AT144" s="212" t="s">
        <v>271</v>
      </c>
      <c r="AU144" s="212" t="s">
        <v>81</v>
      </c>
      <c r="AY144" s="17" t="s">
        <v>207</v>
      </c>
      <c r="BE144" s="213">
        <f t="shared" si="14"/>
        <v>0</v>
      </c>
      <c r="BF144" s="213">
        <f t="shared" si="15"/>
        <v>0</v>
      </c>
      <c r="BG144" s="213">
        <f t="shared" si="16"/>
        <v>0</v>
      </c>
      <c r="BH144" s="213">
        <f t="shared" si="17"/>
        <v>0</v>
      </c>
      <c r="BI144" s="213">
        <f t="shared" si="18"/>
        <v>0</v>
      </c>
      <c r="BJ144" s="17" t="s">
        <v>87</v>
      </c>
      <c r="BK144" s="213">
        <f t="shared" si="19"/>
        <v>0</v>
      </c>
      <c r="BL144" s="17" t="s">
        <v>213</v>
      </c>
      <c r="BM144" s="212" t="s">
        <v>340</v>
      </c>
    </row>
    <row r="145" spans="1:65" s="2" customFormat="1" ht="21.75" customHeight="1">
      <c r="A145" s="34"/>
      <c r="B145" s="35"/>
      <c r="C145" s="237" t="s">
        <v>74</v>
      </c>
      <c r="D145" s="237" t="s">
        <v>271</v>
      </c>
      <c r="E145" s="238" t="s">
        <v>1658</v>
      </c>
      <c r="F145" s="239" t="s">
        <v>1659</v>
      </c>
      <c r="G145" s="240" t="s">
        <v>268</v>
      </c>
      <c r="H145" s="241">
        <v>9</v>
      </c>
      <c r="I145" s="242"/>
      <c r="J145" s="243">
        <f t="shared" si="10"/>
        <v>0</v>
      </c>
      <c r="K145" s="244"/>
      <c r="L145" s="245"/>
      <c r="M145" s="246" t="s">
        <v>1</v>
      </c>
      <c r="N145" s="247" t="s">
        <v>40</v>
      </c>
      <c r="O145" s="75"/>
      <c r="P145" s="210">
        <f t="shared" si="11"/>
        <v>0</v>
      </c>
      <c r="Q145" s="210">
        <v>0</v>
      </c>
      <c r="R145" s="210">
        <f t="shared" si="12"/>
        <v>0</v>
      </c>
      <c r="S145" s="210">
        <v>0</v>
      </c>
      <c r="T145" s="211">
        <f t="shared" si="13"/>
        <v>0</v>
      </c>
      <c r="U145" s="34"/>
      <c r="V145" s="34"/>
      <c r="W145" s="34"/>
      <c r="X145" s="34"/>
      <c r="Y145" s="34"/>
      <c r="Z145" s="34"/>
      <c r="AA145" s="34"/>
      <c r="AB145" s="34"/>
      <c r="AC145" s="34"/>
      <c r="AD145" s="34"/>
      <c r="AE145" s="34"/>
      <c r="AR145" s="212" t="s">
        <v>249</v>
      </c>
      <c r="AT145" s="212" t="s">
        <v>271</v>
      </c>
      <c r="AU145" s="212" t="s">
        <v>81</v>
      </c>
      <c r="AY145" s="17" t="s">
        <v>207</v>
      </c>
      <c r="BE145" s="213">
        <f t="shared" si="14"/>
        <v>0</v>
      </c>
      <c r="BF145" s="213">
        <f t="shared" si="15"/>
        <v>0</v>
      </c>
      <c r="BG145" s="213">
        <f t="shared" si="16"/>
        <v>0</v>
      </c>
      <c r="BH145" s="213">
        <f t="shared" si="17"/>
        <v>0</v>
      </c>
      <c r="BI145" s="213">
        <f t="shared" si="18"/>
        <v>0</v>
      </c>
      <c r="BJ145" s="17" t="s">
        <v>87</v>
      </c>
      <c r="BK145" s="213">
        <f t="shared" si="19"/>
        <v>0</v>
      </c>
      <c r="BL145" s="17" t="s">
        <v>213</v>
      </c>
      <c r="BM145" s="212" t="s">
        <v>385</v>
      </c>
    </row>
    <row r="146" spans="1:65" s="2" customFormat="1" ht="16.5" customHeight="1">
      <c r="A146" s="34"/>
      <c r="B146" s="35"/>
      <c r="C146" s="237" t="s">
        <v>74</v>
      </c>
      <c r="D146" s="237" t="s">
        <v>271</v>
      </c>
      <c r="E146" s="238" t="s">
        <v>1660</v>
      </c>
      <c r="F146" s="239" t="s">
        <v>1661</v>
      </c>
      <c r="G146" s="240" t="s">
        <v>268</v>
      </c>
      <c r="H146" s="241">
        <v>100</v>
      </c>
      <c r="I146" s="242"/>
      <c r="J146" s="243">
        <f t="shared" si="10"/>
        <v>0</v>
      </c>
      <c r="K146" s="244"/>
      <c r="L146" s="245"/>
      <c r="M146" s="246" t="s">
        <v>1</v>
      </c>
      <c r="N146" s="247" t="s">
        <v>40</v>
      </c>
      <c r="O146" s="75"/>
      <c r="P146" s="210">
        <f t="shared" si="11"/>
        <v>0</v>
      </c>
      <c r="Q146" s="210">
        <v>0</v>
      </c>
      <c r="R146" s="210">
        <f t="shared" si="12"/>
        <v>0</v>
      </c>
      <c r="S146" s="210">
        <v>0</v>
      </c>
      <c r="T146" s="211">
        <f t="shared" si="13"/>
        <v>0</v>
      </c>
      <c r="U146" s="34"/>
      <c r="V146" s="34"/>
      <c r="W146" s="34"/>
      <c r="X146" s="34"/>
      <c r="Y146" s="34"/>
      <c r="Z146" s="34"/>
      <c r="AA146" s="34"/>
      <c r="AB146" s="34"/>
      <c r="AC146" s="34"/>
      <c r="AD146" s="34"/>
      <c r="AE146" s="34"/>
      <c r="AR146" s="212" t="s">
        <v>249</v>
      </c>
      <c r="AT146" s="212" t="s">
        <v>271</v>
      </c>
      <c r="AU146" s="212" t="s">
        <v>81</v>
      </c>
      <c r="AY146" s="17" t="s">
        <v>207</v>
      </c>
      <c r="BE146" s="213">
        <f t="shared" si="14"/>
        <v>0</v>
      </c>
      <c r="BF146" s="213">
        <f t="shared" si="15"/>
        <v>0</v>
      </c>
      <c r="BG146" s="213">
        <f t="shared" si="16"/>
        <v>0</v>
      </c>
      <c r="BH146" s="213">
        <f t="shared" si="17"/>
        <v>0</v>
      </c>
      <c r="BI146" s="213">
        <f t="shared" si="18"/>
        <v>0</v>
      </c>
      <c r="BJ146" s="17" t="s">
        <v>87</v>
      </c>
      <c r="BK146" s="213">
        <f t="shared" si="19"/>
        <v>0</v>
      </c>
      <c r="BL146" s="17" t="s">
        <v>213</v>
      </c>
      <c r="BM146" s="212" t="s">
        <v>388</v>
      </c>
    </row>
    <row r="147" spans="1:65" s="2" customFormat="1" ht="16.5" customHeight="1">
      <c r="A147" s="34"/>
      <c r="B147" s="35"/>
      <c r="C147" s="237" t="s">
        <v>74</v>
      </c>
      <c r="D147" s="237" t="s">
        <v>271</v>
      </c>
      <c r="E147" s="238" t="s">
        <v>1662</v>
      </c>
      <c r="F147" s="239" t="s">
        <v>1663</v>
      </c>
      <c r="G147" s="240" t="s">
        <v>268</v>
      </c>
      <c r="H147" s="241">
        <v>20</v>
      </c>
      <c r="I147" s="242"/>
      <c r="J147" s="243">
        <f t="shared" si="10"/>
        <v>0</v>
      </c>
      <c r="K147" s="244"/>
      <c r="L147" s="245"/>
      <c r="M147" s="246" t="s">
        <v>1</v>
      </c>
      <c r="N147" s="247" t="s">
        <v>40</v>
      </c>
      <c r="O147" s="75"/>
      <c r="P147" s="210">
        <f t="shared" si="11"/>
        <v>0</v>
      </c>
      <c r="Q147" s="210">
        <v>0</v>
      </c>
      <c r="R147" s="210">
        <f t="shared" si="12"/>
        <v>0</v>
      </c>
      <c r="S147" s="210">
        <v>0</v>
      </c>
      <c r="T147" s="211">
        <f t="shared" si="13"/>
        <v>0</v>
      </c>
      <c r="U147" s="34"/>
      <c r="V147" s="34"/>
      <c r="W147" s="34"/>
      <c r="X147" s="34"/>
      <c r="Y147" s="34"/>
      <c r="Z147" s="34"/>
      <c r="AA147" s="34"/>
      <c r="AB147" s="34"/>
      <c r="AC147" s="34"/>
      <c r="AD147" s="34"/>
      <c r="AE147" s="34"/>
      <c r="AR147" s="212" t="s">
        <v>249</v>
      </c>
      <c r="AT147" s="212" t="s">
        <v>271</v>
      </c>
      <c r="AU147" s="212" t="s">
        <v>81</v>
      </c>
      <c r="AY147" s="17" t="s">
        <v>207</v>
      </c>
      <c r="BE147" s="213">
        <f t="shared" si="14"/>
        <v>0</v>
      </c>
      <c r="BF147" s="213">
        <f t="shared" si="15"/>
        <v>0</v>
      </c>
      <c r="BG147" s="213">
        <f t="shared" si="16"/>
        <v>0</v>
      </c>
      <c r="BH147" s="213">
        <f t="shared" si="17"/>
        <v>0</v>
      </c>
      <c r="BI147" s="213">
        <f t="shared" si="18"/>
        <v>0</v>
      </c>
      <c r="BJ147" s="17" t="s">
        <v>87</v>
      </c>
      <c r="BK147" s="213">
        <f t="shared" si="19"/>
        <v>0</v>
      </c>
      <c r="BL147" s="17" t="s">
        <v>213</v>
      </c>
      <c r="BM147" s="212" t="s">
        <v>338</v>
      </c>
    </row>
    <row r="148" spans="1:65" s="2" customFormat="1" ht="16.5" customHeight="1">
      <c r="A148" s="34"/>
      <c r="B148" s="35"/>
      <c r="C148" s="237" t="s">
        <v>74</v>
      </c>
      <c r="D148" s="237" t="s">
        <v>271</v>
      </c>
      <c r="E148" s="238" t="s">
        <v>1664</v>
      </c>
      <c r="F148" s="239" t="s">
        <v>1665</v>
      </c>
      <c r="G148" s="240" t="s">
        <v>268</v>
      </c>
      <c r="H148" s="241">
        <v>19</v>
      </c>
      <c r="I148" s="242"/>
      <c r="J148" s="243">
        <f t="shared" si="10"/>
        <v>0</v>
      </c>
      <c r="K148" s="244"/>
      <c r="L148" s="245"/>
      <c r="M148" s="246" t="s">
        <v>1</v>
      </c>
      <c r="N148" s="247" t="s">
        <v>40</v>
      </c>
      <c r="O148" s="75"/>
      <c r="P148" s="210">
        <f t="shared" si="11"/>
        <v>0</v>
      </c>
      <c r="Q148" s="210">
        <v>0</v>
      </c>
      <c r="R148" s="210">
        <f t="shared" si="12"/>
        <v>0</v>
      </c>
      <c r="S148" s="210">
        <v>0</v>
      </c>
      <c r="T148" s="211">
        <f t="shared" si="13"/>
        <v>0</v>
      </c>
      <c r="U148" s="34"/>
      <c r="V148" s="34"/>
      <c r="W148" s="34"/>
      <c r="X148" s="34"/>
      <c r="Y148" s="34"/>
      <c r="Z148" s="34"/>
      <c r="AA148" s="34"/>
      <c r="AB148" s="34"/>
      <c r="AC148" s="34"/>
      <c r="AD148" s="34"/>
      <c r="AE148" s="34"/>
      <c r="AR148" s="212" t="s">
        <v>249</v>
      </c>
      <c r="AT148" s="212" t="s">
        <v>271</v>
      </c>
      <c r="AU148" s="212" t="s">
        <v>81</v>
      </c>
      <c r="AY148" s="17" t="s">
        <v>207</v>
      </c>
      <c r="BE148" s="213">
        <f t="shared" si="14"/>
        <v>0</v>
      </c>
      <c r="BF148" s="213">
        <f t="shared" si="15"/>
        <v>0</v>
      </c>
      <c r="BG148" s="213">
        <f t="shared" si="16"/>
        <v>0</v>
      </c>
      <c r="BH148" s="213">
        <f t="shared" si="17"/>
        <v>0</v>
      </c>
      <c r="BI148" s="213">
        <f t="shared" si="18"/>
        <v>0</v>
      </c>
      <c r="BJ148" s="17" t="s">
        <v>87</v>
      </c>
      <c r="BK148" s="213">
        <f t="shared" si="19"/>
        <v>0</v>
      </c>
      <c r="BL148" s="17" t="s">
        <v>213</v>
      </c>
      <c r="BM148" s="212" t="s">
        <v>393</v>
      </c>
    </row>
    <row r="149" spans="1:65" s="2" customFormat="1" ht="16.5" customHeight="1">
      <c r="A149" s="34"/>
      <c r="B149" s="35"/>
      <c r="C149" s="237" t="s">
        <v>74</v>
      </c>
      <c r="D149" s="237" t="s">
        <v>271</v>
      </c>
      <c r="E149" s="238" t="s">
        <v>1666</v>
      </c>
      <c r="F149" s="239" t="s">
        <v>1667</v>
      </c>
      <c r="G149" s="240" t="s">
        <v>268</v>
      </c>
      <c r="H149" s="241">
        <v>50</v>
      </c>
      <c r="I149" s="242"/>
      <c r="J149" s="243">
        <f t="shared" si="10"/>
        <v>0</v>
      </c>
      <c r="K149" s="244"/>
      <c r="L149" s="245"/>
      <c r="M149" s="246" t="s">
        <v>1</v>
      </c>
      <c r="N149" s="247" t="s">
        <v>40</v>
      </c>
      <c r="O149" s="75"/>
      <c r="P149" s="210">
        <f t="shared" si="11"/>
        <v>0</v>
      </c>
      <c r="Q149" s="210">
        <v>0</v>
      </c>
      <c r="R149" s="210">
        <f t="shared" si="12"/>
        <v>0</v>
      </c>
      <c r="S149" s="210">
        <v>0</v>
      </c>
      <c r="T149" s="211">
        <f t="shared" si="13"/>
        <v>0</v>
      </c>
      <c r="U149" s="34"/>
      <c r="V149" s="34"/>
      <c r="W149" s="34"/>
      <c r="X149" s="34"/>
      <c r="Y149" s="34"/>
      <c r="Z149" s="34"/>
      <c r="AA149" s="34"/>
      <c r="AB149" s="34"/>
      <c r="AC149" s="34"/>
      <c r="AD149" s="34"/>
      <c r="AE149" s="34"/>
      <c r="AR149" s="212" t="s">
        <v>249</v>
      </c>
      <c r="AT149" s="212" t="s">
        <v>271</v>
      </c>
      <c r="AU149" s="212" t="s">
        <v>81</v>
      </c>
      <c r="AY149" s="17" t="s">
        <v>207</v>
      </c>
      <c r="BE149" s="213">
        <f t="shared" si="14"/>
        <v>0</v>
      </c>
      <c r="BF149" s="213">
        <f t="shared" si="15"/>
        <v>0</v>
      </c>
      <c r="BG149" s="213">
        <f t="shared" si="16"/>
        <v>0</v>
      </c>
      <c r="BH149" s="213">
        <f t="shared" si="17"/>
        <v>0</v>
      </c>
      <c r="BI149" s="213">
        <f t="shared" si="18"/>
        <v>0</v>
      </c>
      <c r="BJ149" s="17" t="s">
        <v>87</v>
      </c>
      <c r="BK149" s="213">
        <f t="shared" si="19"/>
        <v>0</v>
      </c>
      <c r="BL149" s="17" t="s">
        <v>213</v>
      </c>
      <c r="BM149" s="212" t="s">
        <v>397</v>
      </c>
    </row>
    <row r="150" spans="1:65" s="2" customFormat="1" ht="16.5" customHeight="1">
      <c r="A150" s="34"/>
      <c r="B150" s="35"/>
      <c r="C150" s="237" t="s">
        <v>74</v>
      </c>
      <c r="D150" s="237" t="s">
        <v>271</v>
      </c>
      <c r="E150" s="238" t="s">
        <v>1668</v>
      </c>
      <c r="F150" s="239" t="s">
        <v>1669</v>
      </c>
      <c r="G150" s="240" t="s">
        <v>268</v>
      </c>
      <c r="H150" s="241">
        <v>20</v>
      </c>
      <c r="I150" s="242"/>
      <c r="J150" s="243">
        <f t="shared" si="10"/>
        <v>0</v>
      </c>
      <c r="K150" s="244"/>
      <c r="L150" s="245"/>
      <c r="M150" s="246" t="s">
        <v>1</v>
      </c>
      <c r="N150" s="247" t="s">
        <v>40</v>
      </c>
      <c r="O150" s="75"/>
      <c r="P150" s="210">
        <f t="shared" si="11"/>
        <v>0</v>
      </c>
      <c r="Q150" s="210">
        <v>0</v>
      </c>
      <c r="R150" s="210">
        <f t="shared" si="12"/>
        <v>0</v>
      </c>
      <c r="S150" s="210">
        <v>0</v>
      </c>
      <c r="T150" s="211">
        <f t="shared" si="13"/>
        <v>0</v>
      </c>
      <c r="U150" s="34"/>
      <c r="V150" s="34"/>
      <c r="W150" s="34"/>
      <c r="X150" s="34"/>
      <c r="Y150" s="34"/>
      <c r="Z150" s="34"/>
      <c r="AA150" s="34"/>
      <c r="AB150" s="34"/>
      <c r="AC150" s="34"/>
      <c r="AD150" s="34"/>
      <c r="AE150" s="34"/>
      <c r="AR150" s="212" t="s">
        <v>249</v>
      </c>
      <c r="AT150" s="212" t="s">
        <v>271</v>
      </c>
      <c r="AU150" s="212" t="s">
        <v>81</v>
      </c>
      <c r="AY150" s="17" t="s">
        <v>207</v>
      </c>
      <c r="BE150" s="213">
        <f t="shared" si="14"/>
        <v>0</v>
      </c>
      <c r="BF150" s="213">
        <f t="shared" si="15"/>
        <v>0</v>
      </c>
      <c r="BG150" s="213">
        <f t="shared" si="16"/>
        <v>0</v>
      </c>
      <c r="BH150" s="213">
        <f t="shared" si="17"/>
        <v>0</v>
      </c>
      <c r="BI150" s="213">
        <f t="shared" si="18"/>
        <v>0</v>
      </c>
      <c r="BJ150" s="17" t="s">
        <v>87</v>
      </c>
      <c r="BK150" s="213">
        <f t="shared" si="19"/>
        <v>0</v>
      </c>
      <c r="BL150" s="17" t="s">
        <v>213</v>
      </c>
      <c r="BM150" s="212" t="s">
        <v>400</v>
      </c>
    </row>
    <row r="151" spans="1:65" s="2" customFormat="1" ht="16.5" customHeight="1">
      <c r="A151" s="34"/>
      <c r="B151" s="35"/>
      <c r="C151" s="237" t="s">
        <v>74</v>
      </c>
      <c r="D151" s="237" t="s">
        <v>271</v>
      </c>
      <c r="E151" s="238" t="s">
        <v>1670</v>
      </c>
      <c r="F151" s="239" t="s">
        <v>1671</v>
      </c>
      <c r="G151" s="240" t="s">
        <v>268</v>
      </c>
      <c r="H151" s="241">
        <v>100</v>
      </c>
      <c r="I151" s="242"/>
      <c r="J151" s="243">
        <f t="shared" si="10"/>
        <v>0</v>
      </c>
      <c r="K151" s="244"/>
      <c r="L151" s="245"/>
      <c r="M151" s="246" t="s">
        <v>1</v>
      </c>
      <c r="N151" s="247" t="s">
        <v>40</v>
      </c>
      <c r="O151" s="75"/>
      <c r="P151" s="210">
        <f t="shared" si="11"/>
        <v>0</v>
      </c>
      <c r="Q151" s="210">
        <v>0</v>
      </c>
      <c r="R151" s="210">
        <f t="shared" si="12"/>
        <v>0</v>
      </c>
      <c r="S151" s="210">
        <v>0</v>
      </c>
      <c r="T151" s="211">
        <f t="shared" si="13"/>
        <v>0</v>
      </c>
      <c r="U151" s="34"/>
      <c r="V151" s="34"/>
      <c r="W151" s="34"/>
      <c r="X151" s="34"/>
      <c r="Y151" s="34"/>
      <c r="Z151" s="34"/>
      <c r="AA151" s="34"/>
      <c r="AB151" s="34"/>
      <c r="AC151" s="34"/>
      <c r="AD151" s="34"/>
      <c r="AE151" s="34"/>
      <c r="AR151" s="212" t="s">
        <v>249</v>
      </c>
      <c r="AT151" s="212" t="s">
        <v>271</v>
      </c>
      <c r="AU151" s="212" t="s">
        <v>81</v>
      </c>
      <c r="AY151" s="17" t="s">
        <v>207</v>
      </c>
      <c r="BE151" s="213">
        <f t="shared" si="14"/>
        <v>0</v>
      </c>
      <c r="BF151" s="213">
        <f t="shared" si="15"/>
        <v>0</v>
      </c>
      <c r="BG151" s="213">
        <f t="shared" si="16"/>
        <v>0</v>
      </c>
      <c r="BH151" s="213">
        <f t="shared" si="17"/>
        <v>0</v>
      </c>
      <c r="BI151" s="213">
        <f t="shared" si="18"/>
        <v>0</v>
      </c>
      <c r="BJ151" s="17" t="s">
        <v>87</v>
      </c>
      <c r="BK151" s="213">
        <f t="shared" si="19"/>
        <v>0</v>
      </c>
      <c r="BL151" s="17" t="s">
        <v>213</v>
      </c>
      <c r="BM151" s="212" t="s">
        <v>403</v>
      </c>
    </row>
    <row r="152" spans="1:65" s="2" customFormat="1" ht="16.5" customHeight="1">
      <c r="A152" s="34"/>
      <c r="B152" s="35"/>
      <c r="C152" s="237" t="s">
        <v>74</v>
      </c>
      <c r="D152" s="237" t="s">
        <v>271</v>
      </c>
      <c r="E152" s="238" t="s">
        <v>1672</v>
      </c>
      <c r="F152" s="239" t="s">
        <v>1673</v>
      </c>
      <c r="G152" s="240" t="s">
        <v>268</v>
      </c>
      <c r="H152" s="241">
        <v>1000</v>
      </c>
      <c r="I152" s="242"/>
      <c r="J152" s="243">
        <f t="shared" si="10"/>
        <v>0</v>
      </c>
      <c r="K152" s="244"/>
      <c r="L152" s="245"/>
      <c r="M152" s="246" t="s">
        <v>1</v>
      </c>
      <c r="N152" s="247" t="s">
        <v>40</v>
      </c>
      <c r="O152" s="75"/>
      <c r="P152" s="210">
        <f t="shared" si="11"/>
        <v>0</v>
      </c>
      <c r="Q152" s="210">
        <v>0</v>
      </c>
      <c r="R152" s="210">
        <f t="shared" si="12"/>
        <v>0</v>
      </c>
      <c r="S152" s="210">
        <v>0</v>
      </c>
      <c r="T152" s="211">
        <f t="shared" si="13"/>
        <v>0</v>
      </c>
      <c r="U152" s="34"/>
      <c r="V152" s="34"/>
      <c r="W152" s="34"/>
      <c r="X152" s="34"/>
      <c r="Y152" s="34"/>
      <c r="Z152" s="34"/>
      <c r="AA152" s="34"/>
      <c r="AB152" s="34"/>
      <c r="AC152" s="34"/>
      <c r="AD152" s="34"/>
      <c r="AE152" s="34"/>
      <c r="AR152" s="212" t="s">
        <v>249</v>
      </c>
      <c r="AT152" s="212" t="s">
        <v>271</v>
      </c>
      <c r="AU152" s="212" t="s">
        <v>81</v>
      </c>
      <c r="AY152" s="17" t="s">
        <v>207</v>
      </c>
      <c r="BE152" s="213">
        <f t="shared" si="14"/>
        <v>0</v>
      </c>
      <c r="BF152" s="213">
        <f t="shared" si="15"/>
        <v>0</v>
      </c>
      <c r="BG152" s="213">
        <f t="shared" si="16"/>
        <v>0</v>
      </c>
      <c r="BH152" s="213">
        <f t="shared" si="17"/>
        <v>0</v>
      </c>
      <c r="BI152" s="213">
        <f t="shared" si="18"/>
        <v>0</v>
      </c>
      <c r="BJ152" s="17" t="s">
        <v>87</v>
      </c>
      <c r="BK152" s="213">
        <f t="shared" si="19"/>
        <v>0</v>
      </c>
      <c r="BL152" s="17" t="s">
        <v>213</v>
      </c>
      <c r="BM152" s="212" t="s">
        <v>406</v>
      </c>
    </row>
    <row r="153" spans="1:65" s="12" customFormat="1" ht="25.95" customHeight="1">
      <c r="B153" s="184"/>
      <c r="C153" s="185"/>
      <c r="D153" s="186" t="s">
        <v>73</v>
      </c>
      <c r="E153" s="187" t="s">
        <v>1674</v>
      </c>
      <c r="F153" s="187" t="s">
        <v>1674</v>
      </c>
      <c r="G153" s="185"/>
      <c r="H153" s="185"/>
      <c r="I153" s="188"/>
      <c r="J153" s="189">
        <f>BK153</f>
        <v>0</v>
      </c>
      <c r="K153" s="185"/>
      <c r="L153" s="190"/>
      <c r="M153" s="191"/>
      <c r="N153" s="192"/>
      <c r="O153" s="192"/>
      <c r="P153" s="193">
        <f>SUM(P154:P161)</f>
        <v>0</v>
      </c>
      <c r="Q153" s="192"/>
      <c r="R153" s="193">
        <f>SUM(R154:R161)</f>
        <v>0</v>
      </c>
      <c r="S153" s="192"/>
      <c r="T153" s="194">
        <f>SUM(T154:T161)</f>
        <v>0</v>
      </c>
      <c r="AR153" s="195" t="s">
        <v>81</v>
      </c>
      <c r="AT153" s="196" t="s">
        <v>73</v>
      </c>
      <c r="AU153" s="196" t="s">
        <v>74</v>
      </c>
      <c r="AY153" s="195" t="s">
        <v>207</v>
      </c>
      <c r="BK153" s="197">
        <f>SUM(BK154:BK161)</f>
        <v>0</v>
      </c>
    </row>
    <row r="154" spans="1:65" s="2" customFormat="1" ht="16.5" customHeight="1">
      <c r="A154" s="34"/>
      <c r="B154" s="35"/>
      <c r="C154" s="237" t="s">
        <v>74</v>
      </c>
      <c r="D154" s="237" t="s">
        <v>271</v>
      </c>
      <c r="E154" s="238" t="s">
        <v>1675</v>
      </c>
      <c r="F154" s="239" t="s">
        <v>1676</v>
      </c>
      <c r="G154" s="240" t="s">
        <v>268</v>
      </c>
      <c r="H154" s="241">
        <v>11</v>
      </c>
      <c r="I154" s="242"/>
      <c r="J154" s="243">
        <f t="shared" ref="J154:J161" si="20">ROUND(I154*H154,2)</f>
        <v>0</v>
      </c>
      <c r="K154" s="244"/>
      <c r="L154" s="245"/>
      <c r="M154" s="246" t="s">
        <v>1</v>
      </c>
      <c r="N154" s="247" t="s">
        <v>40</v>
      </c>
      <c r="O154" s="75"/>
      <c r="P154" s="210">
        <f t="shared" ref="P154:P161" si="21">O154*H154</f>
        <v>0</v>
      </c>
      <c r="Q154" s="210">
        <v>0</v>
      </c>
      <c r="R154" s="210">
        <f t="shared" ref="R154:R161" si="22">Q154*H154</f>
        <v>0</v>
      </c>
      <c r="S154" s="210">
        <v>0</v>
      </c>
      <c r="T154" s="211">
        <f t="shared" ref="T154:T161" si="23">S154*H154</f>
        <v>0</v>
      </c>
      <c r="U154" s="34"/>
      <c r="V154" s="34"/>
      <c r="W154" s="34"/>
      <c r="X154" s="34"/>
      <c r="Y154" s="34"/>
      <c r="Z154" s="34"/>
      <c r="AA154" s="34"/>
      <c r="AB154" s="34"/>
      <c r="AC154" s="34"/>
      <c r="AD154" s="34"/>
      <c r="AE154" s="34"/>
      <c r="AR154" s="212" t="s">
        <v>249</v>
      </c>
      <c r="AT154" s="212" t="s">
        <v>271</v>
      </c>
      <c r="AU154" s="212" t="s">
        <v>81</v>
      </c>
      <c r="AY154" s="17" t="s">
        <v>207</v>
      </c>
      <c r="BE154" s="213">
        <f t="shared" ref="BE154:BE161" si="24">IF(N154="základná",J154,0)</f>
        <v>0</v>
      </c>
      <c r="BF154" s="213">
        <f t="shared" ref="BF154:BF161" si="25">IF(N154="znížená",J154,0)</f>
        <v>0</v>
      </c>
      <c r="BG154" s="213">
        <f t="shared" ref="BG154:BG161" si="26">IF(N154="zákl. prenesená",J154,0)</f>
        <v>0</v>
      </c>
      <c r="BH154" s="213">
        <f t="shared" ref="BH154:BH161" si="27">IF(N154="zníž. prenesená",J154,0)</f>
        <v>0</v>
      </c>
      <c r="BI154" s="213">
        <f t="shared" ref="BI154:BI161" si="28">IF(N154="nulová",J154,0)</f>
        <v>0</v>
      </c>
      <c r="BJ154" s="17" t="s">
        <v>87</v>
      </c>
      <c r="BK154" s="213">
        <f t="shared" ref="BK154:BK161" si="29">ROUND(I154*H154,2)</f>
        <v>0</v>
      </c>
      <c r="BL154" s="17" t="s">
        <v>213</v>
      </c>
      <c r="BM154" s="212" t="s">
        <v>409</v>
      </c>
    </row>
    <row r="155" spans="1:65" s="2" customFormat="1" ht="16.5" customHeight="1">
      <c r="A155" s="34"/>
      <c r="B155" s="35"/>
      <c r="C155" s="237" t="s">
        <v>74</v>
      </c>
      <c r="D155" s="237" t="s">
        <v>271</v>
      </c>
      <c r="E155" s="238" t="s">
        <v>1677</v>
      </c>
      <c r="F155" s="239" t="s">
        <v>1678</v>
      </c>
      <c r="G155" s="240" t="s">
        <v>268</v>
      </c>
      <c r="H155" s="241">
        <v>11</v>
      </c>
      <c r="I155" s="242"/>
      <c r="J155" s="243">
        <f t="shared" si="20"/>
        <v>0</v>
      </c>
      <c r="K155" s="244"/>
      <c r="L155" s="245"/>
      <c r="M155" s="246" t="s">
        <v>1</v>
      </c>
      <c r="N155" s="247" t="s">
        <v>40</v>
      </c>
      <c r="O155" s="75"/>
      <c r="P155" s="210">
        <f t="shared" si="21"/>
        <v>0</v>
      </c>
      <c r="Q155" s="210">
        <v>0</v>
      </c>
      <c r="R155" s="210">
        <f t="shared" si="22"/>
        <v>0</v>
      </c>
      <c r="S155" s="210">
        <v>0</v>
      </c>
      <c r="T155" s="211">
        <f t="shared" si="23"/>
        <v>0</v>
      </c>
      <c r="U155" s="34"/>
      <c r="V155" s="34"/>
      <c r="W155" s="34"/>
      <c r="X155" s="34"/>
      <c r="Y155" s="34"/>
      <c r="Z155" s="34"/>
      <c r="AA155" s="34"/>
      <c r="AB155" s="34"/>
      <c r="AC155" s="34"/>
      <c r="AD155" s="34"/>
      <c r="AE155" s="34"/>
      <c r="AR155" s="212" t="s">
        <v>249</v>
      </c>
      <c r="AT155" s="212" t="s">
        <v>271</v>
      </c>
      <c r="AU155" s="212" t="s">
        <v>81</v>
      </c>
      <c r="AY155" s="17" t="s">
        <v>207</v>
      </c>
      <c r="BE155" s="213">
        <f t="shared" si="24"/>
        <v>0</v>
      </c>
      <c r="BF155" s="213">
        <f t="shared" si="25"/>
        <v>0</v>
      </c>
      <c r="BG155" s="213">
        <f t="shared" si="26"/>
        <v>0</v>
      </c>
      <c r="BH155" s="213">
        <f t="shared" si="27"/>
        <v>0</v>
      </c>
      <c r="BI155" s="213">
        <f t="shared" si="28"/>
        <v>0</v>
      </c>
      <c r="BJ155" s="17" t="s">
        <v>87</v>
      </c>
      <c r="BK155" s="213">
        <f t="shared" si="29"/>
        <v>0</v>
      </c>
      <c r="BL155" s="17" t="s">
        <v>213</v>
      </c>
      <c r="BM155" s="212" t="s">
        <v>412</v>
      </c>
    </row>
    <row r="156" spans="1:65" s="2" customFormat="1" ht="16.5" customHeight="1">
      <c r="A156" s="34"/>
      <c r="B156" s="35"/>
      <c r="C156" s="237" t="s">
        <v>74</v>
      </c>
      <c r="D156" s="237" t="s">
        <v>271</v>
      </c>
      <c r="E156" s="238" t="s">
        <v>1679</v>
      </c>
      <c r="F156" s="239" t="s">
        <v>1680</v>
      </c>
      <c r="G156" s="240" t="s">
        <v>268</v>
      </c>
      <c r="H156" s="241">
        <v>19</v>
      </c>
      <c r="I156" s="242"/>
      <c r="J156" s="243">
        <f t="shared" si="20"/>
        <v>0</v>
      </c>
      <c r="K156" s="244"/>
      <c r="L156" s="245"/>
      <c r="M156" s="246" t="s">
        <v>1</v>
      </c>
      <c r="N156" s="247" t="s">
        <v>40</v>
      </c>
      <c r="O156" s="75"/>
      <c r="P156" s="210">
        <f t="shared" si="21"/>
        <v>0</v>
      </c>
      <c r="Q156" s="210">
        <v>0</v>
      </c>
      <c r="R156" s="210">
        <f t="shared" si="22"/>
        <v>0</v>
      </c>
      <c r="S156" s="210">
        <v>0</v>
      </c>
      <c r="T156" s="211">
        <f t="shared" si="23"/>
        <v>0</v>
      </c>
      <c r="U156" s="34"/>
      <c r="V156" s="34"/>
      <c r="W156" s="34"/>
      <c r="X156" s="34"/>
      <c r="Y156" s="34"/>
      <c r="Z156" s="34"/>
      <c r="AA156" s="34"/>
      <c r="AB156" s="34"/>
      <c r="AC156" s="34"/>
      <c r="AD156" s="34"/>
      <c r="AE156" s="34"/>
      <c r="AR156" s="212" t="s">
        <v>249</v>
      </c>
      <c r="AT156" s="212" t="s">
        <v>271</v>
      </c>
      <c r="AU156" s="212" t="s">
        <v>81</v>
      </c>
      <c r="AY156" s="17" t="s">
        <v>207</v>
      </c>
      <c r="BE156" s="213">
        <f t="shared" si="24"/>
        <v>0</v>
      </c>
      <c r="BF156" s="213">
        <f t="shared" si="25"/>
        <v>0</v>
      </c>
      <c r="BG156" s="213">
        <f t="shared" si="26"/>
        <v>0</v>
      </c>
      <c r="BH156" s="213">
        <f t="shared" si="27"/>
        <v>0</v>
      </c>
      <c r="BI156" s="213">
        <f t="shared" si="28"/>
        <v>0</v>
      </c>
      <c r="BJ156" s="17" t="s">
        <v>87</v>
      </c>
      <c r="BK156" s="213">
        <f t="shared" si="29"/>
        <v>0</v>
      </c>
      <c r="BL156" s="17" t="s">
        <v>213</v>
      </c>
      <c r="BM156" s="212" t="s">
        <v>415</v>
      </c>
    </row>
    <row r="157" spans="1:65" s="2" customFormat="1" ht="16.5" customHeight="1">
      <c r="A157" s="34"/>
      <c r="B157" s="35"/>
      <c r="C157" s="237" t="s">
        <v>74</v>
      </c>
      <c r="D157" s="237" t="s">
        <v>271</v>
      </c>
      <c r="E157" s="238" t="s">
        <v>1681</v>
      </c>
      <c r="F157" s="239" t="s">
        <v>1682</v>
      </c>
      <c r="G157" s="240" t="s">
        <v>268</v>
      </c>
      <c r="H157" s="241">
        <v>2</v>
      </c>
      <c r="I157" s="242"/>
      <c r="J157" s="243">
        <f t="shared" si="20"/>
        <v>0</v>
      </c>
      <c r="K157" s="244"/>
      <c r="L157" s="245"/>
      <c r="M157" s="246" t="s">
        <v>1</v>
      </c>
      <c r="N157" s="247" t="s">
        <v>40</v>
      </c>
      <c r="O157" s="75"/>
      <c r="P157" s="210">
        <f t="shared" si="21"/>
        <v>0</v>
      </c>
      <c r="Q157" s="210">
        <v>0</v>
      </c>
      <c r="R157" s="210">
        <f t="shared" si="22"/>
        <v>0</v>
      </c>
      <c r="S157" s="210">
        <v>0</v>
      </c>
      <c r="T157" s="211">
        <f t="shared" si="23"/>
        <v>0</v>
      </c>
      <c r="U157" s="34"/>
      <c r="V157" s="34"/>
      <c r="W157" s="34"/>
      <c r="X157" s="34"/>
      <c r="Y157" s="34"/>
      <c r="Z157" s="34"/>
      <c r="AA157" s="34"/>
      <c r="AB157" s="34"/>
      <c r="AC157" s="34"/>
      <c r="AD157" s="34"/>
      <c r="AE157" s="34"/>
      <c r="AR157" s="212" t="s">
        <v>249</v>
      </c>
      <c r="AT157" s="212" t="s">
        <v>271</v>
      </c>
      <c r="AU157" s="212" t="s">
        <v>81</v>
      </c>
      <c r="AY157" s="17" t="s">
        <v>207</v>
      </c>
      <c r="BE157" s="213">
        <f t="shared" si="24"/>
        <v>0</v>
      </c>
      <c r="BF157" s="213">
        <f t="shared" si="25"/>
        <v>0</v>
      </c>
      <c r="BG157" s="213">
        <f t="shared" si="26"/>
        <v>0</v>
      </c>
      <c r="BH157" s="213">
        <f t="shared" si="27"/>
        <v>0</v>
      </c>
      <c r="BI157" s="213">
        <f t="shared" si="28"/>
        <v>0</v>
      </c>
      <c r="BJ157" s="17" t="s">
        <v>87</v>
      </c>
      <c r="BK157" s="213">
        <f t="shared" si="29"/>
        <v>0</v>
      </c>
      <c r="BL157" s="17" t="s">
        <v>213</v>
      </c>
      <c r="BM157" s="212" t="s">
        <v>475</v>
      </c>
    </row>
    <row r="158" spans="1:65" s="2" customFormat="1" ht="16.5" customHeight="1">
      <c r="A158" s="34"/>
      <c r="B158" s="35"/>
      <c r="C158" s="237" t="s">
        <v>74</v>
      </c>
      <c r="D158" s="237" t="s">
        <v>271</v>
      </c>
      <c r="E158" s="238" t="s">
        <v>1683</v>
      </c>
      <c r="F158" s="239" t="s">
        <v>1684</v>
      </c>
      <c r="G158" s="240" t="s">
        <v>268</v>
      </c>
      <c r="H158" s="241">
        <v>1</v>
      </c>
      <c r="I158" s="242"/>
      <c r="J158" s="243">
        <f t="shared" si="20"/>
        <v>0</v>
      </c>
      <c r="K158" s="244"/>
      <c r="L158" s="245"/>
      <c r="M158" s="246" t="s">
        <v>1</v>
      </c>
      <c r="N158" s="247" t="s">
        <v>40</v>
      </c>
      <c r="O158" s="75"/>
      <c r="P158" s="210">
        <f t="shared" si="21"/>
        <v>0</v>
      </c>
      <c r="Q158" s="210">
        <v>0</v>
      </c>
      <c r="R158" s="210">
        <f t="shared" si="22"/>
        <v>0</v>
      </c>
      <c r="S158" s="210">
        <v>0</v>
      </c>
      <c r="T158" s="211">
        <f t="shared" si="23"/>
        <v>0</v>
      </c>
      <c r="U158" s="34"/>
      <c r="V158" s="34"/>
      <c r="W158" s="34"/>
      <c r="X158" s="34"/>
      <c r="Y158" s="34"/>
      <c r="Z158" s="34"/>
      <c r="AA158" s="34"/>
      <c r="AB158" s="34"/>
      <c r="AC158" s="34"/>
      <c r="AD158" s="34"/>
      <c r="AE158" s="34"/>
      <c r="AR158" s="212" t="s">
        <v>249</v>
      </c>
      <c r="AT158" s="212" t="s">
        <v>271</v>
      </c>
      <c r="AU158" s="212" t="s">
        <v>81</v>
      </c>
      <c r="AY158" s="17" t="s">
        <v>207</v>
      </c>
      <c r="BE158" s="213">
        <f t="shared" si="24"/>
        <v>0</v>
      </c>
      <c r="BF158" s="213">
        <f t="shared" si="25"/>
        <v>0</v>
      </c>
      <c r="BG158" s="213">
        <f t="shared" si="26"/>
        <v>0</v>
      </c>
      <c r="BH158" s="213">
        <f t="shared" si="27"/>
        <v>0</v>
      </c>
      <c r="BI158" s="213">
        <f t="shared" si="28"/>
        <v>0</v>
      </c>
      <c r="BJ158" s="17" t="s">
        <v>87</v>
      </c>
      <c r="BK158" s="213">
        <f t="shared" si="29"/>
        <v>0</v>
      </c>
      <c r="BL158" s="17" t="s">
        <v>213</v>
      </c>
      <c r="BM158" s="212" t="s">
        <v>477</v>
      </c>
    </row>
    <row r="159" spans="1:65" s="2" customFormat="1" ht="16.5" customHeight="1">
      <c r="A159" s="34"/>
      <c r="B159" s="35"/>
      <c r="C159" s="237" t="s">
        <v>74</v>
      </c>
      <c r="D159" s="237" t="s">
        <v>271</v>
      </c>
      <c r="E159" s="238" t="s">
        <v>1685</v>
      </c>
      <c r="F159" s="239" t="s">
        <v>1686</v>
      </c>
      <c r="G159" s="240" t="s">
        <v>268</v>
      </c>
      <c r="H159" s="241">
        <v>5</v>
      </c>
      <c r="I159" s="242"/>
      <c r="J159" s="243">
        <f t="shared" si="20"/>
        <v>0</v>
      </c>
      <c r="K159" s="244"/>
      <c r="L159" s="245"/>
      <c r="M159" s="246" t="s">
        <v>1</v>
      </c>
      <c r="N159" s="247" t="s">
        <v>40</v>
      </c>
      <c r="O159" s="75"/>
      <c r="P159" s="210">
        <f t="shared" si="21"/>
        <v>0</v>
      </c>
      <c r="Q159" s="210">
        <v>0</v>
      </c>
      <c r="R159" s="210">
        <f t="shared" si="22"/>
        <v>0</v>
      </c>
      <c r="S159" s="210">
        <v>0</v>
      </c>
      <c r="T159" s="211">
        <f t="shared" si="23"/>
        <v>0</v>
      </c>
      <c r="U159" s="34"/>
      <c r="V159" s="34"/>
      <c r="W159" s="34"/>
      <c r="X159" s="34"/>
      <c r="Y159" s="34"/>
      <c r="Z159" s="34"/>
      <c r="AA159" s="34"/>
      <c r="AB159" s="34"/>
      <c r="AC159" s="34"/>
      <c r="AD159" s="34"/>
      <c r="AE159" s="34"/>
      <c r="AR159" s="212" t="s">
        <v>249</v>
      </c>
      <c r="AT159" s="212" t="s">
        <v>271</v>
      </c>
      <c r="AU159" s="212" t="s">
        <v>81</v>
      </c>
      <c r="AY159" s="17" t="s">
        <v>207</v>
      </c>
      <c r="BE159" s="213">
        <f t="shared" si="24"/>
        <v>0</v>
      </c>
      <c r="BF159" s="213">
        <f t="shared" si="25"/>
        <v>0</v>
      </c>
      <c r="BG159" s="213">
        <f t="shared" si="26"/>
        <v>0</v>
      </c>
      <c r="BH159" s="213">
        <f t="shared" si="27"/>
        <v>0</v>
      </c>
      <c r="BI159" s="213">
        <f t="shared" si="28"/>
        <v>0</v>
      </c>
      <c r="BJ159" s="17" t="s">
        <v>87</v>
      </c>
      <c r="BK159" s="213">
        <f t="shared" si="29"/>
        <v>0</v>
      </c>
      <c r="BL159" s="17" t="s">
        <v>213</v>
      </c>
      <c r="BM159" s="212" t="s">
        <v>480</v>
      </c>
    </row>
    <row r="160" spans="1:65" s="2" customFormat="1" ht="16.5" customHeight="1">
      <c r="A160" s="34"/>
      <c r="B160" s="35"/>
      <c r="C160" s="237" t="s">
        <v>74</v>
      </c>
      <c r="D160" s="237" t="s">
        <v>271</v>
      </c>
      <c r="E160" s="238" t="s">
        <v>1687</v>
      </c>
      <c r="F160" s="239" t="s">
        <v>1688</v>
      </c>
      <c r="G160" s="240" t="s">
        <v>268</v>
      </c>
      <c r="H160" s="241">
        <v>10</v>
      </c>
      <c r="I160" s="242"/>
      <c r="J160" s="243">
        <f t="shared" si="20"/>
        <v>0</v>
      </c>
      <c r="K160" s="244"/>
      <c r="L160" s="245"/>
      <c r="M160" s="246" t="s">
        <v>1</v>
      </c>
      <c r="N160" s="247" t="s">
        <v>40</v>
      </c>
      <c r="O160" s="75"/>
      <c r="P160" s="210">
        <f t="shared" si="21"/>
        <v>0</v>
      </c>
      <c r="Q160" s="210">
        <v>0</v>
      </c>
      <c r="R160" s="210">
        <f t="shared" si="22"/>
        <v>0</v>
      </c>
      <c r="S160" s="210">
        <v>0</v>
      </c>
      <c r="T160" s="211">
        <f t="shared" si="23"/>
        <v>0</v>
      </c>
      <c r="U160" s="34"/>
      <c r="V160" s="34"/>
      <c r="W160" s="34"/>
      <c r="X160" s="34"/>
      <c r="Y160" s="34"/>
      <c r="Z160" s="34"/>
      <c r="AA160" s="34"/>
      <c r="AB160" s="34"/>
      <c r="AC160" s="34"/>
      <c r="AD160" s="34"/>
      <c r="AE160" s="34"/>
      <c r="AR160" s="212" t="s">
        <v>249</v>
      </c>
      <c r="AT160" s="212" t="s">
        <v>271</v>
      </c>
      <c r="AU160" s="212" t="s">
        <v>81</v>
      </c>
      <c r="AY160" s="17" t="s">
        <v>207</v>
      </c>
      <c r="BE160" s="213">
        <f t="shared" si="24"/>
        <v>0</v>
      </c>
      <c r="BF160" s="213">
        <f t="shared" si="25"/>
        <v>0</v>
      </c>
      <c r="BG160" s="213">
        <f t="shared" si="26"/>
        <v>0</v>
      </c>
      <c r="BH160" s="213">
        <f t="shared" si="27"/>
        <v>0</v>
      </c>
      <c r="BI160" s="213">
        <f t="shared" si="28"/>
        <v>0</v>
      </c>
      <c r="BJ160" s="17" t="s">
        <v>87</v>
      </c>
      <c r="BK160" s="213">
        <f t="shared" si="29"/>
        <v>0</v>
      </c>
      <c r="BL160" s="17" t="s">
        <v>213</v>
      </c>
      <c r="BM160" s="212" t="s">
        <v>483</v>
      </c>
    </row>
    <row r="161" spans="1:65" s="2" customFormat="1" ht="16.5" customHeight="1">
      <c r="A161" s="34"/>
      <c r="B161" s="35"/>
      <c r="C161" s="237" t="s">
        <v>74</v>
      </c>
      <c r="D161" s="237" t="s">
        <v>271</v>
      </c>
      <c r="E161" s="238" t="s">
        <v>1689</v>
      </c>
      <c r="F161" s="239" t="s">
        <v>1690</v>
      </c>
      <c r="G161" s="240" t="s">
        <v>268</v>
      </c>
      <c r="H161" s="241">
        <v>10</v>
      </c>
      <c r="I161" s="242"/>
      <c r="J161" s="243">
        <f t="shared" si="20"/>
        <v>0</v>
      </c>
      <c r="K161" s="244"/>
      <c r="L161" s="245"/>
      <c r="M161" s="246" t="s">
        <v>1</v>
      </c>
      <c r="N161" s="247" t="s">
        <v>40</v>
      </c>
      <c r="O161" s="75"/>
      <c r="P161" s="210">
        <f t="shared" si="21"/>
        <v>0</v>
      </c>
      <c r="Q161" s="210">
        <v>0</v>
      </c>
      <c r="R161" s="210">
        <f t="shared" si="22"/>
        <v>0</v>
      </c>
      <c r="S161" s="210">
        <v>0</v>
      </c>
      <c r="T161" s="211">
        <f t="shared" si="23"/>
        <v>0</v>
      </c>
      <c r="U161" s="34"/>
      <c r="V161" s="34"/>
      <c r="W161" s="34"/>
      <c r="X161" s="34"/>
      <c r="Y161" s="34"/>
      <c r="Z161" s="34"/>
      <c r="AA161" s="34"/>
      <c r="AB161" s="34"/>
      <c r="AC161" s="34"/>
      <c r="AD161" s="34"/>
      <c r="AE161" s="34"/>
      <c r="AR161" s="212" t="s">
        <v>249</v>
      </c>
      <c r="AT161" s="212" t="s">
        <v>271</v>
      </c>
      <c r="AU161" s="212" t="s">
        <v>81</v>
      </c>
      <c r="AY161" s="17" t="s">
        <v>207</v>
      </c>
      <c r="BE161" s="213">
        <f t="shared" si="24"/>
        <v>0</v>
      </c>
      <c r="BF161" s="213">
        <f t="shared" si="25"/>
        <v>0</v>
      </c>
      <c r="BG161" s="213">
        <f t="shared" si="26"/>
        <v>0</v>
      </c>
      <c r="BH161" s="213">
        <f t="shared" si="27"/>
        <v>0</v>
      </c>
      <c r="BI161" s="213">
        <f t="shared" si="28"/>
        <v>0</v>
      </c>
      <c r="BJ161" s="17" t="s">
        <v>87</v>
      </c>
      <c r="BK161" s="213">
        <f t="shared" si="29"/>
        <v>0</v>
      </c>
      <c r="BL161" s="17" t="s">
        <v>213</v>
      </c>
      <c r="BM161" s="212" t="s">
        <v>485</v>
      </c>
    </row>
    <row r="162" spans="1:65" s="12" customFormat="1" ht="25.95" customHeight="1">
      <c r="B162" s="184"/>
      <c r="C162" s="185"/>
      <c r="D162" s="186" t="s">
        <v>73</v>
      </c>
      <c r="E162" s="187" t="s">
        <v>1691</v>
      </c>
      <c r="F162" s="187" t="s">
        <v>1691</v>
      </c>
      <c r="G162" s="185"/>
      <c r="H162" s="185"/>
      <c r="I162" s="188"/>
      <c r="J162" s="189">
        <f>BK162</f>
        <v>0</v>
      </c>
      <c r="K162" s="185"/>
      <c r="L162" s="190"/>
      <c r="M162" s="191"/>
      <c r="N162" s="192"/>
      <c r="O162" s="192"/>
      <c r="P162" s="193">
        <f>SUM(P163:P171)</f>
        <v>0</v>
      </c>
      <c r="Q162" s="192"/>
      <c r="R162" s="193">
        <f>SUM(R163:R171)</f>
        <v>0</v>
      </c>
      <c r="S162" s="192"/>
      <c r="T162" s="194">
        <f>SUM(T163:T171)</f>
        <v>0</v>
      </c>
      <c r="AR162" s="195" t="s">
        <v>81</v>
      </c>
      <c r="AT162" s="196" t="s">
        <v>73</v>
      </c>
      <c r="AU162" s="196" t="s">
        <v>74</v>
      </c>
      <c r="AY162" s="195" t="s">
        <v>207</v>
      </c>
      <c r="BK162" s="197">
        <f>SUM(BK163:BK171)</f>
        <v>0</v>
      </c>
    </row>
    <row r="163" spans="1:65" s="2" customFormat="1" ht="16.5" customHeight="1">
      <c r="A163" s="34"/>
      <c r="B163" s="35"/>
      <c r="C163" s="237" t="s">
        <v>74</v>
      </c>
      <c r="D163" s="237" t="s">
        <v>271</v>
      </c>
      <c r="E163" s="238" t="s">
        <v>1692</v>
      </c>
      <c r="F163" s="239" t="s">
        <v>1693</v>
      </c>
      <c r="G163" s="240" t="s">
        <v>268</v>
      </c>
      <c r="H163" s="241">
        <v>1</v>
      </c>
      <c r="I163" s="242"/>
      <c r="J163" s="243">
        <f t="shared" ref="J163:J171" si="30">ROUND(I163*H163,2)</f>
        <v>0</v>
      </c>
      <c r="K163" s="244"/>
      <c r="L163" s="245"/>
      <c r="M163" s="246" t="s">
        <v>1</v>
      </c>
      <c r="N163" s="247" t="s">
        <v>40</v>
      </c>
      <c r="O163" s="75"/>
      <c r="P163" s="210">
        <f t="shared" ref="P163:P171" si="31">O163*H163</f>
        <v>0</v>
      </c>
      <c r="Q163" s="210">
        <v>0</v>
      </c>
      <c r="R163" s="210">
        <f t="shared" ref="R163:R171" si="32">Q163*H163</f>
        <v>0</v>
      </c>
      <c r="S163" s="210">
        <v>0</v>
      </c>
      <c r="T163" s="211">
        <f t="shared" ref="T163:T171" si="33">S163*H163</f>
        <v>0</v>
      </c>
      <c r="U163" s="34"/>
      <c r="V163" s="34"/>
      <c r="W163" s="34"/>
      <c r="X163" s="34"/>
      <c r="Y163" s="34"/>
      <c r="Z163" s="34"/>
      <c r="AA163" s="34"/>
      <c r="AB163" s="34"/>
      <c r="AC163" s="34"/>
      <c r="AD163" s="34"/>
      <c r="AE163" s="34"/>
      <c r="AR163" s="212" t="s">
        <v>249</v>
      </c>
      <c r="AT163" s="212" t="s">
        <v>271</v>
      </c>
      <c r="AU163" s="212" t="s">
        <v>81</v>
      </c>
      <c r="AY163" s="17" t="s">
        <v>207</v>
      </c>
      <c r="BE163" s="213">
        <f t="shared" ref="BE163:BE171" si="34">IF(N163="základná",J163,0)</f>
        <v>0</v>
      </c>
      <c r="BF163" s="213">
        <f t="shared" ref="BF163:BF171" si="35">IF(N163="znížená",J163,0)</f>
        <v>0</v>
      </c>
      <c r="BG163" s="213">
        <f t="shared" ref="BG163:BG171" si="36">IF(N163="zákl. prenesená",J163,0)</f>
        <v>0</v>
      </c>
      <c r="BH163" s="213">
        <f t="shared" ref="BH163:BH171" si="37">IF(N163="zníž. prenesená",J163,0)</f>
        <v>0</v>
      </c>
      <c r="BI163" s="213">
        <f t="shared" ref="BI163:BI171" si="38">IF(N163="nulová",J163,0)</f>
        <v>0</v>
      </c>
      <c r="BJ163" s="17" t="s">
        <v>87</v>
      </c>
      <c r="BK163" s="213">
        <f t="shared" ref="BK163:BK171" si="39">ROUND(I163*H163,2)</f>
        <v>0</v>
      </c>
      <c r="BL163" s="17" t="s">
        <v>213</v>
      </c>
      <c r="BM163" s="212" t="s">
        <v>488</v>
      </c>
    </row>
    <row r="164" spans="1:65" s="2" customFormat="1" ht="21.75" customHeight="1">
      <c r="A164" s="34"/>
      <c r="B164" s="35"/>
      <c r="C164" s="237" t="s">
        <v>74</v>
      </c>
      <c r="D164" s="237" t="s">
        <v>271</v>
      </c>
      <c r="E164" s="238" t="s">
        <v>1694</v>
      </c>
      <c r="F164" s="239" t="s">
        <v>1695</v>
      </c>
      <c r="G164" s="240" t="s">
        <v>268</v>
      </c>
      <c r="H164" s="241">
        <v>1</v>
      </c>
      <c r="I164" s="242"/>
      <c r="J164" s="243">
        <f t="shared" si="30"/>
        <v>0</v>
      </c>
      <c r="K164" s="244"/>
      <c r="L164" s="245"/>
      <c r="M164" s="246" t="s">
        <v>1</v>
      </c>
      <c r="N164" s="247" t="s">
        <v>40</v>
      </c>
      <c r="O164" s="75"/>
      <c r="P164" s="210">
        <f t="shared" si="31"/>
        <v>0</v>
      </c>
      <c r="Q164" s="210">
        <v>0</v>
      </c>
      <c r="R164" s="210">
        <f t="shared" si="32"/>
        <v>0</v>
      </c>
      <c r="S164" s="210">
        <v>0</v>
      </c>
      <c r="T164" s="211">
        <f t="shared" si="33"/>
        <v>0</v>
      </c>
      <c r="U164" s="34"/>
      <c r="V164" s="34"/>
      <c r="W164" s="34"/>
      <c r="X164" s="34"/>
      <c r="Y164" s="34"/>
      <c r="Z164" s="34"/>
      <c r="AA164" s="34"/>
      <c r="AB164" s="34"/>
      <c r="AC164" s="34"/>
      <c r="AD164" s="34"/>
      <c r="AE164" s="34"/>
      <c r="AR164" s="212" t="s">
        <v>249</v>
      </c>
      <c r="AT164" s="212" t="s">
        <v>271</v>
      </c>
      <c r="AU164" s="212" t="s">
        <v>81</v>
      </c>
      <c r="AY164" s="17" t="s">
        <v>207</v>
      </c>
      <c r="BE164" s="213">
        <f t="shared" si="34"/>
        <v>0</v>
      </c>
      <c r="BF164" s="213">
        <f t="shared" si="35"/>
        <v>0</v>
      </c>
      <c r="BG164" s="213">
        <f t="shared" si="36"/>
        <v>0</v>
      </c>
      <c r="BH164" s="213">
        <f t="shared" si="37"/>
        <v>0</v>
      </c>
      <c r="BI164" s="213">
        <f t="shared" si="38"/>
        <v>0</v>
      </c>
      <c r="BJ164" s="17" t="s">
        <v>87</v>
      </c>
      <c r="BK164" s="213">
        <f t="shared" si="39"/>
        <v>0</v>
      </c>
      <c r="BL164" s="17" t="s">
        <v>213</v>
      </c>
      <c r="BM164" s="212" t="s">
        <v>493</v>
      </c>
    </row>
    <row r="165" spans="1:65" s="2" customFormat="1" ht="21.75" customHeight="1">
      <c r="A165" s="34"/>
      <c r="B165" s="35"/>
      <c r="C165" s="237" t="s">
        <v>74</v>
      </c>
      <c r="D165" s="237" t="s">
        <v>271</v>
      </c>
      <c r="E165" s="238" t="s">
        <v>1696</v>
      </c>
      <c r="F165" s="239" t="s">
        <v>1697</v>
      </c>
      <c r="G165" s="240" t="s">
        <v>268</v>
      </c>
      <c r="H165" s="241">
        <v>1</v>
      </c>
      <c r="I165" s="242"/>
      <c r="J165" s="243">
        <f t="shared" si="30"/>
        <v>0</v>
      </c>
      <c r="K165" s="244"/>
      <c r="L165" s="245"/>
      <c r="M165" s="246" t="s">
        <v>1</v>
      </c>
      <c r="N165" s="247" t="s">
        <v>40</v>
      </c>
      <c r="O165" s="75"/>
      <c r="P165" s="210">
        <f t="shared" si="31"/>
        <v>0</v>
      </c>
      <c r="Q165" s="210">
        <v>0</v>
      </c>
      <c r="R165" s="210">
        <f t="shared" si="32"/>
        <v>0</v>
      </c>
      <c r="S165" s="210">
        <v>0</v>
      </c>
      <c r="T165" s="211">
        <f t="shared" si="33"/>
        <v>0</v>
      </c>
      <c r="U165" s="34"/>
      <c r="V165" s="34"/>
      <c r="W165" s="34"/>
      <c r="X165" s="34"/>
      <c r="Y165" s="34"/>
      <c r="Z165" s="34"/>
      <c r="AA165" s="34"/>
      <c r="AB165" s="34"/>
      <c r="AC165" s="34"/>
      <c r="AD165" s="34"/>
      <c r="AE165" s="34"/>
      <c r="AR165" s="212" t="s">
        <v>249</v>
      </c>
      <c r="AT165" s="212" t="s">
        <v>271</v>
      </c>
      <c r="AU165" s="212" t="s">
        <v>81</v>
      </c>
      <c r="AY165" s="17" t="s">
        <v>207</v>
      </c>
      <c r="BE165" s="213">
        <f t="shared" si="34"/>
        <v>0</v>
      </c>
      <c r="BF165" s="213">
        <f t="shared" si="35"/>
        <v>0</v>
      </c>
      <c r="BG165" s="213">
        <f t="shared" si="36"/>
        <v>0</v>
      </c>
      <c r="BH165" s="213">
        <f t="shared" si="37"/>
        <v>0</v>
      </c>
      <c r="BI165" s="213">
        <f t="shared" si="38"/>
        <v>0</v>
      </c>
      <c r="BJ165" s="17" t="s">
        <v>87</v>
      </c>
      <c r="BK165" s="213">
        <f t="shared" si="39"/>
        <v>0</v>
      </c>
      <c r="BL165" s="17" t="s">
        <v>213</v>
      </c>
      <c r="BM165" s="212" t="s">
        <v>496</v>
      </c>
    </row>
    <row r="166" spans="1:65" s="2" customFormat="1" ht="16.5" customHeight="1">
      <c r="A166" s="34"/>
      <c r="B166" s="35"/>
      <c r="C166" s="237" t="s">
        <v>74</v>
      </c>
      <c r="D166" s="237" t="s">
        <v>271</v>
      </c>
      <c r="E166" s="238" t="s">
        <v>1698</v>
      </c>
      <c r="F166" s="239" t="s">
        <v>1699</v>
      </c>
      <c r="G166" s="240" t="s">
        <v>268</v>
      </c>
      <c r="H166" s="241">
        <v>1</v>
      </c>
      <c r="I166" s="242"/>
      <c r="J166" s="243">
        <f t="shared" si="30"/>
        <v>0</v>
      </c>
      <c r="K166" s="244"/>
      <c r="L166" s="245"/>
      <c r="M166" s="246" t="s">
        <v>1</v>
      </c>
      <c r="N166" s="247" t="s">
        <v>40</v>
      </c>
      <c r="O166" s="75"/>
      <c r="P166" s="210">
        <f t="shared" si="31"/>
        <v>0</v>
      </c>
      <c r="Q166" s="210">
        <v>0</v>
      </c>
      <c r="R166" s="210">
        <f t="shared" si="32"/>
        <v>0</v>
      </c>
      <c r="S166" s="210">
        <v>0</v>
      </c>
      <c r="T166" s="211">
        <f t="shared" si="33"/>
        <v>0</v>
      </c>
      <c r="U166" s="34"/>
      <c r="V166" s="34"/>
      <c r="W166" s="34"/>
      <c r="X166" s="34"/>
      <c r="Y166" s="34"/>
      <c r="Z166" s="34"/>
      <c r="AA166" s="34"/>
      <c r="AB166" s="34"/>
      <c r="AC166" s="34"/>
      <c r="AD166" s="34"/>
      <c r="AE166" s="34"/>
      <c r="AR166" s="212" t="s">
        <v>249</v>
      </c>
      <c r="AT166" s="212" t="s">
        <v>271</v>
      </c>
      <c r="AU166" s="212" t="s">
        <v>81</v>
      </c>
      <c r="AY166" s="17" t="s">
        <v>207</v>
      </c>
      <c r="BE166" s="213">
        <f t="shared" si="34"/>
        <v>0</v>
      </c>
      <c r="BF166" s="213">
        <f t="shared" si="35"/>
        <v>0</v>
      </c>
      <c r="BG166" s="213">
        <f t="shared" si="36"/>
        <v>0</v>
      </c>
      <c r="BH166" s="213">
        <f t="shared" si="37"/>
        <v>0</v>
      </c>
      <c r="BI166" s="213">
        <f t="shared" si="38"/>
        <v>0</v>
      </c>
      <c r="BJ166" s="17" t="s">
        <v>87</v>
      </c>
      <c r="BK166" s="213">
        <f t="shared" si="39"/>
        <v>0</v>
      </c>
      <c r="BL166" s="17" t="s">
        <v>213</v>
      </c>
      <c r="BM166" s="212" t="s">
        <v>500</v>
      </c>
    </row>
    <row r="167" spans="1:65" s="2" customFormat="1" ht="16.5" customHeight="1">
      <c r="A167" s="34"/>
      <c r="B167" s="35"/>
      <c r="C167" s="237" t="s">
        <v>74</v>
      </c>
      <c r="D167" s="237" t="s">
        <v>271</v>
      </c>
      <c r="E167" s="238" t="s">
        <v>1700</v>
      </c>
      <c r="F167" s="239" t="s">
        <v>1701</v>
      </c>
      <c r="G167" s="240" t="s">
        <v>268</v>
      </c>
      <c r="H167" s="241">
        <v>1</v>
      </c>
      <c r="I167" s="242"/>
      <c r="J167" s="243">
        <f t="shared" si="30"/>
        <v>0</v>
      </c>
      <c r="K167" s="244"/>
      <c r="L167" s="245"/>
      <c r="M167" s="246" t="s">
        <v>1</v>
      </c>
      <c r="N167" s="247" t="s">
        <v>40</v>
      </c>
      <c r="O167" s="75"/>
      <c r="P167" s="210">
        <f t="shared" si="31"/>
        <v>0</v>
      </c>
      <c r="Q167" s="210">
        <v>0</v>
      </c>
      <c r="R167" s="210">
        <f t="shared" si="32"/>
        <v>0</v>
      </c>
      <c r="S167" s="210">
        <v>0</v>
      </c>
      <c r="T167" s="211">
        <f t="shared" si="33"/>
        <v>0</v>
      </c>
      <c r="U167" s="34"/>
      <c r="V167" s="34"/>
      <c r="W167" s="34"/>
      <c r="X167" s="34"/>
      <c r="Y167" s="34"/>
      <c r="Z167" s="34"/>
      <c r="AA167" s="34"/>
      <c r="AB167" s="34"/>
      <c r="AC167" s="34"/>
      <c r="AD167" s="34"/>
      <c r="AE167" s="34"/>
      <c r="AR167" s="212" t="s">
        <v>249</v>
      </c>
      <c r="AT167" s="212" t="s">
        <v>271</v>
      </c>
      <c r="AU167" s="212" t="s">
        <v>81</v>
      </c>
      <c r="AY167" s="17" t="s">
        <v>207</v>
      </c>
      <c r="BE167" s="213">
        <f t="shared" si="34"/>
        <v>0</v>
      </c>
      <c r="BF167" s="213">
        <f t="shared" si="35"/>
        <v>0</v>
      </c>
      <c r="BG167" s="213">
        <f t="shared" si="36"/>
        <v>0</v>
      </c>
      <c r="BH167" s="213">
        <f t="shared" si="37"/>
        <v>0</v>
      </c>
      <c r="BI167" s="213">
        <f t="shared" si="38"/>
        <v>0</v>
      </c>
      <c r="BJ167" s="17" t="s">
        <v>87</v>
      </c>
      <c r="BK167" s="213">
        <f t="shared" si="39"/>
        <v>0</v>
      </c>
      <c r="BL167" s="17" t="s">
        <v>213</v>
      </c>
      <c r="BM167" s="212" t="s">
        <v>503</v>
      </c>
    </row>
    <row r="168" spans="1:65" s="2" customFormat="1" ht="16.5" customHeight="1">
      <c r="A168" s="34"/>
      <c r="B168" s="35"/>
      <c r="C168" s="237" t="s">
        <v>74</v>
      </c>
      <c r="D168" s="237" t="s">
        <v>271</v>
      </c>
      <c r="E168" s="238" t="s">
        <v>1702</v>
      </c>
      <c r="F168" s="239" t="s">
        <v>1703</v>
      </c>
      <c r="G168" s="240" t="s">
        <v>268</v>
      </c>
      <c r="H168" s="241">
        <v>4</v>
      </c>
      <c r="I168" s="242"/>
      <c r="J168" s="243">
        <f t="shared" si="30"/>
        <v>0</v>
      </c>
      <c r="K168" s="244"/>
      <c r="L168" s="245"/>
      <c r="M168" s="246" t="s">
        <v>1</v>
      </c>
      <c r="N168" s="247" t="s">
        <v>40</v>
      </c>
      <c r="O168" s="75"/>
      <c r="P168" s="210">
        <f t="shared" si="31"/>
        <v>0</v>
      </c>
      <c r="Q168" s="210">
        <v>0</v>
      </c>
      <c r="R168" s="210">
        <f t="shared" si="32"/>
        <v>0</v>
      </c>
      <c r="S168" s="210">
        <v>0</v>
      </c>
      <c r="T168" s="211">
        <f t="shared" si="33"/>
        <v>0</v>
      </c>
      <c r="U168" s="34"/>
      <c r="V168" s="34"/>
      <c r="W168" s="34"/>
      <c r="X168" s="34"/>
      <c r="Y168" s="34"/>
      <c r="Z168" s="34"/>
      <c r="AA168" s="34"/>
      <c r="AB168" s="34"/>
      <c r="AC168" s="34"/>
      <c r="AD168" s="34"/>
      <c r="AE168" s="34"/>
      <c r="AR168" s="212" t="s">
        <v>249</v>
      </c>
      <c r="AT168" s="212" t="s">
        <v>271</v>
      </c>
      <c r="AU168" s="212" t="s">
        <v>81</v>
      </c>
      <c r="AY168" s="17" t="s">
        <v>207</v>
      </c>
      <c r="BE168" s="213">
        <f t="shared" si="34"/>
        <v>0</v>
      </c>
      <c r="BF168" s="213">
        <f t="shared" si="35"/>
        <v>0</v>
      </c>
      <c r="BG168" s="213">
        <f t="shared" si="36"/>
        <v>0</v>
      </c>
      <c r="BH168" s="213">
        <f t="shared" si="37"/>
        <v>0</v>
      </c>
      <c r="BI168" s="213">
        <f t="shared" si="38"/>
        <v>0</v>
      </c>
      <c r="BJ168" s="17" t="s">
        <v>87</v>
      </c>
      <c r="BK168" s="213">
        <f t="shared" si="39"/>
        <v>0</v>
      </c>
      <c r="BL168" s="17" t="s">
        <v>213</v>
      </c>
      <c r="BM168" s="212" t="s">
        <v>1214</v>
      </c>
    </row>
    <row r="169" spans="1:65" s="2" customFormat="1" ht="16.5" customHeight="1">
      <c r="A169" s="34"/>
      <c r="B169" s="35"/>
      <c r="C169" s="237" t="s">
        <v>74</v>
      </c>
      <c r="D169" s="237" t="s">
        <v>271</v>
      </c>
      <c r="E169" s="238" t="s">
        <v>1704</v>
      </c>
      <c r="F169" s="239" t="s">
        <v>1705</v>
      </c>
      <c r="G169" s="240" t="s">
        <v>268</v>
      </c>
      <c r="H169" s="241">
        <v>28</v>
      </c>
      <c r="I169" s="242"/>
      <c r="J169" s="243">
        <f t="shared" si="30"/>
        <v>0</v>
      </c>
      <c r="K169" s="244"/>
      <c r="L169" s="245"/>
      <c r="M169" s="246" t="s">
        <v>1</v>
      </c>
      <c r="N169" s="247" t="s">
        <v>40</v>
      </c>
      <c r="O169" s="75"/>
      <c r="P169" s="210">
        <f t="shared" si="31"/>
        <v>0</v>
      </c>
      <c r="Q169" s="210">
        <v>0</v>
      </c>
      <c r="R169" s="210">
        <f t="shared" si="32"/>
        <v>0</v>
      </c>
      <c r="S169" s="210">
        <v>0</v>
      </c>
      <c r="T169" s="211">
        <f t="shared" si="33"/>
        <v>0</v>
      </c>
      <c r="U169" s="34"/>
      <c r="V169" s="34"/>
      <c r="W169" s="34"/>
      <c r="X169" s="34"/>
      <c r="Y169" s="34"/>
      <c r="Z169" s="34"/>
      <c r="AA169" s="34"/>
      <c r="AB169" s="34"/>
      <c r="AC169" s="34"/>
      <c r="AD169" s="34"/>
      <c r="AE169" s="34"/>
      <c r="AR169" s="212" t="s">
        <v>249</v>
      </c>
      <c r="AT169" s="212" t="s">
        <v>271</v>
      </c>
      <c r="AU169" s="212" t="s">
        <v>81</v>
      </c>
      <c r="AY169" s="17" t="s">
        <v>207</v>
      </c>
      <c r="BE169" s="213">
        <f t="shared" si="34"/>
        <v>0</v>
      </c>
      <c r="BF169" s="213">
        <f t="shared" si="35"/>
        <v>0</v>
      </c>
      <c r="BG169" s="213">
        <f t="shared" si="36"/>
        <v>0</v>
      </c>
      <c r="BH169" s="213">
        <f t="shared" si="37"/>
        <v>0</v>
      </c>
      <c r="BI169" s="213">
        <f t="shared" si="38"/>
        <v>0</v>
      </c>
      <c r="BJ169" s="17" t="s">
        <v>87</v>
      </c>
      <c r="BK169" s="213">
        <f t="shared" si="39"/>
        <v>0</v>
      </c>
      <c r="BL169" s="17" t="s">
        <v>213</v>
      </c>
      <c r="BM169" s="212" t="s">
        <v>1217</v>
      </c>
    </row>
    <row r="170" spans="1:65" s="2" customFormat="1" ht="16.5" customHeight="1">
      <c r="A170" s="34"/>
      <c r="B170" s="35"/>
      <c r="C170" s="237" t="s">
        <v>74</v>
      </c>
      <c r="D170" s="237" t="s">
        <v>271</v>
      </c>
      <c r="E170" s="238" t="s">
        <v>1706</v>
      </c>
      <c r="F170" s="239" t="s">
        <v>1707</v>
      </c>
      <c r="G170" s="240" t="s">
        <v>325</v>
      </c>
      <c r="H170" s="241">
        <v>140</v>
      </c>
      <c r="I170" s="242"/>
      <c r="J170" s="243">
        <f t="shared" si="30"/>
        <v>0</v>
      </c>
      <c r="K170" s="244"/>
      <c r="L170" s="245"/>
      <c r="M170" s="246" t="s">
        <v>1</v>
      </c>
      <c r="N170" s="247" t="s">
        <v>40</v>
      </c>
      <c r="O170" s="75"/>
      <c r="P170" s="210">
        <f t="shared" si="31"/>
        <v>0</v>
      </c>
      <c r="Q170" s="210">
        <v>0</v>
      </c>
      <c r="R170" s="210">
        <f t="shared" si="32"/>
        <v>0</v>
      </c>
      <c r="S170" s="210">
        <v>0</v>
      </c>
      <c r="T170" s="211">
        <f t="shared" si="33"/>
        <v>0</v>
      </c>
      <c r="U170" s="34"/>
      <c r="V170" s="34"/>
      <c r="W170" s="34"/>
      <c r="X170" s="34"/>
      <c r="Y170" s="34"/>
      <c r="Z170" s="34"/>
      <c r="AA170" s="34"/>
      <c r="AB170" s="34"/>
      <c r="AC170" s="34"/>
      <c r="AD170" s="34"/>
      <c r="AE170" s="34"/>
      <c r="AR170" s="212" t="s">
        <v>249</v>
      </c>
      <c r="AT170" s="212" t="s">
        <v>271</v>
      </c>
      <c r="AU170" s="212" t="s">
        <v>81</v>
      </c>
      <c r="AY170" s="17" t="s">
        <v>207</v>
      </c>
      <c r="BE170" s="213">
        <f t="shared" si="34"/>
        <v>0</v>
      </c>
      <c r="BF170" s="213">
        <f t="shared" si="35"/>
        <v>0</v>
      </c>
      <c r="BG170" s="213">
        <f t="shared" si="36"/>
        <v>0</v>
      </c>
      <c r="BH170" s="213">
        <f t="shared" si="37"/>
        <v>0</v>
      </c>
      <c r="BI170" s="213">
        <f t="shared" si="38"/>
        <v>0</v>
      </c>
      <c r="BJ170" s="17" t="s">
        <v>87</v>
      </c>
      <c r="BK170" s="213">
        <f t="shared" si="39"/>
        <v>0</v>
      </c>
      <c r="BL170" s="17" t="s">
        <v>213</v>
      </c>
      <c r="BM170" s="212" t="s">
        <v>1220</v>
      </c>
    </row>
    <row r="171" spans="1:65" s="2" customFormat="1" ht="16.5" customHeight="1">
      <c r="A171" s="34"/>
      <c r="B171" s="35"/>
      <c r="C171" s="237" t="s">
        <v>74</v>
      </c>
      <c r="D171" s="237" t="s">
        <v>271</v>
      </c>
      <c r="E171" s="238" t="s">
        <v>1708</v>
      </c>
      <c r="F171" s="239" t="s">
        <v>1709</v>
      </c>
      <c r="G171" s="240" t="s">
        <v>325</v>
      </c>
      <c r="H171" s="241">
        <v>80</v>
      </c>
      <c r="I171" s="242"/>
      <c r="J171" s="243">
        <f t="shared" si="30"/>
        <v>0</v>
      </c>
      <c r="K171" s="244"/>
      <c r="L171" s="245"/>
      <c r="M171" s="246" t="s">
        <v>1</v>
      </c>
      <c r="N171" s="247" t="s">
        <v>40</v>
      </c>
      <c r="O171" s="75"/>
      <c r="P171" s="210">
        <f t="shared" si="31"/>
        <v>0</v>
      </c>
      <c r="Q171" s="210">
        <v>0</v>
      </c>
      <c r="R171" s="210">
        <f t="shared" si="32"/>
        <v>0</v>
      </c>
      <c r="S171" s="210">
        <v>0</v>
      </c>
      <c r="T171" s="211">
        <f t="shared" si="33"/>
        <v>0</v>
      </c>
      <c r="U171" s="34"/>
      <c r="V171" s="34"/>
      <c r="W171" s="34"/>
      <c r="X171" s="34"/>
      <c r="Y171" s="34"/>
      <c r="Z171" s="34"/>
      <c r="AA171" s="34"/>
      <c r="AB171" s="34"/>
      <c r="AC171" s="34"/>
      <c r="AD171" s="34"/>
      <c r="AE171" s="34"/>
      <c r="AR171" s="212" t="s">
        <v>249</v>
      </c>
      <c r="AT171" s="212" t="s">
        <v>271</v>
      </c>
      <c r="AU171" s="212" t="s">
        <v>81</v>
      </c>
      <c r="AY171" s="17" t="s">
        <v>207</v>
      </c>
      <c r="BE171" s="213">
        <f t="shared" si="34"/>
        <v>0</v>
      </c>
      <c r="BF171" s="213">
        <f t="shared" si="35"/>
        <v>0</v>
      </c>
      <c r="BG171" s="213">
        <f t="shared" si="36"/>
        <v>0</v>
      </c>
      <c r="BH171" s="213">
        <f t="shared" si="37"/>
        <v>0</v>
      </c>
      <c r="BI171" s="213">
        <f t="shared" si="38"/>
        <v>0</v>
      </c>
      <c r="BJ171" s="17" t="s">
        <v>87</v>
      </c>
      <c r="BK171" s="213">
        <f t="shared" si="39"/>
        <v>0</v>
      </c>
      <c r="BL171" s="17" t="s">
        <v>213</v>
      </c>
      <c r="BM171" s="212" t="s">
        <v>1223</v>
      </c>
    </row>
    <row r="172" spans="1:65" s="12" customFormat="1" ht="25.95" customHeight="1">
      <c r="B172" s="184"/>
      <c r="C172" s="185"/>
      <c r="D172" s="186" t="s">
        <v>73</v>
      </c>
      <c r="E172" s="187" t="s">
        <v>1710</v>
      </c>
      <c r="F172" s="187" t="s">
        <v>1710</v>
      </c>
      <c r="G172" s="185"/>
      <c r="H172" s="185"/>
      <c r="I172" s="188"/>
      <c r="J172" s="189">
        <f>BK172</f>
        <v>0</v>
      </c>
      <c r="K172" s="185"/>
      <c r="L172" s="190"/>
      <c r="M172" s="191"/>
      <c r="N172" s="192"/>
      <c r="O172" s="192"/>
      <c r="P172" s="193">
        <f>SUM(P173:P195)</f>
        <v>0</v>
      </c>
      <c r="Q172" s="192"/>
      <c r="R172" s="193">
        <f>SUM(R173:R195)</f>
        <v>0</v>
      </c>
      <c r="S172" s="192"/>
      <c r="T172" s="194">
        <f>SUM(T173:T195)</f>
        <v>0</v>
      </c>
      <c r="AR172" s="195" t="s">
        <v>81</v>
      </c>
      <c r="AT172" s="196" t="s">
        <v>73</v>
      </c>
      <c r="AU172" s="196" t="s">
        <v>74</v>
      </c>
      <c r="AY172" s="195" t="s">
        <v>207</v>
      </c>
      <c r="BK172" s="197">
        <f>SUM(BK173:BK195)</f>
        <v>0</v>
      </c>
    </row>
    <row r="173" spans="1:65" s="2" customFormat="1" ht="16.5" customHeight="1">
      <c r="A173" s="34"/>
      <c r="B173" s="35"/>
      <c r="C173" s="237" t="s">
        <v>74</v>
      </c>
      <c r="D173" s="237" t="s">
        <v>271</v>
      </c>
      <c r="E173" s="238" t="s">
        <v>1711</v>
      </c>
      <c r="F173" s="239" t="s">
        <v>1712</v>
      </c>
      <c r="G173" s="240" t="s">
        <v>325</v>
      </c>
      <c r="H173" s="241">
        <v>900</v>
      </c>
      <c r="I173" s="242"/>
      <c r="J173" s="243">
        <f t="shared" ref="J173:J195" si="40">ROUND(I173*H173,2)</f>
        <v>0</v>
      </c>
      <c r="K173" s="244"/>
      <c r="L173" s="245"/>
      <c r="M173" s="246" t="s">
        <v>1</v>
      </c>
      <c r="N173" s="247" t="s">
        <v>40</v>
      </c>
      <c r="O173" s="75"/>
      <c r="P173" s="210">
        <f t="shared" ref="P173:P195" si="41">O173*H173</f>
        <v>0</v>
      </c>
      <c r="Q173" s="210">
        <v>0</v>
      </c>
      <c r="R173" s="210">
        <f t="shared" ref="R173:R195" si="42">Q173*H173</f>
        <v>0</v>
      </c>
      <c r="S173" s="210">
        <v>0</v>
      </c>
      <c r="T173" s="211">
        <f t="shared" ref="T173:T195" si="43">S173*H173</f>
        <v>0</v>
      </c>
      <c r="U173" s="34"/>
      <c r="V173" s="34"/>
      <c r="W173" s="34"/>
      <c r="X173" s="34"/>
      <c r="Y173" s="34"/>
      <c r="Z173" s="34"/>
      <c r="AA173" s="34"/>
      <c r="AB173" s="34"/>
      <c r="AC173" s="34"/>
      <c r="AD173" s="34"/>
      <c r="AE173" s="34"/>
      <c r="AR173" s="212" t="s">
        <v>249</v>
      </c>
      <c r="AT173" s="212" t="s">
        <v>271</v>
      </c>
      <c r="AU173" s="212" t="s">
        <v>81</v>
      </c>
      <c r="AY173" s="17" t="s">
        <v>207</v>
      </c>
      <c r="BE173" s="213">
        <f t="shared" ref="BE173:BE195" si="44">IF(N173="základná",J173,0)</f>
        <v>0</v>
      </c>
      <c r="BF173" s="213">
        <f t="shared" ref="BF173:BF195" si="45">IF(N173="znížená",J173,0)</f>
        <v>0</v>
      </c>
      <c r="BG173" s="213">
        <f t="shared" ref="BG173:BG195" si="46">IF(N173="zákl. prenesená",J173,0)</f>
        <v>0</v>
      </c>
      <c r="BH173" s="213">
        <f t="shared" ref="BH173:BH195" si="47">IF(N173="zníž. prenesená",J173,0)</f>
        <v>0</v>
      </c>
      <c r="BI173" s="213">
        <f t="shared" ref="BI173:BI195" si="48">IF(N173="nulová",J173,0)</f>
        <v>0</v>
      </c>
      <c r="BJ173" s="17" t="s">
        <v>87</v>
      </c>
      <c r="BK173" s="213">
        <f t="shared" ref="BK173:BK195" si="49">ROUND(I173*H173,2)</f>
        <v>0</v>
      </c>
      <c r="BL173" s="17" t="s">
        <v>213</v>
      </c>
      <c r="BM173" s="212" t="s">
        <v>1226</v>
      </c>
    </row>
    <row r="174" spans="1:65" s="2" customFormat="1" ht="16.5" customHeight="1">
      <c r="A174" s="34"/>
      <c r="B174" s="35"/>
      <c r="C174" s="237" t="s">
        <v>74</v>
      </c>
      <c r="D174" s="237" t="s">
        <v>271</v>
      </c>
      <c r="E174" s="238" t="s">
        <v>1713</v>
      </c>
      <c r="F174" s="239" t="s">
        <v>1714</v>
      </c>
      <c r="G174" s="240" t="s">
        <v>325</v>
      </c>
      <c r="H174" s="241">
        <v>450</v>
      </c>
      <c r="I174" s="242"/>
      <c r="J174" s="243">
        <f t="shared" si="40"/>
        <v>0</v>
      </c>
      <c r="K174" s="244"/>
      <c r="L174" s="245"/>
      <c r="M174" s="246" t="s">
        <v>1</v>
      </c>
      <c r="N174" s="247" t="s">
        <v>40</v>
      </c>
      <c r="O174" s="75"/>
      <c r="P174" s="210">
        <f t="shared" si="41"/>
        <v>0</v>
      </c>
      <c r="Q174" s="210">
        <v>0</v>
      </c>
      <c r="R174" s="210">
        <f t="shared" si="42"/>
        <v>0</v>
      </c>
      <c r="S174" s="210">
        <v>0</v>
      </c>
      <c r="T174" s="211">
        <f t="shared" si="43"/>
        <v>0</v>
      </c>
      <c r="U174" s="34"/>
      <c r="V174" s="34"/>
      <c r="W174" s="34"/>
      <c r="X174" s="34"/>
      <c r="Y174" s="34"/>
      <c r="Z174" s="34"/>
      <c r="AA174" s="34"/>
      <c r="AB174" s="34"/>
      <c r="AC174" s="34"/>
      <c r="AD174" s="34"/>
      <c r="AE174" s="34"/>
      <c r="AR174" s="212" t="s">
        <v>249</v>
      </c>
      <c r="AT174" s="212" t="s">
        <v>271</v>
      </c>
      <c r="AU174" s="212" t="s">
        <v>81</v>
      </c>
      <c r="AY174" s="17" t="s">
        <v>207</v>
      </c>
      <c r="BE174" s="213">
        <f t="shared" si="44"/>
        <v>0</v>
      </c>
      <c r="BF174" s="213">
        <f t="shared" si="45"/>
        <v>0</v>
      </c>
      <c r="BG174" s="213">
        <f t="shared" si="46"/>
        <v>0</v>
      </c>
      <c r="BH174" s="213">
        <f t="shared" si="47"/>
        <v>0</v>
      </c>
      <c r="BI174" s="213">
        <f t="shared" si="48"/>
        <v>0</v>
      </c>
      <c r="BJ174" s="17" t="s">
        <v>87</v>
      </c>
      <c r="BK174" s="213">
        <f t="shared" si="49"/>
        <v>0</v>
      </c>
      <c r="BL174" s="17" t="s">
        <v>213</v>
      </c>
      <c r="BM174" s="212" t="s">
        <v>1229</v>
      </c>
    </row>
    <row r="175" spans="1:65" s="2" customFormat="1" ht="16.5" customHeight="1">
      <c r="A175" s="34"/>
      <c r="B175" s="35"/>
      <c r="C175" s="237" t="s">
        <v>74</v>
      </c>
      <c r="D175" s="237" t="s">
        <v>271</v>
      </c>
      <c r="E175" s="238" t="s">
        <v>1715</v>
      </c>
      <c r="F175" s="239" t="s">
        <v>1716</v>
      </c>
      <c r="G175" s="240" t="s">
        <v>325</v>
      </c>
      <c r="H175" s="241">
        <v>50</v>
      </c>
      <c r="I175" s="242"/>
      <c r="J175" s="243">
        <f t="shared" si="40"/>
        <v>0</v>
      </c>
      <c r="K175" s="244"/>
      <c r="L175" s="245"/>
      <c r="M175" s="246" t="s">
        <v>1</v>
      </c>
      <c r="N175" s="247" t="s">
        <v>40</v>
      </c>
      <c r="O175" s="75"/>
      <c r="P175" s="210">
        <f t="shared" si="41"/>
        <v>0</v>
      </c>
      <c r="Q175" s="210">
        <v>0</v>
      </c>
      <c r="R175" s="210">
        <f t="shared" si="42"/>
        <v>0</v>
      </c>
      <c r="S175" s="210">
        <v>0</v>
      </c>
      <c r="T175" s="211">
        <f t="shared" si="43"/>
        <v>0</v>
      </c>
      <c r="U175" s="34"/>
      <c r="V175" s="34"/>
      <c r="W175" s="34"/>
      <c r="X175" s="34"/>
      <c r="Y175" s="34"/>
      <c r="Z175" s="34"/>
      <c r="AA175" s="34"/>
      <c r="AB175" s="34"/>
      <c r="AC175" s="34"/>
      <c r="AD175" s="34"/>
      <c r="AE175" s="34"/>
      <c r="AR175" s="212" t="s">
        <v>249</v>
      </c>
      <c r="AT175" s="212" t="s">
        <v>271</v>
      </c>
      <c r="AU175" s="212" t="s">
        <v>81</v>
      </c>
      <c r="AY175" s="17" t="s">
        <v>207</v>
      </c>
      <c r="BE175" s="213">
        <f t="shared" si="44"/>
        <v>0</v>
      </c>
      <c r="BF175" s="213">
        <f t="shared" si="45"/>
        <v>0</v>
      </c>
      <c r="BG175" s="213">
        <f t="shared" si="46"/>
        <v>0</v>
      </c>
      <c r="BH175" s="213">
        <f t="shared" si="47"/>
        <v>0</v>
      </c>
      <c r="BI175" s="213">
        <f t="shared" si="48"/>
        <v>0</v>
      </c>
      <c r="BJ175" s="17" t="s">
        <v>87</v>
      </c>
      <c r="BK175" s="213">
        <f t="shared" si="49"/>
        <v>0</v>
      </c>
      <c r="BL175" s="17" t="s">
        <v>213</v>
      </c>
      <c r="BM175" s="212" t="s">
        <v>1232</v>
      </c>
    </row>
    <row r="176" spans="1:65" s="2" customFormat="1" ht="16.5" customHeight="1">
      <c r="A176" s="34"/>
      <c r="B176" s="35"/>
      <c r="C176" s="237" t="s">
        <v>74</v>
      </c>
      <c r="D176" s="237" t="s">
        <v>271</v>
      </c>
      <c r="E176" s="238" t="s">
        <v>1717</v>
      </c>
      <c r="F176" s="239" t="s">
        <v>1718</v>
      </c>
      <c r="G176" s="240" t="s">
        <v>325</v>
      </c>
      <c r="H176" s="241">
        <v>640</v>
      </c>
      <c r="I176" s="242"/>
      <c r="J176" s="243">
        <f t="shared" si="40"/>
        <v>0</v>
      </c>
      <c r="K176" s="244"/>
      <c r="L176" s="245"/>
      <c r="M176" s="246" t="s">
        <v>1</v>
      </c>
      <c r="N176" s="247" t="s">
        <v>40</v>
      </c>
      <c r="O176" s="75"/>
      <c r="P176" s="210">
        <f t="shared" si="41"/>
        <v>0</v>
      </c>
      <c r="Q176" s="210">
        <v>0</v>
      </c>
      <c r="R176" s="210">
        <f t="shared" si="42"/>
        <v>0</v>
      </c>
      <c r="S176" s="210">
        <v>0</v>
      </c>
      <c r="T176" s="211">
        <f t="shared" si="43"/>
        <v>0</v>
      </c>
      <c r="U176" s="34"/>
      <c r="V176" s="34"/>
      <c r="W176" s="34"/>
      <c r="X176" s="34"/>
      <c r="Y176" s="34"/>
      <c r="Z176" s="34"/>
      <c r="AA176" s="34"/>
      <c r="AB176" s="34"/>
      <c r="AC176" s="34"/>
      <c r="AD176" s="34"/>
      <c r="AE176" s="34"/>
      <c r="AR176" s="212" t="s">
        <v>249</v>
      </c>
      <c r="AT176" s="212" t="s">
        <v>271</v>
      </c>
      <c r="AU176" s="212" t="s">
        <v>81</v>
      </c>
      <c r="AY176" s="17" t="s">
        <v>207</v>
      </c>
      <c r="BE176" s="213">
        <f t="shared" si="44"/>
        <v>0</v>
      </c>
      <c r="BF176" s="213">
        <f t="shared" si="45"/>
        <v>0</v>
      </c>
      <c r="BG176" s="213">
        <f t="shared" si="46"/>
        <v>0</v>
      </c>
      <c r="BH176" s="213">
        <f t="shared" si="47"/>
        <v>0</v>
      </c>
      <c r="BI176" s="213">
        <f t="shared" si="48"/>
        <v>0</v>
      </c>
      <c r="BJ176" s="17" t="s">
        <v>87</v>
      </c>
      <c r="BK176" s="213">
        <f t="shared" si="49"/>
        <v>0</v>
      </c>
      <c r="BL176" s="17" t="s">
        <v>213</v>
      </c>
      <c r="BM176" s="212" t="s">
        <v>1235</v>
      </c>
    </row>
    <row r="177" spans="1:65" s="2" customFormat="1" ht="16.5" customHeight="1">
      <c r="A177" s="34"/>
      <c r="B177" s="35"/>
      <c r="C177" s="237" t="s">
        <v>74</v>
      </c>
      <c r="D177" s="237" t="s">
        <v>271</v>
      </c>
      <c r="E177" s="238" t="s">
        <v>1719</v>
      </c>
      <c r="F177" s="239" t="s">
        <v>1720</v>
      </c>
      <c r="G177" s="240" t="s">
        <v>325</v>
      </c>
      <c r="H177" s="241">
        <v>150</v>
      </c>
      <c r="I177" s="242"/>
      <c r="J177" s="243">
        <f t="shared" si="40"/>
        <v>0</v>
      </c>
      <c r="K177" s="244"/>
      <c r="L177" s="245"/>
      <c r="M177" s="246" t="s">
        <v>1</v>
      </c>
      <c r="N177" s="247" t="s">
        <v>40</v>
      </c>
      <c r="O177" s="75"/>
      <c r="P177" s="210">
        <f t="shared" si="41"/>
        <v>0</v>
      </c>
      <c r="Q177" s="210">
        <v>0</v>
      </c>
      <c r="R177" s="210">
        <f t="shared" si="42"/>
        <v>0</v>
      </c>
      <c r="S177" s="210">
        <v>0</v>
      </c>
      <c r="T177" s="211">
        <f t="shared" si="43"/>
        <v>0</v>
      </c>
      <c r="U177" s="34"/>
      <c r="V177" s="34"/>
      <c r="W177" s="34"/>
      <c r="X177" s="34"/>
      <c r="Y177" s="34"/>
      <c r="Z177" s="34"/>
      <c r="AA177" s="34"/>
      <c r="AB177" s="34"/>
      <c r="AC177" s="34"/>
      <c r="AD177" s="34"/>
      <c r="AE177" s="34"/>
      <c r="AR177" s="212" t="s">
        <v>249</v>
      </c>
      <c r="AT177" s="212" t="s">
        <v>271</v>
      </c>
      <c r="AU177" s="212" t="s">
        <v>81</v>
      </c>
      <c r="AY177" s="17" t="s">
        <v>207</v>
      </c>
      <c r="BE177" s="213">
        <f t="shared" si="44"/>
        <v>0</v>
      </c>
      <c r="BF177" s="213">
        <f t="shared" si="45"/>
        <v>0</v>
      </c>
      <c r="BG177" s="213">
        <f t="shared" si="46"/>
        <v>0</v>
      </c>
      <c r="BH177" s="213">
        <f t="shared" si="47"/>
        <v>0</v>
      </c>
      <c r="BI177" s="213">
        <f t="shared" si="48"/>
        <v>0</v>
      </c>
      <c r="BJ177" s="17" t="s">
        <v>87</v>
      </c>
      <c r="BK177" s="213">
        <f t="shared" si="49"/>
        <v>0</v>
      </c>
      <c r="BL177" s="17" t="s">
        <v>213</v>
      </c>
      <c r="BM177" s="212" t="s">
        <v>1238</v>
      </c>
    </row>
    <row r="178" spans="1:65" s="2" customFormat="1" ht="16.5" customHeight="1">
      <c r="A178" s="34"/>
      <c r="B178" s="35"/>
      <c r="C178" s="237" t="s">
        <v>74</v>
      </c>
      <c r="D178" s="237" t="s">
        <v>271</v>
      </c>
      <c r="E178" s="238" t="s">
        <v>1721</v>
      </c>
      <c r="F178" s="239" t="s">
        <v>1722</v>
      </c>
      <c r="G178" s="240" t="s">
        <v>325</v>
      </c>
      <c r="H178" s="241">
        <v>160</v>
      </c>
      <c r="I178" s="242"/>
      <c r="J178" s="243">
        <f t="shared" si="40"/>
        <v>0</v>
      </c>
      <c r="K178" s="244"/>
      <c r="L178" s="245"/>
      <c r="M178" s="246" t="s">
        <v>1</v>
      </c>
      <c r="N178" s="247" t="s">
        <v>40</v>
      </c>
      <c r="O178" s="75"/>
      <c r="P178" s="210">
        <f t="shared" si="41"/>
        <v>0</v>
      </c>
      <c r="Q178" s="210">
        <v>0</v>
      </c>
      <c r="R178" s="210">
        <f t="shared" si="42"/>
        <v>0</v>
      </c>
      <c r="S178" s="210">
        <v>0</v>
      </c>
      <c r="T178" s="211">
        <f t="shared" si="43"/>
        <v>0</v>
      </c>
      <c r="U178" s="34"/>
      <c r="V178" s="34"/>
      <c r="W178" s="34"/>
      <c r="X178" s="34"/>
      <c r="Y178" s="34"/>
      <c r="Z178" s="34"/>
      <c r="AA178" s="34"/>
      <c r="AB178" s="34"/>
      <c r="AC178" s="34"/>
      <c r="AD178" s="34"/>
      <c r="AE178" s="34"/>
      <c r="AR178" s="212" t="s">
        <v>249</v>
      </c>
      <c r="AT178" s="212" t="s">
        <v>271</v>
      </c>
      <c r="AU178" s="212" t="s">
        <v>81</v>
      </c>
      <c r="AY178" s="17" t="s">
        <v>207</v>
      </c>
      <c r="BE178" s="213">
        <f t="shared" si="44"/>
        <v>0</v>
      </c>
      <c r="BF178" s="213">
        <f t="shared" si="45"/>
        <v>0</v>
      </c>
      <c r="BG178" s="213">
        <f t="shared" si="46"/>
        <v>0</v>
      </c>
      <c r="BH178" s="213">
        <f t="shared" si="47"/>
        <v>0</v>
      </c>
      <c r="BI178" s="213">
        <f t="shared" si="48"/>
        <v>0</v>
      </c>
      <c r="BJ178" s="17" t="s">
        <v>87</v>
      </c>
      <c r="BK178" s="213">
        <f t="shared" si="49"/>
        <v>0</v>
      </c>
      <c r="BL178" s="17" t="s">
        <v>213</v>
      </c>
      <c r="BM178" s="212" t="s">
        <v>1241</v>
      </c>
    </row>
    <row r="179" spans="1:65" s="2" customFormat="1" ht="16.5" customHeight="1">
      <c r="A179" s="34"/>
      <c r="B179" s="35"/>
      <c r="C179" s="237" t="s">
        <v>74</v>
      </c>
      <c r="D179" s="237" t="s">
        <v>271</v>
      </c>
      <c r="E179" s="238" t="s">
        <v>1723</v>
      </c>
      <c r="F179" s="239" t="s">
        <v>1724</v>
      </c>
      <c r="G179" s="240" t="s">
        <v>268</v>
      </c>
      <c r="H179" s="241">
        <v>20</v>
      </c>
      <c r="I179" s="242"/>
      <c r="J179" s="243">
        <f t="shared" si="40"/>
        <v>0</v>
      </c>
      <c r="K179" s="244"/>
      <c r="L179" s="245"/>
      <c r="M179" s="246" t="s">
        <v>1</v>
      </c>
      <c r="N179" s="247" t="s">
        <v>40</v>
      </c>
      <c r="O179" s="75"/>
      <c r="P179" s="210">
        <f t="shared" si="41"/>
        <v>0</v>
      </c>
      <c r="Q179" s="210">
        <v>0</v>
      </c>
      <c r="R179" s="210">
        <f t="shared" si="42"/>
        <v>0</v>
      </c>
      <c r="S179" s="210">
        <v>0</v>
      </c>
      <c r="T179" s="211">
        <f t="shared" si="43"/>
        <v>0</v>
      </c>
      <c r="U179" s="34"/>
      <c r="V179" s="34"/>
      <c r="W179" s="34"/>
      <c r="X179" s="34"/>
      <c r="Y179" s="34"/>
      <c r="Z179" s="34"/>
      <c r="AA179" s="34"/>
      <c r="AB179" s="34"/>
      <c r="AC179" s="34"/>
      <c r="AD179" s="34"/>
      <c r="AE179" s="34"/>
      <c r="AR179" s="212" t="s">
        <v>249</v>
      </c>
      <c r="AT179" s="212" t="s">
        <v>271</v>
      </c>
      <c r="AU179" s="212" t="s">
        <v>81</v>
      </c>
      <c r="AY179" s="17" t="s">
        <v>207</v>
      </c>
      <c r="BE179" s="213">
        <f t="shared" si="44"/>
        <v>0</v>
      </c>
      <c r="BF179" s="213">
        <f t="shared" si="45"/>
        <v>0</v>
      </c>
      <c r="BG179" s="213">
        <f t="shared" si="46"/>
        <v>0</v>
      </c>
      <c r="BH179" s="213">
        <f t="shared" si="47"/>
        <v>0</v>
      </c>
      <c r="BI179" s="213">
        <f t="shared" si="48"/>
        <v>0</v>
      </c>
      <c r="BJ179" s="17" t="s">
        <v>87</v>
      </c>
      <c r="BK179" s="213">
        <f t="shared" si="49"/>
        <v>0</v>
      </c>
      <c r="BL179" s="17" t="s">
        <v>213</v>
      </c>
      <c r="BM179" s="212" t="s">
        <v>1244</v>
      </c>
    </row>
    <row r="180" spans="1:65" s="2" customFormat="1" ht="16.5" customHeight="1">
      <c r="A180" s="34"/>
      <c r="B180" s="35"/>
      <c r="C180" s="237" t="s">
        <v>74</v>
      </c>
      <c r="D180" s="237" t="s">
        <v>271</v>
      </c>
      <c r="E180" s="238" t="s">
        <v>1725</v>
      </c>
      <c r="F180" s="239" t="s">
        <v>1726</v>
      </c>
      <c r="G180" s="240" t="s">
        <v>268</v>
      </c>
      <c r="H180" s="241">
        <v>20</v>
      </c>
      <c r="I180" s="242"/>
      <c r="J180" s="243">
        <f t="shared" si="40"/>
        <v>0</v>
      </c>
      <c r="K180" s="244"/>
      <c r="L180" s="245"/>
      <c r="M180" s="246" t="s">
        <v>1</v>
      </c>
      <c r="N180" s="247" t="s">
        <v>40</v>
      </c>
      <c r="O180" s="75"/>
      <c r="P180" s="210">
        <f t="shared" si="41"/>
        <v>0</v>
      </c>
      <c r="Q180" s="210">
        <v>0</v>
      </c>
      <c r="R180" s="210">
        <f t="shared" si="42"/>
        <v>0</v>
      </c>
      <c r="S180" s="210">
        <v>0</v>
      </c>
      <c r="T180" s="211">
        <f t="shared" si="43"/>
        <v>0</v>
      </c>
      <c r="U180" s="34"/>
      <c r="V180" s="34"/>
      <c r="W180" s="34"/>
      <c r="X180" s="34"/>
      <c r="Y180" s="34"/>
      <c r="Z180" s="34"/>
      <c r="AA180" s="34"/>
      <c r="AB180" s="34"/>
      <c r="AC180" s="34"/>
      <c r="AD180" s="34"/>
      <c r="AE180" s="34"/>
      <c r="AR180" s="212" t="s">
        <v>249</v>
      </c>
      <c r="AT180" s="212" t="s">
        <v>271</v>
      </c>
      <c r="AU180" s="212" t="s">
        <v>81</v>
      </c>
      <c r="AY180" s="17" t="s">
        <v>207</v>
      </c>
      <c r="BE180" s="213">
        <f t="shared" si="44"/>
        <v>0</v>
      </c>
      <c r="BF180" s="213">
        <f t="shared" si="45"/>
        <v>0</v>
      </c>
      <c r="BG180" s="213">
        <f t="shared" si="46"/>
        <v>0</v>
      </c>
      <c r="BH180" s="213">
        <f t="shared" si="47"/>
        <v>0</v>
      </c>
      <c r="BI180" s="213">
        <f t="shared" si="48"/>
        <v>0</v>
      </c>
      <c r="BJ180" s="17" t="s">
        <v>87</v>
      </c>
      <c r="BK180" s="213">
        <f t="shared" si="49"/>
        <v>0</v>
      </c>
      <c r="BL180" s="17" t="s">
        <v>213</v>
      </c>
      <c r="BM180" s="212" t="s">
        <v>1247</v>
      </c>
    </row>
    <row r="181" spans="1:65" s="2" customFormat="1" ht="16.5" customHeight="1">
      <c r="A181" s="34"/>
      <c r="B181" s="35"/>
      <c r="C181" s="237" t="s">
        <v>74</v>
      </c>
      <c r="D181" s="237" t="s">
        <v>271</v>
      </c>
      <c r="E181" s="238" t="s">
        <v>1727</v>
      </c>
      <c r="F181" s="239" t="s">
        <v>1728</v>
      </c>
      <c r="G181" s="240" t="s">
        <v>325</v>
      </c>
      <c r="H181" s="241">
        <v>250</v>
      </c>
      <c r="I181" s="242"/>
      <c r="J181" s="243">
        <f t="shared" si="40"/>
        <v>0</v>
      </c>
      <c r="K181" s="244"/>
      <c r="L181" s="245"/>
      <c r="M181" s="246" t="s">
        <v>1</v>
      </c>
      <c r="N181" s="247" t="s">
        <v>40</v>
      </c>
      <c r="O181" s="75"/>
      <c r="P181" s="210">
        <f t="shared" si="41"/>
        <v>0</v>
      </c>
      <c r="Q181" s="210">
        <v>0</v>
      </c>
      <c r="R181" s="210">
        <f t="shared" si="42"/>
        <v>0</v>
      </c>
      <c r="S181" s="210">
        <v>0</v>
      </c>
      <c r="T181" s="211">
        <f t="shared" si="43"/>
        <v>0</v>
      </c>
      <c r="U181" s="34"/>
      <c r="V181" s="34"/>
      <c r="W181" s="34"/>
      <c r="X181" s="34"/>
      <c r="Y181" s="34"/>
      <c r="Z181" s="34"/>
      <c r="AA181" s="34"/>
      <c r="AB181" s="34"/>
      <c r="AC181" s="34"/>
      <c r="AD181" s="34"/>
      <c r="AE181" s="34"/>
      <c r="AR181" s="212" t="s">
        <v>249</v>
      </c>
      <c r="AT181" s="212" t="s">
        <v>271</v>
      </c>
      <c r="AU181" s="212" t="s">
        <v>81</v>
      </c>
      <c r="AY181" s="17" t="s">
        <v>207</v>
      </c>
      <c r="BE181" s="213">
        <f t="shared" si="44"/>
        <v>0</v>
      </c>
      <c r="BF181" s="213">
        <f t="shared" si="45"/>
        <v>0</v>
      </c>
      <c r="BG181" s="213">
        <f t="shared" si="46"/>
        <v>0</v>
      </c>
      <c r="BH181" s="213">
        <f t="shared" si="47"/>
        <v>0</v>
      </c>
      <c r="BI181" s="213">
        <f t="shared" si="48"/>
        <v>0</v>
      </c>
      <c r="BJ181" s="17" t="s">
        <v>87</v>
      </c>
      <c r="BK181" s="213">
        <f t="shared" si="49"/>
        <v>0</v>
      </c>
      <c r="BL181" s="17" t="s">
        <v>213</v>
      </c>
      <c r="BM181" s="212" t="s">
        <v>1250</v>
      </c>
    </row>
    <row r="182" spans="1:65" s="2" customFormat="1" ht="16.5" customHeight="1">
      <c r="A182" s="34"/>
      <c r="B182" s="35"/>
      <c r="C182" s="237" t="s">
        <v>74</v>
      </c>
      <c r="D182" s="237" t="s">
        <v>271</v>
      </c>
      <c r="E182" s="238" t="s">
        <v>1729</v>
      </c>
      <c r="F182" s="239" t="s">
        <v>1730</v>
      </c>
      <c r="G182" s="240" t="s">
        <v>268</v>
      </c>
      <c r="H182" s="241">
        <v>10</v>
      </c>
      <c r="I182" s="242"/>
      <c r="J182" s="243">
        <f t="shared" si="40"/>
        <v>0</v>
      </c>
      <c r="K182" s="244"/>
      <c r="L182" s="245"/>
      <c r="M182" s="246" t="s">
        <v>1</v>
      </c>
      <c r="N182" s="247" t="s">
        <v>40</v>
      </c>
      <c r="O182" s="75"/>
      <c r="P182" s="210">
        <f t="shared" si="41"/>
        <v>0</v>
      </c>
      <c r="Q182" s="210">
        <v>0</v>
      </c>
      <c r="R182" s="210">
        <f t="shared" si="42"/>
        <v>0</v>
      </c>
      <c r="S182" s="210">
        <v>0</v>
      </c>
      <c r="T182" s="211">
        <f t="shared" si="43"/>
        <v>0</v>
      </c>
      <c r="U182" s="34"/>
      <c r="V182" s="34"/>
      <c r="W182" s="34"/>
      <c r="X182" s="34"/>
      <c r="Y182" s="34"/>
      <c r="Z182" s="34"/>
      <c r="AA182" s="34"/>
      <c r="AB182" s="34"/>
      <c r="AC182" s="34"/>
      <c r="AD182" s="34"/>
      <c r="AE182" s="34"/>
      <c r="AR182" s="212" t="s">
        <v>249</v>
      </c>
      <c r="AT182" s="212" t="s">
        <v>271</v>
      </c>
      <c r="AU182" s="212" t="s">
        <v>81</v>
      </c>
      <c r="AY182" s="17" t="s">
        <v>207</v>
      </c>
      <c r="BE182" s="213">
        <f t="shared" si="44"/>
        <v>0</v>
      </c>
      <c r="BF182" s="213">
        <f t="shared" si="45"/>
        <v>0</v>
      </c>
      <c r="BG182" s="213">
        <f t="shared" si="46"/>
        <v>0</v>
      </c>
      <c r="BH182" s="213">
        <f t="shared" si="47"/>
        <v>0</v>
      </c>
      <c r="BI182" s="213">
        <f t="shared" si="48"/>
        <v>0</v>
      </c>
      <c r="BJ182" s="17" t="s">
        <v>87</v>
      </c>
      <c r="BK182" s="213">
        <f t="shared" si="49"/>
        <v>0</v>
      </c>
      <c r="BL182" s="17" t="s">
        <v>213</v>
      </c>
      <c r="BM182" s="212" t="s">
        <v>1253</v>
      </c>
    </row>
    <row r="183" spans="1:65" s="2" customFormat="1" ht="16.5" customHeight="1">
      <c r="A183" s="34"/>
      <c r="B183" s="35"/>
      <c r="C183" s="237" t="s">
        <v>74</v>
      </c>
      <c r="D183" s="237" t="s">
        <v>271</v>
      </c>
      <c r="E183" s="238" t="s">
        <v>1731</v>
      </c>
      <c r="F183" s="239" t="s">
        <v>1732</v>
      </c>
      <c r="G183" s="240" t="s">
        <v>268</v>
      </c>
      <c r="H183" s="241">
        <v>3</v>
      </c>
      <c r="I183" s="242"/>
      <c r="J183" s="243">
        <f t="shared" si="40"/>
        <v>0</v>
      </c>
      <c r="K183" s="244"/>
      <c r="L183" s="245"/>
      <c r="M183" s="246" t="s">
        <v>1</v>
      </c>
      <c r="N183" s="247" t="s">
        <v>40</v>
      </c>
      <c r="O183" s="75"/>
      <c r="P183" s="210">
        <f t="shared" si="41"/>
        <v>0</v>
      </c>
      <c r="Q183" s="210">
        <v>0</v>
      </c>
      <c r="R183" s="210">
        <f t="shared" si="42"/>
        <v>0</v>
      </c>
      <c r="S183" s="210">
        <v>0</v>
      </c>
      <c r="T183" s="211">
        <f t="shared" si="43"/>
        <v>0</v>
      </c>
      <c r="U183" s="34"/>
      <c r="V183" s="34"/>
      <c r="W183" s="34"/>
      <c r="X183" s="34"/>
      <c r="Y183" s="34"/>
      <c r="Z183" s="34"/>
      <c r="AA183" s="34"/>
      <c r="AB183" s="34"/>
      <c r="AC183" s="34"/>
      <c r="AD183" s="34"/>
      <c r="AE183" s="34"/>
      <c r="AR183" s="212" t="s">
        <v>249</v>
      </c>
      <c r="AT183" s="212" t="s">
        <v>271</v>
      </c>
      <c r="AU183" s="212" t="s">
        <v>81</v>
      </c>
      <c r="AY183" s="17" t="s">
        <v>207</v>
      </c>
      <c r="BE183" s="213">
        <f t="shared" si="44"/>
        <v>0</v>
      </c>
      <c r="BF183" s="213">
        <f t="shared" si="45"/>
        <v>0</v>
      </c>
      <c r="BG183" s="213">
        <f t="shared" si="46"/>
        <v>0</v>
      </c>
      <c r="BH183" s="213">
        <f t="shared" si="47"/>
        <v>0</v>
      </c>
      <c r="BI183" s="213">
        <f t="shared" si="48"/>
        <v>0</v>
      </c>
      <c r="BJ183" s="17" t="s">
        <v>87</v>
      </c>
      <c r="BK183" s="213">
        <f t="shared" si="49"/>
        <v>0</v>
      </c>
      <c r="BL183" s="17" t="s">
        <v>213</v>
      </c>
      <c r="BM183" s="212" t="s">
        <v>1256</v>
      </c>
    </row>
    <row r="184" spans="1:65" s="2" customFormat="1" ht="16.5" customHeight="1">
      <c r="A184" s="34"/>
      <c r="B184" s="35"/>
      <c r="C184" s="237" t="s">
        <v>74</v>
      </c>
      <c r="D184" s="237" t="s">
        <v>271</v>
      </c>
      <c r="E184" s="238" t="s">
        <v>1733</v>
      </c>
      <c r="F184" s="239" t="s">
        <v>1734</v>
      </c>
      <c r="G184" s="240" t="s">
        <v>268</v>
      </c>
      <c r="H184" s="241">
        <v>10</v>
      </c>
      <c r="I184" s="242"/>
      <c r="J184" s="243">
        <f t="shared" si="40"/>
        <v>0</v>
      </c>
      <c r="K184" s="244"/>
      <c r="L184" s="245"/>
      <c r="M184" s="246" t="s">
        <v>1</v>
      </c>
      <c r="N184" s="247" t="s">
        <v>40</v>
      </c>
      <c r="O184" s="75"/>
      <c r="P184" s="210">
        <f t="shared" si="41"/>
        <v>0</v>
      </c>
      <c r="Q184" s="210">
        <v>0</v>
      </c>
      <c r="R184" s="210">
        <f t="shared" si="42"/>
        <v>0</v>
      </c>
      <c r="S184" s="210">
        <v>0</v>
      </c>
      <c r="T184" s="211">
        <f t="shared" si="43"/>
        <v>0</v>
      </c>
      <c r="U184" s="34"/>
      <c r="V184" s="34"/>
      <c r="W184" s="34"/>
      <c r="X184" s="34"/>
      <c r="Y184" s="34"/>
      <c r="Z184" s="34"/>
      <c r="AA184" s="34"/>
      <c r="AB184" s="34"/>
      <c r="AC184" s="34"/>
      <c r="AD184" s="34"/>
      <c r="AE184" s="34"/>
      <c r="AR184" s="212" t="s">
        <v>249</v>
      </c>
      <c r="AT184" s="212" t="s">
        <v>271</v>
      </c>
      <c r="AU184" s="212" t="s">
        <v>81</v>
      </c>
      <c r="AY184" s="17" t="s">
        <v>207</v>
      </c>
      <c r="BE184" s="213">
        <f t="shared" si="44"/>
        <v>0</v>
      </c>
      <c r="BF184" s="213">
        <f t="shared" si="45"/>
        <v>0</v>
      </c>
      <c r="BG184" s="213">
        <f t="shared" si="46"/>
        <v>0</v>
      </c>
      <c r="BH184" s="213">
        <f t="shared" si="47"/>
        <v>0</v>
      </c>
      <c r="BI184" s="213">
        <f t="shared" si="48"/>
        <v>0</v>
      </c>
      <c r="BJ184" s="17" t="s">
        <v>87</v>
      </c>
      <c r="BK184" s="213">
        <f t="shared" si="49"/>
        <v>0</v>
      </c>
      <c r="BL184" s="17" t="s">
        <v>213</v>
      </c>
      <c r="BM184" s="212" t="s">
        <v>1259</v>
      </c>
    </row>
    <row r="185" spans="1:65" s="2" customFormat="1" ht="16.5" customHeight="1">
      <c r="A185" s="34"/>
      <c r="B185" s="35"/>
      <c r="C185" s="237" t="s">
        <v>74</v>
      </c>
      <c r="D185" s="237" t="s">
        <v>271</v>
      </c>
      <c r="E185" s="238" t="s">
        <v>1735</v>
      </c>
      <c r="F185" s="239" t="s">
        <v>1736</v>
      </c>
      <c r="G185" s="240" t="s">
        <v>268</v>
      </c>
      <c r="H185" s="241">
        <v>2</v>
      </c>
      <c r="I185" s="242"/>
      <c r="J185" s="243">
        <f t="shared" si="40"/>
        <v>0</v>
      </c>
      <c r="K185" s="244"/>
      <c r="L185" s="245"/>
      <c r="M185" s="246" t="s">
        <v>1</v>
      </c>
      <c r="N185" s="247" t="s">
        <v>40</v>
      </c>
      <c r="O185" s="75"/>
      <c r="P185" s="210">
        <f t="shared" si="41"/>
        <v>0</v>
      </c>
      <c r="Q185" s="210">
        <v>0</v>
      </c>
      <c r="R185" s="210">
        <f t="shared" si="42"/>
        <v>0</v>
      </c>
      <c r="S185" s="210">
        <v>0</v>
      </c>
      <c r="T185" s="211">
        <f t="shared" si="43"/>
        <v>0</v>
      </c>
      <c r="U185" s="34"/>
      <c r="V185" s="34"/>
      <c r="W185" s="34"/>
      <c r="X185" s="34"/>
      <c r="Y185" s="34"/>
      <c r="Z185" s="34"/>
      <c r="AA185" s="34"/>
      <c r="AB185" s="34"/>
      <c r="AC185" s="34"/>
      <c r="AD185" s="34"/>
      <c r="AE185" s="34"/>
      <c r="AR185" s="212" t="s">
        <v>249</v>
      </c>
      <c r="AT185" s="212" t="s">
        <v>271</v>
      </c>
      <c r="AU185" s="212" t="s">
        <v>81</v>
      </c>
      <c r="AY185" s="17" t="s">
        <v>207</v>
      </c>
      <c r="BE185" s="213">
        <f t="shared" si="44"/>
        <v>0</v>
      </c>
      <c r="BF185" s="213">
        <f t="shared" si="45"/>
        <v>0</v>
      </c>
      <c r="BG185" s="213">
        <f t="shared" si="46"/>
        <v>0</v>
      </c>
      <c r="BH185" s="213">
        <f t="shared" si="47"/>
        <v>0</v>
      </c>
      <c r="BI185" s="213">
        <f t="shared" si="48"/>
        <v>0</v>
      </c>
      <c r="BJ185" s="17" t="s">
        <v>87</v>
      </c>
      <c r="BK185" s="213">
        <f t="shared" si="49"/>
        <v>0</v>
      </c>
      <c r="BL185" s="17" t="s">
        <v>213</v>
      </c>
      <c r="BM185" s="212" t="s">
        <v>1262</v>
      </c>
    </row>
    <row r="186" spans="1:65" s="2" customFormat="1" ht="16.5" customHeight="1">
      <c r="A186" s="34"/>
      <c r="B186" s="35"/>
      <c r="C186" s="237" t="s">
        <v>74</v>
      </c>
      <c r="D186" s="237" t="s">
        <v>271</v>
      </c>
      <c r="E186" s="238" t="s">
        <v>1737</v>
      </c>
      <c r="F186" s="239" t="s">
        <v>1738</v>
      </c>
      <c r="G186" s="240" t="s">
        <v>268</v>
      </c>
      <c r="H186" s="241">
        <v>6</v>
      </c>
      <c r="I186" s="242"/>
      <c r="J186" s="243">
        <f t="shared" si="40"/>
        <v>0</v>
      </c>
      <c r="K186" s="244"/>
      <c r="L186" s="245"/>
      <c r="M186" s="246" t="s">
        <v>1</v>
      </c>
      <c r="N186" s="247" t="s">
        <v>40</v>
      </c>
      <c r="O186" s="75"/>
      <c r="P186" s="210">
        <f t="shared" si="41"/>
        <v>0</v>
      </c>
      <c r="Q186" s="210">
        <v>0</v>
      </c>
      <c r="R186" s="210">
        <f t="shared" si="42"/>
        <v>0</v>
      </c>
      <c r="S186" s="210">
        <v>0</v>
      </c>
      <c r="T186" s="211">
        <f t="shared" si="43"/>
        <v>0</v>
      </c>
      <c r="U186" s="34"/>
      <c r="V186" s="34"/>
      <c r="W186" s="34"/>
      <c r="X186" s="34"/>
      <c r="Y186" s="34"/>
      <c r="Z186" s="34"/>
      <c r="AA186" s="34"/>
      <c r="AB186" s="34"/>
      <c r="AC186" s="34"/>
      <c r="AD186" s="34"/>
      <c r="AE186" s="34"/>
      <c r="AR186" s="212" t="s">
        <v>249</v>
      </c>
      <c r="AT186" s="212" t="s">
        <v>271</v>
      </c>
      <c r="AU186" s="212" t="s">
        <v>81</v>
      </c>
      <c r="AY186" s="17" t="s">
        <v>207</v>
      </c>
      <c r="BE186" s="213">
        <f t="shared" si="44"/>
        <v>0</v>
      </c>
      <c r="BF186" s="213">
        <f t="shared" si="45"/>
        <v>0</v>
      </c>
      <c r="BG186" s="213">
        <f t="shared" si="46"/>
        <v>0</v>
      </c>
      <c r="BH186" s="213">
        <f t="shared" si="47"/>
        <v>0</v>
      </c>
      <c r="BI186" s="213">
        <f t="shared" si="48"/>
        <v>0</v>
      </c>
      <c r="BJ186" s="17" t="s">
        <v>87</v>
      </c>
      <c r="BK186" s="213">
        <f t="shared" si="49"/>
        <v>0</v>
      </c>
      <c r="BL186" s="17" t="s">
        <v>213</v>
      </c>
      <c r="BM186" s="212" t="s">
        <v>1266</v>
      </c>
    </row>
    <row r="187" spans="1:65" s="2" customFormat="1" ht="16.5" customHeight="1">
      <c r="A187" s="34"/>
      <c r="B187" s="35"/>
      <c r="C187" s="237" t="s">
        <v>74</v>
      </c>
      <c r="D187" s="237" t="s">
        <v>271</v>
      </c>
      <c r="E187" s="238" t="s">
        <v>1739</v>
      </c>
      <c r="F187" s="239" t="s">
        <v>1740</v>
      </c>
      <c r="G187" s="240" t="s">
        <v>268</v>
      </c>
      <c r="H187" s="241">
        <v>10</v>
      </c>
      <c r="I187" s="242"/>
      <c r="J187" s="243">
        <f t="shared" si="40"/>
        <v>0</v>
      </c>
      <c r="K187" s="244"/>
      <c r="L187" s="245"/>
      <c r="M187" s="246" t="s">
        <v>1</v>
      </c>
      <c r="N187" s="247" t="s">
        <v>40</v>
      </c>
      <c r="O187" s="75"/>
      <c r="P187" s="210">
        <f t="shared" si="41"/>
        <v>0</v>
      </c>
      <c r="Q187" s="210">
        <v>0</v>
      </c>
      <c r="R187" s="210">
        <f t="shared" si="42"/>
        <v>0</v>
      </c>
      <c r="S187" s="210">
        <v>0</v>
      </c>
      <c r="T187" s="211">
        <f t="shared" si="43"/>
        <v>0</v>
      </c>
      <c r="U187" s="34"/>
      <c r="V187" s="34"/>
      <c r="W187" s="34"/>
      <c r="X187" s="34"/>
      <c r="Y187" s="34"/>
      <c r="Z187" s="34"/>
      <c r="AA187" s="34"/>
      <c r="AB187" s="34"/>
      <c r="AC187" s="34"/>
      <c r="AD187" s="34"/>
      <c r="AE187" s="34"/>
      <c r="AR187" s="212" t="s">
        <v>249</v>
      </c>
      <c r="AT187" s="212" t="s">
        <v>271</v>
      </c>
      <c r="AU187" s="212" t="s">
        <v>81</v>
      </c>
      <c r="AY187" s="17" t="s">
        <v>207</v>
      </c>
      <c r="BE187" s="213">
        <f t="shared" si="44"/>
        <v>0</v>
      </c>
      <c r="BF187" s="213">
        <f t="shared" si="45"/>
        <v>0</v>
      </c>
      <c r="BG187" s="213">
        <f t="shared" si="46"/>
        <v>0</v>
      </c>
      <c r="BH187" s="213">
        <f t="shared" si="47"/>
        <v>0</v>
      </c>
      <c r="BI187" s="213">
        <f t="shared" si="48"/>
        <v>0</v>
      </c>
      <c r="BJ187" s="17" t="s">
        <v>87</v>
      </c>
      <c r="BK187" s="213">
        <f t="shared" si="49"/>
        <v>0</v>
      </c>
      <c r="BL187" s="17" t="s">
        <v>213</v>
      </c>
      <c r="BM187" s="212" t="s">
        <v>1270</v>
      </c>
    </row>
    <row r="188" spans="1:65" s="2" customFormat="1" ht="16.5" customHeight="1">
      <c r="A188" s="34"/>
      <c r="B188" s="35"/>
      <c r="C188" s="237" t="s">
        <v>74</v>
      </c>
      <c r="D188" s="237" t="s">
        <v>271</v>
      </c>
      <c r="E188" s="238" t="s">
        <v>1741</v>
      </c>
      <c r="F188" s="239" t="s">
        <v>1742</v>
      </c>
      <c r="G188" s="240" t="s">
        <v>268</v>
      </c>
      <c r="H188" s="241">
        <v>10</v>
      </c>
      <c r="I188" s="242"/>
      <c r="J188" s="243">
        <f t="shared" si="40"/>
        <v>0</v>
      </c>
      <c r="K188" s="244"/>
      <c r="L188" s="245"/>
      <c r="M188" s="246" t="s">
        <v>1</v>
      </c>
      <c r="N188" s="247" t="s">
        <v>40</v>
      </c>
      <c r="O188" s="75"/>
      <c r="P188" s="210">
        <f t="shared" si="41"/>
        <v>0</v>
      </c>
      <c r="Q188" s="210">
        <v>0</v>
      </c>
      <c r="R188" s="210">
        <f t="shared" si="42"/>
        <v>0</v>
      </c>
      <c r="S188" s="210">
        <v>0</v>
      </c>
      <c r="T188" s="211">
        <f t="shared" si="43"/>
        <v>0</v>
      </c>
      <c r="U188" s="34"/>
      <c r="V188" s="34"/>
      <c r="W188" s="34"/>
      <c r="X188" s="34"/>
      <c r="Y188" s="34"/>
      <c r="Z188" s="34"/>
      <c r="AA188" s="34"/>
      <c r="AB188" s="34"/>
      <c r="AC188" s="34"/>
      <c r="AD188" s="34"/>
      <c r="AE188" s="34"/>
      <c r="AR188" s="212" t="s">
        <v>249</v>
      </c>
      <c r="AT188" s="212" t="s">
        <v>271</v>
      </c>
      <c r="AU188" s="212" t="s">
        <v>81</v>
      </c>
      <c r="AY188" s="17" t="s">
        <v>207</v>
      </c>
      <c r="BE188" s="213">
        <f t="shared" si="44"/>
        <v>0</v>
      </c>
      <c r="BF188" s="213">
        <f t="shared" si="45"/>
        <v>0</v>
      </c>
      <c r="BG188" s="213">
        <f t="shared" si="46"/>
        <v>0</v>
      </c>
      <c r="BH188" s="213">
        <f t="shared" si="47"/>
        <v>0</v>
      </c>
      <c r="BI188" s="213">
        <f t="shared" si="48"/>
        <v>0</v>
      </c>
      <c r="BJ188" s="17" t="s">
        <v>87</v>
      </c>
      <c r="BK188" s="213">
        <f t="shared" si="49"/>
        <v>0</v>
      </c>
      <c r="BL188" s="17" t="s">
        <v>213</v>
      </c>
      <c r="BM188" s="212" t="s">
        <v>1273</v>
      </c>
    </row>
    <row r="189" spans="1:65" s="2" customFormat="1" ht="16.5" customHeight="1">
      <c r="A189" s="34"/>
      <c r="B189" s="35"/>
      <c r="C189" s="237" t="s">
        <v>74</v>
      </c>
      <c r="D189" s="237" t="s">
        <v>271</v>
      </c>
      <c r="E189" s="238" t="s">
        <v>1743</v>
      </c>
      <c r="F189" s="239" t="s">
        <v>1744</v>
      </c>
      <c r="G189" s="240" t="s">
        <v>268</v>
      </c>
      <c r="H189" s="241">
        <v>10</v>
      </c>
      <c r="I189" s="242"/>
      <c r="J189" s="243">
        <f t="shared" si="40"/>
        <v>0</v>
      </c>
      <c r="K189" s="244"/>
      <c r="L189" s="245"/>
      <c r="M189" s="246" t="s">
        <v>1</v>
      </c>
      <c r="N189" s="247" t="s">
        <v>40</v>
      </c>
      <c r="O189" s="75"/>
      <c r="P189" s="210">
        <f t="shared" si="41"/>
        <v>0</v>
      </c>
      <c r="Q189" s="210">
        <v>0</v>
      </c>
      <c r="R189" s="210">
        <f t="shared" si="42"/>
        <v>0</v>
      </c>
      <c r="S189" s="210">
        <v>0</v>
      </c>
      <c r="T189" s="211">
        <f t="shared" si="43"/>
        <v>0</v>
      </c>
      <c r="U189" s="34"/>
      <c r="V189" s="34"/>
      <c r="W189" s="34"/>
      <c r="X189" s="34"/>
      <c r="Y189" s="34"/>
      <c r="Z189" s="34"/>
      <c r="AA189" s="34"/>
      <c r="AB189" s="34"/>
      <c r="AC189" s="34"/>
      <c r="AD189" s="34"/>
      <c r="AE189" s="34"/>
      <c r="AR189" s="212" t="s">
        <v>249</v>
      </c>
      <c r="AT189" s="212" t="s">
        <v>271</v>
      </c>
      <c r="AU189" s="212" t="s">
        <v>81</v>
      </c>
      <c r="AY189" s="17" t="s">
        <v>207</v>
      </c>
      <c r="BE189" s="213">
        <f t="shared" si="44"/>
        <v>0</v>
      </c>
      <c r="BF189" s="213">
        <f t="shared" si="45"/>
        <v>0</v>
      </c>
      <c r="BG189" s="213">
        <f t="shared" si="46"/>
        <v>0</v>
      </c>
      <c r="BH189" s="213">
        <f t="shared" si="47"/>
        <v>0</v>
      </c>
      <c r="BI189" s="213">
        <f t="shared" si="48"/>
        <v>0</v>
      </c>
      <c r="BJ189" s="17" t="s">
        <v>87</v>
      </c>
      <c r="BK189" s="213">
        <f t="shared" si="49"/>
        <v>0</v>
      </c>
      <c r="BL189" s="17" t="s">
        <v>213</v>
      </c>
      <c r="BM189" s="212" t="s">
        <v>1276</v>
      </c>
    </row>
    <row r="190" spans="1:65" s="2" customFormat="1" ht="16.5" customHeight="1">
      <c r="A190" s="34"/>
      <c r="B190" s="35"/>
      <c r="C190" s="237" t="s">
        <v>74</v>
      </c>
      <c r="D190" s="237" t="s">
        <v>271</v>
      </c>
      <c r="E190" s="238" t="s">
        <v>1745</v>
      </c>
      <c r="F190" s="239" t="s">
        <v>1746</v>
      </c>
      <c r="G190" s="240" t="s">
        <v>268</v>
      </c>
      <c r="H190" s="241">
        <v>10</v>
      </c>
      <c r="I190" s="242"/>
      <c r="J190" s="243">
        <f t="shared" si="40"/>
        <v>0</v>
      </c>
      <c r="K190" s="244"/>
      <c r="L190" s="245"/>
      <c r="M190" s="246" t="s">
        <v>1</v>
      </c>
      <c r="N190" s="247" t="s">
        <v>40</v>
      </c>
      <c r="O190" s="75"/>
      <c r="P190" s="210">
        <f t="shared" si="41"/>
        <v>0</v>
      </c>
      <c r="Q190" s="210">
        <v>0</v>
      </c>
      <c r="R190" s="210">
        <f t="shared" si="42"/>
        <v>0</v>
      </c>
      <c r="S190" s="210">
        <v>0</v>
      </c>
      <c r="T190" s="211">
        <f t="shared" si="43"/>
        <v>0</v>
      </c>
      <c r="U190" s="34"/>
      <c r="V190" s="34"/>
      <c r="W190" s="34"/>
      <c r="X190" s="34"/>
      <c r="Y190" s="34"/>
      <c r="Z190" s="34"/>
      <c r="AA190" s="34"/>
      <c r="AB190" s="34"/>
      <c r="AC190" s="34"/>
      <c r="AD190" s="34"/>
      <c r="AE190" s="34"/>
      <c r="AR190" s="212" t="s">
        <v>249</v>
      </c>
      <c r="AT190" s="212" t="s">
        <v>271</v>
      </c>
      <c r="AU190" s="212" t="s">
        <v>81</v>
      </c>
      <c r="AY190" s="17" t="s">
        <v>207</v>
      </c>
      <c r="BE190" s="213">
        <f t="shared" si="44"/>
        <v>0</v>
      </c>
      <c r="BF190" s="213">
        <f t="shared" si="45"/>
        <v>0</v>
      </c>
      <c r="BG190" s="213">
        <f t="shared" si="46"/>
        <v>0</v>
      </c>
      <c r="BH190" s="213">
        <f t="shared" si="47"/>
        <v>0</v>
      </c>
      <c r="BI190" s="213">
        <f t="shared" si="48"/>
        <v>0</v>
      </c>
      <c r="BJ190" s="17" t="s">
        <v>87</v>
      </c>
      <c r="BK190" s="213">
        <f t="shared" si="49"/>
        <v>0</v>
      </c>
      <c r="BL190" s="17" t="s">
        <v>213</v>
      </c>
      <c r="BM190" s="212" t="s">
        <v>1279</v>
      </c>
    </row>
    <row r="191" spans="1:65" s="2" customFormat="1" ht="21.75" customHeight="1">
      <c r="A191" s="34"/>
      <c r="B191" s="35"/>
      <c r="C191" s="237" t="s">
        <v>74</v>
      </c>
      <c r="D191" s="237" t="s">
        <v>271</v>
      </c>
      <c r="E191" s="238" t="s">
        <v>1747</v>
      </c>
      <c r="F191" s="239" t="s">
        <v>1748</v>
      </c>
      <c r="G191" s="240" t="s">
        <v>268</v>
      </c>
      <c r="H191" s="241">
        <v>56</v>
      </c>
      <c r="I191" s="242"/>
      <c r="J191" s="243">
        <f t="shared" si="40"/>
        <v>0</v>
      </c>
      <c r="K191" s="244"/>
      <c r="L191" s="245"/>
      <c r="M191" s="246" t="s">
        <v>1</v>
      </c>
      <c r="N191" s="247" t="s">
        <v>40</v>
      </c>
      <c r="O191" s="75"/>
      <c r="P191" s="210">
        <f t="shared" si="41"/>
        <v>0</v>
      </c>
      <c r="Q191" s="210">
        <v>0</v>
      </c>
      <c r="R191" s="210">
        <f t="shared" si="42"/>
        <v>0</v>
      </c>
      <c r="S191" s="210">
        <v>0</v>
      </c>
      <c r="T191" s="211">
        <f t="shared" si="43"/>
        <v>0</v>
      </c>
      <c r="U191" s="34"/>
      <c r="V191" s="34"/>
      <c r="W191" s="34"/>
      <c r="X191" s="34"/>
      <c r="Y191" s="34"/>
      <c r="Z191" s="34"/>
      <c r="AA191" s="34"/>
      <c r="AB191" s="34"/>
      <c r="AC191" s="34"/>
      <c r="AD191" s="34"/>
      <c r="AE191" s="34"/>
      <c r="AR191" s="212" t="s">
        <v>249</v>
      </c>
      <c r="AT191" s="212" t="s">
        <v>271</v>
      </c>
      <c r="AU191" s="212" t="s">
        <v>81</v>
      </c>
      <c r="AY191" s="17" t="s">
        <v>207</v>
      </c>
      <c r="BE191" s="213">
        <f t="shared" si="44"/>
        <v>0</v>
      </c>
      <c r="BF191" s="213">
        <f t="shared" si="45"/>
        <v>0</v>
      </c>
      <c r="BG191" s="213">
        <f t="shared" si="46"/>
        <v>0</v>
      </c>
      <c r="BH191" s="213">
        <f t="shared" si="47"/>
        <v>0</v>
      </c>
      <c r="BI191" s="213">
        <f t="shared" si="48"/>
        <v>0</v>
      </c>
      <c r="BJ191" s="17" t="s">
        <v>87</v>
      </c>
      <c r="BK191" s="213">
        <f t="shared" si="49"/>
        <v>0</v>
      </c>
      <c r="BL191" s="17" t="s">
        <v>213</v>
      </c>
      <c r="BM191" s="212" t="s">
        <v>1282</v>
      </c>
    </row>
    <row r="192" spans="1:65" s="2" customFormat="1" ht="16.5" customHeight="1">
      <c r="A192" s="34"/>
      <c r="B192" s="35"/>
      <c r="C192" s="237" t="s">
        <v>74</v>
      </c>
      <c r="D192" s="237" t="s">
        <v>271</v>
      </c>
      <c r="E192" s="238" t="s">
        <v>1749</v>
      </c>
      <c r="F192" s="239" t="s">
        <v>1750</v>
      </c>
      <c r="G192" s="240" t="s">
        <v>268</v>
      </c>
      <c r="H192" s="241">
        <v>10</v>
      </c>
      <c r="I192" s="242"/>
      <c r="J192" s="243">
        <f t="shared" si="40"/>
        <v>0</v>
      </c>
      <c r="K192" s="244"/>
      <c r="L192" s="245"/>
      <c r="M192" s="246" t="s">
        <v>1</v>
      </c>
      <c r="N192" s="247" t="s">
        <v>40</v>
      </c>
      <c r="O192" s="75"/>
      <c r="P192" s="210">
        <f t="shared" si="41"/>
        <v>0</v>
      </c>
      <c r="Q192" s="210">
        <v>0</v>
      </c>
      <c r="R192" s="210">
        <f t="shared" si="42"/>
        <v>0</v>
      </c>
      <c r="S192" s="210">
        <v>0</v>
      </c>
      <c r="T192" s="211">
        <f t="shared" si="43"/>
        <v>0</v>
      </c>
      <c r="U192" s="34"/>
      <c r="V192" s="34"/>
      <c r="W192" s="34"/>
      <c r="X192" s="34"/>
      <c r="Y192" s="34"/>
      <c r="Z192" s="34"/>
      <c r="AA192" s="34"/>
      <c r="AB192" s="34"/>
      <c r="AC192" s="34"/>
      <c r="AD192" s="34"/>
      <c r="AE192" s="34"/>
      <c r="AR192" s="212" t="s">
        <v>249</v>
      </c>
      <c r="AT192" s="212" t="s">
        <v>271</v>
      </c>
      <c r="AU192" s="212" t="s">
        <v>81</v>
      </c>
      <c r="AY192" s="17" t="s">
        <v>207</v>
      </c>
      <c r="BE192" s="213">
        <f t="shared" si="44"/>
        <v>0</v>
      </c>
      <c r="BF192" s="213">
        <f t="shared" si="45"/>
        <v>0</v>
      </c>
      <c r="BG192" s="213">
        <f t="shared" si="46"/>
        <v>0</v>
      </c>
      <c r="BH192" s="213">
        <f t="shared" si="47"/>
        <v>0</v>
      </c>
      <c r="BI192" s="213">
        <f t="shared" si="48"/>
        <v>0</v>
      </c>
      <c r="BJ192" s="17" t="s">
        <v>87</v>
      </c>
      <c r="BK192" s="213">
        <f t="shared" si="49"/>
        <v>0</v>
      </c>
      <c r="BL192" s="17" t="s">
        <v>213</v>
      </c>
      <c r="BM192" s="212" t="s">
        <v>1285</v>
      </c>
    </row>
    <row r="193" spans="1:65" s="2" customFormat="1" ht="16.5" customHeight="1">
      <c r="A193" s="34"/>
      <c r="B193" s="35"/>
      <c r="C193" s="237" t="s">
        <v>74</v>
      </c>
      <c r="D193" s="237" t="s">
        <v>271</v>
      </c>
      <c r="E193" s="238" t="s">
        <v>1751</v>
      </c>
      <c r="F193" s="239" t="s">
        <v>1752</v>
      </c>
      <c r="G193" s="240" t="s">
        <v>268</v>
      </c>
      <c r="H193" s="241">
        <v>20</v>
      </c>
      <c r="I193" s="242"/>
      <c r="J193" s="243">
        <f t="shared" si="40"/>
        <v>0</v>
      </c>
      <c r="K193" s="244"/>
      <c r="L193" s="245"/>
      <c r="M193" s="246" t="s">
        <v>1</v>
      </c>
      <c r="N193" s="247" t="s">
        <v>40</v>
      </c>
      <c r="O193" s="75"/>
      <c r="P193" s="210">
        <f t="shared" si="41"/>
        <v>0</v>
      </c>
      <c r="Q193" s="210">
        <v>0</v>
      </c>
      <c r="R193" s="210">
        <f t="shared" si="42"/>
        <v>0</v>
      </c>
      <c r="S193" s="210">
        <v>0</v>
      </c>
      <c r="T193" s="211">
        <f t="shared" si="43"/>
        <v>0</v>
      </c>
      <c r="U193" s="34"/>
      <c r="V193" s="34"/>
      <c r="W193" s="34"/>
      <c r="X193" s="34"/>
      <c r="Y193" s="34"/>
      <c r="Z193" s="34"/>
      <c r="AA193" s="34"/>
      <c r="AB193" s="34"/>
      <c r="AC193" s="34"/>
      <c r="AD193" s="34"/>
      <c r="AE193" s="34"/>
      <c r="AR193" s="212" t="s">
        <v>249</v>
      </c>
      <c r="AT193" s="212" t="s">
        <v>271</v>
      </c>
      <c r="AU193" s="212" t="s">
        <v>81</v>
      </c>
      <c r="AY193" s="17" t="s">
        <v>207</v>
      </c>
      <c r="BE193" s="213">
        <f t="shared" si="44"/>
        <v>0</v>
      </c>
      <c r="BF193" s="213">
        <f t="shared" si="45"/>
        <v>0</v>
      </c>
      <c r="BG193" s="213">
        <f t="shared" si="46"/>
        <v>0</v>
      </c>
      <c r="BH193" s="213">
        <f t="shared" si="47"/>
        <v>0</v>
      </c>
      <c r="BI193" s="213">
        <f t="shared" si="48"/>
        <v>0</v>
      </c>
      <c r="BJ193" s="17" t="s">
        <v>87</v>
      </c>
      <c r="BK193" s="213">
        <f t="shared" si="49"/>
        <v>0</v>
      </c>
      <c r="BL193" s="17" t="s">
        <v>213</v>
      </c>
      <c r="BM193" s="212" t="s">
        <v>1181</v>
      </c>
    </row>
    <row r="194" spans="1:65" s="2" customFormat="1" ht="16.5" customHeight="1">
      <c r="A194" s="34"/>
      <c r="B194" s="35"/>
      <c r="C194" s="237" t="s">
        <v>74</v>
      </c>
      <c r="D194" s="237" t="s">
        <v>271</v>
      </c>
      <c r="E194" s="238" t="s">
        <v>1753</v>
      </c>
      <c r="F194" s="239" t="s">
        <v>1754</v>
      </c>
      <c r="G194" s="240" t="s">
        <v>268</v>
      </c>
      <c r="H194" s="241">
        <v>48</v>
      </c>
      <c r="I194" s="242"/>
      <c r="J194" s="243">
        <f t="shared" si="40"/>
        <v>0</v>
      </c>
      <c r="K194" s="244"/>
      <c r="L194" s="245"/>
      <c r="M194" s="246" t="s">
        <v>1</v>
      </c>
      <c r="N194" s="247" t="s">
        <v>40</v>
      </c>
      <c r="O194" s="75"/>
      <c r="P194" s="210">
        <f t="shared" si="41"/>
        <v>0</v>
      </c>
      <c r="Q194" s="210">
        <v>0</v>
      </c>
      <c r="R194" s="210">
        <f t="shared" si="42"/>
        <v>0</v>
      </c>
      <c r="S194" s="210">
        <v>0</v>
      </c>
      <c r="T194" s="211">
        <f t="shared" si="43"/>
        <v>0</v>
      </c>
      <c r="U194" s="34"/>
      <c r="V194" s="34"/>
      <c r="W194" s="34"/>
      <c r="X194" s="34"/>
      <c r="Y194" s="34"/>
      <c r="Z194" s="34"/>
      <c r="AA194" s="34"/>
      <c r="AB194" s="34"/>
      <c r="AC194" s="34"/>
      <c r="AD194" s="34"/>
      <c r="AE194" s="34"/>
      <c r="AR194" s="212" t="s">
        <v>249</v>
      </c>
      <c r="AT194" s="212" t="s">
        <v>271</v>
      </c>
      <c r="AU194" s="212" t="s">
        <v>81</v>
      </c>
      <c r="AY194" s="17" t="s">
        <v>207</v>
      </c>
      <c r="BE194" s="213">
        <f t="shared" si="44"/>
        <v>0</v>
      </c>
      <c r="BF194" s="213">
        <f t="shared" si="45"/>
        <v>0</v>
      </c>
      <c r="BG194" s="213">
        <f t="shared" si="46"/>
        <v>0</v>
      </c>
      <c r="BH194" s="213">
        <f t="shared" si="47"/>
        <v>0</v>
      </c>
      <c r="BI194" s="213">
        <f t="shared" si="48"/>
        <v>0</v>
      </c>
      <c r="BJ194" s="17" t="s">
        <v>87</v>
      </c>
      <c r="BK194" s="213">
        <f t="shared" si="49"/>
        <v>0</v>
      </c>
      <c r="BL194" s="17" t="s">
        <v>213</v>
      </c>
      <c r="BM194" s="212" t="s">
        <v>1290</v>
      </c>
    </row>
    <row r="195" spans="1:65" s="2" customFormat="1" ht="21.75" customHeight="1">
      <c r="A195" s="34"/>
      <c r="B195" s="35"/>
      <c r="C195" s="237" t="s">
        <v>74</v>
      </c>
      <c r="D195" s="237" t="s">
        <v>271</v>
      </c>
      <c r="E195" s="238" t="s">
        <v>1755</v>
      </c>
      <c r="F195" s="239" t="s">
        <v>1756</v>
      </c>
      <c r="G195" s="240" t="s">
        <v>268</v>
      </c>
      <c r="H195" s="241">
        <v>5</v>
      </c>
      <c r="I195" s="242"/>
      <c r="J195" s="243">
        <f t="shared" si="40"/>
        <v>0</v>
      </c>
      <c r="K195" s="244"/>
      <c r="L195" s="245"/>
      <c r="M195" s="246" t="s">
        <v>1</v>
      </c>
      <c r="N195" s="247" t="s">
        <v>40</v>
      </c>
      <c r="O195" s="75"/>
      <c r="P195" s="210">
        <f t="shared" si="41"/>
        <v>0</v>
      </c>
      <c r="Q195" s="210">
        <v>0</v>
      </c>
      <c r="R195" s="210">
        <f t="shared" si="42"/>
        <v>0</v>
      </c>
      <c r="S195" s="210">
        <v>0</v>
      </c>
      <c r="T195" s="211">
        <f t="shared" si="43"/>
        <v>0</v>
      </c>
      <c r="U195" s="34"/>
      <c r="V195" s="34"/>
      <c r="W195" s="34"/>
      <c r="X195" s="34"/>
      <c r="Y195" s="34"/>
      <c r="Z195" s="34"/>
      <c r="AA195" s="34"/>
      <c r="AB195" s="34"/>
      <c r="AC195" s="34"/>
      <c r="AD195" s="34"/>
      <c r="AE195" s="34"/>
      <c r="AR195" s="212" t="s">
        <v>249</v>
      </c>
      <c r="AT195" s="212" t="s">
        <v>271</v>
      </c>
      <c r="AU195" s="212" t="s">
        <v>81</v>
      </c>
      <c r="AY195" s="17" t="s">
        <v>207</v>
      </c>
      <c r="BE195" s="213">
        <f t="shared" si="44"/>
        <v>0</v>
      </c>
      <c r="BF195" s="213">
        <f t="shared" si="45"/>
        <v>0</v>
      </c>
      <c r="BG195" s="213">
        <f t="shared" si="46"/>
        <v>0</v>
      </c>
      <c r="BH195" s="213">
        <f t="shared" si="47"/>
        <v>0</v>
      </c>
      <c r="BI195" s="213">
        <f t="shared" si="48"/>
        <v>0</v>
      </c>
      <c r="BJ195" s="17" t="s">
        <v>87</v>
      </c>
      <c r="BK195" s="213">
        <f t="shared" si="49"/>
        <v>0</v>
      </c>
      <c r="BL195" s="17" t="s">
        <v>213</v>
      </c>
      <c r="BM195" s="212" t="s">
        <v>1293</v>
      </c>
    </row>
    <row r="196" spans="1:65" s="12" customFormat="1" ht="25.95" customHeight="1">
      <c r="B196" s="184"/>
      <c r="C196" s="185"/>
      <c r="D196" s="186" t="s">
        <v>73</v>
      </c>
      <c r="E196" s="187" t="s">
        <v>1757</v>
      </c>
      <c r="F196" s="187" t="s">
        <v>1757</v>
      </c>
      <c r="G196" s="185"/>
      <c r="H196" s="185"/>
      <c r="I196" s="188"/>
      <c r="J196" s="189">
        <f>BK196</f>
        <v>0</v>
      </c>
      <c r="K196" s="185"/>
      <c r="L196" s="190"/>
      <c r="M196" s="191"/>
      <c r="N196" s="192"/>
      <c r="O196" s="192"/>
      <c r="P196" s="193">
        <f>SUM(P197:P198)</f>
        <v>0</v>
      </c>
      <c r="Q196" s="192"/>
      <c r="R196" s="193">
        <f>SUM(R197:R198)</f>
        <v>0</v>
      </c>
      <c r="S196" s="192"/>
      <c r="T196" s="194">
        <f>SUM(T197:T198)</f>
        <v>0</v>
      </c>
      <c r="AR196" s="195" t="s">
        <v>81</v>
      </c>
      <c r="AT196" s="196" t="s">
        <v>73</v>
      </c>
      <c r="AU196" s="196" t="s">
        <v>74</v>
      </c>
      <c r="AY196" s="195" t="s">
        <v>207</v>
      </c>
      <c r="BK196" s="197">
        <f>SUM(BK197:BK198)</f>
        <v>0</v>
      </c>
    </row>
    <row r="197" spans="1:65" s="2" customFormat="1" ht="16.5" customHeight="1">
      <c r="A197" s="34"/>
      <c r="B197" s="35"/>
      <c r="C197" s="237" t="s">
        <v>74</v>
      </c>
      <c r="D197" s="237" t="s">
        <v>271</v>
      </c>
      <c r="E197" s="238" t="s">
        <v>1758</v>
      </c>
      <c r="F197" s="239" t="s">
        <v>1759</v>
      </c>
      <c r="G197" s="240" t="s">
        <v>268</v>
      </c>
      <c r="H197" s="241">
        <v>4</v>
      </c>
      <c r="I197" s="242"/>
      <c r="J197" s="243">
        <f>ROUND(I197*H197,2)</f>
        <v>0</v>
      </c>
      <c r="K197" s="244"/>
      <c r="L197" s="245"/>
      <c r="M197" s="246" t="s">
        <v>1</v>
      </c>
      <c r="N197" s="247" t="s">
        <v>40</v>
      </c>
      <c r="O197" s="75"/>
      <c r="P197" s="210">
        <f>O197*H197</f>
        <v>0</v>
      </c>
      <c r="Q197" s="210">
        <v>0</v>
      </c>
      <c r="R197" s="210">
        <f>Q197*H197</f>
        <v>0</v>
      </c>
      <c r="S197" s="210">
        <v>0</v>
      </c>
      <c r="T197" s="211">
        <f>S197*H197</f>
        <v>0</v>
      </c>
      <c r="U197" s="34"/>
      <c r="V197" s="34"/>
      <c r="W197" s="34"/>
      <c r="X197" s="34"/>
      <c r="Y197" s="34"/>
      <c r="Z197" s="34"/>
      <c r="AA197" s="34"/>
      <c r="AB197" s="34"/>
      <c r="AC197" s="34"/>
      <c r="AD197" s="34"/>
      <c r="AE197" s="34"/>
      <c r="AR197" s="212" t="s">
        <v>249</v>
      </c>
      <c r="AT197" s="212" t="s">
        <v>271</v>
      </c>
      <c r="AU197" s="212" t="s">
        <v>81</v>
      </c>
      <c r="AY197" s="17" t="s">
        <v>207</v>
      </c>
      <c r="BE197" s="213">
        <f>IF(N197="základná",J197,0)</f>
        <v>0</v>
      </c>
      <c r="BF197" s="213">
        <f>IF(N197="znížená",J197,0)</f>
        <v>0</v>
      </c>
      <c r="BG197" s="213">
        <f>IF(N197="zákl. prenesená",J197,0)</f>
        <v>0</v>
      </c>
      <c r="BH197" s="213">
        <f>IF(N197="zníž. prenesená",J197,0)</f>
        <v>0</v>
      </c>
      <c r="BI197" s="213">
        <f>IF(N197="nulová",J197,0)</f>
        <v>0</v>
      </c>
      <c r="BJ197" s="17" t="s">
        <v>87</v>
      </c>
      <c r="BK197" s="213">
        <f>ROUND(I197*H197,2)</f>
        <v>0</v>
      </c>
      <c r="BL197" s="17" t="s">
        <v>213</v>
      </c>
      <c r="BM197" s="212" t="s">
        <v>1296</v>
      </c>
    </row>
    <row r="198" spans="1:65" s="2" customFormat="1" ht="16.5" customHeight="1">
      <c r="A198" s="34"/>
      <c r="B198" s="35"/>
      <c r="C198" s="237" t="s">
        <v>74</v>
      </c>
      <c r="D198" s="237" t="s">
        <v>271</v>
      </c>
      <c r="E198" s="238" t="s">
        <v>1760</v>
      </c>
      <c r="F198" s="239" t="s">
        <v>1761</v>
      </c>
      <c r="G198" s="240" t="s">
        <v>268</v>
      </c>
      <c r="H198" s="241">
        <v>2</v>
      </c>
      <c r="I198" s="242"/>
      <c r="J198" s="243">
        <f>ROUND(I198*H198,2)</f>
        <v>0</v>
      </c>
      <c r="K198" s="244"/>
      <c r="L198" s="245"/>
      <c r="M198" s="246" t="s">
        <v>1</v>
      </c>
      <c r="N198" s="247" t="s">
        <v>40</v>
      </c>
      <c r="O198" s="75"/>
      <c r="P198" s="210">
        <f>O198*H198</f>
        <v>0</v>
      </c>
      <c r="Q198" s="210">
        <v>0</v>
      </c>
      <c r="R198" s="210">
        <f>Q198*H198</f>
        <v>0</v>
      </c>
      <c r="S198" s="210">
        <v>0</v>
      </c>
      <c r="T198" s="211">
        <f>S198*H198</f>
        <v>0</v>
      </c>
      <c r="U198" s="34"/>
      <c r="V198" s="34"/>
      <c r="W198" s="34"/>
      <c r="X198" s="34"/>
      <c r="Y198" s="34"/>
      <c r="Z198" s="34"/>
      <c r="AA198" s="34"/>
      <c r="AB198" s="34"/>
      <c r="AC198" s="34"/>
      <c r="AD198" s="34"/>
      <c r="AE198" s="34"/>
      <c r="AR198" s="212" t="s">
        <v>249</v>
      </c>
      <c r="AT198" s="212" t="s">
        <v>271</v>
      </c>
      <c r="AU198" s="212" t="s">
        <v>81</v>
      </c>
      <c r="AY198" s="17" t="s">
        <v>207</v>
      </c>
      <c r="BE198" s="213">
        <f>IF(N198="základná",J198,0)</f>
        <v>0</v>
      </c>
      <c r="BF198" s="213">
        <f>IF(N198="znížená",J198,0)</f>
        <v>0</v>
      </c>
      <c r="BG198" s="213">
        <f>IF(N198="zákl. prenesená",J198,0)</f>
        <v>0</v>
      </c>
      <c r="BH198" s="213">
        <f>IF(N198="zníž. prenesená",J198,0)</f>
        <v>0</v>
      </c>
      <c r="BI198" s="213">
        <f>IF(N198="nulová",J198,0)</f>
        <v>0</v>
      </c>
      <c r="BJ198" s="17" t="s">
        <v>87</v>
      </c>
      <c r="BK198" s="213">
        <f>ROUND(I198*H198,2)</f>
        <v>0</v>
      </c>
      <c r="BL198" s="17" t="s">
        <v>213</v>
      </c>
      <c r="BM198" s="212" t="s">
        <v>1299</v>
      </c>
    </row>
    <row r="199" spans="1:65" s="12" customFormat="1" ht="25.95" customHeight="1">
      <c r="B199" s="184"/>
      <c r="C199" s="185"/>
      <c r="D199" s="186" t="s">
        <v>73</v>
      </c>
      <c r="E199" s="187" t="s">
        <v>1762</v>
      </c>
      <c r="F199" s="187" t="s">
        <v>1762</v>
      </c>
      <c r="G199" s="185"/>
      <c r="H199" s="185"/>
      <c r="I199" s="188"/>
      <c r="J199" s="189">
        <f>BK199</f>
        <v>0</v>
      </c>
      <c r="K199" s="185"/>
      <c r="L199" s="190"/>
      <c r="M199" s="191"/>
      <c r="N199" s="192"/>
      <c r="O199" s="192"/>
      <c r="P199" s="193">
        <f>SUM(P200:P219)</f>
        <v>0</v>
      </c>
      <c r="Q199" s="192"/>
      <c r="R199" s="193">
        <f>SUM(R200:R219)</f>
        <v>0</v>
      </c>
      <c r="S199" s="192"/>
      <c r="T199" s="194">
        <f>SUM(T200:T219)</f>
        <v>0</v>
      </c>
      <c r="AR199" s="195" t="s">
        <v>81</v>
      </c>
      <c r="AT199" s="196" t="s">
        <v>73</v>
      </c>
      <c r="AU199" s="196" t="s">
        <v>74</v>
      </c>
      <c r="AY199" s="195" t="s">
        <v>207</v>
      </c>
      <c r="BK199" s="197">
        <f>SUM(BK200:BK219)</f>
        <v>0</v>
      </c>
    </row>
    <row r="200" spans="1:65" s="2" customFormat="1" ht="24.15" customHeight="1">
      <c r="A200" s="34"/>
      <c r="B200" s="35"/>
      <c r="C200" s="237" t="s">
        <v>74</v>
      </c>
      <c r="D200" s="237" t="s">
        <v>271</v>
      </c>
      <c r="E200" s="238" t="s">
        <v>1763</v>
      </c>
      <c r="F200" s="239" t="s">
        <v>1764</v>
      </c>
      <c r="G200" s="240" t="s">
        <v>268</v>
      </c>
      <c r="H200" s="241">
        <v>1</v>
      </c>
      <c r="I200" s="242"/>
      <c r="J200" s="243">
        <f t="shared" ref="J200:J219" si="50">ROUND(I200*H200,2)</f>
        <v>0</v>
      </c>
      <c r="K200" s="244"/>
      <c r="L200" s="245"/>
      <c r="M200" s="246" t="s">
        <v>1</v>
      </c>
      <c r="N200" s="247" t="s">
        <v>40</v>
      </c>
      <c r="O200" s="75"/>
      <c r="P200" s="210">
        <f t="shared" ref="P200:P219" si="51">O200*H200</f>
        <v>0</v>
      </c>
      <c r="Q200" s="210">
        <v>0</v>
      </c>
      <c r="R200" s="210">
        <f t="shared" ref="R200:R219" si="52">Q200*H200</f>
        <v>0</v>
      </c>
      <c r="S200" s="210">
        <v>0</v>
      </c>
      <c r="T200" s="211">
        <f t="shared" ref="T200:T219" si="53">S200*H200</f>
        <v>0</v>
      </c>
      <c r="U200" s="34"/>
      <c r="V200" s="34"/>
      <c r="W200" s="34"/>
      <c r="X200" s="34"/>
      <c r="Y200" s="34"/>
      <c r="Z200" s="34"/>
      <c r="AA200" s="34"/>
      <c r="AB200" s="34"/>
      <c r="AC200" s="34"/>
      <c r="AD200" s="34"/>
      <c r="AE200" s="34"/>
      <c r="AR200" s="212" t="s">
        <v>249</v>
      </c>
      <c r="AT200" s="212" t="s">
        <v>271</v>
      </c>
      <c r="AU200" s="212" t="s">
        <v>81</v>
      </c>
      <c r="AY200" s="17" t="s">
        <v>207</v>
      </c>
      <c r="BE200" s="213">
        <f t="shared" ref="BE200:BE219" si="54">IF(N200="základná",J200,0)</f>
        <v>0</v>
      </c>
      <c r="BF200" s="213">
        <f t="shared" ref="BF200:BF219" si="55">IF(N200="znížená",J200,0)</f>
        <v>0</v>
      </c>
      <c r="BG200" s="213">
        <f t="shared" ref="BG200:BG219" si="56">IF(N200="zákl. prenesená",J200,0)</f>
        <v>0</v>
      </c>
      <c r="BH200" s="213">
        <f t="shared" ref="BH200:BH219" si="57">IF(N200="zníž. prenesená",J200,0)</f>
        <v>0</v>
      </c>
      <c r="BI200" s="213">
        <f t="shared" ref="BI200:BI219" si="58">IF(N200="nulová",J200,0)</f>
        <v>0</v>
      </c>
      <c r="BJ200" s="17" t="s">
        <v>87</v>
      </c>
      <c r="BK200" s="213">
        <f t="shared" ref="BK200:BK219" si="59">ROUND(I200*H200,2)</f>
        <v>0</v>
      </c>
      <c r="BL200" s="17" t="s">
        <v>213</v>
      </c>
      <c r="BM200" s="212" t="s">
        <v>1302</v>
      </c>
    </row>
    <row r="201" spans="1:65" s="2" customFormat="1" ht="24.15" customHeight="1">
      <c r="A201" s="34"/>
      <c r="B201" s="35"/>
      <c r="C201" s="237" t="s">
        <v>74</v>
      </c>
      <c r="D201" s="237" t="s">
        <v>271</v>
      </c>
      <c r="E201" s="238" t="s">
        <v>1765</v>
      </c>
      <c r="F201" s="239" t="s">
        <v>1766</v>
      </c>
      <c r="G201" s="240" t="s">
        <v>268</v>
      </c>
      <c r="H201" s="241">
        <v>1</v>
      </c>
      <c r="I201" s="242"/>
      <c r="J201" s="243">
        <f t="shared" si="50"/>
        <v>0</v>
      </c>
      <c r="K201" s="244"/>
      <c r="L201" s="245"/>
      <c r="M201" s="246" t="s">
        <v>1</v>
      </c>
      <c r="N201" s="247" t="s">
        <v>40</v>
      </c>
      <c r="O201" s="75"/>
      <c r="P201" s="210">
        <f t="shared" si="51"/>
        <v>0</v>
      </c>
      <c r="Q201" s="210">
        <v>0</v>
      </c>
      <c r="R201" s="210">
        <f t="shared" si="52"/>
        <v>0</v>
      </c>
      <c r="S201" s="210">
        <v>0</v>
      </c>
      <c r="T201" s="211">
        <f t="shared" si="53"/>
        <v>0</v>
      </c>
      <c r="U201" s="34"/>
      <c r="V201" s="34"/>
      <c r="W201" s="34"/>
      <c r="X201" s="34"/>
      <c r="Y201" s="34"/>
      <c r="Z201" s="34"/>
      <c r="AA201" s="34"/>
      <c r="AB201" s="34"/>
      <c r="AC201" s="34"/>
      <c r="AD201" s="34"/>
      <c r="AE201" s="34"/>
      <c r="AR201" s="212" t="s">
        <v>249</v>
      </c>
      <c r="AT201" s="212" t="s">
        <v>271</v>
      </c>
      <c r="AU201" s="212" t="s">
        <v>81</v>
      </c>
      <c r="AY201" s="17" t="s">
        <v>207</v>
      </c>
      <c r="BE201" s="213">
        <f t="shared" si="54"/>
        <v>0</v>
      </c>
      <c r="BF201" s="213">
        <f t="shared" si="55"/>
        <v>0</v>
      </c>
      <c r="BG201" s="213">
        <f t="shared" si="56"/>
        <v>0</v>
      </c>
      <c r="BH201" s="213">
        <f t="shared" si="57"/>
        <v>0</v>
      </c>
      <c r="BI201" s="213">
        <f t="shared" si="58"/>
        <v>0</v>
      </c>
      <c r="BJ201" s="17" t="s">
        <v>87</v>
      </c>
      <c r="BK201" s="213">
        <f t="shared" si="59"/>
        <v>0</v>
      </c>
      <c r="BL201" s="17" t="s">
        <v>213</v>
      </c>
      <c r="BM201" s="212" t="s">
        <v>1305</v>
      </c>
    </row>
    <row r="202" spans="1:65" s="2" customFormat="1" ht="16.5" customHeight="1">
      <c r="A202" s="34"/>
      <c r="B202" s="35"/>
      <c r="C202" s="237" t="s">
        <v>74</v>
      </c>
      <c r="D202" s="237" t="s">
        <v>271</v>
      </c>
      <c r="E202" s="238" t="s">
        <v>1767</v>
      </c>
      <c r="F202" s="239" t="s">
        <v>1768</v>
      </c>
      <c r="G202" s="240" t="s">
        <v>268</v>
      </c>
      <c r="H202" s="241">
        <v>1</v>
      </c>
      <c r="I202" s="242"/>
      <c r="J202" s="243">
        <f t="shared" si="50"/>
        <v>0</v>
      </c>
      <c r="K202" s="244"/>
      <c r="L202" s="245"/>
      <c r="M202" s="246" t="s">
        <v>1</v>
      </c>
      <c r="N202" s="247" t="s">
        <v>40</v>
      </c>
      <c r="O202" s="75"/>
      <c r="P202" s="210">
        <f t="shared" si="51"/>
        <v>0</v>
      </c>
      <c r="Q202" s="210">
        <v>0</v>
      </c>
      <c r="R202" s="210">
        <f t="shared" si="52"/>
        <v>0</v>
      </c>
      <c r="S202" s="210">
        <v>0</v>
      </c>
      <c r="T202" s="211">
        <f t="shared" si="53"/>
        <v>0</v>
      </c>
      <c r="U202" s="34"/>
      <c r="V202" s="34"/>
      <c r="W202" s="34"/>
      <c r="X202" s="34"/>
      <c r="Y202" s="34"/>
      <c r="Z202" s="34"/>
      <c r="AA202" s="34"/>
      <c r="AB202" s="34"/>
      <c r="AC202" s="34"/>
      <c r="AD202" s="34"/>
      <c r="AE202" s="34"/>
      <c r="AR202" s="212" t="s">
        <v>249</v>
      </c>
      <c r="AT202" s="212" t="s">
        <v>271</v>
      </c>
      <c r="AU202" s="212" t="s">
        <v>81</v>
      </c>
      <c r="AY202" s="17" t="s">
        <v>207</v>
      </c>
      <c r="BE202" s="213">
        <f t="shared" si="54"/>
        <v>0</v>
      </c>
      <c r="BF202" s="213">
        <f t="shared" si="55"/>
        <v>0</v>
      </c>
      <c r="BG202" s="213">
        <f t="shared" si="56"/>
        <v>0</v>
      </c>
      <c r="BH202" s="213">
        <f t="shared" si="57"/>
        <v>0</v>
      </c>
      <c r="BI202" s="213">
        <f t="shared" si="58"/>
        <v>0</v>
      </c>
      <c r="BJ202" s="17" t="s">
        <v>87</v>
      </c>
      <c r="BK202" s="213">
        <f t="shared" si="59"/>
        <v>0</v>
      </c>
      <c r="BL202" s="17" t="s">
        <v>213</v>
      </c>
      <c r="BM202" s="212" t="s">
        <v>1308</v>
      </c>
    </row>
    <row r="203" spans="1:65" s="2" customFormat="1" ht="16.5" customHeight="1">
      <c r="A203" s="34"/>
      <c r="B203" s="35"/>
      <c r="C203" s="237" t="s">
        <v>74</v>
      </c>
      <c r="D203" s="237" t="s">
        <v>271</v>
      </c>
      <c r="E203" s="238" t="s">
        <v>1769</v>
      </c>
      <c r="F203" s="239" t="s">
        <v>1770</v>
      </c>
      <c r="G203" s="240" t="s">
        <v>268</v>
      </c>
      <c r="H203" s="241">
        <v>1</v>
      </c>
      <c r="I203" s="242"/>
      <c r="J203" s="243">
        <f t="shared" si="50"/>
        <v>0</v>
      </c>
      <c r="K203" s="244"/>
      <c r="L203" s="245"/>
      <c r="M203" s="246" t="s">
        <v>1</v>
      </c>
      <c r="N203" s="247" t="s">
        <v>40</v>
      </c>
      <c r="O203" s="75"/>
      <c r="P203" s="210">
        <f t="shared" si="51"/>
        <v>0</v>
      </c>
      <c r="Q203" s="210">
        <v>0</v>
      </c>
      <c r="R203" s="210">
        <f t="shared" si="52"/>
        <v>0</v>
      </c>
      <c r="S203" s="210">
        <v>0</v>
      </c>
      <c r="T203" s="211">
        <f t="shared" si="53"/>
        <v>0</v>
      </c>
      <c r="U203" s="34"/>
      <c r="V203" s="34"/>
      <c r="W203" s="34"/>
      <c r="X203" s="34"/>
      <c r="Y203" s="34"/>
      <c r="Z203" s="34"/>
      <c r="AA203" s="34"/>
      <c r="AB203" s="34"/>
      <c r="AC203" s="34"/>
      <c r="AD203" s="34"/>
      <c r="AE203" s="34"/>
      <c r="AR203" s="212" t="s">
        <v>249</v>
      </c>
      <c r="AT203" s="212" t="s">
        <v>271</v>
      </c>
      <c r="AU203" s="212" t="s">
        <v>81</v>
      </c>
      <c r="AY203" s="17" t="s">
        <v>207</v>
      </c>
      <c r="BE203" s="213">
        <f t="shared" si="54"/>
        <v>0</v>
      </c>
      <c r="BF203" s="213">
        <f t="shared" si="55"/>
        <v>0</v>
      </c>
      <c r="BG203" s="213">
        <f t="shared" si="56"/>
        <v>0</v>
      </c>
      <c r="BH203" s="213">
        <f t="shared" si="57"/>
        <v>0</v>
      </c>
      <c r="BI203" s="213">
        <f t="shared" si="58"/>
        <v>0</v>
      </c>
      <c r="BJ203" s="17" t="s">
        <v>87</v>
      </c>
      <c r="BK203" s="213">
        <f t="shared" si="59"/>
        <v>0</v>
      </c>
      <c r="BL203" s="17" t="s">
        <v>213</v>
      </c>
      <c r="BM203" s="212" t="s">
        <v>1311</v>
      </c>
    </row>
    <row r="204" spans="1:65" s="2" customFormat="1" ht="21.75" customHeight="1">
      <c r="A204" s="34"/>
      <c r="B204" s="35"/>
      <c r="C204" s="237" t="s">
        <v>74</v>
      </c>
      <c r="D204" s="237" t="s">
        <v>271</v>
      </c>
      <c r="E204" s="238" t="s">
        <v>1771</v>
      </c>
      <c r="F204" s="239" t="s">
        <v>1772</v>
      </c>
      <c r="G204" s="240" t="s">
        <v>268</v>
      </c>
      <c r="H204" s="241">
        <v>1</v>
      </c>
      <c r="I204" s="242"/>
      <c r="J204" s="243">
        <f t="shared" si="50"/>
        <v>0</v>
      </c>
      <c r="K204" s="244"/>
      <c r="L204" s="245"/>
      <c r="M204" s="246" t="s">
        <v>1</v>
      </c>
      <c r="N204" s="247" t="s">
        <v>40</v>
      </c>
      <c r="O204" s="75"/>
      <c r="P204" s="210">
        <f t="shared" si="51"/>
        <v>0</v>
      </c>
      <c r="Q204" s="210">
        <v>0</v>
      </c>
      <c r="R204" s="210">
        <f t="shared" si="52"/>
        <v>0</v>
      </c>
      <c r="S204" s="210">
        <v>0</v>
      </c>
      <c r="T204" s="211">
        <f t="shared" si="53"/>
        <v>0</v>
      </c>
      <c r="U204" s="34"/>
      <c r="V204" s="34"/>
      <c r="W204" s="34"/>
      <c r="X204" s="34"/>
      <c r="Y204" s="34"/>
      <c r="Z204" s="34"/>
      <c r="AA204" s="34"/>
      <c r="AB204" s="34"/>
      <c r="AC204" s="34"/>
      <c r="AD204" s="34"/>
      <c r="AE204" s="34"/>
      <c r="AR204" s="212" t="s">
        <v>249</v>
      </c>
      <c r="AT204" s="212" t="s">
        <v>271</v>
      </c>
      <c r="AU204" s="212" t="s">
        <v>81</v>
      </c>
      <c r="AY204" s="17" t="s">
        <v>207</v>
      </c>
      <c r="BE204" s="213">
        <f t="shared" si="54"/>
        <v>0</v>
      </c>
      <c r="BF204" s="213">
        <f t="shared" si="55"/>
        <v>0</v>
      </c>
      <c r="BG204" s="213">
        <f t="shared" si="56"/>
        <v>0</v>
      </c>
      <c r="BH204" s="213">
        <f t="shared" si="57"/>
        <v>0</v>
      </c>
      <c r="BI204" s="213">
        <f t="shared" si="58"/>
        <v>0</v>
      </c>
      <c r="BJ204" s="17" t="s">
        <v>87</v>
      </c>
      <c r="BK204" s="213">
        <f t="shared" si="59"/>
        <v>0</v>
      </c>
      <c r="BL204" s="17" t="s">
        <v>213</v>
      </c>
      <c r="BM204" s="212" t="s">
        <v>1314</v>
      </c>
    </row>
    <row r="205" spans="1:65" s="2" customFormat="1" ht="16.5" customHeight="1">
      <c r="A205" s="34"/>
      <c r="B205" s="35"/>
      <c r="C205" s="237" t="s">
        <v>74</v>
      </c>
      <c r="D205" s="237" t="s">
        <v>271</v>
      </c>
      <c r="E205" s="238" t="s">
        <v>1773</v>
      </c>
      <c r="F205" s="239" t="s">
        <v>1774</v>
      </c>
      <c r="G205" s="240" t="s">
        <v>268</v>
      </c>
      <c r="H205" s="241">
        <v>1</v>
      </c>
      <c r="I205" s="242"/>
      <c r="J205" s="243">
        <f t="shared" si="50"/>
        <v>0</v>
      </c>
      <c r="K205" s="244"/>
      <c r="L205" s="245"/>
      <c r="M205" s="246" t="s">
        <v>1</v>
      </c>
      <c r="N205" s="247" t="s">
        <v>40</v>
      </c>
      <c r="O205" s="75"/>
      <c r="P205" s="210">
        <f t="shared" si="51"/>
        <v>0</v>
      </c>
      <c r="Q205" s="210">
        <v>0</v>
      </c>
      <c r="R205" s="210">
        <f t="shared" si="52"/>
        <v>0</v>
      </c>
      <c r="S205" s="210">
        <v>0</v>
      </c>
      <c r="T205" s="211">
        <f t="shared" si="53"/>
        <v>0</v>
      </c>
      <c r="U205" s="34"/>
      <c r="V205" s="34"/>
      <c r="W205" s="34"/>
      <c r="X205" s="34"/>
      <c r="Y205" s="34"/>
      <c r="Z205" s="34"/>
      <c r="AA205" s="34"/>
      <c r="AB205" s="34"/>
      <c r="AC205" s="34"/>
      <c r="AD205" s="34"/>
      <c r="AE205" s="34"/>
      <c r="AR205" s="212" t="s">
        <v>249</v>
      </c>
      <c r="AT205" s="212" t="s">
        <v>271</v>
      </c>
      <c r="AU205" s="212" t="s">
        <v>81</v>
      </c>
      <c r="AY205" s="17" t="s">
        <v>207</v>
      </c>
      <c r="BE205" s="213">
        <f t="shared" si="54"/>
        <v>0</v>
      </c>
      <c r="BF205" s="213">
        <f t="shared" si="55"/>
        <v>0</v>
      </c>
      <c r="BG205" s="213">
        <f t="shared" si="56"/>
        <v>0</v>
      </c>
      <c r="BH205" s="213">
        <f t="shared" si="57"/>
        <v>0</v>
      </c>
      <c r="BI205" s="213">
        <f t="shared" si="58"/>
        <v>0</v>
      </c>
      <c r="BJ205" s="17" t="s">
        <v>87</v>
      </c>
      <c r="BK205" s="213">
        <f t="shared" si="59"/>
        <v>0</v>
      </c>
      <c r="BL205" s="17" t="s">
        <v>213</v>
      </c>
      <c r="BM205" s="212" t="s">
        <v>1317</v>
      </c>
    </row>
    <row r="206" spans="1:65" s="2" customFormat="1" ht="16.5" customHeight="1">
      <c r="A206" s="34"/>
      <c r="B206" s="35"/>
      <c r="C206" s="237" t="s">
        <v>74</v>
      </c>
      <c r="D206" s="237" t="s">
        <v>271</v>
      </c>
      <c r="E206" s="238" t="s">
        <v>1775</v>
      </c>
      <c r="F206" s="239" t="s">
        <v>1776</v>
      </c>
      <c r="G206" s="240" t="s">
        <v>268</v>
      </c>
      <c r="H206" s="241">
        <v>1</v>
      </c>
      <c r="I206" s="242"/>
      <c r="J206" s="243">
        <f t="shared" si="50"/>
        <v>0</v>
      </c>
      <c r="K206" s="244"/>
      <c r="L206" s="245"/>
      <c r="M206" s="246" t="s">
        <v>1</v>
      </c>
      <c r="N206" s="247" t="s">
        <v>40</v>
      </c>
      <c r="O206" s="75"/>
      <c r="P206" s="210">
        <f t="shared" si="51"/>
        <v>0</v>
      </c>
      <c r="Q206" s="210">
        <v>0</v>
      </c>
      <c r="R206" s="210">
        <f t="shared" si="52"/>
        <v>0</v>
      </c>
      <c r="S206" s="210">
        <v>0</v>
      </c>
      <c r="T206" s="211">
        <f t="shared" si="53"/>
        <v>0</v>
      </c>
      <c r="U206" s="34"/>
      <c r="V206" s="34"/>
      <c r="W206" s="34"/>
      <c r="X206" s="34"/>
      <c r="Y206" s="34"/>
      <c r="Z206" s="34"/>
      <c r="AA206" s="34"/>
      <c r="AB206" s="34"/>
      <c r="AC206" s="34"/>
      <c r="AD206" s="34"/>
      <c r="AE206" s="34"/>
      <c r="AR206" s="212" t="s">
        <v>249</v>
      </c>
      <c r="AT206" s="212" t="s">
        <v>271</v>
      </c>
      <c r="AU206" s="212" t="s">
        <v>81</v>
      </c>
      <c r="AY206" s="17" t="s">
        <v>207</v>
      </c>
      <c r="BE206" s="213">
        <f t="shared" si="54"/>
        <v>0</v>
      </c>
      <c r="BF206" s="213">
        <f t="shared" si="55"/>
        <v>0</v>
      </c>
      <c r="BG206" s="213">
        <f t="shared" si="56"/>
        <v>0</v>
      </c>
      <c r="BH206" s="213">
        <f t="shared" si="57"/>
        <v>0</v>
      </c>
      <c r="BI206" s="213">
        <f t="shared" si="58"/>
        <v>0</v>
      </c>
      <c r="BJ206" s="17" t="s">
        <v>87</v>
      </c>
      <c r="BK206" s="213">
        <f t="shared" si="59"/>
        <v>0</v>
      </c>
      <c r="BL206" s="17" t="s">
        <v>213</v>
      </c>
      <c r="BM206" s="212" t="s">
        <v>1320</v>
      </c>
    </row>
    <row r="207" spans="1:65" s="2" customFormat="1" ht="16.5" customHeight="1">
      <c r="A207" s="34"/>
      <c r="B207" s="35"/>
      <c r="C207" s="237" t="s">
        <v>74</v>
      </c>
      <c r="D207" s="237" t="s">
        <v>271</v>
      </c>
      <c r="E207" s="238" t="s">
        <v>1777</v>
      </c>
      <c r="F207" s="239" t="s">
        <v>1778</v>
      </c>
      <c r="G207" s="240" t="s">
        <v>268</v>
      </c>
      <c r="H207" s="241">
        <v>1</v>
      </c>
      <c r="I207" s="242"/>
      <c r="J207" s="243">
        <f t="shared" si="50"/>
        <v>0</v>
      </c>
      <c r="K207" s="244"/>
      <c r="L207" s="245"/>
      <c r="M207" s="246" t="s">
        <v>1</v>
      </c>
      <c r="N207" s="247" t="s">
        <v>40</v>
      </c>
      <c r="O207" s="75"/>
      <c r="P207" s="210">
        <f t="shared" si="51"/>
        <v>0</v>
      </c>
      <c r="Q207" s="210">
        <v>0</v>
      </c>
      <c r="R207" s="210">
        <f t="shared" si="52"/>
        <v>0</v>
      </c>
      <c r="S207" s="210">
        <v>0</v>
      </c>
      <c r="T207" s="211">
        <f t="shared" si="53"/>
        <v>0</v>
      </c>
      <c r="U207" s="34"/>
      <c r="V207" s="34"/>
      <c r="W207" s="34"/>
      <c r="X207" s="34"/>
      <c r="Y207" s="34"/>
      <c r="Z207" s="34"/>
      <c r="AA207" s="34"/>
      <c r="AB207" s="34"/>
      <c r="AC207" s="34"/>
      <c r="AD207" s="34"/>
      <c r="AE207" s="34"/>
      <c r="AR207" s="212" t="s">
        <v>249</v>
      </c>
      <c r="AT207" s="212" t="s">
        <v>271</v>
      </c>
      <c r="AU207" s="212" t="s">
        <v>81</v>
      </c>
      <c r="AY207" s="17" t="s">
        <v>207</v>
      </c>
      <c r="BE207" s="213">
        <f t="shared" si="54"/>
        <v>0</v>
      </c>
      <c r="BF207" s="213">
        <f t="shared" si="55"/>
        <v>0</v>
      </c>
      <c r="BG207" s="213">
        <f t="shared" si="56"/>
        <v>0</v>
      </c>
      <c r="BH207" s="213">
        <f t="shared" si="57"/>
        <v>0</v>
      </c>
      <c r="BI207" s="213">
        <f t="shared" si="58"/>
        <v>0</v>
      </c>
      <c r="BJ207" s="17" t="s">
        <v>87</v>
      </c>
      <c r="BK207" s="213">
        <f t="shared" si="59"/>
        <v>0</v>
      </c>
      <c r="BL207" s="17" t="s">
        <v>213</v>
      </c>
      <c r="BM207" s="212" t="s">
        <v>1323</v>
      </c>
    </row>
    <row r="208" spans="1:65" s="2" customFormat="1" ht="16.5" customHeight="1">
      <c r="A208" s="34"/>
      <c r="B208" s="35"/>
      <c r="C208" s="237" t="s">
        <v>74</v>
      </c>
      <c r="D208" s="237" t="s">
        <v>271</v>
      </c>
      <c r="E208" s="238" t="s">
        <v>1779</v>
      </c>
      <c r="F208" s="239" t="s">
        <v>1780</v>
      </c>
      <c r="G208" s="240" t="s">
        <v>268</v>
      </c>
      <c r="H208" s="241">
        <v>4</v>
      </c>
      <c r="I208" s="242"/>
      <c r="J208" s="243">
        <f t="shared" si="50"/>
        <v>0</v>
      </c>
      <c r="K208" s="244"/>
      <c r="L208" s="245"/>
      <c r="M208" s="246" t="s">
        <v>1</v>
      </c>
      <c r="N208" s="247" t="s">
        <v>40</v>
      </c>
      <c r="O208" s="75"/>
      <c r="P208" s="210">
        <f t="shared" si="51"/>
        <v>0</v>
      </c>
      <c r="Q208" s="210">
        <v>0</v>
      </c>
      <c r="R208" s="210">
        <f t="shared" si="52"/>
        <v>0</v>
      </c>
      <c r="S208" s="210">
        <v>0</v>
      </c>
      <c r="T208" s="211">
        <f t="shared" si="53"/>
        <v>0</v>
      </c>
      <c r="U208" s="34"/>
      <c r="V208" s="34"/>
      <c r="W208" s="34"/>
      <c r="X208" s="34"/>
      <c r="Y208" s="34"/>
      <c r="Z208" s="34"/>
      <c r="AA208" s="34"/>
      <c r="AB208" s="34"/>
      <c r="AC208" s="34"/>
      <c r="AD208" s="34"/>
      <c r="AE208" s="34"/>
      <c r="AR208" s="212" t="s">
        <v>249</v>
      </c>
      <c r="AT208" s="212" t="s">
        <v>271</v>
      </c>
      <c r="AU208" s="212" t="s">
        <v>81</v>
      </c>
      <c r="AY208" s="17" t="s">
        <v>207</v>
      </c>
      <c r="BE208" s="213">
        <f t="shared" si="54"/>
        <v>0</v>
      </c>
      <c r="BF208" s="213">
        <f t="shared" si="55"/>
        <v>0</v>
      </c>
      <c r="BG208" s="213">
        <f t="shared" si="56"/>
        <v>0</v>
      </c>
      <c r="BH208" s="213">
        <f t="shared" si="57"/>
        <v>0</v>
      </c>
      <c r="BI208" s="213">
        <f t="shared" si="58"/>
        <v>0</v>
      </c>
      <c r="BJ208" s="17" t="s">
        <v>87</v>
      </c>
      <c r="BK208" s="213">
        <f t="shared" si="59"/>
        <v>0</v>
      </c>
      <c r="BL208" s="17" t="s">
        <v>213</v>
      </c>
      <c r="BM208" s="212" t="s">
        <v>1327</v>
      </c>
    </row>
    <row r="209" spans="1:65" s="2" customFormat="1" ht="16.5" customHeight="1">
      <c r="A209" s="34"/>
      <c r="B209" s="35"/>
      <c r="C209" s="237" t="s">
        <v>74</v>
      </c>
      <c r="D209" s="237" t="s">
        <v>271</v>
      </c>
      <c r="E209" s="238" t="s">
        <v>1781</v>
      </c>
      <c r="F209" s="239" t="s">
        <v>1782</v>
      </c>
      <c r="G209" s="240" t="s">
        <v>268</v>
      </c>
      <c r="H209" s="241">
        <v>2</v>
      </c>
      <c r="I209" s="242"/>
      <c r="J209" s="243">
        <f t="shared" si="50"/>
        <v>0</v>
      </c>
      <c r="K209" s="244"/>
      <c r="L209" s="245"/>
      <c r="M209" s="246" t="s">
        <v>1</v>
      </c>
      <c r="N209" s="247" t="s">
        <v>40</v>
      </c>
      <c r="O209" s="75"/>
      <c r="P209" s="210">
        <f t="shared" si="51"/>
        <v>0</v>
      </c>
      <c r="Q209" s="210">
        <v>0</v>
      </c>
      <c r="R209" s="210">
        <f t="shared" si="52"/>
        <v>0</v>
      </c>
      <c r="S209" s="210">
        <v>0</v>
      </c>
      <c r="T209" s="211">
        <f t="shared" si="53"/>
        <v>0</v>
      </c>
      <c r="U209" s="34"/>
      <c r="V209" s="34"/>
      <c r="W209" s="34"/>
      <c r="X209" s="34"/>
      <c r="Y209" s="34"/>
      <c r="Z209" s="34"/>
      <c r="AA209" s="34"/>
      <c r="AB209" s="34"/>
      <c r="AC209" s="34"/>
      <c r="AD209" s="34"/>
      <c r="AE209" s="34"/>
      <c r="AR209" s="212" t="s">
        <v>249</v>
      </c>
      <c r="AT209" s="212" t="s">
        <v>271</v>
      </c>
      <c r="AU209" s="212" t="s">
        <v>81</v>
      </c>
      <c r="AY209" s="17" t="s">
        <v>207</v>
      </c>
      <c r="BE209" s="213">
        <f t="shared" si="54"/>
        <v>0</v>
      </c>
      <c r="BF209" s="213">
        <f t="shared" si="55"/>
        <v>0</v>
      </c>
      <c r="BG209" s="213">
        <f t="shared" si="56"/>
        <v>0</v>
      </c>
      <c r="BH209" s="213">
        <f t="shared" si="57"/>
        <v>0</v>
      </c>
      <c r="BI209" s="213">
        <f t="shared" si="58"/>
        <v>0</v>
      </c>
      <c r="BJ209" s="17" t="s">
        <v>87</v>
      </c>
      <c r="BK209" s="213">
        <f t="shared" si="59"/>
        <v>0</v>
      </c>
      <c r="BL209" s="17" t="s">
        <v>213</v>
      </c>
      <c r="BM209" s="212" t="s">
        <v>1330</v>
      </c>
    </row>
    <row r="210" spans="1:65" s="2" customFormat="1" ht="16.5" customHeight="1">
      <c r="A210" s="34"/>
      <c r="B210" s="35"/>
      <c r="C210" s="237" t="s">
        <v>74</v>
      </c>
      <c r="D210" s="237" t="s">
        <v>271</v>
      </c>
      <c r="E210" s="238" t="s">
        <v>1783</v>
      </c>
      <c r="F210" s="239" t="s">
        <v>1784</v>
      </c>
      <c r="G210" s="240" t="s">
        <v>268</v>
      </c>
      <c r="H210" s="241">
        <v>2</v>
      </c>
      <c r="I210" s="242"/>
      <c r="J210" s="243">
        <f t="shared" si="50"/>
        <v>0</v>
      </c>
      <c r="K210" s="244"/>
      <c r="L210" s="245"/>
      <c r="M210" s="246" t="s">
        <v>1</v>
      </c>
      <c r="N210" s="247" t="s">
        <v>40</v>
      </c>
      <c r="O210" s="75"/>
      <c r="P210" s="210">
        <f t="shared" si="51"/>
        <v>0</v>
      </c>
      <c r="Q210" s="210">
        <v>0</v>
      </c>
      <c r="R210" s="210">
        <f t="shared" si="52"/>
        <v>0</v>
      </c>
      <c r="S210" s="210">
        <v>0</v>
      </c>
      <c r="T210" s="211">
        <f t="shared" si="53"/>
        <v>0</v>
      </c>
      <c r="U210" s="34"/>
      <c r="V210" s="34"/>
      <c r="W210" s="34"/>
      <c r="X210" s="34"/>
      <c r="Y210" s="34"/>
      <c r="Z210" s="34"/>
      <c r="AA210" s="34"/>
      <c r="AB210" s="34"/>
      <c r="AC210" s="34"/>
      <c r="AD210" s="34"/>
      <c r="AE210" s="34"/>
      <c r="AR210" s="212" t="s">
        <v>249</v>
      </c>
      <c r="AT210" s="212" t="s">
        <v>271</v>
      </c>
      <c r="AU210" s="212" t="s">
        <v>81</v>
      </c>
      <c r="AY210" s="17" t="s">
        <v>207</v>
      </c>
      <c r="BE210" s="213">
        <f t="shared" si="54"/>
        <v>0</v>
      </c>
      <c r="BF210" s="213">
        <f t="shared" si="55"/>
        <v>0</v>
      </c>
      <c r="BG210" s="213">
        <f t="shared" si="56"/>
        <v>0</v>
      </c>
      <c r="BH210" s="213">
        <f t="shared" si="57"/>
        <v>0</v>
      </c>
      <c r="BI210" s="213">
        <f t="shared" si="58"/>
        <v>0</v>
      </c>
      <c r="BJ210" s="17" t="s">
        <v>87</v>
      </c>
      <c r="BK210" s="213">
        <f t="shared" si="59"/>
        <v>0</v>
      </c>
      <c r="BL210" s="17" t="s">
        <v>213</v>
      </c>
      <c r="BM210" s="212" t="s">
        <v>1334</v>
      </c>
    </row>
    <row r="211" spans="1:65" s="2" customFormat="1" ht="16.5" customHeight="1">
      <c r="A211" s="34"/>
      <c r="B211" s="35"/>
      <c r="C211" s="237" t="s">
        <v>74</v>
      </c>
      <c r="D211" s="237" t="s">
        <v>271</v>
      </c>
      <c r="E211" s="238" t="s">
        <v>1785</v>
      </c>
      <c r="F211" s="239" t="s">
        <v>1786</v>
      </c>
      <c r="G211" s="240" t="s">
        <v>268</v>
      </c>
      <c r="H211" s="241">
        <v>1</v>
      </c>
      <c r="I211" s="242"/>
      <c r="J211" s="243">
        <f t="shared" si="50"/>
        <v>0</v>
      </c>
      <c r="K211" s="244"/>
      <c r="L211" s="245"/>
      <c r="M211" s="246" t="s">
        <v>1</v>
      </c>
      <c r="N211" s="247" t="s">
        <v>40</v>
      </c>
      <c r="O211" s="75"/>
      <c r="P211" s="210">
        <f t="shared" si="51"/>
        <v>0</v>
      </c>
      <c r="Q211" s="210">
        <v>0</v>
      </c>
      <c r="R211" s="210">
        <f t="shared" si="52"/>
        <v>0</v>
      </c>
      <c r="S211" s="210">
        <v>0</v>
      </c>
      <c r="T211" s="211">
        <f t="shared" si="53"/>
        <v>0</v>
      </c>
      <c r="U211" s="34"/>
      <c r="V211" s="34"/>
      <c r="W211" s="34"/>
      <c r="X211" s="34"/>
      <c r="Y211" s="34"/>
      <c r="Z211" s="34"/>
      <c r="AA211" s="34"/>
      <c r="AB211" s="34"/>
      <c r="AC211" s="34"/>
      <c r="AD211" s="34"/>
      <c r="AE211" s="34"/>
      <c r="AR211" s="212" t="s">
        <v>249</v>
      </c>
      <c r="AT211" s="212" t="s">
        <v>271</v>
      </c>
      <c r="AU211" s="212" t="s">
        <v>81</v>
      </c>
      <c r="AY211" s="17" t="s">
        <v>207</v>
      </c>
      <c r="BE211" s="213">
        <f t="shared" si="54"/>
        <v>0</v>
      </c>
      <c r="BF211" s="213">
        <f t="shared" si="55"/>
        <v>0</v>
      </c>
      <c r="BG211" s="213">
        <f t="shared" si="56"/>
        <v>0</v>
      </c>
      <c r="BH211" s="213">
        <f t="shared" si="57"/>
        <v>0</v>
      </c>
      <c r="BI211" s="213">
        <f t="shared" si="58"/>
        <v>0</v>
      </c>
      <c r="BJ211" s="17" t="s">
        <v>87</v>
      </c>
      <c r="BK211" s="213">
        <f t="shared" si="59"/>
        <v>0</v>
      </c>
      <c r="BL211" s="17" t="s">
        <v>213</v>
      </c>
      <c r="BM211" s="212" t="s">
        <v>1337</v>
      </c>
    </row>
    <row r="212" spans="1:65" s="2" customFormat="1" ht="16.5" customHeight="1">
      <c r="A212" s="34"/>
      <c r="B212" s="35"/>
      <c r="C212" s="237" t="s">
        <v>74</v>
      </c>
      <c r="D212" s="237" t="s">
        <v>271</v>
      </c>
      <c r="E212" s="238" t="s">
        <v>1787</v>
      </c>
      <c r="F212" s="239" t="s">
        <v>1788</v>
      </c>
      <c r="G212" s="240" t="s">
        <v>268</v>
      </c>
      <c r="H212" s="241">
        <v>1</v>
      </c>
      <c r="I212" s="242"/>
      <c r="J212" s="243">
        <f t="shared" si="50"/>
        <v>0</v>
      </c>
      <c r="K212" s="244"/>
      <c r="L212" s="245"/>
      <c r="M212" s="246" t="s">
        <v>1</v>
      </c>
      <c r="N212" s="247" t="s">
        <v>40</v>
      </c>
      <c r="O212" s="75"/>
      <c r="P212" s="210">
        <f t="shared" si="51"/>
        <v>0</v>
      </c>
      <c r="Q212" s="210">
        <v>0</v>
      </c>
      <c r="R212" s="210">
        <f t="shared" si="52"/>
        <v>0</v>
      </c>
      <c r="S212" s="210">
        <v>0</v>
      </c>
      <c r="T212" s="211">
        <f t="shared" si="53"/>
        <v>0</v>
      </c>
      <c r="U212" s="34"/>
      <c r="V212" s="34"/>
      <c r="W212" s="34"/>
      <c r="X212" s="34"/>
      <c r="Y212" s="34"/>
      <c r="Z212" s="34"/>
      <c r="AA212" s="34"/>
      <c r="AB212" s="34"/>
      <c r="AC212" s="34"/>
      <c r="AD212" s="34"/>
      <c r="AE212" s="34"/>
      <c r="AR212" s="212" t="s">
        <v>249</v>
      </c>
      <c r="AT212" s="212" t="s">
        <v>271</v>
      </c>
      <c r="AU212" s="212" t="s">
        <v>81</v>
      </c>
      <c r="AY212" s="17" t="s">
        <v>207</v>
      </c>
      <c r="BE212" s="213">
        <f t="shared" si="54"/>
        <v>0</v>
      </c>
      <c r="BF212" s="213">
        <f t="shared" si="55"/>
        <v>0</v>
      </c>
      <c r="BG212" s="213">
        <f t="shared" si="56"/>
        <v>0</v>
      </c>
      <c r="BH212" s="213">
        <f t="shared" si="57"/>
        <v>0</v>
      </c>
      <c r="BI212" s="213">
        <f t="shared" si="58"/>
        <v>0</v>
      </c>
      <c r="BJ212" s="17" t="s">
        <v>87</v>
      </c>
      <c r="BK212" s="213">
        <f t="shared" si="59"/>
        <v>0</v>
      </c>
      <c r="BL212" s="17" t="s">
        <v>213</v>
      </c>
      <c r="BM212" s="212" t="s">
        <v>1341</v>
      </c>
    </row>
    <row r="213" spans="1:65" s="2" customFormat="1" ht="16.5" customHeight="1">
      <c r="A213" s="34"/>
      <c r="B213" s="35"/>
      <c r="C213" s="237" t="s">
        <v>74</v>
      </c>
      <c r="D213" s="237" t="s">
        <v>271</v>
      </c>
      <c r="E213" s="238" t="s">
        <v>1789</v>
      </c>
      <c r="F213" s="239" t="s">
        <v>1790</v>
      </c>
      <c r="G213" s="240" t="s">
        <v>268</v>
      </c>
      <c r="H213" s="241">
        <v>1</v>
      </c>
      <c r="I213" s="242"/>
      <c r="J213" s="243">
        <f t="shared" si="50"/>
        <v>0</v>
      </c>
      <c r="K213" s="244"/>
      <c r="L213" s="245"/>
      <c r="M213" s="246" t="s">
        <v>1</v>
      </c>
      <c r="N213" s="247" t="s">
        <v>40</v>
      </c>
      <c r="O213" s="75"/>
      <c r="P213" s="210">
        <f t="shared" si="51"/>
        <v>0</v>
      </c>
      <c r="Q213" s="210">
        <v>0</v>
      </c>
      <c r="R213" s="210">
        <f t="shared" si="52"/>
        <v>0</v>
      </c>
      <c r="S213" s="210">
        <v>0</v>
      </c>
      <c r="T213" s="211">
        <f t="shared" si="53"/>
        <v>0</v>
      </c>
      <c r="U213" s="34"/>
      <c r="V213" s="34"/>
      <c r="W213" s="34"/>
      <c r="X213" s="34"/>
      <c r="Y213" s="34"/>
      <c r="Z213" s="34"/>
      <c r="AA213" s="34"/>
      <c r="AB213" s="34"/>
      <c r="AC213" s="34"/>
      <c r="AD213" s="34"/>
      <c r="AE213" s="34"/>
      <c r="AR213" s="212" t="s">
        <v>249</v>
      </c>
      <c r="AT213" s="212" t="s">
        <v>271</v>
      </c>
      <c r="AU213" s="212" t="s">
        <v>81</v>
      </c>
      <c r="AY213" s="17" t="s">
        <v>207</v>
      </c>
      <c r="BE213" s="213">
        <f t="shared" si="54"/>
        <v>0</v>
      </c>
      <c r="BF213" s="213">
        <f t="shared" si="55"/>
        <v>0</v>
      </c>
      <c r="BG213" s="213">
        <f t="shared" si="56"/>
        <v>0</v>
      </c>
      <c r="BH213" s="213">
        <f t="shared" si="57"/>
        <v>0</v>
      </c>
      <c r="BI213" s="213">
        <f t="shared" si="58"/>
        <v>0</v>
      </c>
      <c r="BJ213" s="17" t="s">
        <v>87</v>
      </c>
      <c r="BK213" s="213">
        <f t="shared" si="59"/>
        <v>0</v>
      </c>
      <c r="BL213" s="17" t="s">
        <v>213</v>
      </c>
      <c r="BM213" s="212" t="s">
        <v>1344</v>
      </c>
    </row>
    <row r="214" spans="1:65" s="2" customFormat="1" ht="16.5" customHeight="1">
      <c r="A214" s="34"/>
      <c r="B214" s="35"/>
      <c r="C214" s="237" t="s">
        <v>74</v>
      </c>
      <c r="D214" s="237" t="s">
        <v>271</v>
      </c>
      <c r="E214" s="238" t="s">
        <v>1791</v>
      </c>
      <c r="F214" s="239" t="s">
        <v>1792</v>
      </c>
      <c r="G214" s="240" t="s">
        <v>268</v>
      </c>
      <c r="H214" s="241">
        <v>1</v>
      </c>
      <c r="I214" s="242"/>
      <c r="J214" s="243">
        <f t="shared" si="50"/>
        <v>0</v>
      </c>
      <c r="K214" s="244"/>
      <c r="L214" s="245"/>
      <c r="M214" s="246" t="s">
        <v>1</v>
      </c>
      <c r="N214" s="247" t="s">
        <v>40</v>
      </c>
      <c r="O214" s="75"/>
      <c r="P214" s="210">
        <f t="shared" si="51"/>
        <v>0</v>
      </c>
      <c r="Q214" s="210">
        <v>0</v>
      </c>
      <c r="R214" s="210">
        <f t="shared" si="52"/>
        <v>0</v>
      </c>
      <c r="S214" s="210">
        <v>0</v>
      </c>
      <c r="T214" s="211">
        <f t="shared" si="53"/>
        <v>0</v>
      </c>
      <c r="U214" s="34"/>
      <c r="V214" s="34"/>
      <c r="W214" s="34"/>
      <c r="X214" s="34"/>
      <c r="Y214" s="34"/>
      <c r="Z214" s="34"/>
      <c r="AA214" s="34"/>
      <c r="AB214" s="34"/>
      <c r="AC214" s="34"/>
      <c r="AD214" s="34"/>
      <c r="AE214" s="34"/>
      <c r="AR214" s="212" t="s">
        <v>249</v>
      </c>
      <c r="AT214" s="212" t="s">
        <v>271</v>
      </c>
      <c r="AU214" s="212" t="s">
        <v>81</v>
      </c>
      <c r="AY214" s="17" t="s">
        <v>207</v>
      </c>
      <c r="BE214" s="213">
        <f t="shared" si="54"/>
        <v>0</v>
      </c>
      <c r="BF214" s="213">
        <f t="shared" si="55"/>
        <v>0</v>
      </c>
      <c r="BG214" s="213">
        <f t="shared" si="56"/>
        <v>0</v>
      </c>
      <c r="BH214" s="213">
        <f t="shared" si="57"/>
        <v>0</v>
      </c>
      <c r="BI214" s="213">
        <f t="shared" si="58"/>
        <v>0</v>
      </c>
      <c r="BJ214" s="17" t="s">
        <v>87</v>
      </c>
      <c r="BK214" s="213">
        <f t="shared" si="59"/>
        <v>0</v>
      </c>
      <c r="BL214" s="17" t="s">
        <v>213</v>
      </c>
      <c r="BM214" s="212" t="s">
        <v>1348</v>
      </c>
    </row>
    <row r="215" spans="1:65" s="2" customFormat="1" ht="16.5" customHeight="1">
      <c r="A215" s="34"/>
      <c r="B215" s="35"/>
      <c r="C215" s="237" t="s">
        <v>74</v>
      </c>
      <c r="D215" s="237" t="s">
        <v>271</v>
      </c>
      <c r="E215" s="238" t="s">
        <v>1793</v>
      </c>
      <c r="F215" s="239" t="s">
        <v>1794</v>
      </c>
      <c r="G215" s="240" t="s">
        <v>268</v>
      </c>
      <c r="H215" s="241">
        <v>1</v>
      </c>
      <c r="I215" s="242"/>
      <c r="J215" s="243">
        <f t="shared" si="50"/>
        <v>0</v>
      </c>
      <c r="K215" s="244"/>
      <c r="L215" s="245"/>
      <c r="M215" s="246" t="s">
        <v>1</v>
      </c>
      <c r="N215" s="247" t="s">
        <v>40</v>
      </c>
      <c r="O215" s="75"/>
      <c r="P215" s="210">
        <f t="shared" si="51"/>
        <v>0</v>
      </c>
      <c r="Q215" s="210">
        <v>0</v>
      </c>
      <c r="R215" s="210">
        <f t="shared" si="52"/>
        <v>0</v>
      </c>
      <c r="S215" s="210">
        <v>0</v>
      </c>
      <c r="T215" s="211">
        <f t="shared" si="53"/>
        <v>0</v>
      </c>
      <c r="U215" s="34"/>
      <c r="V215" s="34"/>
      <c r="W215" s="34"/>
      <c r="X215" s="34"/>
      <c r="Y215" s="34"/>
      <c r="Z215" s="34"/>
      <c r="AA215" s="34"/>
      <c r="AB215" s="34"/>
      <c r="AC215" s="34"/>
      <c r="AD215" s="34"/>
      <c r="AE215" s="34"/>
      <c r="AR215" s="212" t="s">
        <v>249</v>
      </c>
      <c r="AT215" s="212" t="s">
        <v>271</v>
      </c>
      <c r="AU215" s="212" t="s">
        <v>81</v>
      </c>
      <c r="AY215" s="17" t="s">
        <v>207</v>
      </c>
      <c r="BE215" s="213">
        <f t="shared" si="54"/>
        <v>0</v>
      </c>
      <c r="BF215" s="213">
        <f t="shared" si="55"/>
        <v>0</v>
      </c>
      <c r="BG215" s="213">
        <f t="shared" si="56"/>
        <v>0</v>
      </c>
      <c r="BH215" s="213">
        <f t="shared" si="57"/>
        <v>0</v>
      </c>
      <c r="BI215" s="213">
        <f t="shared" si="58"/>
        <v>0</v>
      </c>
      <c r="BJ215" s="17" t="s">
        <v>87</v>
      </c>
      <c r="BK215" s="213">
        <f t="shared" si="59"/>
        <v>0</v>
      </c>
      <c r="BL215" s="17" t="s">
        <v>213</v>
      </c>
      <c r="BM215" s="212" t="s">
        <v>1351</v>
      </c>
    </row>
    <row r="216" spans="1:65" s="2" customFormat="1" ht="16.5" customHeight="1">
      <c r="A216" s="34"/>
      <c r="B216" s="35"/>
      <c r="C216" s="237" t="s">
        <v>74</v>
      </c>
      <c r="D216" s="237" t="s">
        <v>271</v>
      </c>
      <c r="E216" s="238" t="s">
        <v>1795</v>
      </c>
      <c r="F216" s="239" t="s">
        <v>1796</v>
      </c>
      <c r="G216" s="240" t="s">
        <v>268</v>
      </c>
      <c r="H216" s="241">
        <v>2</v>
      </c>
      <c r="I216" s="242"/>
      <c r="J216" s="243">
        <f t="shared" si="50"/>
        <v>0</v>
      </c>
      <c r="K216" s="244"/>
      <c r="L216" s="245"/>
      <c r="M216" s="246" t="s">
        <v>1</v>
      </c>
      <c r="N216" s="247" t="s">
        <v>40</v>
      </c>
      <c r="O216" s="75"/>
      <c r="P216" s="210">
        <f t="shared" si="51"/>
        <v>0</v>
      </c>
      <c r="Q216" s="210">
        <v>0</v>
      </c>
      <c r="R216" s="210">
        <f t="shared" si="52"/>
        <v>0</v>
      </c>
      <c r="S216" s="210">
        <v>0</v>
      </c>
      <c r="T216" s="211">
        <f t="shared" si="53"/>
        <v>0</v>
      </c>
      <c r="U216" s="34"/>
      <c r="V216" s="34"/>
      <c r="W216" s="34"/>
      <c r="X216" s="34"/>
      <c r="Y216" s="34"/>
      <c r="Z216" s="34"/>
      <c r="AA216" s="34"/>
      <c r="AB216" s="34"/>
      <c r="AC216" s="34"/>
      <c r="AD216" s="34"/>
      <c r="AE216" s="34"/>
      <c r="AR216" s="212" t="s">
        <v>249</v>
      </c>
      <c r="AT216" s="212" t="s">
        <v>271</v>
      </c>
      <c r="AU216" s="212" t="s">
        <v>81</v>
      </c>
      <c r="AY216" s="17" t="s">
        <v>207</v>
      </c>
      <c r="BE216" s="213">
        <f t="shared" si="54"/>
        <v>0</v>
      </c>
      <c r="BF216" s="213">
        <f t="shared" si="55"/>
        <v>0</v>
      </c>
      <c r="BG216" s="213">
        <f t="shared" si="56"/>
        <v>0</v>
      </c>
      <c r="BH216" s="213">
        <f t="shared" si="57"/>
        <v>0</v>
      </c>
      <c r="BI216" s="213">
        <f t="shared" si="58"/>
        <v>0</v>
      </c>
      <c r="BJ216" s="17" t="s">
        <v>87</v>
      </c>
      <c r="BK216" s="213">
        <f t="shared" si="59"/>
        <v>0</v>
      </c>
      <c r="BL216" s="17" t="s">
        <v>213</v>
      </c>
      <c r="BM216" s="212" t="s">
        <v>1356</v>
      </c>
    </row>
    <row r="217" spans="1:65" s="2" customFormat="1" ht="16.5" customHeight="1">
      <c r="A217" s="34"/>
      <c r="B217" s="35"/>
      <c r="C217" s="237" t="s">
        <v>74</v>
      </c>
      <c r="D217" s="237" t="s">
        <v>271</v>
      </c>
      <c r="E217" s="238" t="s">
        <v>1797</v>
      </c>
      <c r="F217" s="239" t="s">
        <v>1798</v>
      </c>
      <c r="G217" s="240" t="s">
        <v>268</v>
      </c>
      <c r="H217" s="241">
        <v>2</v>
      </c>
      <c r="I217" s="242"/>
      <c r="J217" s="243">
        <f t="shared" si="50"/>
        <v>0</v>
      </c>
      <c r="K217" s="244"/>
      <c r="L217" s="245"/>
      <c r="M217" s="246" t="s">
        <v>1</v>
      </c>
      <c r="N217" s="247" t="s">
        <v>40</v>
      </c>
      <c r="O217" s="75"/>
      <c r="P217" s="210">
        <f t="shared" si="51"/>
        <v>0</v>
      </c>
      <c r="Q217" s="210">
        <v>0</v>
      </c>
      <c r="R217" s="210">
        <f t="shared" si="52"/>
        <v>0</v>
      </c>
      <c r="S217" s="210">
        <v>0</v>
      </c>
      <c r="T217" s="211">
        <f t="shared" si="53"/>
        <v>0</v>
      </c>
      <c r="U217" s="34"/>
      <c r="V217" s="34"/>
      <c r="W217" s="34"/>
      <c r="X217" s="34"/>
      <c r="Y217" s="34"/>
      <c r="Z217" s="34"/>
      <c r="AA217" s="34"/>
      <c r="AB217" s="34"/>
      <c r="AC217" s="34"/>
      <c r="AD217" s="34"/>
      <c r="AE217" s="34"/>
      <c r="AR217" s="212" t="s">
        <v>249</v>
      </c>
      <c r="AT217" s="212" t="s">
        <v>271</v>
      </c>
      <c r="AU217" s="212" t="s">
        <v>81</v>
      </c>
      <c r="AY217" s="17" t="s">
        <v>207</v>
      </c>
      <c r="BE217" s="213">
        <f t="shared" si="54"/>
        <v>0</v>
      </c>
      <c r="BF217" s="213">
        <f t="shared" si="55"/>
        <v>0</v>
      </c>
      <c r="BG217" s="213">
        <f t="shared" si="56"/>
        <v>0</v>
      </c>
      <c r="BH217" s="213">
        <f t="shared" si="57"/>
        <v>0</v>
      </c>
      <c r="BI217" s="213">
        <f t="shared" si="58"/>
        <v>0</v>
      </c>
      <c r="BJ217" s="17" t="s">
        <v>87</v>
      </c>
      <c r="BK217" s="213">
        <f t="shared" si="59"/>
        <v>0</v>
      </c>
      <c r="BL217" s="17" t="s">
        <v>213</v>
      </c>
      <c r="BM217" s="212" t="s">
        <v>1359</v>
      </c>
    </row>
    <row r="218" spans="1:65" s="2" customFormat="1" ht="16.5" customHeight="1">
      <c r="A218" s="34"/>
      <c r="B218" s="35"/>
      <c r="C218" s="237" t="s">
        <v>74</v>
      </c>
      <c r="D218" s="237" t="s">
        <v>271</v>
      </c>
      <c r="E218" s="238" t="s">
        <v>1799</v>
      </c>
      <c r="F218" s="239" t="s">
        <v>1800</v>
      </c>
      <c r="G218" s="240" t="s">
        <v>325</v>
      </c>
      <c r="H218" s="241">
        <v>230</v>
      </c>
      <c r="I218" s="242"/>
      <c r="J218" s="243">
        <f t="shared" si="50"/>
        <v>0</v>
      </c>
      <c r="K218" s="244"/>
      <c r="L218" s="245"/>
      <c r="M218" s="246" t="s">
        <v>1</v>
      </c>
      <c r="N218" s="247" t="s">
        <v>40</v>
      </c>
      <c r="O218" s="75"/>
      <c r="P218" s="210">
        <f t="shared" si="51"/>
        <v>0</v>
      </c>
      <c r="Q218" s="210">
        <v>0</v>
      </c>
      <c r="R218" s="210">
        <f t="shared" si="52"/>
        <v>0</v>
      </c>
      <c r="S218" s="210">
        <v>0</v>
      </c>
      <c r="T218" s="211">
        <f t="shared" si="53"/>
        <v>0</v>
      </c>
      <c r="U218" s="34"/>
      <c r="V218" s="34"/>
      <c r="W218" s="34"/>
      <c r="X218" s="34"/>
      <c r="Y218" s="34"/>
      <c r="Z218" s="34"/>
      <c r="AA218" s="34"/>
      <c r="AB218" s="34"/>
      <c r="AC218" s="34"/>
      <c r="AD218" s="34"/>
      <c r="AE218" s="34"/>
      <c r="AR218" s="212" t="s">
        <v>249</v>
      </c>
      <c r="AT218" s="212" t="s">
        <v>271</v>
      </c>
      <c r="AU218" s="212" t="s">
        <v>81</v>
      </c>
      <c r="AY218" s="17" t="s">
        <v>207</v>
      </c>
      <c r="BE218" s="213">
        <f t="shared" si="54"/>
        <v>0</v>
      </c>
      <c r="BF218" s="213">
        <f t="shared" si="55"/>
        <v>0</v>
      </c>
      <c r="BG218" s="213">
        <f t="shared" si="56"/>
        <v>0</v>
      </c>
      <c r="BH218" s="213">
        <f t="shared" si="57"/>
        <v>0</v>
      </c>
      <c r="BI218" s="213">
        <f t="shared" si="58"/>
        <v>0</v>
      </c>
      <c r="BJ218" s="17" t="s">
        <v>87</v>
      </c>
      <c r="BK218" s="213">
        <f t="shared" si="59"/>
        <v>0</v>
      </c>
      <c r="BL218" s="17" t="s">
        <v>213</v>
      </c>
      <c r="BM218" s="212" t="s">
        <v>1363</v>
      </c>
    </row>
    <row r="219" spans="1:65" s="2" customFormat="1" ht="16.5" customHeight="1">
      <c r="A219" s="34"/>
      <c r="B219" s="35"/>
      <c r="C219" s="237" t="s">
        <v>74</v>
      </c>
      <c r="D219" s="237" t="s">
        <v>271</v>
      </c>
      <c r="E219" s="238" t="s">
        <v>1801</v>
      </c>
      <c r="F219" s="239" t="s">
        <v>1802</v>
      </c>
      <c r="G219" s="240" t="s">
        <v>268</v>
      </c>
      <c r="H219" s="241">
        <v>2</v>
      </c>
      <c r="I219" s="242"/>
      <c r="J219" s="243">
        <f t="shared" si="50"/>
        <v>0</v>
      </c>
      <c r="K219" s="244"/>
      <c r="L219" s="245"/>
      <c r="M219" s="246" t="s">
        <v>1</v>
      </c>
      <c r="N219" s="247" t="s">
        <v>40</v>
      </c>
      <c r="O219" s="75"/>
      <c r="P219" s="210">
        <f t="shared" si="51"/>
        <v>0</v>
      </c>
      <c r="Q219" s="210">
        <v>0</v>
      </c>
      <c r="R219" s="210">
        <f t="shared" si="52"/>
        <v>0</v>
      </c>
      <c r="S219" s="210">
        <v>0</v>
      </c>
      <c r="T219" s="211">
        <f t="shared" si="53"/>
        <v>0</v>
      </c>
      <c r="U219" s="34"/>
      <c r="V219" s="34"/>
      <c r="W219" s="34"/>
      <c r="X219" s="34"/>
      <c r="Y219" s="34"/>
      <c r="Z219" s="34"/>
      <c r="AA219" s="34"/>
      <c r="AB219" s="34"/>
      <c r="AC219" s="34"/>
      <c r="AD219" s="34"/>
      <c r="AE219" s="34"/>
      <c r="AR219" s="212" t="s">
        <v>249</v>
      </c>
      <c r="AT219" s="212" t="s">
        <v>271</v>
      </c>
      <c r="AU219" s="212" t="s">
        <v>81</v>
      </c>
      <c r="AY219" s="17" t="s">
        <v>207</v>
      </c>
      <c r="BE219" s="213">
        <f t="shared" si="54"/>
        <v>0</v>
      </c>
      <c r="BF219" s="213">
        <f t="shared" si="55"/>
        <v>0</v>
      </c>
      <c r="BG219" s="213">
        <f t="shared" si="56"/>
        <v>0</v>
      </c>
      <c r="BH219" s="213">
        <f t="shared" si="57"/>
        <v>0</v>
      </c>
      <c r="BI219" s="213">
        <f t="shared" si="58"/>
        <v>0</v>
      </c>
      <c r="BJ219" s="17" t="s">
        <v>87</v>
      </c>
      <c r="BK219" s="213">
        <f t="shared" si="59"/>
        <v>0</v>
      </c>
      <c r="BL219" s="17" t="s">
        <v>213</v>
      </c>
      <c r="BM219" s="212" t="s">
        <v>1366</v>
      </c>
    </row>
    <row r="220" spans="1:65" s="12" customFormat="1" ht="25.95" customHeight="1">
      <c r="B220" s="184"/>
      <c r="C220" s="185"/>
      <c r="D220" s="186" t="s">
        <v>73</v>
      </c>
      <c r="E220" s="187" t="s">
        <v>1803</v>
      </c>
      <c r="F220" s="187" t="s">
        <v>1803</v>
      </c>
      <c r="G220" s="185"/>
      <c r="H220" s="185"/>
      <c r="I220" s="188"/>
      <c r="J220" s="189">
        <f>BK220</f>
        <v>0</v>
      </c>
      <c r="K220" s="185"/>
      <c r="L220" s="190"/>
      <c r="M220" s="191"/>
      <c r="N220" s="192"/>
      <c r="O220" s="192"/>
      <c r="P220" s="193">
        <f>SUM(P221:P246)</f>
        <v>0</v>
      </c>
      <c r="Q220" s="192"/>
      <c r="R220" s="193">
        <f>SUM(R221:R246)</f>
        <v>0</v>
      </c>
      <c r="S220" s="192"/>
      <c r="T220" s="194">
        <f>SUM(T221:T246)</f>
        <v>0</v>
      </c>
      <c r="AR220" s="195" t="s">
        <v>81</v>
      </c>
      <c r="AT220" s="196" t="s">
        <v>73</v>
      </c>
      <c r="AU220" s="196" t="s">
        <v>74</v>
      </c>
      <c r="AY220" s="195" t="s">
        <v>207</v>
      </c>
      <c r="BK220" s="197">
        <f>SUM(BK221:BK246)</f>
        <v>0</v>
      </c>
    </row>
    <row r="221" spans="1:65" s="2" customFormat="1" ht="16.5" customHeight="1">
      <c r="A221" s="34"/>
      <c r="B221" s="35"/>
      <c r="C221" s="200" t="s">
        <v>74</v>
      </c>
      <c r="D221" s="200" t="s">
        <v>209</v>
      </c>
      <c r="E221" s="201" t="s">
        <v>1804</v>
      </c>
      <c r="F221" s="202" t="s">
        <v>1805</v>
      </c>
      <c r="G221" s="203" t="s">
        <v>268</v>
      </c>
      <c r="H221" s="204">
        <v>30</v>
      </c>
      <c r="I221" s="205"/>
      <c r="J221" s="206">
        <f t="shared" ref="J221:J246" si="60">ROUND(I221*H221,2)</f>
        <v>0</v>
      </c>
      <c r="K221" s="207"/>
      <c r="L221" s="39"/>
      <c r="M221" s="208" t="s">
        <v>1</v>
      </c>
      <c r="N221" s="209" t="s">
        <v>40</v>
      </c>
      <c r="O221" s="75"/>
      <c r="P221" s="210">
        <f t="shared" ref="P221:P246" si="61">O221*H221</f>
        <v>0</v>
      </c>
      <c r="Q221" s="210">
        <v>0</v>
      </c>
      <c r="R221" s="210">
        <f t="shared" ref="R221:R246" si="62">Q221*H221</f>
        <v>0</v>
      </c>
      <c r="S221" s="210">
        <v>0</v>
      </c>
      <c r="T221" s="211">
        <f t="shared" ref="T221:T246" si="63">S221*H221</f>
        <v>0</v>
      </c>
      <c r="U221" s="34"/>
      <c r="V221" s="34"/>
      <c r="W221" s="34"/>
      <c r="X221" s="34"/>
      <c r="Y221" s="34"/>
      <c r="Z221" s="34"/>
      <c r="AA221" s="34"/>
      <c r="AB221" s="34"/>
      <c r="AC221" s="34"/>
      <c r="AD221" s="34"/>
      <c r="AE221" s="34"/>
      <c r="AR221" s="212" t="s">
        <v>213</v>
      </c>
      <c r="AT221" s="212" t="s">
        <v>209</v>
      </c>
      <c r="AU221" s="212" t="s">
        <v>81</v>
      </c>
      <c r="AY221" s="17" t="s">
        <v>207</v>
      </c>
      <c r="BE221" s="213">
        <f t="shared" ref="BE221:BE246" si="64">IF(N221="základná",J221,0)</f>
        <v>0</v>
      </c>
      <c r="BF221" s="213">
        <f t="shared" ref="BF221:BF246" si="65">IF(N221="znížená",J221,0)</f>
        <v>0</v>
      </c>
      <c r="BG221" s="213">
        <f t="shared" ref="BG221:BG246" si="66">IF(N221="zákl. prenesená",J221,0)</f>
        <v>0</v>
      </c>
      <c r="BH221" s="213">
        <f t="shared" ref="BH221:BH246" si="67">IF(N221="zníž. prenesená",J221,0)</f>
        <v>0</v>
      </c>
      <c r="BI221" s="213">
        <f t="shared" ref="BI221:BI246" si="68">IF(N221="nulová",J221,0)</f>
        <v>0</v>
      </c>
      <c r="BJ221" s="17" t="s">
        <v>87</v>
      </c>
      <c r="BK221" s="213">
        <f t="shared" ref="BK221:BK246" si="69">ROUND(I221*H221,2)</f>
        <v>0</v>
      </c>
      <c r="BL221" s="17" t="s">
        <v>213</v>
      </c>
      <c r="BM221" s="212" t="s">
        <v>1370</v>
      </c>
    </row>
    <row r="222" spans="1:65" s="2" customFormat="1" ht="16.5" customHeight="1">
      <c r="A222" s="34"/>
      <c r="B222" s="35"/>
      <c r="C222" s="200" t="s">
        <v>74</v>
      </c>
      <c r="D222" s="200" t="s">
        <v>209</v>
      </c>
      <c r="E222" s="201" t="s">
        <v>1806</v>
      </c>
      <c r="F222" s="202" t="s">
        <v>1807</v>
      </c>
      <c r="G222" s="203" t="s">
        <v>325</v>
      </c>
      <c r="H222" s="204">
        <v>500</v>
      </c>
      <c r="I222" s="205"/>
      <c r="J222" s="206">
        <f t="shared" si="60"/>
        <v>0</v>
      </c>
      <c r="K222" s="207"/>
      <c r="L222" s="39"/>
      <c r="M222" s="208" t="s">
        <v>1</v>
      </c>
      <c r="N222" s="209" t="s">
        <v>40</v>
      </c>
      <c r="O222" s="75"/>
      <c r="P222" s="210">
        <f t="shared" si="61"/>
        <v>0</v>
      </c>
      <c r="Q222" s="210">
        <v>0</v>
      </c>
      <c r="R222" s="210">
        <f t="shared" si="62"/>
        <v>0</v>
      </c>
      <c r="S222" s="210">
        <v>0</v>
      </c>
      <c r="T222" s="211">
        <f t="shared" si="63"/>
        <v>0</v>
      </c>
      <c r="U222" s="34"/>
      <c r="V222" s="34"/>
      <c r="W222" s="34"/>
      <c r="X222" s="34"/>
      <c r="Y222" s="34"/>
      <c r="Z222" s="34"/>
      <c r="AA222" s="34"/>
      <c r="AB222" s="34"/>
      <c r="AC222" s="34"/>
      <c r="AD222" s="34"/>
      <c r="AE222" s="34"/>
      <c r="AR222" s="212" t="s">
        <v>213</v>
      </c>
      <c r="AT222" s="212" t="s">
        <v>209</v>
      </c>
      <c r="AU222" s="212" t="s">
        <v>81</v>
      </c>
      <c r="AY222" s="17" t="s">
        <v>207</v>
      </c>
      <c r="BE222" s="213">
        <f t="shared" si="64"/>
        <v>0</v>
      </c>
      <c r="BF222" s="213">
        <f t="shared" si="65"/>
        <v>0</v>
      </c>
      <c r="BG222" s="213">
        <f t="shared" si="66"/>
        <v>0</v>
      </c>
      <c r="BH222" s="213">
        <f t="shared" si="67"/>
        <v>0</v>
      </c>
      <c r="BI222" s="213">
        <f t="shared" si="68"/>
        <v>0</v>
      </c>
      <c r="BJ222" s="17" t="s">
        <v>87</v>
      </c>
      <c r="BK222" s="213">
        <f t="shared" si="69"/>
        <v>0</v>
      </c>
      <c r="BL222" s="17" t="s">
        <v>213</v>
      </c>
      <c r="BM222" s="212" t="s">
        <v>1373</v>
      </c>
    </row>
    <row r="223" spans="1:65" s="2" customFormat="1" ht="16.5" customHeight="1">
      <c r="A223" s="34"/>
      <c r="B223" s="35"/>
      <c r="C223" s="200" t="s">
        <v>74</v>
      </c>
      <c r="D223" s="200" t="s">
        <v>209</v>
      </c>
      <c r="E223" s="201" t="s">
        <v>1808</v>
      </c>
      <c r="F223" s="202" t="s">
        <v>1809</v>
      </c>
      <c r="G223" s="203" t="s">
        <v>325</v>
      </c>
      <c r="H223" s="204">
        <v>1100</v>
      </c>
      <c r="I223" s="205"/>
      <c r="J223" s="206">
        <f t="shared" si="60"/>
        <v>0</v>
      </c>
      <c r="K223" s="207"/>
      <c r="L223" s="39"/>
      <c r="M223" s="208" t="s">
        <v>1</v>
      </c>
      <c r="N223" s="209" t="s">
        <v>40</v>
      </c>
      <c r="O223" s="75"/>
      <c r="P223" s="210">
        <f t="shared" si="61"/>
        <v>0</v>
      </c>
      <c r="Q223" s="210">
        <v>0</v>
      </c>
      <c r="R223" s="210">
        <f t="shared" si="62"/>
        <v>0</v>
      </c>
      <c r="S223" s="210">
        <v>0</v>
      </c>
      <c r="T223" s="211">
        <f t="shared" si="63"/>
        <v>0</v>
      </c>
      <c r="U223" s="34"/>
      <c r="V223" s="34"/>
      <c r="W223" s="34"/>
      <c r="X223" s="34"/>
      <c r="Y223" s="34"/>
      <c r="Z223" s="34"/>
      <c r="AA223" s="34"/>
      <c r="AB223" s="34"/>
      <c r="AC223" s="34"/>
      <c r="AD223" s="34"/>
      <c r="AE223" s="34"/>
      <c r="AR223" s="212" t="s">
        <v>213</v>
      </c>
      <c r="AT223" s="212" t="s">
        <v>209</v>
      </c>
      <c r="AU223" s="212" t="s">
        <v>81</v>
      </c>
      <c r="AY223" s="17" t="s">
        <v>207</v>
      </c>
      <c r="BE223" s="213">
        <f t="shared" si="64"/>
        <v>0</v>
      </c>
      <c r="BF223" s="213">
        <f t="shared" si="65"/>
        <v>0</v>
      </c>
      <c r="BG223" s="213">
        <f t="shared" si="66"/>
        <v>0</v>
      </c>
      <c r="BH223" s="213">
        <f t="shared" si="67"/>
        <v>0</v>
      </c>
      <c r="BI223" s="213">
        <f t="shared" si="68"/>
        <v>0</v>
      </c>
      <c r="BJ223" s="17" t="s">
        <v>87</v>
      </c>
      <c r="BK223" s="213">
        <f t="shared" si="69"/>
        <v>0</v>
      </c>
      <c r="BL223" s="17" t="s">
        <v>213</v>
      </c>
      <c r="BM223" s="212" t="s">
        <v>1377</v>
      </c>
    </row>
    <row r="224" spans="1:65" s="2" customFormat="1" ht="16.5" customHeight="1">
      <c r="A224" s="34"/>
      <c r="B224" s="35"/>
      <c r="C224" s="200" t="s">
        <v>74</v>
      </c>
      <c r="D224" s="200" t="s">
        <v>209</v>
      </c>
      <c r="E224" s="201" t="s">
        <v>1810</v>
      </c>
      <c r="F224" s="202" t="s">
        <v>1811</v>
      </c>
      <c r="G224" s="203" t="s">
        <v>268</v>
      </c>
      <c r="H224" s="204">
        <v>11</v>
      </c>
      <c r="I224" s="205"/>
      <c r="J224" s="206">
        <f t="shared" si="60"/>
        <v>0</v>
      </c>
      <c r="K224" s="207"/>
      <c r="L224" s="39"/>
      <c r="M224" s="208" t="s">
        <v>1</v>
      </c>
      <c r="N224" s="209" t="s">
        <v>40</v>
      </c>
      <c r="O224" s="75"/>
      <c r="P224" s="210">
        <f t="shared" si="61"/>
        <v>0</v>
      </c>
      <c r="Q224" s="210">
        <v>0</v>
      </c>
      <c r="R224" s="210">
        <f t="shared" si="62"/>
        <v>0</v>
      </c>
      <c r="S224" s="210">
        <v>0</v>
      </c>
      <c r="T224" s="211">
        <f t="shared" si="63"/>
        <v>0</v>
      </c>
      <c r="U224" s="34"/>
      <c r="V224" s="34"/>
      <c r="W224" s="34"/>
      <c r="X224" s="34"/>
      <c r="Y224" s="34"/>
      <c r="Z224" s="34"/>
      <c r="AA224" s="34"/>
      <c r="AB224" s="34"/>
      <c r="AC224" s="34"/>
      <c r="AD224" s="34"/>
      <c r="AE224" s="34"/>
      <c r="AR224" s="212" t="s">
        <v>213</v>
      </c>
      <c r="AT224" s="212" t="s">
        <v>209</v>
      </c>
      <c r="AU224" s="212" t="s">
        <v>81</v>
      </c>
      <c r="AY224" s="17" t="s">
        <v>207</v>
      </c>
      <c r="BE224" s="213">
        <f t="shared" si="64"/>
        <v>0</v>
      </c>
      <c r="BF224" s="213">
        <f t="shared" si="65"/>
        <v>0</v>
      </c>
      <c r="BG224" s="213">
        <f t="shared" si="66"/>
        <v>0</v>
      </c>
      <c r="BH224" s="213">
        <f t="shared" si="67"/>
        <v>0</v>
      </c>
      <c r="BI224" s="213">
        <f t="shared" si="68"/>
        <v>0</v>
      </c>
      <c r="BJ224" s="17" t="s">
        <v>87</v>
      </c>
      <c r="BK224" s="213">
        <f t="shared" si="69"/>
        <v>0</v>
      </c>
      <c r="BL224" s="17" t="s">
        <v>213</v>
      </c>
      <c r="BM224" s="212" t="s">
        <v>1380</v>
      </c>
    </row>
    <row r="225" spans="1:65" s="2" customFormat="1" ht="16.5" customHeight="1">
      <c r="A225" s="34"/>
      <c r="B225" s="35"/>
      <c r="C225" s="200" t="s">
        <v>74</v>
      </c>
      <c r="D225" s="200" t="s">
        <v>209</v>
      </c>
      <c r="E225" s="201" t="s">
        <v>1812</v>
      </c>
      <c r="F225" s="202" t="s">
        <v>1813</v>
      </c>
      <c r="G225" s="203" t="s">
        <v>268</v>
      </c>
      <c r="H225" s="204">
        <v>3</v>
      </c>
      <c r="I225" s="205"/>
      <c r="J225" s="206">
        <f t="shared" si="60"/>
        <v>0</v>
      </c>
      <c r="K225" s="207"/>
      <c r="L225" s="39"/>
      <c r="M225" s="208" t="s">
        <v>1</v>
      </c>
      <c r="N225" s="209" t="s">
        <v>40</v>
      </c>
      <c r="O225" s="75"/>
      <c r="P225" s="210">
        <f t="shared" si="61"/>
        <v>0</v>
      </c>
      <c r="Q225" s="210">
        <v>0</v>
      </c>
      <c r="R225" s="210">
        <f t="shared" si="62"/>
        <v>0</v>
      </c>
      <c r="S225" s="210">
        <v>0</v>
      </c>
      <c r="T225" s="211">
        <f t="shared" si="63"/>
        <v>0</v>
      </c>
      <c r="U225" s="34"/>
      <c r="V225" s="34"/>
      <c r="W225" s="34"/>
      <c r="X225" s="34"/>
      <c r="Y225" s="34"/>
      <c r="Z225" s="34"/>
      <c r="AA225" s="34"/>
      <c r="AB225" s="34"/>
      <c r="AC225" s="34"/>
      <c r="AD225" s="34"/>
      <c r="AE225" s="34"/>
      <c r="AR225" s="212" t="s">
        <v>213</v>
      </c>
      <c r="AT225" s="212" t="s">
        <v>209</v>
      </c>
      <c r="AU225" s="212" t="s">
        <v>81</v>
      </c>
      <c r="AY225" s="17" t="s">
        <v>207</v>
      </c>
      <c r="BE225" s="213">
        <f t="shared" si="64"/>
        <v>0</v>
      </c>
      <c r="BF225" s="213">
        <f t="shared" si="65"/>
        <v>0</v>
      </c>
      <c r="BG225" s="213">
        <f t="shared" si="66"/>
        <v>0</v>
      </c>
      <c r="BH225" s="213">
        <f t="shared" si="67"/>
        <v>0</v>
      </c>
      <c r="BI225" s="213">
        <f t="shared" si="68"/>
        <v>0</v>
      </c>
      <c r="BJ225" s="17" t="s">
        <v>87</v>
      </c>
      <c r="BK225" s="213">
        <f t="shared" si="69"/>
        <v>0</v>
      </c>
      <c r="BL225" s="17" t="s">
        <v>213</v>
      </c>
      <c r="BM225" s="212" t="s">
        <v>1384</v>
      </c>
    </row>
    <row r="226" spans="1:65" s="2" customFormat="1" ht="16.5" customHeight="1">
      <c r="A226" s="34"/>
      <c r="B226" s="35"/>
      <c r="C226" s="200" t="s">
        <v>74</v>
      </c>
      <c r="D226" s="200" t="s">
        <v>209</v>
      </c>
      <c r="E226" s="201" t="s">
        <v>1814</v>
      </c>
      <c r="F226" s="202" t="s">
        <v>1815</v>
      </c>
      <c r="G226" s="203" t="s">
        <v>325</v>
      </c>
      <c r="H226" s="204">
        <v>900</v>
      </c>
      <c r="I226" s="205"/>
      <c r="J226" s="206">
        <f t="shared" si="60"/>
        <v>0</v>
      </c>
      <c r="K226" s="207"/>
      <c r="L226" s="39"/>
      <c r="M226" s="208" t="s">
        <v>1</v>
      </c>
      <c r="N226" s="209" t="s">
        <v>40</v>
      </c>
      <c r="O226" s="75"/>
      <c r="P226" s="210">
        <f t="shared" si="61"/>
        <v>0</v>
      </c>
      <c r="Q226" s="210">
        <v>0</v>
      </c>
      <c r="R226" s="210">
        <f t="shared" si="62"/>
        <v>0</v>
      </c>
      <c r="S226" s="210">
        <v>0</v>
      </c>
      <c r="T226" s="211">
        <f t="shared" si="63"/>
        <v>0</v>
      </c>
      <c r="U226" s="34"/>
      <c r="V226" s="34"/>
      <c r="W226" s="34"/>
      <c r="X226" s="34"/>
      <c r="Y226" s="34"/>
      <c r="Z226" s="34"/>
      <c r="AA226" s="34"/>
      <c r="AB226" s="34"/>
      <c r="AC226" s="34"/>
      <c r="AD226" s="34"/>
      <c r="AE226" s="34"/>
      <c r="AR226" s="212" t="s">
        <v>213</v>
      </c>
      <c r="AT226" s="212" t="s">
        <v>209</v>
      </c>
      <c r="AU226" s="212" t="s">
        <v>81</v>
      </c>
      <c r="AY226" s="17" t="s">
        <v>207</v>
      </c>
      <c r="BE226" s="213">
        <f t="shared" si="64"/>
        <v>0</v>
      </c>
      <c r="BF226" s="213">
        <f t="shared" si="65"/>
        <v>0</v>
      </c>
      <c r="BG226" s="213">
        <f t="shared" si="66"/>
        <v>0</v>
      </c>
      <c r="BH226" s="213">
        <f t="shared" si="67"/>
        <v>0</v>
      </c>
      <c r="BI226" s="213">
        <f t="shared" si="68"/>
        <v>0</v>
      </c>
      <c r="BJ226" s="17" t="s">
        <v>87</v>
      </c>
      <c r="BK226" s="213">
        <f t="shared" si="69"/>
        <v>0</v>
      </c>
      <c r="BL226" s="17" t="s">
        <v>213</v>
      </c>
      <c r="BM226" s="212" t="s">
        <v>1387</v>
      </c>
    </row>
    <row r="227" spans="1:65" s="2" customFormat="1" ht="16.5" customHeight="1">
      <c r="A227" s="34"/>
      <c r="B227" s="35"/>
      <c r="C227" s="200" t="s">
        <v>74</v>
      </c>
      <c r="D227" s="200" t="s">
        <v>209</v>
      </c>
      <c r="E227" s="201" t="s">
        <v>1816</v>
      </c>
      <c r="F227" s="202" t="s">
        <v>1817</v>
      </c>
      <c r="G227" s="203" t="s">
        <v>325</v>
      </c>
      <c r="H227" s="204">
        <v>450</v>
      </c>
      <c r="I227" s="205"/>
      <c r="J227" s="206">
        <f t="shared" si="60"/>
        <v>0</v>
      </c>
      <c r="K227" s="207"/>
      <c r="L227" s="39"/>
      <c r="M227" s="208" t="s">
        <v>1</v>
      </c>
      <c r="N227" s="209" t="s">
        <v>40</v>
      </c>
      <c r="O227" s="75"/>
      <c r="P227" s="210">
        <f t="shared" si="61"/>
        <v>0</v>
      </c>
      <c r="Q227" s="210">
        <v>0</v>
      </c>
      <c r="R227" s="210">
        <f t="shared" si="62"/>
        <v>0</v>
      </c>
      <c r="S227" s="210">
        <v>0</v>
      </c>
      <c r="T227" s="211">
        <f t="shared" si="63"/>
        <v>0</v>
      </c>
      <c r="U227" s="34"/>
      <c r="V227" s="34"/>
      <c r="W227" s="34"/>
      <c r="X227" s="34"/>
      <c r="Y227" s="34"/>
      <c r="Z227" s="34"/>
      <c r="AA227" s="34"/>
      <c r="AB227" s="34"/>
      <c r="AC227" s="34"/>
      <c r="AD227" s="34"/>
      <c r="AE227" s="34"/>
      <c r="AR227" s="212" t="s">
        <v>213</v>
      </c>
      <c r="AT227" s="212" t="s">
        <v>209</v>
      </c>
      <c r="AU227" s="212" t="s">
        <v>81</v>
      </c>
      <c r="AY227" s="17" t="s">
        <v>207</v>
      </c>
      <c r="BE227" s="213">
        <f t="shared" si="64"/>
        <v>0</v>
      </c>
      <c r="BF227" s="213">
        <f t="shared" si="65"/>
        <v>0</v>
      </c>
      <c r="BG227" s="213">
        <f t="shared" si="66"/>
        <v>0</v>
      </c>
      <c r="BH227" s="213">
        <f t="shared" si="67"/>
        <v>0</v>
      </c>
      <c r="BI227" s="213">
        <f t="shared" si="68"/>
        <v>0</v>
      </c>
      <c r="BJ227" s="17" t="s">
        <v>87</v>
      </c>
      <c r="BK227" s="213">
        <f t="shared" si="69"/>
        <v>0</v>
      </c>
      <c r="BL227" s="17" t="s">
        <v>213</v>
      </c>
      <c r="BM227" s="212" t="s">
        <v>1391</v>
      </c>
    </row>
    <row r="228" spans="1:65" s="2" customFormat="1" ht="16.5" customHeight="1">
      <c r="A228" s="34"/>
      <c r="B228" s="35"/>
      <c r="C228" s="200" t="s">
        <v>74</v>
      </c>
      <c r="D228" s="200" t="s">
        <v>209</v>
      </c>
      <c r="E228" s="201" t="s">
        <v>1818</v>
      </c>
      <c r="F228" s="202" t="s">
        <v>1819</v>
      </c>
      <c r="G228" s="203" t="s">
        <v>325</v>
      </c>
      <c r="H228" s="204">
        <v>50</v>
      </c>
      <c r="I228" s="205"/>
      <c r="J228" s="206">
        <f t="shared" si="60"/>
        <v>0</v>
      </c>
      <c r="K228" s="207"/>
      <c r="L228" s="39"/>
      <c r="M228" s="208" t="s">
        <v>1</v>
      </c>
      <c r="N228" s="209" t="s">
        <v>40</v>
      </c>
      <c r="O228" s="75"/>
      <c r="P228" s="210">
        <f t="shared" si="61"/>
        <v>0</v>
      </c>
      <c r="Q228" s="210">
        <v>0</v>
      </c>
      <c r="R228" s="210">
        <f t="shared" si="62"/>
        <v>0</v>
      </c>
      <c r="S228" s="210">
        <v>0</v>
      </c>
      <c r="T228" s="211">
        <f t="shared" si="63"/>
        <v>0</v>
      </c>
      <c r="U228" s="34"/>
      <c r="V228" s="34"/>
      <c r="W228" s="34"/>
      <c r="X228" s="34"/>
      <c r="Y228" s="34"/>
      <c r="Z228" s="34"/>
      <c r="AA228" s="34"/>
      <c r="AB228" s="34"/>
      <c r="AC228" s="34"/>
      <c r="AD228" s="34"/>
      <c r="AE228" s="34"/>
      <c r="AR228" s="212" t="s">
        <v>213</v>
      </c>
      <c r="AT228" s="212" t="s">
        <v>209</v>
      </c>
      <c r="AU228" s="212" t="s">
        <v>81</v>
      </c>
      <c r="AY228" s="17" t="s">
        <v>207</v>
      </c>
      <c r="BE228" s="213">
        <f t="shared" si="64"/>
        <v>0</v>
      </c>
      <c r="BF228" s="213">
        <f t="shared" si="65"/>
        <v>0</v>
      </c>
      <c r="BG228" s="213">
        <f t="shared" si="66"/>
        <v>0</v>
      </c>
      <c r="BH228" s="213">
        <f t="shared" si="67"/>
        <v>0</v>
      </c>
      <c r="BI228" s="213">
        <f t="shared" si="68"/>
        <v>0</v>
      </c>
      <c r="BJ228" s="17" t="s">
        <v>87</v>
      </c>
      <c r="BK228" s="213">
        <f t="shared" si="69"/>
        <v>0</v>
      </c>
      <c r="BL228" s="17" t="s">
        <v>213</v>
      </c>
      <c r="BM228" s="212" t="s">
        <v>1394</v>
      </c>
    </row>
    <row r="229" spans="1:65" s="2" customFormat="1" ht="16.5" customHeight="1">
      <c r="A229" s="34"/>
      <c r="B229" s="35"/>
      <c r="C229" s="200" t="s">
        <v>74</v>
      </c>
      <c r="D229" s="200" t="s">
        <v>209</v>
      </c>
      <c r="E229" s="201" t="s">
        <v>1820</v>
      </c>
      <c r="F229" s="202" t="s">
        <v>1821</v>
      </c>
      <c r="G229" s="203" t="s">
        <v>325</v>
      </c>
      <c r="H229" s="204">
        <v>30</v>
      </c>
      <c r="I229" s="205"/>
      <c r="J229" s="206">
        <f t="shared" si="60"/>
        <v>0</v>
      </c>
      <c r="K229" s="207"/>
      <c r="L229" s="39"/>
      <c r="M229" s="208" t="s">
        <v>1</v>
      </c>
      <c r="N229" s="209" t="s">
        <v>40</v>
      </c>
      <c r="O229" s="75"/>
      <c r="P229" s="210">
        <f t="shared" si="61"/>
        <v>0</v>
      </c>
      <c r="Q229" s="210">
        <v>0</v>
      </c>
      <c r="R229" s="210">
        <f t="shared" si="62"/>
        <v>0</v>
      </c>
      <c r="S229" s="210">
        <v>0</v>
      </c>
      <c r="T229" s="211">
        <f t="shared" si="63"/>
        <v>0</v>
      </c>
      <c r="U229" s="34"/>
      <c r="V229" s="34"/>
      <c r="W229" s="34"/>
      <c r="X229" s="34"/>
      <c r="Y229" s="34"/>
      <c r="Z229" s="34"/>
      <c r="AA229" s="34"/>
      <c r="AB229" s="34"/>
      <c r="AC229" s="34"/>
      <c r="AD229" s="34"/>
      <c r="AE229" s="34"/>
      <c r="AR229" s="212" t="s">
        <v>213</v>
      </c>
      <c r="AT229" s="212" t="s">
        <v>209</v>
      </c>
      <c r="AU229" s="212" t="s">
        <v>81</v>
      </c>
      <c r="AY229" s="17" t="s">
        <v>207</v>
      </c>
      <c r="BE229" s="213">
        <f t="shared" si="64"/>
        <v>0</v>
      </c>
      <c r="BF229" s="213">
        <f t="shared" si="65"/>
        <v>0</v>
      </c>
      <c r="BG229" s="213">
        <f t="shared" si="66"/>
        <v>0</v>
      </c>
      <c r="BH229" s="213">
        <f t="shared" si="67"/>
        <v>0</v>
      </c>
      <c r="BI229" s="213">
        <f t="shared" si="68"/>
        <v>0</v>
      </c>
      <c r="BJ229" s="17" t="s">
        <v>87</v>
      </c>
      <c r="BK229" s="213">
        <f t="shared" si="69"/>
        <v>0</v>
      </c>
      <c r="BL229" s="17" t="s">
        <v>213</v>
      </c>
      <c r="BM229" s="212" t="s">
        <v>1398</v>
      </c>
    </row>
    <row r="230" spans="1:65" s="2" customFormat="1" ht="16.5" customHeight="1">
      <c r="A230" s="34"/>
      <c r="B230" s="35"/>
      <c r="C230" s="200" t="s">
        <v>74</v>
      </c>
      <c r="D230" s="200" t="s">
        <v>209</v>
      </c>
      <c r="E230" s="201" t="s">
        <v>1822</v>
      </c>
      <c r="F230" s="202" t="s">
        <v>1823</v>
      </c>
      <c r="G230" s="203" t="s">
        <v>325</v>
      </c>
      <c r="H230" s="204">
        <v>220</v>
      </c>
      <c r="I230" s="205"/>
      <c r="J230" s="206">
        <f t="shared" si="60"/>
        <v>0</v>
      </c>
      <c r="K230" s="207"/>
      <c r="L230" s="39"/>
      <c r="M230" s="208" t="s">
        <v>1</v>
      </c>
      <c r="N230" s="209" t="s">
        <v>40</v>
      </c>
      <c r="O230" s="75"/>
      <c r="P230" s="210">
        <f t="shared" si="61"/>
        <v>0</v>
      </c>
      <c r="Q230" s="210">
        <v>0</v>
      </c>
      <c r="R230" s="210">
        <f t="shared" si="62"/>
        <v>0</v>
      </c>
      <c r="S230" s="210">
        <v>0</v>
      </c>
      <c r="T230" s="211">
        <f t="shared" si="63"/>
        <v>0</v>
      </c>
      <c r="U230" s="34"/>
      <c r="V230" s="34"/>
      <c r="W230" s="34"/>
      <c r="X230" s="34"/>
      <c r="Y230" s="34"/>
      <c r="Z230" s="34"/>
      <c r="AA230" s="34"/>
      <c r="AB230" s="34"/>
      <c r="AC230" s="34"/>
      <c r="AD230" s="34"/>
      <c r="AE230" s="34"/>
      <c r="AR230" s="212" t="s">
        <v>213</v>
      </c>
      <c r="AT230" s="212" t="s">
        <v>209</v>
      </c>
      <c r="AU230" s="212" t="s">
        <v>81</v>
      </c>
      <c r="AY230" s="17" t="s">
        <v>207</v>
      </c>
      <c r="BE230" s="213">
        <f t="shared" si="64"/>
        <v>0</v>
      </c>
      <c r="BF230" s="213">
        <f t="shared" si="65"/>
        <v>0</v>
      </c>
      <c r="BG230" s="213">
        <f t="shared" si="66"/>
        <v>0</v>
      </c>
      <c r="BH230" s="213">
        <f t="shared" si="67"/>
        <v>0</v>
      </c>
      <c r="BI230" s="213">
        <f t="shared" si="68"/>
        <v>0</v>
      </c>
      <c r="BJ230" s="17" t="s">
        <v>87</v>
      </c>
      <c r="BK230" s="213">
        <f t="shared" si="69"/>
        <v>0</v>
      </c>
      <c r="BL230" s="17" t="s">
        <v>213</v>
      </c>
      <c r="BM230" s="212" t="s">
        <v>1399</v>
      </c>
    </row>
    <row r="231" spans="1:65" s="2" customFormat="1" ht="16.5" customHeight="1">
      <c r="A231" s="34"/>
      <c r="B231" s="35"/>
      <c r="C231" s="200" t="s">
        <v>74</v>
      </c>
      <c r="D231" s="200" t="s">
        <v>209</v>
      </c>
      <c r="E231" s="201" t="s">
        <v>1824</v>
      </c>
      <c r="F231" s="202" t="s">
        <v>1825</v>
      </c>
      <c r="G231" s="203" t="s">
        <v>325</v>
      </c>
      <c r="H231" s="204">
        <v>330</v>
      </c>
      <c r="I231" s="205"/>
      <c r="J231" s="206">
        <f t="shared" si="60"/>
        <v>0</v>
      </c>
      <c r="K231" s="207"/>
      <c r="L231" s="39"/>
      <c r="M231" s="208" t="s">
        <v>1</v>
      </c>
      <c r="N231" s="209" t="s">
        <v>40</v>
      </c>
      <c r="O231" s="75"/>
      <c r="P231" s="210">
        <f t="shared" si="61"/>
        <v>0</v>
      </c>
      <c r="Q231" s="210">
        <v>0</v>
      </c>
      <c r="R231" s="210">
        <f t="shared" si="62"/>
        <v>0</v>
      </c>
      <c r="S231" s="210">
        <v>0</v>
      </c>
      <c r="T231" s="211">
        <f t="shared" si="63"/>
        <v>0</v>
      </c>
      <c r="U231" s="34"/>
      <c r="V231" s="34"/>
      <c r="W231" s="34"/>
      <c r="X231" s="34"/>
      <c r="Y231" s="34"/>
      <c r="Z231" s="34"/>
      <c r="AA231" s="34"/>
      <c r="AB231" s="34"/>
      <c r="AC231" s="34"/>
      <c r="AD231" s="34"/>
      <c r="AE231" s="34"/>
      <c r="AR231" s="212" t="s">
        <v>213</v>
      </c>
      <c r="AT231" s="212" t="s">
        <v>209</v>
      </c>
      <c r="AU231" s="212" t="s">
        <v>81</v>
      </c>
      <c r="AY231" s="17" t="s">
        <v>207</v>
      </c>
      <c r="BE231" s="213">
        <f t="shared" si="64"/>
        <v>0</v>
      </c>
      <c r="BF231" s="213">
        <f t="shared" si="65"/>
        <v>0</v>
      </c>
      <c r="BG231" s="213">
        <f t="shared" si="66"/>
        <v>0</v>
      </c>
      <c r="BH231" s="213">
        <f t="shared" si="67"/>
        <v>0</v>
      </c>
      <c r="BI231" s="213">
        <f t="shared" si="68"/>
        <v>0</v>
      </c>
      <c r="BJ231" s="17" t="s">
        <v>87</v>
      </c>
      <c r="BK231" s="213">
        <f t="shared" si="69"/>
        <v>0</v>
      </c>
      <c r="BL231" s="17" t="s">
        <v>213</v>
      </c>
      <c r="BM231" s="212" t="s">
        <v>1403</v>
      </c>
    </row>
    <row r="232" spans="1:65" s="2" customFormat="1" ht="16.5" customHeight="1">
      <c r="A232" s="34"/>
      <c r="B232" s="35"/>
      <c r="C232" s="200" t="s">
        <v>74</v>
      </c>
      <c r="D232" s="200" t="s">
        <v>209</v>
      </c>
      <c r="E232" s="201" t="s">
        <v>1826</v>
      </c>
      <c r="F232" s="202" t="s">
        <v>1827</v>
      </c>
      <c r="G232" s="203" t="s">
        <v>325</v>
      </c>
      <c r="H232" s="204">
        <v>640</v>
      </c>
      <c r="I232" s="205"/>
      <c r="J232" s="206">
        <f t="shared" si="60"/>
        <v>0</v>
      </c>
      <c r="K232" s="207"/>
      <c r="L232" s="39"/>
      <c r="M232" s="208" t="s">
        <v>1</v>
      </c>
      <c r="N232" s="209" t="s">
        <v>40</v>
      </c>
      <c r="O232" s="75"/>
      <c r="P232" s="210">
        <f t="shared" si="61"/>
        <v>0</v>
      </c>
      <c r="Q232" s="210">
        <v>0</v>
      </c>
      <c r="R232" s="210">
        <f t="shared" si="62"/>
        <v>0</v>
      </c>
      <c r="S232" s="210">
        <v>0</v>
      </c>
      <c r="T232" s="211">
        <f t="shared" si="63"/>
        <v>0</v>
      </c>
      <c r="U232" s="34"/>
      <c r="V232" s="34"/>
      <c r="W232" s="34"/>
      <c r="X232" s="34"/>
      <c r="Y232" s="34"/>
      <c r="Z232" s="34"/>
      <c r="AA232" s="34"/>
      <c r="AB232" s="34"/>
      <c r="AC232" s="34"/>
      <c r="AD232" s="34"/>
      <c r="AE232" s="34"/>
      <c r="AR232" s="212" t="s">
        <v>213</v>
      </c>
      <c r="AT232" s="212" t="s">
        <v>209</v>
      </c>
      <c r="AU232" s="212" t="s">
        <v>81</v>
      </c>
      <c r="AY232" s="17" t="s">
        <v>207</v>
      </c>
      <c r="BE232" s="213">
        <f t="shared" si="64"/>
        <v>0</v>
      </c>
      <c r="BF232" s="213">
        <f t="shared" si="65"/>
        <v>0</v>
      </c>
      <c r="BG232" s="213">
        <f t="shared" si="66"/>
        <v>0</v>
      </c>
      <c r="BH232" s="213">
        <f t="shared" si="67"/>
        <v>0</v>
      </c>
      <c r="BI232" s="213">
        <f t="shared" si="68"/>
        <v>0</v>
      </c>
      <c r="BJ232" s="17" t="s">
        <v>87</v>
      </c>
      <c r="BK232" s="213">
        <f t="shared" si="69"/>
        <v>0</v>
      </c>
      <c r="BL232" s="17" t="s">
        <v>213</v>
      </c>
      <c r="BM232" s="212" t="s">
        <v>1406</v>
      </c>
    </row>
    <row r="233" spans="1:65" s="2" customFormat="1" ht="16.5" customHeight="1">
      <c r="A233" s="34"/>
      <c r="B233" s="35"/>
      <c r="C233" s="200" t="s">
        <v>74</v>
      </c>
      <c r="D233" s="200" t="s">
        <v>209</v>
      </c>
      <c r="E233" s="201" t="s">
        <v>1828</v>
      </c>
      <c r="F233" s="202" t="s">
        <v>1829</v>
      </c>
      <c r="G233" s="203" t="s">
        <v>325</v>
      </c>
      <c r="H233" s="204">
        <v>150</v>
      </c>
      <c r="I233" s="205"/>
      <c r="J233" s="206">
        <f t="shared" si="60"/>
        <v>0</v>
      </c>
      <c r="K233" s="207"/>
      <c r="L233" s="39"/>
      <c r="M233" s="208" t="s">
        <v>1</v>
      </c>
      <c r="N233" s="209" t="s">
        <v>40</v>
      </c>
      <c r="O233" s="75"/>
      <c r="P233" s="210">
        <f t="shared" si="61"/>
        <v>0</v>
      </c>
      <c r="Q233" s="210">
        <v>0</v>
      </c>
      <c r="R233" s="210">
        <f t="shared" si="62"/>
        <v>0</v>
      </c>
      <c r="S233" s="210">
        <v>0</v>
      </c>
      <c r="T233" s="211">
        <f t="shared" si="63"/>
        <v>0</v>
      </c>
      <c r="U233" s="34"/>
      <c r="V233" s="34"/>
      <c r="W233" s="34"/>
      <c r="X233" s="34"/>
      <c r="Y233" s="34"/>
      <c r="Z233" s="34"/>
      <c r="AA233" s="34"/>
      <c r="AB233" s="34"/>
      <c r="AC233" s="34"/>
      <c r="AD233" s="34"/>
      <c r="AE233" s="34"/>
      <c r="AR233" s="212" t="s">
        <v>213</v>
      </c>
      <c r="AT233" s="212" t="s">
        <v>209</v>
      </c>
      <c r="AU233" s="212" t="s">
        <v>81</v>
      </c>
      <c r="AY233" s="17" t="s">
        <v>207</v>
      </c>
      <c r="BE233" s="213">
        <f t="shared" si="64"/>
        <v>0</v>
      </c>
      <c r="BF233" s="213">
        <f t="shared" si="65"/>
        <v>0</v>
      </c>
      <c r="BG233" s="213">
        <f t="shared" si="66"/>
        <v>0</v>
      </c>
      <c r="BH233" s="213">
        <f t="shared" si="67"/>
        <v>0</v>
      </c>
      <c r="BI233" s="213">
        <f t="shared" si="68"/>
        <v>0</v>
      </c>
      <c r="BJ233" s="17" t="s">
        <v>87</v>
      </c>
      <c r="BK233" s="213">
        <f t="shared" si="69"/>
        <v>0</v>
      </c>
      <c r="BL233" s="17" t="s">
        <v>213</v>
      </c>
      <c r="BM233" s="212" t="s">
        <v>1410</v>
      </c>
    </row>
    <row r="234" spans="1:65" s="2" customFormat="1" ht="16.5" customHeight="1">
      <c r="A234" s="34"/>
      <c r="B234" s="35"/>
      <c r="C234" s="200" t="s">
        <v>74</v>
      </c>
      <c r="D234" s="200" t="s">
        <v>209</v>
      </c>
      <c r="E234" s="201" t="s">
        <v>1830</v>
      </c>
      <c r="F234" s="202" t="s">
        <v>1831</v>
      </c>
      <c r="G234" s="203" t="s">
        <v>325</v>
      </c>
      <c r="H234" s="204">
        <v>160</v>
      </c>
      <c r="I234" s="205"/>
      <c r="J234" s="206">
        <f t="shared" si="60"/>
        <v>0</v>
      </c>
      <c r="K234" s="207"/>
      <c r="L234" s="39"/>
      <c r="M234" s="208" t="s">
        <v>1</v>
      </c>
      <c r="N234" s="209" t="s">
        <v>40</v>
      </c>
      <c r="O234" s="75"/>
      <c r="P234" s="210">
        <f t="shared" si="61"/>
        <v>0</v>
      </c>
      <c r="Q234" s="210">
        <v>0</v>
      </c>
      <c r="R234" s="210">
        <f t="shared" si="62"/>
        <v>0</v>
      </c>
      <c r="S234" s="210">
        <v>0</v>
      </c>
      <c r="T234" s="211">
        <f t="shared" si="63"/>
        <v>0</v>
      </c>
      <c r="U234" s="34"/>
      <c r="V234" s="34"/>
      <c r="W234" s="34"/>
      <c r="X234" s="34"/>
      <c r="Y234" s="34"/>
      <c r="Z234" s="34"/>
      <c r="AA234" s="34"/>
      <c r="AB234" s="34"/>
      <c r="AC234" s="34"/>
      <c r="AD234" s="34"/>
      <c r="AE234" s="34"/>
      <c r="AR234" s="212" t="s">
        <v>213</v>
      </c>
      <c r="AT234" s="212" t="s">
        <v>209</v>
      </c>
      <c r="AU234" s="212" t="s">
        <v>81</v>
      </c>
      <c r="AY234" s="17" t="s">
        <v>207</v>
      </c>
      <c r="BE234" s="213">
        <f t="shared" si="64"/>
        <v>0</v>
      </c>
      <c r="BF234" s="213">
        <f t="shared" si="65"/>
        <v>0</v>
      </c>
      <c r="BG234" s="213">
        <f t="shared" si="66"/>
        <v>0</v>
      </c>
      <c r="BH234" s="213">
        <f t="shared" si="67"/>
        <v>0</v>
      </c>
      <c r="BI234" s="213">
        <f t="shared" si="68"/>
        <v>0</v>
      </c>
      <c r="BJ234" s="17" t="s">
        <v>87</v>
      </c>
      <c r="BK234" s="213">
        <f t="shared" si="69"/>
        <v>0</v>
      </c>
      <c r="BL234" s="17" t="s">
        <v>213</v>
      </c>
      <c r="BM234" s="212" t="s">
        <v>1413</v>
      </c>
    </row>
    <row r="235" spans="1:65" s="2" customFormat="1" ht="16.5" customHeight="1">
      <c r="A235" s="34"/>
      <c r="B235" s="35"/>
      <c r="C235" s="200" t="s">
        <v>74</v>
      </c>
      <c r="D235" s="200" t="s">
        <v>209</v>
      </c>
      <c r="E235" s="201" t="s">
        <v>1832</v>
      </c>
      <c r="F235" s="202" t="s">
        <v>1833</v>
      </c>
      <c r="G235" s="203" t="s">
        <v>325</v>
      </c>
      <c r="H235" s="204">
        <v>250</v>
      </c>
      <c r="I235" s="205"/>
      <c r="J235" s="206">
        <f t="shared" si="60"/>
        <v>0</v>
      </c>
      <c r="K235" s="207"/>
      <c r="L235" s="39"/>
      <c r="M235" s="208" t="s">
        <v>1</v>
      </c>
      <c r="N235" s="209" t="s">
        <v>40</v>
      </c>
      <c r="O235" s="75"/>
      <c r="P235" s="210">
        <f t="shared" si="61"/>
        <v>0</v>
      </c>
      <c r="Q235" s="210">
        <v>0</v>
      </c>
      <c r="R235" s="210">
        <f t="shared" si="62"/>
        <v>0</v>
      </c>
      <c r="S235" s="210">
        <v>0</v>
      </c>
      <c r="T235" s="211">
        <f t="shared" si="63"/>
        <v>0</v>
      </c>
      <c r="U235" s="34"/>
      <c r="V235" s="34"/>
      <c r="W235" s="34"/>
      <c r="X235" s="34"/>
      <c r="Y235" s="34"/>
      <c r="Z235" s="34"/>
      <c r="AA235" s="34"/>
      <c r="AB235" s="34"/>
      <c r="AC235" s="34"/>
      <c r="AD235" s="34"/>
      <c r="AE235" s="34"/>
      <c r="AR235" s="212" t="s">
        <v>213</v>
      </c>
      <c r="AT235" s="212" t="s">
        <v>209</v>
      </c>
      <c r="AU235" s="212" t="s">
        <v>81</v>
      </c>
      <c r="AY235" s="17" t="s">
        <v>207</v>
      </c>
      <c r="BE235" s="213">
        <f t="shared" si="64"/>
        <v>0</v>
      </c>
      <c r="BF235" s="213">
        <f t="shared" si="65"/>
        <v>0</v>
      </c>
      <c r="BG235" s="213">
        <f t="shared" si="66"/>
        <v>0</v>
      </c>
      <c r="BH235" s="213">
        <f t="shared" si="67"/>
        <v>0</v>
      </c>
      <c r="BI235" s="213">
        <f t="shared" si="68"/>
        <v>0</v>
      </c>
      <c r="BJ235" s="17" t="s">
        <v>87</v>
      </c>
      <c r="BK235" s="213">
        <f t="shared" si="69"/>
        <v>0</v>
      </c>
      <c r="BL235" s="17" t="s">
        <v>213</v>
      </c>
      <c r="BM235" s="212" t="s">
        <v>1417</v>
      </c>
    </row>
    <row r="236" spans="1:65" s="2" customFormat="1" ht="24.15" customHeight="1">
      <c r="A236" s="34"/>
      <c r="B236" s="35"/>
      <c r="C236" s="200" t="s">
        <v>74</v>
      </c>
      <c r="D236" s="200" t="s">
        <v>209</v>
      </c>
      <c r="E236" s="201" t="s">
        <v>1834</v>
      </c>
      <c r="F236" s="202" t="s">
        <v>1835</v>
      </c>
      <c r="G236" s="203" t="s">
        <v>268</v>
      </c>
      <c r="H236" s="204">
        <v>9</v>
      </c>
      <c r="I236" s="205"/>
      <c r="J236" s="206">
        <f t="shared" si="60"/>
        <v>0</v>
      </c>
      <c r="K236" s="207"/>
      <c r="L236" s="39"/>
      <c r="M236" s="208" t="s">
        <v>1</v>
      </c>
      <c r="N236" s="209" t="s">
        <v>40</v>
      </c>
      <c r="O236" s="75"/>
      <c r="P236" s="210">
        <f t="shared" si="61"/>
        <v>0</v>
      </c>
      <c r="Q236" s="210">
        <v>0</v>
      </c>
      <c r="R236" s="210">
        <f t="shared" si="62"/>
        <v>0</v>
      </c>
      <c r="S236" s="210">
        <v>0</v>
      </c>
      <c r="T236" s="211">
        <f t="shared" si="63"/>
        <v>0</v>
      </c>
      <c r="U236" s="34"/>
      <c r="V236" s="34"/>
      <c r="W236" s="34"/>
      <c r="X236" s="34"/>
      <c r="Y236" s="34"/>
      <c r="Z236" s="34"/>
      <c r="AA236" s="34"/>
      <c r="AB236" s="34"/>
      <c r="AC236" s="34"/>
      <c r="AD236" s="34"/>
      <c r="AE236" s="34"/>
      <c r="AR236" s="212" t="s">
        <v>213</v>
      </c>
      <c r="AT236" s="212" t="s">
        <v>209</v>
      </c>
      <c r="AU236" s="212" t="s">
        <v>81</v>
      </c>
      <c r="AY236" s="17" t="s">
        <v>207</v>
      </c>
      <c r="BE236" s="213">
        <f t="shared" si="64"/>
        <v>0</v>
      </c>
      <c r="BF236" s="213">
        <f t="shared" si="65"/>
        <v>0</v>
      </c>
      <c r="BG236" s="213">
        <f t="shared" si="66"/>
        <v>0</v>
      </c>
      <c r="BH236" s="213">
        <f t="shared" si="67"/>
        <v>0</v>
      </c>
      <c r="BI236" s="213">
        <f t="shared" si="68"/>
        <v>0</v>
      </c>
      <c r="BJ236" s="17" t="s">
        <v>87</v>
      </c>
      <c r="BK236" s="213">
        <f t="shared" si="69"/>
        <v>0</v>
      </c>
      <c r="BL236" s="17" t="s">
        <v>213</v>
      </c>
      <c r="BM236" s="212" t="s">
        <v>1420</v>
      </c>
    </row>
    <row r="237" spans="1:65" s="2" customFormat="1" ht="16.5" customHeight="1">
      <c r="A237" s="34"/>
      <c r="B237" s="35"/>
      <c r="C237" s="200" t="s">
        <v>74</v>
      </c>
      <c r="D237" s="200" t="s">
        <v>209</v>
      </c>
      <c r="E237" s="201" t="s">
        <v>1836</v>
      </c>
      <c r="F237" s="202" t="s">
        <v>1837</v>
      </c>
      <c r="G237" s="203" t="s">
        <v>268</v>
      </c>
      <c r="H237" s="204">
        <v>1</v>
      </c>
      <c r="I237" s="205"/>
      <c r="J237" s="206">
        <f t="shared" si="60"/>
        <v>0</v>
      </c>
      <c r="K237" s="207"/>
      <c r="L237" s="39"/>
      <c r="M237" s="208" t="s">
        <v>1</v>
      </c>
      <c r="N237" s="209" t="s">
        <v>40</v>
      </c>
      <c r="O237" s="75"/>
      <c r="P237" s="210">
        <f t="shared" si="61"/>
        <v>0</v>
      </c>
      <c r="Q237" s="210">
        <v>0</v>
      </c>
      <c r="R237" s="210">
        <f t="shared" si="62"/>
        <v>0</v>
      </c>
      <c r="S237" s="210">
        <v>0</v>
      </c>
      <c r="T237" s="211">
        <f t="shared" si="63"/>
        <v>0</v>
      </c>
      <c r="U237" s="34"/>
      <c r="V237" s="34"/>
      <c r="W237" s="34"/>
      <c r="X237" s="34"/>
      <c r="Y237" s="34"/>
      <c r="Z237" s="34"/>
      <c r="AA237" s="34"/>
      <c r="AB237" s="34"/>
      <c r="AC237" s="34"/>
      <c r="AD237" s="34"/>
      <c r="AE237" s="34"/>
      <c r="AR237" s="212" t="s">
        <v>213</v>
      </c>
      <c r="AT237" s="212" t="s">
        <v>209</v>
      </c>
      <c r="AU237" s="212" t="s">
        <v>81</v>
      </c>
      <c r="AY237" s="17" t="s">
        <v>207</v>
      </c>
      <c r="BE237" s="213">
        <f t="shared" si="64"/>
        <v>0</v>
      </c>
      <c r="BF237" s="213">
        <f t="shared" si="65"/>
        <v>0</v>
      </c>
      <c r="BG237" s="213">
        <f t="shared" si="66"/>
        <v>0</v>
      </c>
      <c r="BH237" s="213">
        <f t="shared" si="67"/>
        <v>0</v>
      </c>
      <c r="BI237" s="213">
        <f t="shared" si="68"/>
        <v>0</v>
      </c>
      <c r="BJ237" s="17" t="s">
        <v>87</v>
      </c>
      <c r="BK237" s="213">
        <f t="shared" si="69"/>
        <v>0</v>
      </c>
      <c r="BL237" s="17" t="s">
        <v>213</v>
      </c>
      <c r="BM237" s="212" t="s">
        <v>1423</v>
      </c>
    </row>
    <row r="238" spans="1:65" s="2" customFormat="1" ht="16.5" customHeight="1">
      <c r="A238" s="34"/>
      <c r="B238" s="35"/>
      <c r="C238" s="200" t="s">
        <v>74</v>
      </c>
      <c r="D238" s="200" t="s">
        <v>209</v>
      </c>
      <c r="E238" s="201" t="s">
        <v>1838</v>
      </c>
      <c r="F238" s="202" t="s">
        <v>1839</v>
      </c>
      <c r="G238" s="203" t="s">
        <v>268</v>
      </c>
      <c r="H238" s="204">
        <v>1</v>
      </c>
      <c r="I238" s="205"/>
      <c r="J238" s="206">
        <f t="shared" si="60"/>
        <v>0</v>
      </c>
      <c r="K238" s="207"/>
      <c r="L238" s="39"/>
      <c r="M238" s="208" t="s">
        <v>1</v>
      </c>
      <c r="N238" s="209" t="s">
        <v>40</v>
      </c>
      <c r="O238" s="75"/>
      <c r="P238" s="210">
        <f t="shared" si="61"/>
        <v>0</v>
      </c>
      <c r="Q238" s="210">
        <v>0</v>
      </c>
      <c r="R238" s="210">
        <f t="shared" si="62"/>
        <v>0</v>
      </c>
      <c r="S238" s="210">
        <v>0</v>
      </c>
      <c r="T238" s="211">
        <f t="shared" si="63"/>
        <v>0</v>
      </c>
      <c r="U238" s="34"/>
      <c r="V238" s="34"/>
      <c r="W238" s="34"/>
      <c r="X238" s="34"/>
      <c r="Y238" s="34"/>
      <c r="Z238" s="34"/>
      <c r="AA238" s="34"/>
      <c r="AB238" s="34"/>
      <c r="AC238" s="34"/>
      <c r="AD238" s="34"/>
      <c r="AE238" s="34"/>
      <c r="AR238" s="212" t="s">
        <v>213</v>
      </c>
      <c r="AT238" s="212" t="s">
        <v>209</v>
      </c>
      <c r="AU238" s="212" t="s">
        <v>81</v>
      </c>
      <c r="AY238" s="17" t="s">
        <v>207</v>
      </c>
      <c r="BE238" s="213">
        <f t="shared" si="64"/>
        <v>0</v>
      </c>
      <c r="BF238" s="213">
        <f t="shared" si="65"/>
        <v>0</v>
      </c>
      <c r="BG238" s="213">
        <f t="shared" si="66"/>
        <v>0</v>
      </c>
      <c r="BH238" s="213">
        <f t="shared" si="67"/>
        <v>0</v>
      </c>
      <c r="BI238" s="213">
        <f t="shared" si="68"/>
        <v>0</v>
      </c>
      <c r="BJ238" s="17" t="s">
        <v>87</v>
      </c>
      <c r="BK238" s="213">
        <f t="shared" si="69"/>
        <v>0</v>
      </c>
      <c r="BL238" s="17" t="s">
        <v>213</v>
      </c>
      <c r="BM238" s="212" t="s">
        <v>1426</v>
      </c>
    </row>
    <row r="239" spans="1:65" s="2" customFormat="1" ht="16.5" customHeight="1">
      <c r="A239" s="34"/>
      <c r="B239" s="35"/>
      <c r="C239" s="200" t="s">
        <v>74</v>
      </c>
      <c r="D239" s="200" t="s">
        <v>209</v>
      </c>
      <c r="E239" s="201" t="s">
        <v>1840</v>
      </c>
      <c r="F239" s="202" t="s">
        <v>1841</v>
      </c>
      <c r="G239" s="203" t="s">
        <v>268</v>
      </c>
      <c r="H239" s="204">
        <v>7</v>
      </c>
      <c r="I239" s="205"/>
      <c r="J239" s="206">
        <f t="shared" si="60"/>
        <v>0</v>
      </c>
      <c r="K239" s="207"/>
      <c r="L239" s="39"/>
      <c r="M239" s="208" t="s">
        <v>1</v>
      </c>
      <c r="N239" s="209" t="s">
        <v>40</v>
      </c>
      <c r="O239" s="75"/>
      <c r="P239" s="210">
        <f t="shared" si="61"/>
        <v>0</v>
      </c>
      <c r="Q239" s="210">
        <v>0</v>
      </c>
      <c r="R239" s="210">
        <f t="shared" si="62"/>
        <v>0</v>
      </c>
      <c r="S239" s="210">
        <v>0</v>
      </c>
      <c r="T239" s="211">
        <f t="shared" si="63"/>
        <v>0</v>
      </c>
      <c r="U239" s="34"/>
      <c r="V239" s="34"/>
      <c r="W239" s="34"/>
      <c r="X239" s="34"/>
      <c r="Y239" s="34"/>
      <c r="Z239" s="34"/>
      <c r="AA239" s="34"/>
      <c r="AB239" s="34"/>
      <c r="AC239" s="34"/>
      <c r="AD239" s="34"/>
      <c r="AE239" s="34"/>
      <c r="AR239" s="212" t="s">
        <v>213</v>
      </c>
      <c r="AT239" s="212" t="s">
        <v>209</v>
      </c>
      <c r="AU239" s="212" t="s">
        <v>81</v>
      </c>
      <c r="AY239" s="17" t="s">
        <v>207</v>
      </c>
      <c r="BE239" s="213">
        <f t="shared" si="64"/>
        <v>0</v>
      </c>
      <c r="BF239" s="213">
        <f t="shared" si="65"/>
        <v>0</v>
      </c>
      <c r="BG239" s="213">
        <f t="shared" si="66"/>
        <v>0</v>
      </c>
      <c r="BH239" s="213">
        <f t="shared" si="67"/>
        <v>0</v>
      </c>
      <c r="BI239" s="213">
        <f t="shared" si="68"/>
        <v>0</v>
      </c>
      <c r="BJ239" s="17" t="s">
        <v>87</v>
      </c>
      <c r="BK239" s="213">
        <f t="shared" si="69"/>
        <v>0</v>
      </c>
      <c r="BL239" s="17" t="s">
        <v>213</v>
      </c>
      <c r="BM239" s="212" t="s">
        <v>1430</v>
      </c>
    </row>
    <row r="240" spans="1:65" s="2" customFormat="1" ht="16.5" customHeight="1">
      <c r="A240" s="34"/>
      <c r="B240" s="35"/>
      <c r="C240" s="200" t="s">
        <v>74</v>
      </c>
      <c r="D240" s="200" t="s">
        <v>209</v>
      </c>
      <c r="E240" s="201" t="s">
        <v>1842</v>
      </c>
      <c r="F240" s="202" t="s">
        <v>1843</v>
      </c>
      <c r="G240" s="203" t="s">
        <v>268</v>
      </c>
      <c r="H240" s="204">
        <v>10</v>
      </c>
      <c r="I240" s="205"/>
      <c r="J240" s="206">
        <f t="shared" si="60"/>
        <v>0</v>
      </c>
      <c r="K240" s="207"/>
      <c r="L240" s="39"/>
      <c r="M240" s="208" t="s">
        <v>1</v>
      </c>
      <c r="N240" s="209" t="s">
        <v>40</v>
      </c>
      <c r="O240" s="75"/>
      <c r="P240" s="210">
        <f t="shared" si="61"/>
        <v>0</v>
      </c>
      <c r="Q240" s="210">
        <v>0</v>
      </c>
      <c r="R240" s="210">
        <f t="shared" si="62"/>
        <v>0</v>
      </c>
      <c r="S240" s="210">
        <v>0</v>
      </c>
      <c r="T240" s="211">
        <f t="shared" si="63"/>
        <v>0</v>
      </c>
      <c r="U240" s="34"/>
      <c r="V240" s="34"/>
      <c r="W240" s="34"/>
      <c r="X240" s="34"/>
      <c r="Y240" s="34"/>
      <c r="Z240" s="34"/>
      <c r="AA240" s="34"/>
      <c r="AB240" s="34"/>
      <c r="AC240" s="34"/>
      <c r="AD240" s="34"/>
      <c r="AE240" s="34"/>
      <c r="AR240" s="212" t="s">
        <v>213</v>
      </c>
      <c r="AT240" s="212" t="s">
        <v>209</v>
      </c>
      <c r="AU240" s="212" t="s">
        <v>81</v>
      </c>
      <c r="AY240" s="17" t="s">
        <v>207</v>
      </c>
      <c r="BE240" s="213">
        <f t="shared" si="64"/>
        <v>0</v>
      </c>
      <c r="BF240" s="213">
        <f t="shared" si="65"/>
        <v>0</v>
      </c>
      <c r="BG240" s="213">
        <f t="shared" si="66"/>
        <v>0</v>
      </c>
      <c r="BH240" s="213">
        <f t="shared" si="67"/>
        <v>0</v>
      </c>
      <c r="BI240" s="213">
        <f t="shared" si="68"/>
        <v>0</v>
      </c>
      <c r="BJ240" s="17" t="s">
        <v>87</v>
      </c>
      <c r="BK240" s="213">
        <f t="shared" si="69"/>
        <v>0</v>
      </c>
      <c r="BL240" s="17" t="s">
        <v>213</v>
      </c>
      <c r="BM240" s="212" t="s">
        <v>1431</v>
      </c>
    </row>
    <row r="241" spans="1:65" s="2" customFormat="1" ht="16.5" customHeight="1">
      <c r="A241" s="34"/>
      <c r="B241" s="35"/>
      <c r="C241" s="200" t="s">
        <v>74</v>
      </c>
      <c r="D241" s="200" t="s">
        <v>209</v>
      </c>
      <c r="E241" s="201" t="s">
        <v>1844</v>
      </c>
      <c r="F241" s="202" t="s">
        <v>1845</v>
      </c>
      <c r="G241" s="203" t="s">
        <v>268</v>
      </c>
      <c r="H241" s="204">
        <v>2</v>
      </c>
      <c r="I241" s="205"/>
      <c r="J241" s="206">
        <f t="shared" si="60"/>
        <v>0</v>
      </c>
      <c r="K241" s="207"/>
      <c r="L241" s="39"/>
      <c r="M241" s="208" t="s">
        <v>1</v>
      </c>
      <c r="N241" s="209" t="s">
        <v>40</v>
      </c>
      <c r="O241" s="75"/>
      <c r="P241" s="210">
        <f t="shared" si="61"/>
        <v>0</v>
      </c>
      <c r="Q241" s="210">
        <v>0</v>
      </c>
      <c r="R241" s="210">
        <f t="shared" si="62"/>
        <v>0</v>
      </c>
      <c r="S241" s="210">
        <v>0</v>
      </c>
      <c r="T241" s="211">
        <f t="shared" si="63"/>
        <v>0</v>
      </c>
      <c r="U241" s="34"/>
      <c r="V241" s="34"/>
      <c r="W241" s="34"/>
      <c r="X241" s="34"/>
      <c r="Y241" s="34"/>
      <c r="Z241" s="34"/>
      <c r="AA241" s="34"/>
      <c r="AB241" s="34"/>
      <c r="AC241" s="34"/>
      <c r="AD241" s="34"/>
      <c r="AE241" s="34"/>
      <c r="AR241" s="212" t="s">
        <v>213</v>
      </c>
      <c r="AT241" s="212" t="s">
        <v>209</v>
      </c>
      <c r="AU241" s="212" t="s">
        <v>81</v>
      </c>
      <c r="AY241" s="17" t="s">
        <v>207</v>
      </c>
      <c r="BE241" s="213">
        <f t="shared" si="64"/>
        <v>0</v>
      </c>
      <c r="BF241" s="213">
        <f t="shared" si="65"/>
        <v>0</v>
      </c>
      <c r="BG241" s="213">
        <f t="shared" si="66"/>
        <v>0</v>
      </c>
      <c r="BH241" s="213">
        <f t="shared" si="67"/>
        <v>0</v>
      </c>
      <c r="BI241" s="213">
        <f t="shared" si="68"/>
        <v>0</v>
      </c>
      <c r="BJ241" s="17" t="s">
        <v>87</v>
      </c>
      <c r="BK241" s="213">
        <f t="shared" si="69"/>
        <v>0</v>
      </c>
      <c r="BL241" s="17" t="s">
        <v>213</v>
      </c>
      <c r="BM241" s="212" t="s">
        <v>1435</v>
      </c>
    </row>
    <row r="242" spans="1:65" s="2" customFormat="1" ht="16.5" customHeight="1">
      <c r="A242" s="34"/>
      <c r="B242" s="35"/>
      <c r="C242" s="200" t="s">
        <v>74</v>
      </c>
      <c r="D242" s="200" t="s">
        <v>209</v>
      </c>
      <c r="E242" s="201" t="s">
        <v>1846</v>
      </c>
      <c r="F242" s="202" t="s">
        <v>1847</v>
      </c>
      <c r="G242" s="203" t="s">
        <v>268</v>
      </c>
      <c r="H242" s="204">
        <v>2</v>
      </c>
      <c r="I242" s="205"/>
      <c r="J242" s="206">
        <f t="shared" si="60"/>
        <v>0</v>
      </c>
      <c r="K242" s="207"/>
      <c r="L242" s="39"/>
      <c r="M242" s="208" t="s">
        <v>1</v>
      </c>
      <c r="N242" s="209" t="s">
        <v>40</v>
      </c>
      <c r="O242" s="75"/>
      <c r="P242" s="210">
        <f t="shared" si="61"/>
        <v>0</v>
      </c>
      <c r="Q242" s="210">
        <v>0</v>
      </c>
      <c r="R242" s="210">
        <f t="shared" si="62"/>
        <v>0</v>
      </c>
      <c r="S242" s="210">
        <v>0</v>
      </c>
      <c r="T242" s="211">
        <f t="shared" si="63"/>
        <v>0</v>
      </c>
      <c r="U242" s="34"/>
      <c r="V242" s="34"/>
      <c r="W242" s="34"/>
      <c r="X242" s="34"/>
      <c r="Y242" s="34"/>
      <c r="Z242" s="34"/>
      <c r="AA242" s="34"/>
      <c r="AB242" s="34"/>
      <c r="AC242" s="34"/>
      <c r="AD242" s="34"/>
      <c r="AE242" s="34"/>
      <c r="AR242" s="212" t="s">
        <v>213</v>
      </c>
      <c r="AT242" s="212" t="s">
        <v>209</v>
      </c>
      <c r="AU242" s="212" t="s">
        <v>81</v>
      </c>
      <c r="AY242" s="17" t="s">
        <v>207</v>
      </c>
      <c r="BE242" s="213">
        <f t="shared" si="64"/>
        <v>0</v>
      </c>
      <c r="BF242" s="213">
        <f t="shared" si="65"/>
        <v>0</v>
      </c>
      <c r="BG242" s="213">
        <f t="shared" si="66"/>
        <v>0</v>
      </c>
      <c r="BH242" s="213">
        <f t="shared" si="67"/>
        <v>0</v>
      </c>
      <c r="BI242" s="213">
        <f t="shared" si="68"/>
        <v>0</v>
      </c>
      <c r="BJ242" s="17" t="s">
        <v>87</v>
      </c>
      <c r="BK242" s="213">
        <f t="shared" si="69"/>
        <v>0</v>
      </c>
      <c r="BL242" s="17" t="s">
        <v>213</v>
      </c>
      <c r="BM242" s="212" t="s">
        <v>1438</v>
      </c>
    </row>
    <row r="243" spans="1:65" s="2" customFormat="1" ht="21.75" customHeight="1">
      <c r="A243" s="34"/>
      <c r="B243" s="35"/>
      <c r="C243" s="200" t="s">
        <v>74</v>
      </c>
      <c r="D243" s="200" t="s">
        <v>209</v>
      </c>
      <c r="E243" s="201" t="s">
        <v>1848</v>
      </c>
      <c r="F243" s="202" t="s">
        <v>1849</v>
      </c>
      <c r="G243" s="203" t="s">
        <v>268</v>
      </c>
      <c r="H243" s="204">
        <v>2</v>
      </c>
      <c r="I243" s="205"/>
      <c r="J243" s="206">
        <f t="shared" si="60"/>
        <v>0</v>
      </c>
      <c r="K243" s="207"/>
      <c r="L243" s="39"/>
      <c r="M243" s="208" t="s">
        <v>1</v>
      </c>
      <c r="N243" s="209" t="s">
        <v>40</v>
      </c>
      <c r="O243" s="75"/>
      <c r="P243" s="210">
        <f t="shared" si="61"/>
        <v>0</v>
      </c>
      <c r="Q243" s="210">
        <v>0</v>
      </c>
      <c r="R243" s="210">
        <f t="shared" si="62"/>
        <v>0</v>
      </c>
      <c r="S243" s="210">
        <v>0</v>
      </c>
      <c r="T243" s="211">
        <f t="shared" si="63"/>
        <v>0</v>
      </c>
      <c r="U243" s="34"/>
      <c r="V243" s="34"/>
      <c r="W243" s="34"/>
      <c r="X243" s="34"/>
      <c r="Y243" s="34"/>
      <c r="Z243" s="34"/>
      <c r="AA243" s="34"/>
      <c r="AB243" s="34"/>
      <c r="AC243" s="34"/>
      <c r="AD243" s="34"/>
      <c r="AE243" s="34"/>
      <c r="AR243" s="212" t="s">
        <v>213</v>
      </c>
      <c r="AT243" s="212" t="s">
        <v>209</v>
      </c>
      <c r="AU243" s="212" t="s">
        <v>81</v>
      </c>
      <c r="AY243" s="17" t="s">
        <v>207</v>
      </c>
      <c r="BE243" s="213">
        <f t="shared" si="64"/>
        <v>0</v>
      </c>
      <c r="BF243" s="213">
        <f t="shared" si="65"/>
        <v>0</v>
      </c>
      <c r="BG243" s="213">
        <f t="shared" si="66"/>
        <v>0</v>
      </c>
      <c r="BH243" s="213">
        <f t="shared" si="67"/>
        <v>0</v>
      </c>
      <c r="BI243" s="213">
        <f t="shared" si="68"/>
        <v>0</v>
      </c>
      <c r="BJ243" s="17" t="s">
        <v>87</v>
      </c>
      <c r="BK243" s="213">
        <f t="shared" si="69"/>
        <v>0</v>
      </c>
      <c r="BL243" s="17" t="s">
        <v>213</v>
      </c>
      <c r="BM243" s="212" t="s">
        <v>1442</v>
      </c>
    </row>
    <row r="244" spans="1:65" s="2" customFormat="1" ht="16.5" customHeight="1">
      <c r="A244" s="34"/>
      <c r="B244" s="35"/>
      <c r="C244" s="200" t="s">
        <v>74</v>
      </c>
      <c r="D244" s="200" t="s">
        <v>209</v>
      </c>
      <c r="E244" s="201" t="s">
        <v>1850</v>
      </c>
      <c r="F244" s="202" t="s">
        <v>1851</v>
      </c>
      <c r="G244" s="203" t="s">
        <v>268</v>
      </c>
      <c r="H244" s="204">
        <v>1</v>
      </c>
      <c r="I244" s="205"/>
      <c r="J244" s="206">
        <f t="shared" si="60"/>
        <v>0</v>
      </c>
      <c r="K244" s="207"/>
      <c r="L244" s="39"/>
      <c r="M244" s="208" t="s">
        <v>1</v>
      </c>
      <c r="N244" s="209" t="s">
        <v>40</v>
      </c>
      <c r="O244" s="75"/>
      <c r="P244" s="210">
        <f t="shared" si="61"/>
        <v>0</v>
      </c>
      <c r="Q244" s="210">
        <v>0</v>
      </c>
      <c r="R244" s="210">
        <f t="shared" si="62"/>
        <v>0</v>
      </c>
      <c r="S244" s="210">
        <v>0</v>
      </c>
      <c r="T244" s="211">
        <f t="shared" si="63"/>
        <v>0</v>
      </c>
      <c r="U244" s="34"/>
      <c r="V244" s="34"/>
      <c r="W244" s="34"/>
      <c r="X244" s="34"/>
      <c r="Y244" s="34"/>
      <c r="Z244" s="34"/>
      <c r="AA244" s="34"/>
      <c r="AB244" s="34"/>
      <c r="AC244" s="34"/>
      <c r="AD244" s="34"/>
      <c r="AE244" s="34"/>
      <c r="AR244" s="212" t="s">
        <v>213</v>
      </c>
      <c r="AT244" s="212" t="s">
        <v>209</v>
      </c>
      <c r="AU244" s="212" t="s">
        <v>81</v>
      </c>
      <c r="AY244" s="17" t="s">
        <v>207</v>
      </c>
      <c r="BE244" s="213">
        <f t="shared" si="64"/>
        <v>0</v>
      </c>
      <c r="BF244" s="213">
        <f t="shared" si="65"/>
        <v>0</v>
      </c>
      <c r="BG244" s="213">
        <f t="shared" si="66"/>
        <v>0</v>
      </c>
      <c r="BH244" s="213">
        <f t="shared" si="67"/>
        <v>0</v>
      </c>
      <c r="BI244" s="213">
        <f t="shared" si="68"/>
        <v>0</v>
      </c>
      <c r="BJ244" s="17" t="s">
        <v>87</v>
      </c>
      <c r="BK244" s="213">
        <f t="shared" si="69"/>
        <v>0</v>
      </c>
      <c r="BL244" s="17" t="s">
        <v>213</v>
      </c>
      <c r="BM244" s="212" t="s">
        <v>1443</v>
      </c>
    </row>
    <row r="245" spans="1:65" s="2" customFormat="1" ht="16.5" customHeight="1">
      <c r="A245" s="34"/>
      <c r="B245" s="35"/>
      <c r="C245" s="200" t="s">
        <v>74</v>
      </c>
      <c r="D245" s="200" t="s">
        <v>209</v>
      </c>
      <c r="E245" s="201" t="s">
        <v>1852</v>
      </c>
      <c r="F245" s="202" t="s">
        <v>1853</v>
      </c>
      <c r="G245" s="203" t="s">
        <v>268</v>
      </c>
      <c r="H245" s="204">
        <v>5</v>
      </c>
      <c r="I245" s="205"/>
      <c r="J245" s="206">
        <f t="shared" si="60"/>
        <v>0</v>
      </c>
      <c r="K245" s="207"/>
      <c r="L245" s="39"/>
      <c r="M245" s="208" t="s">
        <v>1</v>
      </c>
      <c r="N245" s="209" t="s">
        <v>40</v>
      </c>
      <c r="O245" s="75"/>
      <c r="P245" s="210">
        <f t="shared" si="61"/>
        <v>0</v>
      </c>
      <c r="Q245" s="210">
        <v>0</v>
      </c>
      <c r="R245" s="210">
        <f t="shared" si="62"/>
        <v>0</v>
      </c>
      <c r="S245" s="210">
        <v>0</v>
      </c>
      <c r="T245" s="211">
        <f t="shared" si="63"/>
        <v>0</v>
      </c>
      <c r="U245" s="34"/>
      <c r="V245" s="34"/>
      <c r="W245" s="34"/>
      <c r="X245" s="34"/>
      <c r="Y245" s="34"/>
      <c r="Z245" s="34"/>
      <c r="AA245" s="34"/>
      <c r="AB245" s="34"/>
      <c r="AC245" s="34"/>
      <c r="AD245" s="34"/>
      <c r="AE245" s="34"/>
      <c r="AR245" s="212" t="s">
        <v>213</v>
      </c>
      <c r="AT245" s="212" t="s">
        <v>209</v>
      </c>
      <c r="AU245" s="212" t="s">
        <v>81</v>
      </c>
      <c r="AY245" s="17" t="s">
        <v>207</v>
      </c>
      <c r="BE245" s="213">
        <f t="shared" si="64"/>
        <v>0</v>
      </c>
      <c r="BF245" s="213">
        <f t="shared" si="65"/>
        <v>0</v>
      </c>
      <c r="BG245" s="213">
        <f t="shared" si="66"/>
        <v>0</v>
      </c>
      <c r="BH245" s="213">
        <f t="shared" si="67"/>
        <v>0</v>
      </c>
      <c r="BI245" s="213">
        <f t="shared" si="68"/>
        <v>0</v>
      </c>
      <c r="BJ245" s="17" t="s">
        <v>87</v>
      </c>
      <c r="BK245" s="213">
        <f t="shared" si="69"/>
        <v>0</v>
      </c>
      <c r="BL245" s="17" t="s">
        <v>213</v>
      </c>
      <c r="BM245" s="212" t="s">
        <v>1447</v>
      </c>
    </row>
    <row r="246" spans="1:65" s="2" customFormat="1" ht="16.5" customHeight="1">
      <c r="A246" s="34"/>
      <c r="B246" s="35"/>
      <c r="C246" s="200" t="s">
        <v>74</v>
      </c>
      <c r="D246" s="200" t="s">
        <v>209</v>
      </c>
      <c r="E246" s="201" t="s">
        <v>1854</v>
      </c>
      <c r="F246" s="202" t="s">
        <v>1855</v>
      </c>
      <c r="G246" s="203" t="s">
        <v>268</v>
      </c>
      <c r="H246" s="204">
        <v>5</v>
      </c>
      <c r="I246" s="205"/>
      <c r="J246" s="206">
        <f t="shared" si="60"/>
        <v>0</v>
      </c>
      <c r="K246" s="207"/>
      <c r="L246" s="39"/>
      <c r="M246" s="208" t="s">
        <v>1</v>
      </c>
      <c r="N246" s="209" t="s">
        <v>40</v>
      </c>
      <c r="O246" s="75"/>
      <c r="P246" s="210">
        <f t="shared" si="61"/>
        <v>0</v>
      </c>
      <c r="Q246" s="210">
        <v>0</v>
      </c>
      <c r="R246" s="210">
        <f t="shared" si="62"/>
        <v>0</v>
      </c>
      <c r="S246" s="210">
        <v>0</v>
      </c>
      <c r="T246" s="211">
        <f t="shared" si="63"/>
        <v>0</v>
      </c>
      <c r="U246" s="34"/>
      <c r="V246" s="34"/>
      <c r="W246" s="34"/>
      <c r="X246" s="34"/>
      <c r="Y246" s="34"/>
      <c r="Z246" s="34"/>
      <c r="AA246" s="34"/>
      <c r="AB246" s="34"/>
      <c r="AC246" s="34"/>
      <c r="AD246" s="34"/>
      <c r="AE246" s="34"/>
      <c r="AR246" s="212" t="s">
        <v>213</v>
      </c>
      <c r="AT246" s="212" t="s">
        <v>209</v>
      </c>
      <c r="AU246" s="212" t="s">
        <v>81</v>
      </c>
      <c r="AY246" s="17" t="s">
        <v>207</v>
      </c>
      <c r="BE246" s="213">
        <f t="shared" si="64"/>
        <v>0</v>
      </c>
      <c r="BF246" s="213">
        <f t="shared" si="65"/>
        <v>0</v>
      </c>
      <c r="BG246" s="213">
        <f t="shared" si="66"/>
        <v>0</v>
      </c>
      <c r="BH246" s="213">
        <f t="shared" si="67"/>
        <v>0</v>
      </c>
      <c r="BI246" s="213">
        <f t="shared" si="68"/>
        <v>0</v>
      </c>
      <c r="BJ246" s="17" t="s">
        <v>87</v>
      </c>
      <c r="BK246" s="213">
        <f t="shared" si="69"/>
        <v>0</v>
      </c>
      <c r="BL246" s="17" t="s">
        <v>213</v>
      </c>
      <c r="BM246" s="212" t="s">
        <v>1451</v>
      </c>
    </row>
    <row r="247" spans="1:65" s="12" customFormat="1" ht="25.95" customHeight="1">
      <c r="B247" s="184"/>
      <c r="C247" s="185"/>
      <c r="D247" s="186" t="s">
        <v>73</v>
      </c>
      <c r="E247" s="187" t="s">
        <v>208</v>
      </c>
      <c r="F247" s="187" t="s">
        <v>208</v>
      </c>
      <c r="G247" s="185"/>
      <c r="H247" s="185"/>
      <c r="I247" s="188"/>
      <c r="J247" s="189">
        <f>BK247</f>
        <v>0</v>
      </c>
      <c r="K247" s="185"/>
      <c r="L247" s="190"/>
      <c r="M247" s="191"/>
      <c r="N247" s="192"/>
      <c r="O247" s="192"/>
      <c r="P247" s="193">
        <f>SUM(P248:P255)</f>
        <v>0</v>
      </c>
      <c r="Q247" s="192"/>
      <c r="R247" s="193">
        <f>SUM(R248:R255)</f>
        <v>0</v>
      </c>
      <c r="S247" s="192"/>
      <c r="T247" s="194">
        <f>SUM(T248:T255)</f>
        <v>0</v>
      </c>
      <c r="AR247" s="195" t="s">
        <v>81</v>
      </c>
      <c r="AT247" s="196" t="s">
        <v>73</v>
      </c>
      <c r="AU247" s="196" t="s">
        <v>74</v>
      </c>
      <c r="AY247" s="195" t="s">
        <v>207</v>
      </c>
      <c r="BK247" s="197">
        <f>SUM(BK248:BK255)</f>
        <v>0</v>
      </c>
    </row>
    <row r="248" spans="1:65" s="2" customFormat="1" ht="21.75" customHeight="1">
      <c r="A248" s="34"/>
      <c r="B248" s="35"/>
      <c r="C248" s="200" t="s">
        <v>74</v>
      </c>
      <c r="D248" s="200" t="s">
        <v>209</v>
      </c>
      <c r="E248" s="201" t="s">
        <v>1856</v>
      </c>
      <c r="F248" s="202" t="s">
        <v>1857</v>
      </c>
      <c r="G248" s="203" t="s">
        <v>268</v>
      </c>
      <c r="H248" s="204">
        <v>30</v>
      </c>
      <c r="I248" s="205"/>
      <c r="J248" s="206">
        <f t="shared" ref="J248:J255" si="70">ROUND(I248*H248,2)</f>
        <v>0</v>
      </c>
      <c r="K248" s="207"/>
      <c r="L248" s="39"/>
      <c r="M248" s="208" t="s">
        <v>1</v>
      </c>
      <c r="N248" s="209" t="s">
        <v>40</v>
      </c>
      <c r="O248" s="75"/>
      <c r="P248" s="210">
        <f t="shared" ref="P248:P255" si="71">O248*H248</f>
        <v>0</v>
      </c>
      <c r="Q248" s="210">
        <v>0</v>
      </c>
      <c r="R248" s="210">
        <f t="shared" ref="R248:R255" si="72">Q248*H248</f>
        <v>0</v>
      </c>
      <c r="S248" s="210">
        <v>0</v>
      </c>
      <c r="T248" s="211">
        <f t="shared" ref="T248:T255" si="73">S248*H248</f>
        <v>0</v>
      </c>
      <c r="U248" s="34"/>
      <c r="V248" s="34"/>
      <c r="W248" s="34"/>
      <c r="X248" s="34"/>
      <c r="Y248" s="34"/>
      <c r="Z248" s="34"/>
      <c r="AA248" s="34"/>
      <c r="AB248" s="34"/>
      <c r="AC248" s="34"/>
      <c r="AD248" s="34"/>
      <c r="AE248" s="34"/>
      <c r="AR248" s="212" t="s">
        <v>213</v>
      </c>
      <c r="AT248" s="212" t="s">
        <v>209</v>
      </c>
      <c r="AU248" s="212" t="s">
        <v>81</v>
      </c>
      <c r="AY248" s="17" t="s">
        <v>207</v>
      </c>
      <c r="BE248" s="213">
        <f t="shared" ref="BE248:BE255" si="74">IF(N248="základná",J248,0)</f>
        <v>0</v>
      </c>
      <c r="BF248" s="213">
        <f t="shared" ref="BF248:BF255" si="75">IF(N248="znížená",J248,0)</f>
        <v>0</v>
      </c>
      <c r="BG248" s="213">
        <f t="shared" ref="BG248:BG255" si="76">IF(N248="zákl. prenesená",J248,0)</f>
        <v>0</v>
      </c>
      <c r="BH248" s="213">
        <f t="shared" ref="BH248:BH255" si="77">IF(N248="zníž. prenesená",J248,0)</f>
        <v>0</v>
      </c>
      <c r="BI248" s="213">
        <f t="shared" ref="BI248:BI255" si="78">IF(N248="nulová",J248,0)</f>
        <v>0</v>
      </c>
      <c r="BJ248" s="17" t="s">
        <v>87</v>
      </c>
      <c r="BK248" s="213">
        <f t="shared" ref="BK248:BK255" si="79">ROUND(I248*H248,2)</f>
        <v>0</v>
      </c>
      <c r="BL248" s="17" t="s">
        <v>213</v>
      </c>
      <c r="BM248" s="212" t="s">
        <v>1457</v>
      </c>
    </row>
    <row r="249" spans="1:65" s="2" customFormat="1" ht="16.5" customHeight="1">
      <c r="A249" s="34"/>
      <c r="B249" s="35"/>
      <c r="C249" s="200" t="s">
        <v>74</v>
      </c>
      <c r="D249" s="200" t="s">
        <v>209</v>
      </c>
      <c r="E249" s="201" t="s">
        <v>1858</v>
      </c>
      <c r="F249" s="202" t="s">
        <v>1859</v>
      </c>
      <c r="G249" s="203" t="s">
        <v>1860</v>
      </c>
      <c r="H249" s="204">
        <v>740</v>
      </c>
      <c r="I249" s="205"/>
      <c r="J249" s="206">
        <f t="shared" si="70"/>
        <v>0</v>
      </c>
      <c r="K249" s="207"/>
      <c r="L249" s="39"/>
      <c r="M249" s="208" t="s">
        <v>1</v>
      </c>
      <c r="N249" s="209" t="s">
        <v>40</v>
      </c>
      <c r="O249" s="75"/>
      <c r="P249" s="210">
        <f t="shared" si="71"/>
        <v>0</v>
      </c>
      <c r="Q249" s="210">
        <v>0</v>
      </c>
      <c r="R249" s="210">
        <f t="shared" si="72"/>
        <v>0</v>
      </c>
      <c r="S249" s="210">
        <v>0</v>
      </c>
      <c r="T249" s="211">
        <f t="shared" si="73"/>
        <v>0</v>
      </c>
      <c r="U249" s="34"/>
      <c r="V249" s="34"/>
      <c r="W249" s="34"/>
      <c r="X249" s="34"/>
      <c r="Y249" s="34"/>
      <c r="Z249" s="34"/>
      <c r="AA249" s="34"/>
      <c r="AB249" s="34"/>
      <c r="AC249" s="34"/>
      <c r="AD249" s="34"/>
      <c r="AE249" s="34"/>
      <c r="AR249" s="212" t="s">
        <v>213</v>
      </c>
      <c r="AT249" s="212" t="s">
        <v>209</v>
      </c>
      <c r="AU249" s="212" t="s">
        <v>81</v>
      </c>
      <c r="AY249" s="17" t="s">
        <v>207</v>
      </c>
      <c r="BE249" s="213">
        <f t="shared" si="74"/>
        <v>0</v>
      </c>
      <c r="BF249" s="213">
        <f t="shared" si="75"/>
        <v>0</v>
      </c>
      <c r="BG249" s="213">
        <f t="shared" si="76"/>
        <v>0</v>
      </c>
      <c r="BH249" s="213">
        <f t="shared" si="77"/>
        <v>0</v>
      </c>
      <c r="BI249" s="213">
        <f t="shared" si="78"/>
        <v>0</v>
      </c>
      <c r="BJ249" s="17" t="s">
        <v>87</v>
      </c>
      <c r="BK249" s="213">
        <f t="shared" si="79"/>
        <v>0</v>
      </c>
      <c r="BL249" s="17" t="s">
        <v>213</v>
      </c>
      <c r="BM249" s="212" t="s">
        <v>1460</v>
      </c>
    </row>
    <row r="250" spans="1:65" s="2" customFormat="1" ht="16.5" customHeight="1">
      <c r="A250" s="34"/>
      <c r="B250" s="35"/>
      <c r="C250" s="200" t="s">
        <v>74</v>
      </c>
      <c r="D250" s="200" t="s">
        <v>209</v>
      </c>
      <c r="E250" s="201" t="s">
        <v>1861</v>
      </c>
      <c r="F250" s="202" t="s">
        <v>1862</v>
      </c>
      <c r="G250" s="203" t="s">
        <v>1860</v>
      </c>
      <c r="H250" s="204">
        <v>740</v>
      </c>
      <c r="I250" s="205"/>
      <c r="J250" s="206">
        <f t="shared" si="70"/>
        <v>0</v>
      </c>
      <c r="K250" s="207"/>
      <c r="L250" s="39"/>
      <c r="M250" s="208" t="s">
        <v>1</v>
      </c>
      <c r="N250" s="209" t="s">
        <v>40</v>
      </c>
      <c r="O250" s="75"/>
      <c r="P250" s="210">
        <f t="shared" si="71"/>
        <v>0</v>
      </c>
      <c r="Q250" s="210">
        <v>0</v>
      </c>
      <c r="R250" s="210">
        <f t="shared" si="72"/>
        <v>0</v>
      </c>
      <c r="S250" s="210">
        <v>0</v>
      </c>
      <c r="T250" s="211">
        <f t="shared" si="73"/>
        <v>0</v>
      </c>
      <c r="U250" s="34"/>
      <c r="V250" s="34"/>
      <c r="W250" s="34"/>
      <c r="X250" s="34"/>
      <c r="Y250" s="34"/>
      <c r="Z250" s="34"/>
      <c r="AA250" s="34"/>
      <c r="AB250" s="34"/>
      <c r="AC250" s="34"/>
      <c r="AD250" s="34"/>
      <c r="AE250" s="34"/>
      <c r="AR250" s="212" t="s">
        <v>213</v>
      </c>
      <c r="AT250" s="212" t="s">
        <v>209</v>
      </c>
      <c r="AU250" s="212" t="s">
        <v>81</v>
      </c>
      <c r="AY250" s="17" t="s">
        <v>207</v>
      </c>
      <c r="BE250" s="213">
        <f t="shared" si="74"/>
        <v>0</v>
      </c>
      <c r="BF250" s="213">
        <f t="shared" si="75"/>
        <v>0</v>
      </c>
      <c r="BG250" s="213">
        <f t="shared" si="76"/>
        <v>0</v>
      </c>
      <c r="BH250" s="213">
        <f t="shared" si="77"/>
        <v>0</v>
      </c>
      <c r="BI250" s="213">
        <f t="shared" si="78"/>
        <v>0</v>
      </c>
      <c r="BJ250" s="17" t="s">
        <v>87</v>
      </c>
      <c r="BK250" s="213">
        <f t="shared" si="79"/>
        <v>0</v>
      </c>
      <c r="BL250" s="17" t="s">
        <v>213</v>
      </c>
      <c r="BM250" s="212" t="s">
        <v>1464</v>
      </c>
    </row>
    <row r="251" spans="1:65" s="2" customFormat="1" ht="16.5" customHeight="1">
      <c r="A251" s="34"/>
      <c r="B251" s="35"/>
      <c r="C251" s="200" t="s">
        <v>74</v>
      </c>
      <c r="D251" s="200" t="s">
        <v>209</v>
      </c>
      <c r="E251" s="201" t="s">
        <v>1863</v>
      </c>
      <c r="F251" s="202" t="s">
        <v>1864</v>
      </c>
      <c r="G251" s="203" t="s">
        <v>268</v>
      </c>
      <c r="H251" s="204">
        <v>10</v>
      </c>
      <c r="I251" s="205"/>
      <c r="J251" s="206">
        <f t="shared" si="70"/>
        <v>0</v>
      </c>
      <c r="K251" s="207"/>
      <c r="L251" s="39"/>
      <c r="M251" s="208" t="s">
        <v>1</v>
      </c>
      <c r="N251" s="209" t="s">
        <v>40</v>
      </c>
      <c r="O251" s="75"/>
      <c r="P251" s="210">
        <f t="shared" si="71"/>
        <v>0</v>
      </c>
      <c r="Q251" s="210">
        <v>0</v>
      </c>
      <c r="R251" s="210">
        <f t="shared" si="72"/>
        <v>0</v>
      </c>
      <c r="S251" s="210">
        <v>0</v>
      </c>
      <c r="T251" s="211">
        <f t="shared" si="73"/>
        <v>0</v>
      </c>
      <c r="U251" s="34"/>
      <c r="V251" s="34"/>
      <c r="W251" s="34"/>
      <c r="X251" s="34"/>
      <c r="Y251" s="34"/>
      <c r="Z251" s="34"/>
      <c r="AA251" s="34"/>
      <c r="AB251" s="34"/>
      <c r="AC251" s="34"/>
      <c r="AD251" s="34"/>
      <c r="AE251" s="34"/>
      <c r="AR251" s="212" t="s">
        <v>213</v>
      </c>
      <c r="AT251" s="212" t="s">
        <v>209</v>
      </c>
      <c r="AU251" s="212" t="s">
        <v>81</v>
      </c>
      <c r="AY251" s="17" t="s">
        <v>207</v>
      </c>
      <c r="BE251" s="213">
        <f t="shared" si="74"/>
        <v>0</v>
      </c>
      <c r="BF251" s="213">
        <f t="shared" si="75"/>
        <v>0</v>
      </c>
      <c r="BG251" s="213">
        <f t="shared" si="76"/>
        <v>0</v>
      </c>
      <c r="BH251" s="213">
        <f t="shared" si="77"/>
        <v>0</v>
      </c>
      <c r="BI251" s="213">
        <f t="shared" si="78"/>
        <v>0</v>
      </c>
      <c r="BJ251" s="17" t="s">
        <v>87</v>
      </c>
      <c r="BK251" s="213">
        <f t="shared" si="79"/>
        <v>0</v>
      </c>
      <c r="BL251" s="17" t="s">
        <v>213</v>
      </c>
      <c r="BM251" s="212" t="s">
        <v>1467</v>
      </c>
    </row>
    <row r="252" spans="1:65" s="2" customFormat="1" ht="16.5" customHeight="1">
      <c r="A252" s="34"/>
      <c r="B252" s="35"/>
      <c r="C252" s="200" t="s">
        <v>74</v>
      </c>
      <c r="D252" s="200" t="s">
        <v>209</v>
      </c>
      <c r="E252" s="201" t="s">
        <v>1865</v>
      </c>
      <c r="F252" s="202" t="s">
        <v>1866</v>
      </c>
      <c r="G252" s="203" t="s">
        <v>268</v>
      </c>
      <c r="H252" s="204">
        <v>1</v>
      </c>
      <c r="I252" s="205"/>
      <c r="J252" s="206">
        <f t="shared" si="70"/>
        <v>0</v>
      </c>
      <c r="K252" s="207"/>
      <c r="L252" s="39"/>
      <c r="M252" s="208" t="s">
        <v>1</v>
      </c>
      <c r="N252" s="209" t="s">
        <v>40</v>
      </c>
      <c r="O252" s="75"/>
      <c r="P252" s="210">
        <f t="shared" si="71"/>
        <v>0</v>
      </c>
      <c r="Q252" s="210">
        <v>0</v>
      </c>
      <c r="R252" s="210">
        <f t="shared" si="72"/>
        <v>0</v>
      </c>
      <c r="S252" s="210">
        <v>0</v>
      </c>
      <c r="T252" s="211">
        <f t="shared" si="73"/>
        <v>0</v>
      </c>
      <c r="U252" s="34"/>
      <c r="V252" s="34"/>
      <c r="W252" s="34"/>
      <c r="X252" s="34"/>
      <c r="Y252" s="34"/>
      <c r="Z252" s="34"/>
      <c r="AA252" s="34"/>
      <c r="AB252" s="34"/>
      <c r="AC252" s="34"/>
      <c r="AD252" s="34"/>
      <c r="AE252" s="34"/>
      <c r="AR252" s="212" t="s">
        <v>213</v>
      </c>
      <c r="AT252" s="212" t="s">
        <v>209</v>
      </c>
      <c r="AU252" s="212" t="s">
        <v>81</v>
      </c>
      <c r="AY252" s="17" t="s">
        <v>207</v>
      </c>
      <c r="BE252" s="213">
        <f t="shared" si="74"/>
        <v>0</v>
      </c>
      <c r="BF252" s="213">
        <f t="shared" si="75"/>
        <v>0</v>
      </c>
      <c r="BG252" s="213">
        <f t="shared" si="76"/>
        <v>0</v>
      </c>
      <c r="BH252" s="213">
        <f t="shared" si="77"/>
        <v>0</v>
      </c>
      <c r="BI252" s="213">
        <f t="shared" si="78"/>
        <v>0</v>
      </c>
      <c r="BJ252" s="17" t="s">
        <v>87</v>
      </c>
      <c r="BK252" s="213">
        <f t="shared" si="79"/>
        <v>0</v>
      </c>
      <c r="BL252" s="17" t="s">
        <v>213</v>
      </c>
      <c r="BM252" s="212" t="s">
        <v>1470</v>
      </c>
    </row>
    <row r="253" spans="1:65" s="2" customFormat="1" ht="16.5" customHeight="1">
      <c r="A253" s="34"/>
      <c r="B253" s="35"/>
      <c r="C253" s="200" t="s">
        <v>74</v>
      </c>
      <c r="D253" s="200" t="s">
        <v>209</v>
      </c>
      <c r="E253" s="201" t="s">
        <v>1867</v>
      </c>
      <c r="F253" s="202" t="s">
        <v>1868</v>
      </c>
      <c r="G253" s="203" t="s">
        <v>268</v>
      </c>
      <c r="H253" s="204">
        <v>1</v>
      </c>
      <c r="I253" s="205"/>
      <c r="J253" s="206">
        <f t="shared" si="70"/>
        <v>0</v>
      </c>
      <c r="K253" s="207"/>
      <c r="L253" s="39"/>
      <c r="M253" s="208" t="s">
        <v>1</v>
      </c>
      <c r="N253" s="209" t="s">
        <v>40</v>
      </c>
      <c r="O253" s="75"/>
      <c r="P253" s="210">
        <f t="shared" si="71"/>
        <v>0</v>
      </c>
      <c r="Q253" s="210">
        <v>0</v>
      </c>
      <c r="R253" s="210">
        <f t="shared" si="72"/>
        <v>0</v>
      </c>
      <c r="S253" s="210">
        <v>0</v>
      </c>
      <c r="T253" s="211">
        <f t="shared" si="73"/>
        <v>0</v>
      </c>
      <c r="U253" s="34"/>
      <c r="V253" s="34"/>
      <c r="W253" s="34"/>
      <c r="X253" s="34"/>
      <c r="Y253" s="34"/>
      <c r="Z253" s="34"/>
      <c r="AA253" s="34"/>
      <c r="AB253" s="34"/>
      <c r="AC253" s="34"/>
      <c r="AD253" s="34"/>
      <c r="AE253" s="34"/>
      <c r="AR253" s="212" t="s">
        <v>213</v>
      </c>
      <c r="AT253" s="212" t="s">
        <v>209</v>
      </c>
      <c r="AU253" s="212" t="s">
        <v>81</v>
      </c>
      <c r="AY253" s="17" t="s">
        <v>207</v>
      </c>
      <c r="BE253" s="213">
        <f t="shared" si="74"/>
        <v>0</v>
      </c>
      <c r="BF253" s="213">
        <f t="shared" si="75"/>
        <v>0</v>
      </c>
      <c r="BG253" s="213">
        <f t="shared" si="76"/>
        <v>0</v>
      </c>
      <c r="BH253" s="213">
        <f t="shared" si="77"/>
        <v>0</v>
      </c>
      <c r="BI253" s="213">
        <f t="shared" si="78"/>
        <v>0</v>
      </c>
      <c r="BJ253" s="17" t="s">
        <v>87</v>
      </c>
      <c r="BK253" s="213">
        <f t="shared" si="79"/>
        <v>0</v>
      </c>
      <c r="BL253" s="17" t="s">
        <v>213</v>
      </c>
      <c r="BM253" s="212" t="s">
        <v>1475</v>
      </c>
    </row>
    <row r="254" spans="1:65" s="2" customFormat="1" ht="16.5" customHeight="1">
      <c r="A254" s="34"/>
      <c r="B254" s="35"/>
      <c r="C254" s="200" t="s">
        <v>74</v>
      </c>
      <c r="D254" s="200" t="s">
        <v>209</v>
      </c>
      <c r="E254" s="201" t="s">
        <v>1869</v>
      </c>
      <c r="F254" s="202" t="s">
        <v>1870</v>
      </c>
      <c r="G254" s="203" t="s">
        <v>268</v>
      </c>
      <c r="H254" s="204">
        <v>3</v>
      </c>
      <c r="I254" s="205"/>
      <c r="J254" s="206">
        <f t="shared" si="70"/>
        <v>0</v>
      </c>
      <c r="K254" s="207"/>
      <c r="L254" s="39"/>
      <c r="M254" s="208" t="s">
        <v>1</v>
      </c>
      <c r="N254" s="209" t="s">
        <v>40</v>
      </c>
      <c r="O254" s="75"/>
      <c r="P254" s="210">
        <f t="shared" si="71"/>
        <v>0</v>
      </c>
      <c r="Q254" s="210">
        <v>0</v>
      </c>
      <c r="R254" s="210">
        <f t="shared" si="72"/>
        <v>0</v>
      </c>
      <c r="S254" s="210">
        <v>0</v>
      </c>
      <c r="T254" s="211">
        <f t="shared" si="73"/>
        <v>0</v>
      </c>
      <c r="U254" s="34"/>
      <c r="V254" s="34"/>
      <c r="W254" s="34"/>
      <c r="X254" s="34"/>
      <c r="Y254" s="34"/>
      <c r="Z254" s="34"/>
      <c r="AA254" s="34"/>
      <c r="AB254" s="34"/>
      <c r="AC254" s="34"/>
      <c r="AD254" s="34"/>
      <c r="AE254" s="34"/>
      <c r="AR254" s="212" t="s">
        <v>213</v>
      </c>
      <c r="AT254" s="212" t="s">
        <v>209</v>
      </c>
      <c r="AU254" s="212" t="s">
        <v>81</v>
      </c>
      <c r="AY254" s="17" t="s">
        <v>207</v>
      </c>
      <c r="BE254" s="213">
        <f t="shared" si="74"/>
        <v>0</v>
      </c>
      <c r="BF254" s="213">
        <f t="shared" si="75"/>
        <v>0</v>
      </c>
      <c r="BG254" s="213">
        <f t="shared" si="76"/>
        <v>0</v>
      </c>
      <c r="BH254" s="213">
        <f t="shared" si="77"/>
        <v>0</v>
      </c>
      <c r="BI254" s="213">
        <f t="shared" si="78"/>
        <v>0</v>
      </c>
      <c r="BJ254" s="17" t="s">
        <v>87</v>
      </c>
      <c r="BK254" s="213">
        <f t="shared" si="79"/>
        <v>0</v>
      </c>
      <c r="BL254" s="17" t="s">
        <v>213</v>
      </c>
      <c r="BM254" s="212" t="s">
        <v>1479</v>
      </c>
    </row>
    <row r="255" spans="1:65" s="2" customFormat="1" ht="16.5" customHeight="1">
      <c r="A255" s="34"/>
      <c r="B255" s="35"/>
      <c r="C255" s="200" t="s">
        <v>74</v>
      </c>
      <c r="D255" s="200" t="s">
        <v>209</v>
      </c>
      <c r="E255" s="201" t="s">
        <v>1871</v>
      </c>
      <c r="F255" s="202" t="s">
        <v>1872</v>
      </c>
      <c r="G255" s="203" t="s">
        <v>268</v>
      </c>
      <c r="H255" s="204">
        <v>3</v>
      </c>
      <c r="I255" s="205"/>
      <c r="J255" s="206">
        <f t="shared" si="70"/>
        <v>0</v>
      </c>
      <c r="K255" s="207"/>
      <c r="L255" s="39"/>
      <c r="M255" s="248" t="s">
        <v>1</v>
      </c>
      <c r="N255" s="249" t="s">
        <v>40</v>
      </c>
      <c r="O255" s="250"/>
      <c r="P255" s="251">
        <f t="shared" si="71"/>
        <v>0</v>
      </c>
      <c r="Q255" s="251">
        <v>0</v>
      </c>
      <c r="R255" s="251">
        <f t="shared" si="72"/>
        <v>0</v>
      </c>
      <c r="S255" s="251">
        <v>0</v>
      </c>
      <c r="T255" s="252">
        <f t="shared" si="73"/>
        <v>0</v>
      </c>
      <c r="U255" s="34"/>
      <c r="V255" s="34"/>
      <c r="W255" s="34"/>
      <c r="X255" s="34"/>
      <c r="Y255" s="34"/>
      <c r="Z255" s="34"/>
      <c r="AA255" s="34"/>
      <c r="AB255" s="34"/>
      <c r="AC255" s="34"/>
      <c r="AD255" s="34"/>
      <c r="AE255" s="34"/>
      <c r="AR255" s="212" t="s">
        <v>213</v>
      </c>
      <c r="AT255" s="212" t="s">
        <v>209</v>
      </c>
      <c r="AU255" s="212" t="s">
        <v>81</v>
      </c>
      <c r="AY255" s="17" t="s">
        <v>207</v>
      </c>
      <c r="BE255" s="213">
        <f t="shared" si="74"/>
        <v>0</v>
      </c>
      <c r="BF255" s="213">
        <f t="shared" si="75"/>
        <v>0</v>
      </c>
      <c r="BG255" s="213">
        <f t="shared" si="76"/>
        <v>0</v>
      </c>
      <c r="BH255" s="213">
        <f t="shared" si="77"/>
        <v>0</v>
      </c>
      <c r="BI255" s="213">
        <f t="shared" si="78"/>
        <v>0</v>
      </c>
      <c r="BJ255" s="17" t="s">
        <v>87</v>
      </c>
      <c r="BK255" s="213">
        <f t="shared" si="79"/>
        <v>0</v>
      </c>
      <c r="BL255" s="17" t="s">
        <v>213</v>
      </c>
      <c r="BM255" s="212" t="s">
        <v>1482</v>
      </c>
    </row>
    <row r="256" spans="1:65" s="2" customFormat="1" ht="6.9" customHeight="1">
      <c r="A256" s="34"/>
      <c r="B256" s="58"/>
      <c r="C256" s="59"/>
      <c r="D256" s="59"/>
      <c r="E256" s="59"/>
      <c r="F256" s="59"/>
      <c r="G256" s="59"/>
      <c r="H256" s="59"/>
      <c r="I256" s="59"/>
      <c r="J256" s="59"/>
      <c r="K256" s="59"/>
      <c r="L256" s="39"/>
      <c r="M256" s="34"/>
      <c r="O256" s="34"/>
      <c r="P256" s="34"/>
      <c r="Q256" s="34"/>
      <c r="R256" s="34"/>
      <c r="S256" s="34"/>
      <c r="T256" s="34"/>
      <c r="U256" s="34"/>
      <c r="V256" s="34"/>
      <c r="W256" s="34"/>
      <c r="X256" s="34"/>
      <c r="Y256" s="34"/>
      <c r="Z256" s="34"/>
      <c r="AA256" s="34"/>
      <c r="AB256" s="34"/>
      <c r="AC256" s="34"/>
      <c r="AD256" s="34"/>
      <c r="AE256" s="34"/>
    </row>
  </sheetData>
  <sheetProtection algorithmName="SHA-512" hashValue="FkzziVj6p1HsDpQNMbJHnrWxC+AhLBInRK7Z57MSY19hs5aSGSprooot9r++TiA0cghSAifAYKUaSjW1sK8+LA==" saltValue="HypnOLv4UNWMfdEihDNHdW4ciOud4G+uZXaki4QznsjsnyOt9tfcCr52zE+4BCXxAX6+VjujCfHCV576jQhqag==" spinCount="100000" sheet="1" objects="1" scenarios="1" formatColumns="0" formatRows="0" autoFilter="0"/>
  <autoFilter ref="C128:K255"/>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51"/>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154</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1873</v>
      </c>
      <c r="F9" s="268"/>
      <c r="G9" s="268"/>
      <c r="H9" s="268"/>
      <c r="L9" s="20"/>
    </row>
    <row r="10" spans="1:46" s="1" customFormat="1" ht="12" customHeight="1">
      <c r="B10" s="20"/>
      <c r="D10" s="123" t="s">
        <v>177</v>
      </c>
      <c r="L10" s="20"/>
    </row>
    <row r="11" spans="1:46" s="2" customFormat="1" ht="16.5" customHeight="1">
      <c r="A11" s="34"/>
      <c r="B11" s="39"/>
      <c r="C11" s="34"/>
      <c r="D11" s="34"/>
      <c r="E11" s="324" t="s">
        <v>1874</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16.5" customHeight="1">
      <c r="A13" s="34"/>
      <c r="B13" s="39"/>
      <c r="C13" s="34"/>
      <c r="D13" s="34"/>
      <c r="E13" s="319" t="s">
        <v>1875</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ROUND(J135,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ROUND((SUM(BE135:BE350)),  2)</f>
        <v>0</v>
      </c>
      <c r="G37" s="135"/>
      <c r="H37" s="135"/>
      <c r="I37" s="136">
        <v>0.2</v>
      </c>
      <c r="J37" s="134">
        <f>ROUND(((SUM(BE135:BE350))*I37),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ROUND((SUM(BF135:BF350)),  2)</f>
        <v>0</v>
      </c>
      <c r="G38" s="135"/>
      <c r="H38" s="135"/>
      <c r="I38" s="136">
        <v>0.2</v>
      </c>
      <c r="J38" s="134">
        <f>ROUND(((SUM(BF135:BF350))*I38),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ROUND((SUM(BG135:BG350)),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ROUND((SUM(BH135:BH350)),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ROUND((SUM(BI135:BI350)),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1873</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1874</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6.5" customHeight="1">
      <c r="A91" s="34"/>
      <c r="B91" s="35"/>
      <c r="C91" s="36"/>
      <c r="D91" s="36"/>
      <c r="E91" s="310" t="str">
        <f>E13</f>
        <v>05-1-1 - Verejné osvetlenie a rozvody nn</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J135</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1135</v>
      </c>
      <c r="E101" s="164"/>
      <c r="F101" s="164"/>
      <c r="G101" s="164"/>
      <c r="H101" s="164"/>
      <c r="I101" s="164"/>
      <c r="J101" s="165">
        <f>J136</f>
        <v>0</v>
      </c>
      <c r="K101" s="162"/>
      <c r="L101" s="166"/>
    </row>
    <row r="102" spans="1:47" s="10" customFormat="1" ht="19.95" customHeight="1">
      <c r="B102" s="167"/>
      <c r="C102" s="108"/>
      <c r="D102" s="168" t="s">
        <v>1136</v>
      </c>
      <c r="E102" s="169"/>
      <c r="F102" s="169"/>
      <c r="G102" s="169"/>
      <c r="H102" s="169"/>
      <c r="I102" s="169"/>
      <c r="J102" s="170">
        <f>J137</f>
        <v>0</v>
      </c>
      <c r="K102" s="108"/>
      <c r="L102" s="171"/>
    </row>
    <row r="103" spans="1:47" s="10" customFormat="1" ht="19.95" customHeight="1">
      <c r="B103" s="167"/>
      <c r="C103" s="108"/>
      <c r="D103" s="168" t="s">
        <v>1137</v>
      </c>
      <c r="E103" s="169"/>
      <c r="F103" s="169"/>
      <c r="G103" s="169"/>
      <c r="H103" s="169"/>
      <c r="I103" s="169"/>
      <c r="J103" s="170">
        <f>J141</f>
        <v>0</v>
      </c>
      <c r="K103" s="108"/>
      <c r="L103" s="171"/>
    </row>
    <row r="104" spans="1:47" s="10" customFormat="1" ht="19.95" customHeight="1">
      <c r="B104" s="167"/>
      <c r="C104" s="108"/>
      <c r="D104" s="168" t="s">
        <v>1138</v>
      </c>
      <c r="E104" s="169"/>
      <c r="F104" s="169"/>
      <c r="G104" s="169"/>
      <c r="H104" s="169"/>
      <c r="I104" s="169"/>
      <c r="J104" s="170">
        <f>J144</f>
        <v>0</v>
      </c>
      <c r="K104" s="108"/>
      <c r="L104" s="171"/>
    </row>
    <row r="105" spans="1:47" s="10" customFormat="1" ht="19.95" customHeight="1">
      <c r="B105" s="167"/>
      <c r="C105" s="108"/>
      <c r="D105" s="168" t="s">
        <v>1876</v>
      </c>
      <c r="E105" s="169"/>
      <c r="F105" s="169"/>
      <c r="G105" s="169"/>
      <c r="H105" s="169"/>
      <c r="I105" s="169"/>
      <c r="J105" s="170">
        <f>J148</f>
        <v>0</v>
      </c>
      <c r="K105" s="108"/>
      <c r="L105" s="171"/>
    </row>
    <row r="106" spans="1:47" s="10" customFormat="1" ht="19.95" customHeight="1">
      <c r="B106" s="167"/>
      <c r="C106" s="108"/>
      <c r="D106" s="168" t="s">
        <v>1140</v>
      </c>
      <c r="E106" s="169"/>
      <c r="F106" s="169"/>
      <c r="G106" s="169"/>
      <c r="H106" s="169"/>
      <c r="I106" s="169"/>
      <c r="J106" s="170">
        <f>J154</f>
        <v>0</v>
      </c>
      <c r="K106" s="108"/>
      <c r="L106" s="171"/>
    </row>
    <row r="107" spans="1:47" s="9" customFormat="1" ht="24.9" customHeight="1">
      <c r="B107" s="161"/>
      <c r="C107" s="162"/>
      <c r="D107" s="163" t="s">
        <v>1877</v>
      </c>
      <c r="E107" s="164"/>
      <c r="F107" s="164"/>
      <c r="G107" s="164"/>
      <c r="H107" s="164"/>
      <c r="I107" s="164"/>
      <c r="J107" s="165">
        <f>J159</f>
        <v>0</v>
      </c>
      <c r="K107" s="162"/>
      <c r="L107" s="166"/>
    </row>
    <row r="108" spans="1:47" s="10" customFormat="1" ht="19.95" customHeight="1">
      <c r="B108" s="167"/>
      <c r="C108" s="108"/>
      <c r="D108" s="168" t="s">
        <v>1878</v>
      </c>
      <c r="E108" s="169"/>
      <c r="F108" s="169"/>
      <c r="G108" s="169"/>
      <c r="H108" s="169"/>
      <c r="I108" s="169"/>
      <c r="J108" s="170">
        <f>J160</f>
        <v>0</v>
      </c>
      <c r="K108" s="108"/>
      <c r="L108" s="171"/>
    </row>
    <row r="109" spans="1:47" s="10" customFormat="1" ht="19.95" customHeight="1">
      <c r="B109" s="167"/>
      <c r="C109" s="108"/>
      <c r="D109" s="168" t="s">
        <v>1879</v>
      </c>
      <c r="E109" s="169"/>
      <c r="F109" s="169"/>
      <c r="G109" s="169"/>
      <c r="H109" s="169"/>
      <c r="I109" s="169"/>
      <c r="J109" s="170">
        <f>J302</f>
        <v>0</v>
      </c>
      <c r="K109" s="108"/>
      <c r="L109" s="171"/>
    </row>
    <row r="110" spans="1:47" s="9" customFormat="1" ht="24.9" customHeight="1">
      <c r="B110" s="161"/>
      <c r="C110" s="162"/>
      <c r="D110" s="163" t="s">
        <v>1880</v>
      </c>
      <c r="E110" s="164"/>
      <c r="F110" s="164"/>
      <c r="G110" s="164"/>
      <c r="H110" s="164"/>
      <c r="I110" s="164"/>
      <c r="J110" s="165">
        <f>J343</f>
        <v>0</v>
      </c>
      <c r="K110" s="162"/>
      <c r="L110" s="166"/>
    </row>
    <row r="111" spans="1:47" s="9" customFormat="1" ht="24.9" customHeight="1">
      <c r="B111" s="161"/>
      <c r="C111" s="162"/>
      <c r="D111" s="163" t="s">
        <v>1881</v>
      </c>
      <c r="E111" s="164"/>
      <c r="F111" s="164"/>
      <c r="G111" s="164"/>
      <c r="H111" s="164"/>
      <c r="I111" s="164"/>
      <c r="J111" s="165">
        <f>J348</f>
        <v>0</v>
      </c>
      <c r="K111" s="162"/>
      <c r="L111" s="166"/>
    </row>
    <row r="112" spans="1:47" s="2" customFormat="1" ht="21.75" customHeight="1">
      <c r="A112" s="34"/>
      <c r="B112" s="35"/>
      <c r="C112" s="36"/>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31" s="2" customFormat="1" ht="6.9" customHeight="1">
      <c r="A113" s="34"/>
      <c r="B113" s="58"/>
      <c r="C113" s="59"/>
      <c r="D113" s="59"/>
      <c r="E113" s="59"/>
      <c r="F113" s="59"/>
      <c r="G113" s="59"/>
      <c r="H113" s="59"/>
      <c r="I113" s="59"/>
      <c r="J113" s="59"/>
      <c r="K113" s="59"/>
      <c r="L113" s="55"/>
      <c r="S113" s="34"/>
      <c r="T113" s="34"/>
      <c r="U113" s="34"/>
      <c r="V113" s="34"/>
      <c r="W113" s="34"/>
      <c r="X113" s="34"/>
      <c r="Y113" s="34"/>
      <c r="Z113" s="34"/>
      <c r="AA113" s="34"/>
      <c r="AB113" s="34"/>
      <c r="AC113" s="34"/>
      <c r="AD113" s="34"/>
      <c r="AE113" s="34"/>
    </row>
    <row r="117" spans="1:31" s="2" customFormat="1" ht="6.9" customHeight="1">
      <c r="A117" s="34"/>
      <c r="B117" s="60"/>
      <c r="C117" s="61"/>
      <c r="D117" s="61"/>
      <c r="E117" s="61"/>
      <c r="F117" s="61"/>
      <c r="G117" s="61"/>
      <c r="H117" s="61"/>
      <c r="I117" s="61"/>
      <c r="J117" s="61"/>
      <c r="K117" s="61"/>
      <c r="L117" s="55"/>
      <c r="S117" s="34"/>
      <c r="T117" s="34"/>
      <c r="U117" s="34"/>
      <c r="V117" s="34"/>
      <c r="W117" s="34"/>
      <c r="X117" s="34"/>
      <c r="Y117" s="34"/>
      <c r="Z117" s="34"/>
      <c r="AA117" s="34"/>
      <c r="AB117" s="34"/>
      <c r="AC117" s="34"/>
      <c r="AD117" s="34"/>
      <c r="AE117" s="34"/>
    </row>
    <row r="118" spans="1:31" s="2" customFormat="1" ht="24.9" customHeight="1">
      <c r="A118" s="34"/>
      <c r="B118" s="35"/>
      <c r="C118" s="23" t="s">
        <v>193</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31" s="2" customFormat="1" ht="6.9"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31" s="2" customFormat="1" ht="12" customHeight="1">
      <c r="A120" s="34"/>
      <c r="B120" s="35"/>
      <c r="C120" s="29" t="s">
        <v>15</v>
      </c>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31" s="2" customFormat="1" ht="16.5" customHeight="1">
      <c r="A121" s="34"/>
      <c r="B121" s="35"/>
      <c r="C121" s="36"/>
      <c r="D121" s="36"/>
      <c r="E121" s="314" t="str">
        <f>E7</f>
        <v>Verejný cintorín - vstupná časť</v>
      </c>
      <c r="F121" s="315"/>
      <c r="G121" s="315"/>
      <c r="H121" s="315"/>
      <c r="I121" s="36"/>
      <c r="J121" s="36"/>
      <c r="K121" s="36"/>
      <c r="L121" s="55"/>
      <c r="S121" s="34"/>
      <c r="T121" s="34"/>
      <c r="U121" s="34"/>
      <c r="V121" s="34"/>
      <c r="W121" s="34"/>
      <c r="X121" s="34"/>
      <c r="Y121" s="34"/>
      <c r="Z121" s="34"/>
      <c r="AA121" s="34"/>
      <c r="AB121" s="34"/>
      <c r="AC121" s="34"/>
      <c r="AD121" s="34"/>
      <c r="AE121" s="34"/>
    </row>
    <row r="122" spans="1:31" s="1" customFormat="1" ht="12" customHeight="1">
      <c r="B122" s="21"/>
      <c r="C122" s="29" t="s">
        <v>175</v>
      </c>
      <c r="D122" s="22"/>
      <c r="E122" s="22"/>
      <c r="F122" s="22"/>
      <c r="G122" s="22"/>
      <c r="H122" s="22"/>
      <c r="I122" s="22"/>
      <c r="J122" s="22"/>
      <c r="K122" s="22"/>
      <c r="L122" s="20"/>
    </row>
    <row r="123" spans="1:31" s="1" customFormat="1" ht="16.5" customHeight="1">
      <c r="B123" s="21"/>
      <c r="C123" s="22"/>
      <c r="D123" s="22"/>
      <c r="E123" s="314" t="s">
        <v>1873</v>
      </c>
      <c r="F123" s="273"/>
      <c r="G123" s="273"/>
      <c r="H123" s="273"/>
      <c r="I123" s="22"/>
      <c r="J123" s="22"/>
      <c r="K123" s="22"/>
      <c r="L123" s="20"/>
    </row>
    <row r="124" spans="1:31" s="1" customFormat="1" ht="12" customHeight="1">
      <c r="B124" s="21"/>
      <c r="C124" s="29" t="s">
        <v>177</v>
      </c>
      <c r="D124" s="22"/>
      <c r="E124" s="22"/>
      <c r="F124" s="22"/>
      <c r="G124" s="22"/>
      <c r="H124" s="22"/>
      <c r="I124" s="22"/>
      <c r="J124" s="22"/>
      <c r="K124" s="22"/>
      <c r="L124" s="20"/>
    </row>
    <row r="125" spans="1:31" s="2" customFormat="1" ht="16.5" customHeight="1">
      <c r="A125" s="34"/>
      <c r="B125" s="35"/>
      <c r="C125" s="36"/>
      <c r="D125" s="36"/>
      <c r="E125" s="323" t="s">
        <v>1874</v>
      </c>
      <c r="F125" s="313"/>
      <c r="G125" s="313"/>
      <c r="H125" s="313"/>
      <c r="I125" s="36"/>
      <c r="J125" s="36"/>
      <c r="K125" s="36"/>
      <c r="L125" s="55"/>
      <c r="S125" s="34"/>
      <c r="T125" s="34"/>
      <c r="U125" s="34"/>
      <c r="V125" s="34"/>
      <c r="W125" s="34"/>
      <c r="X125" s="34"/>
      <c r="Y125" s="34"/>
      <c r="Z125" s="34"/>
      <c r="AA125" s="34"/>
      <c r="AB125" s="34"/>
      <c r="AC125" s="34"/>
      <c r="AD125" s="34"/>
      <c r="AE125" s="34"/>
    </row>
    <row r="126" spans="1:31" s="2" customFormat="1" ht="12" customHeight="1">
      <c r="A126" s="34"/>
      <c r="B126" s="35"/>
      <c r="C126" s="29" t="s">
        <v>345</v>
      </c>
      <c r="D126" s="36"/>
      <c r="E126" s="36"/>
      <c r="F126" s="36"/>
      <c r="G126" s="36"/>
      <c r="H126" s="36"/>
      <c r="I126" s="36"/>
      <c r="J126" s="36"/>
      <c r="K126" s="36"/>
      <c r="L126" s="55"/>
      <c r="S126" s="34"/>
      <c r="T126" s="34"/>
      <c r="U126" s="34"/>
      <c r="V126" s="34"/>
      <c r="W126" s="34"/>
      <c r="X126" s="34"/>
      <c r="Y126" s="34"/>
      <c r="Z126" s="34"/>
      <c r="AA126" s="34"/>
      <c r="AB126" s="34"/>
      <c r="AC126" s="34"/>
      <c r="AD126" s="34"/>
      <c r="AE126" s="34"/>
    </row>
    <row r="127" spans="1:31" s="2" customFormat="1" ht="16.5" customHeight="1">
      <c r="A127" s="34"/>
      <c r="B127" s="35"/>
      <c r="C127" s="36"/>
      <c r="D127" s="36"/>
      <c r="E127" s="310" t="str">
        <f>E13</f>
        <v>05-1-1 - Verejné osvetlenie a rozvody nn</v>
      </c>
      <c r="F127" s="313"/>
      <c r="G127" s="313"/>
      <c r="H127" s="313"/>
      <c r="I127" s="36"/>
      <c r="J127" s="36"/>
      <c r="K127" s="36"/>
      <c r="L127" s="55"/>
      <c r="S127" s="34"/>
      <c r="T127" s="34"/>
      <c r="U127" s="34"/>
      <c r="V127" s="34"/>
      <c r="W127" s="34"/>
      <c r="X127" s="34"/>
      <c r="Y127" s="34"/>
      <c r="Z127" s="34"/>
      <c r="AA127" s="34"/>
      <c r="AB127" s="34"/>
      <c r="AC127" s="34"/>
      <c r="AD127" s="34"/>
      <c r="AE127" s="34"/>
    </row>
    <row r="128" spans="1:31" s="2" customFormat="1" ht="6.9" customHeight="1">
      <c r="A128" s="34"/>
      <c r="B128" s="35"/>
      <c r="C128" s="36"/>
      <c r="D128" s="36"/>
      <c r="E128" s="36"/>
      <c r="F128" s="36"/>
      <c r="G128" s="36"/>
      <c r="H128" s="36"/>
      <c r="I128" s="36"/>
      <c r="J128" s="36"/>
      <c r="K128" s="36"/>
      <c r="L128" s="55"/>
      <c r="S128" s="34"/>
      <c r="T128" s="34"/>
      <c r="U128" s="34"/>
      <c r="V128" s="34"/>
      <c r="W128" s="34"/>
      <c r="X128" s="34"/>
      <c r="Y128" s="34"/>
      <c r="Z128" s="34"/>
      <c r="AA128" s="34"/>
      <c r="AB128" s="34"/>
      <c r="AC128" s="34"/>
      <c r="AD128" s="34"/>
      <c r="AE128" s="34"/>
    </row>
    <row r="129" spans="1:65" s="2" customFormat="1" ht="12" customHeight="1">
      <c r="A129" s="34"/>
      <c r="B129" s="35"/>
      <c r="C129" s="29" t="s">
        <v>19</v>
      </c>
      <c r="D129" s="36"/>
      <c r="E129" s="36"/>
      <c r="F129" s="27" t="str">
        <f>F16</f>
        <v>Rastislavova 83, Košice</v>
      </c>
      <c r="G129" s="36"/>
      <c r="H129" s="36"/>
      <c r="I129" s="29" t="s">
        <v>21</v>
      </c>
      <c r="J129" s="70">
        <f>IF(J16="","",J16)</f>
        <v>44676</v>
      </c>
      <c r="K129" s="36"/>
      <c r="L129" s="55"/>
      <c r="S129" s="34"/>
      <c r="T129" s="34"/>
      <c r="U129" s="34"/>
      <c r="V129" s="34"/>
      <c r="W129" s="34"/>
      <c r="X129" s="34"/>
      <c r="Y129" s="34"/>
      <c r="Z129" s="34"/>
      <c r="AA129" s="34"/>
      <c r="AB129" s="34"/>
      <c r="AC129" s="34"/>
      <c r="AD129" s="34"/>
      <c r="AE129" s="34"/>
    </row>
    <row r="130" spans="1:65" s="2" customFormat="1" ht="6.9" customHeight="1">
      <c r="A130" s="34"/>
      <c r="B130" s="35"/>
      <c r="C130" s="36"/>
      <c r="D130" s="36"/>
      <c r="E130" s="36"/>
      <c r="F130" s="36"/>
      <c r="G130" s="36"/>
      <c r="H130" s="36"/>
      <c r="I130" s="36"/>
      <c r="J130" s="36"/>
      <c r="K130" s="36"/>
      <c r="L130" s="55"/>
      <c r="S130" s="34"/>
      <c r="T130" s="34"/>
      <c r="U130" s="34"/>
      <c r="V130" s="34"/>
      <c r="W130" s="34"/>
      <c r="X130" s="34"/>
      <c r="Y130" s="34"/>
      <c r="Z130" s="34"/>
      <c r="AA130" s="34"/>
      <c r="AB130" s="34"/>
      <c r="AC130" s="34"/>
      <c r="AD130" s="34"/>
      <c r="AE130" s="34"/>
    </row>
    <row r="131" spans="1:65" s="2" customFormat="1" ht="40.049999999999997" customHeight="1">
      <c r="A131" s="34"/>
      <c r="B131" s="35"/>
      <c r="C131" s="29" t="s">
        <v>22</v>
      </c>
      <c r="D131" s="36"/>
      <c r="E131" s="36"/>
      <c r="F131" s="27" t="str">
        <f>E19</f>
        <v>Mesto Košice, Tr.SNP48/A, Košice</v>
      </c>
      <c r="G131" s="36"/>
      <c r="H131" s="36"/>
      <c r="I131" s="29" t="s">
        <v>28</v>
      </c>
      <c r="J131" s="32" t="str">
        <f>E25</f>
        <v>STOA architekti s.r.o., Slovenská 28, Prešov</v>
      </c>
      <c r="K131" s="36"/>
      <c r="L131" s="55"/>
      <c r="S131" s="34"/>
      <c r="T131" s="34"/>
      <c r="U131" s="34"/>
      <c r="V131" s="34"/>
      <c r="W131" s="34"/>
      <c r="X131" s="34"/>
      <c r="Y131" s="34"/>
      <c r="Z131" s="34"/>
      <c r="AA131" s="34"/>
      <c r="AB131" s="34"/>
      <c r="AC131" s="34"/>
      <c r="AD131" s="34"/>
      <c r="AE131" s="34"/>
    </row>
    <row r="132" spans="1:65" s="2" customFormat="1" ht="15.15" customHeight="1">
      <c r="A132" s="34"/>
      <c r="B132" s="35"/>
      <c r="C132" s="29" t="s">
        <v>26</v>
      </c>
      <c r="D132" s="36"/>
      <c r="E132" s="36"/>
      <c r="F132" s="27" t="str">
        <f>IF(E22="","",E22)</f>
        <v>Vyplň údaj</v>
      </c>
      <c r="G132" s="36"/>
      <c r="H132" s="36"/>
      <c r="I132" s="29" t="s">
        <v>31</v>
      </c>
      <c r="J132" s="32" t="str">
        <f>E28</f>
        <v>ing. Ľ. Šáriczká</v>
      </c>
      <c r="K132" s="36"/>
      <c r="L132" s="55"/>
      <c r="S132" s="34"/>
      <c r="T132" s="34"/>
      <c r="U132" s="34"/>
      <c r="V132" s="34"/>
      <c r="W132" s="34"/>
      <c r="X132" s="34"/>
      <c r="Y132" s="34"/>
      <c r="Z132" s="34"/>
      <c r="AA132" s="34"/>
      <c r="AB132" s="34"/>
      <c r="AC132" s="34"/>
      <c r="AD132" s="34"/>
      <c r="AE132" s="34"/>
    </row>
    <row r="133" spans="1:65" s="2" customFormat="1" ht="10.35" customHeight="1">
      <c r="A133" s="34"/>
      <c r="B133" s="35"/>
      <c r="C133" s="36"/>
      <c r="D133" s="36"/>
      <c r="E133" s="36"/>
      <c r="F133" s="36"/>
      <c r="G133" s="36"/>
      <c r="H133" s="36"/>
      <c r="I133" s="36"/>
      <c r="J133" s="36"/>
      <c r="K133" s="36"/>
      <c r="L133" s="55"/>
      <c r="S133" s="34"/>
      <c r="T133" s="34"/>
      <c r="U133" s="34"/>
      <c r="V133" s="34"/>
      <c r="W133" s="34"/>
      <c r="X133" s="34"/>
      <c r="Y133" s="34"/>
      <c r="Z133" s="34"/>
      <c r="AA133" s="34"/>
      <c r="AB133" s="34"/>
      <c r="AC133" s="34"/>
      <c r="AD133" s="34"/>
      <c r="AE133" s="34"/>
    </row>
    <row r="134" spans="1:65" s="11" customFormat="1" ht="29.25" customHeight="1">
      <c r="A134" s="172"/>
      <c r="B134" s="173"/>
      <c r="C134" s="174" t="s">
        <v>194</v>
      </c>
      <c r="D134" s="175" t="s">
        <v>59</v>
      </c>
      <c r="E134" s="175" t="s">
        <v>55</v>
      </c>
      <c r="F134" s="175" t="s">
        <v>56</v>
      </c>
      <c r="G134" s="175" t="s">
        <v>195</v>
      </c>
      <c r="H134" s="175" t="s">
        <v>196</v>
      </c>
      <c r="I134" s="175" t="s">
        <v>197</v>
      </c>
      <c r="J134" s="176" t="s">
        <v>181</v>
      </c>
      <c r="K134" s="177" t="s">
        <v>198</v>
      </c>
      <c r="L134" s="178"/>
      <c r="M134" s="79" t="s">
        <v>1</v>
      </c>
      <c r="N134" s="80" t="s">
        <v>38</v>
      </c>
      <c r="O134" s="80" t="s">
        <v>199</v>
      </c>
      <c r="P134" s="80" t="s">
        <v>200</v>
      </c>
      <c r="Q134" s="80" t="s">
        <v>201</v>
      </c>
      <c r="R134" s="80" t="s">
        <v>202</v>
      </c>
      <c r="S134" s="80" t="s">
        <v>203</v>
      </c>
      <c r="T134" s="81" t="s">
        <v>204</v>
      </c>
      <c r="U134" s="172"/>
      <c r="V134" s="172"/>
      <c r="W134" s="172"/>
      <c r="X134" s="172"/>
      <c r="Y134" s="172"/>
      <c r="Z134" s="172"/>
      <c r="AA134" s="172"/>
      <c r="AB134" s="172"/>
      <c r="AC134" s="172"/>
      <c r="AD134" s="172"/>
      <c r="AE134" s="172"/>
    </row>
    <row r="135" spans="1:65" s="2" customFormat="1" ht="22.8" customHeight="1">
      <c r="A135" s="34"/>
      <c r="B135" s="35"/>
      <c r="C135" s="86" t="s">
        <v>182</v>
      </c>
      <c r="D135" s="36"/>
      <c r="E135" s="36"/>
      <c r="F135" s="36"/>
      <c r="G135" s="36"/>
      <c r="H135" s="36"/>
      <c r="I135" s="36"/>
      <c r="J135" s="179">
        <f>BK135</f>
        <v>0</v>
      </c>
      <c r="K135" s="36"/>
      <c r="L135" s="39"/>
      <c r="M135" s="82"/>
      <c r="N135" s="180"/>
      <c r="O135" s="83"/>
      <c r="P135" s="181">
        <f>P136+P159+P343+P348</f>
        <v>0</v>
      </c>
      <c r="Q135" s="83"/>
      <c r="R135" s="181">
        <f>R136+R159+R343+R348</f>
        <v>0</v>
      </c>
      <c r="S135" s="83"/>
      <c r="T135" s="182">
        <f>T136+T159+T343+T348</f>
        <v>0</v>
      </c>
      <c r="U135" s="34"/>
      <c r="V135" s="34"/>
      <c r="W135" s="34"/>
      <c r="X135" s="34"/>
      <c r="Y135" s="34"/>
      <c r="Z135" s="34"/>
      <c r="AA135" s="34"/>
      <c r="AB135" s="34"/>
      <c r="AC135" s="34"/>
      <c r="AD135" s="34"/>
      <c r="AE135" s="34"/>
      <c r="AT135" s="17" t="s">
        <v>73</v>
      </c>
      <c r="AU135" s="17" t="s">
        <v>183</v>
      </c>
      <c r="BK135" s="183">
        <f>BK136+BK159+BK343+BK348</f>
        <v>0</v>
      </c>
    </row>
    <row r="136" spans="1:65" s="12" customFormat="1" ht="25.95" customHeight="1">
      <c r="B136" s="184"/>
      <c r="C136" s="185"/>
      <c r="D136" s="186" t="s">
        <v>73</v>
      </c>
      <c r="E136" s="187" t="s">
        <v>205</v>
      </c>
      <c r="F136" s="187" t="s">
        <v>1145</v>
      </c>
      <c r="G136" s="185"/>
      <c r="H136" s="185"/>
      <c r="I136" s="188"/>
      <c r="J136" s="189">
        <f>BK136</f>
        <v>0</v>
      </c>
      <c r="K136" s="185"/>
      <c r="L136" s="190"/>
      <c r="M136" s="191"/>
      <c r="N136" s="192"/>
      <c r="O136" s="192"/>
      <c r="P136" s="193">
        <f>P137+P141+P144+P148+P154</f>
        <v>0</v>
      </c>
      <c r="Q136" s="192"/>
      <c r="R136" s="193">
        <f>R137+R141+R144+R148+R154</f>
        <v>0</v>
      </c>
      <c r="S136" s="192"/>
      <c r="T136" s="194">
        <f>T137+T141+T144+T148+T154</f>
        <v>0</v>
      </c>
      <c r="AR136" s="195" t="s">
        <v>81</v>
      </c>
      <c r="AT136" s="196" t="s">
        <v>73</v>
      </c>
      <c r="AU136" s="196" t="s">
        <v>74</v>
      </c>
      <c r="AY136" s="195" t="s">
        <v>207</v>
      </c>
      <c r="BK136" s="197">
        <f>BK137+BK141+BK144+BK148+BK154</f>
        <v>0</v>
      </c>
    </row>
    <row r="137" spans="1:65" s="12" customFormat="1" ht="22.8" customHeight="1">
      <c r="B137" s="184"/>
      <c r="C137" s="185"/>
      <c r="D137" s="186" t="s">
        <v>73</v>
      </c>
      <c r="E137" s="198" t="s">
        <v>81</v>
      </c>
      <c r="F137" s="198" t="s">
        <v>1146</v>
      </c>
      <c r="G137" s="185"/>
      <c r="H137" s="185"/>
      <c r="I137" s="188"/>
      <c r="J137" s="199">
        <f>BK137</f>
        <v>0</v>
      </c>
      <c r="K137" s="185"/>
      <c r="L137" s="190"/>
      <c r="M137" s="191"/>
      <c r="N137" s="192"/>
      <c r="O137" s="192"/>
      <c r="P137" s="193">
        <f>SUM(P138:P140)</f>
        <v>0</v>
      </c>
      <c r="Q137" s="192"/>
      <c r="R137" s="193">
        <f>SUM(R138:R140)</f>
        <v>0</v>
      </c>
      <c r="S137" s="192"/>
      <c r="T137" s="194">
        <f>SUM(T138:T140)</f>
        <v>0</v>
      </c>
      <c r="AR137" s="195" t="s">
        <v>81</v>
      </c>
      <c r="AT137" s="196" t="s">
        <v>73</v>
      </c>
      <c r="AU137" s="196" t="s">
        <v>81</v>
      </c>
      <c r="AY137" s="195" t="s">
        <v>207</v>
      </c>
      <c r="BK137" s="197">
        <f>SUM(BK138:BK140)</f>
        <v>0</v>
      </c>
    </row>
    <row r="138" spans="1:65" s="2" customFormat="1" ht="33" customHeight="1">
      <c r="A138" s="34"/>
      <c r="B138" s="35"/>
      <c r="C138" s="200" t="s">
        <v>81</v>
      </c>
      <c r="D138" s="200" t="s">
        <v>209</v>
      </c>
      <c r="E138" s="201" t="s">
        <v>1882</v>
      </c>
      <c r="F138" s="202" t="s">
        <v>1883</v>
      </c>
      <c r="G138" s="203" t="s">
        <v>243</v>
      </c>
      <c r="H138" s="204">
        <v>31</v>
      </c>
      <c r="I138" s="205"/>
      <c r="J138" s="206">
        <f>ROUND(I138*H138,2)</f>
        <v>0</v>
      </c>
      <c r="K138" s="207"/>
      <c r="L138" s="39"/>
      <c r="M138" s="208" t="s">
        <v>1</v>
      </c>
      <c r="N138" s="209" t="s">
        <v>40</v>
      </c>
      <c r="O138" s="75"/>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213</v>
      </c>
      <c r="AT138" s="212" t="s">
        <v>209</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87</v>
      </c>
    </row>
    <row r="139" spans="1:65" s="2" customFormat="1" ht="24.15" customHeight="1">
      <c r="A139" s="34"/>
      <c r="B139" s="35"/>
      <c r="C139" s="200" t="s">
        <v>87</v>
      </c>
      <c r="D139" s="200" t="s">
        <v>209</v>
      </c>
      <c r="E139" s="201" t="s">
        <v>1884</v>
      </c>
      <c r="F139" s="202" t="s">
        <v>1885</v>
      </c>
      <c r="G139" s="203" t="s">
        <v>243</v>
      </c>
      <c r="H139" s="204">
        <v>31</v>
      </c>
      <c r="I139" s="205"/>
      <c r="J139" s="206">
        <f>ROUND(I139*H139,2)</f>
        <v>0</v>
      </c>
      <c r="K139" s="207"/>
      <c r="L139" s="39"/>
      <c r="M139" s="208" t="s">
        <v>1</v>
      </c>
      <c r="N139" s="209" t="s">
        <v>40</v>
      </c>
      <c r="O139" s="75"/>
      <c r="P139" s="210">
        <f>O139*H139</f>
        <v>0</v>
      </c>
      <c r="Q139" s="210">
        <v>0</v>
      </c>
      <c r="R139" s="210">
        <f>Q139*H139</f>
        <v>0</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213</v>
      </c>
    </row>
    <row r="140" spans="1:65" s="2" customFormat="1" ht="24.15" customHeight="1">
      <c r="A140" s="34"/>
      <c r="B140" s="35"/>
      <c r="C140" s="200" t="s">
        <v>94</v>
      </c>
      <c r="D140" s="200" t="s">
        <v>209</v>
      </c>
      <c r="E140" s="201" t="s">
        <v>529</v>
      </c>
      <c r="F140" s="202" t="s">
        <v>530</v>
      </c>
      <c r="G140" s="203" t="s">
        <v>256</v>
      </c>
      <c r="H140" s="204">
        <v>146.80000000000001</v>
      </c>
      <c r="I140" s="205"/>
      <c r="J140" s="206">
        <f>ROUND(I140*H140,2)</f>
        <v>0</v>
      </c>
      <c r="K140" s="207"/>
      <c r="L140" s="39"/>
      <c r="M140" s="208" t="s">
        <v>1</v>
      </c>
      <c r="N140" s="209" t="s">
        <v>40</v>
      </c>
      <c r="O140" s="75"/>
      <c r="P140" s="210">
        <f>O140*H140</f>
        <v>0</v>
      </c>
      <c r="Q140" s="210">
        <v>0</v>
      </c>
      <c r="R140" s="210">
        <f>Q140*H140</f>
        <v>0</v>
      </c>
      <c r="S140" s="210">
        <v>0</v>
      </c>
      <c r="T140" s="211">
        <f>S140*H140</f>
        <v>0</v>
      </c>
      <c r="U140" s="34"/>
      <c r="V140" s="34"/>
      <c r="W140" s="34"/>
      <c r="X140" s="34"/>
      <c r="Y140" s="34"/>
      <c r="Z140" s="34"/>
      <c r="AA140" s="34"/>
      <c r="AB140" s="34"/>
      <c r="AC140" s="34"/>
      <c r="AD140" s="34"/>
      <c r="AE140" s="34"/>
      <c r="AR140" s="212" t="s">
        <v>213</v>
      </c>
      <c r="AT140" s="212" t="s">
        <v>209</v>
      </c>
      <c r="AU140" s="212" t="s">
        <v>87</v>
      </c>
      <c r="AY140" s="17" t="s">
        <v>207</v>
      </c>
      <c r="BE140" s="213">
        <f>IF(N140="základná",J140,0)</f>
        <v>0</v>
      </c>
      <c r="BF140" s="213">
        <f>IF(N140="znížená",J140,0)</f>
        <v>0</v>
      </c>
      <c r="BG140" s="213">
        <f>IF(N140="zákl. prenesená",J140,0)</f>
        <v>0</v>
      </c>
      <c r="BH140" s="213">
        <f>IF(N140="zníž. prenesená",J140,0)</f>
        <v>0</v>
      </c>
      <c r="BI140" s="213">
        <f>IF(N140="nulová",J140,0)</f>
        <v>0</v>
      </c>
      <c r="BJ140" s="17" t="s">
        <v>87</v>
      </c>
      <c r="BK140" s="213">
        <f>ROUND(I140*H140,2)</f>
        <v>0</v>
      </c>
      <c r="BL140" s="17" t="s">
        <v>213</v>
      </c>
      <c r="BM140" s="212" t="s">
        <v>235</v>
      </c>
    </row>
    <row r="141" spans="1:65" s="12" customFormat="1" ht="22.8" customHeight="1">
      <c r="B141" s="184"/>
      <c r="C141" s="185"/>
      <c r="D141" s="186" t="s">
        <v>73</v>
      </c>
      <c r="E141" s="198" t="s">
        <v>87</v>
      </c>
      <c r="F141" s="198" t="s">
        <v>1188</v>
      </c>
      <c r="G141" s="185"/>
      <c r="H141" s="185"/>
      <c r="I141" s="188"/>
      <c r="J141" s="199">
        <f>BK141</f>
        <v>0</v>
      </c>
      <c r="K141" s="185"/>
      <c r="L141" s="190"/>
      <c r="M141" s="191"/>
      <c r="N141" s="192"/>
      <c r="O141" s="192"/>
      <c r="P141" s="193">
        <f>SUM(P142:P143)</f>
        <v>0</v>
      </c>
      <c r="Q141" s="192"/>
      <c r="R141" s="193">
        <f>SUM(R142:R143)</f>
        <v>0</v>
      </c>
      <c r="S141" s="192"/>
      <c r="T141" s="194">
        <f>SUM(T142:T143)</f>
        <v>0</v>
      </c>
      <c r="AR141" s="195" t="s">
        <v>81</v>
      </c>
      <c r="AT141" s="196" t="s">
        <v>73</v>
      </c>
      <c r="AU141" s="196" t="s">
        <v>81</v>
      </c>
      <c r="AY141" s="195" t="s">
        <v>207</v>
      </c>
      <c r="BK141" s="197">
        <f>SUM(BK142:BK143)</f>
        <v>0</v>
      </c>
    </row>
    <row r="142" spans="1:65" s="2" customFormat="1" ht="16.5" customHeight="1">
      <c r="A142" s="34"/>
      <c r="B142" s="35"/>
      <c r="C142" s="200" t="s">
        <v>213</v>
      </c>
      <c r="D142" s="200" t="s">
        <v>209</v>
      </c>
      <c r="E142" s="201" t="s">
        <v>1886</v>
      </c>
      <c r="F142" s="202" t="s">
        <v>1887</v>
      </c>
      <c r="G142" s="203" t="s">
        <v>212</v>
      </c>
      <c r="H142" s="204">
        <v>9</v>
      </c>
      <c r="I142" s="205"/>
      <c r="J142" s="206">
        <f>ROUND(I142*H142,2)</f>
        <v>0</v>
      </c>
      <c r="K142" s="207"/>
      <c r="L142" s="39"/>
      <c r="M142" s="208" t="s">
        <v>1</v>
      </c>
      <c r="N142" s="209" t="s">
        <v>40</v>
      </c>
      <c r="O142" s="75"/>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213</v>
      </c>
      <c r="AT142" s="212" t="s">
        <v>209</v>
      </c>
      <c r="AU142" s="212" t="s">
        <v>87</v>
      </c>
      <c r="AY142" s="17" t="s">
        <v>207</v>
      </c>
      <c r="BE142" s="213">
        <f>IF(N142="základná",J142,0)</f>
        <v>0</v>
      </c>
      <c r="BF142" s="213">
        <f>IF(N142="znížená",J142,0)</f>
        <v>0</v>
      </c>
      <c r="BG142" s="213">
        <f>IF(N142="zákl. prenesená",J142,0)</f>
        <v>0</v>
      </c>
      <c r="BH142" s="213">
        <f>IF(N142="zníž. prenesená",J142,0)</f>
        <v>0</v>
      </c>
      <c r="BI142" s="213">
        <f>IF(N142="nulová",J142,0)</f>
        <v>0</v>
      </c>
      <c r="BJ142" s="17" t="s">
        <v>87</v>
      </c>
      <c r="BK142" s="213">
        <f>ROUND(I142*H142,2)</f>
        <v>0</v>
      </c>
      <c r="BL142" s="17" t="s">
        <v>213</v>
      </c>
      <c r="BM142" s="212" t="s">
        <v>249</v>
      </c>
    </row>
    <row r="143" spans="1:65" s="2" customFormat="1" ht="24.15" customHeight="1">
      <c r="A143" s="34"/>
      <c r="B143" s="35"/>
      <c r="C143" s="237" t="s">
        <v>229</v>
      </c>
      <c r="D143" s="237" t="s">
        <v>271</v>
      </c>
      <c r="E143" s="238" t="s">
        <v>1888</v>
      </c>
      <c r="F143" s="239" t="s">
        <v>1889</v>
      </c>
      <c r="G143" s="240" t="s">
        <v>212</v>
      </c>
      <c r="H143" s="241">
        <v>9.09</v>
      </c>
      <c r="I143" s="242"/>
      <c r="J143" s="243">
        <f>ROUND(I143*H143,2)</f>
        <v>0</v>
      </c>
      <c r="K143" s="244"/>
      <c r="L143" s="245"/>
      <c r="M143" s="246" t="s">
        <v>1</v>
      </c>
      <c r="N143" s="247" t="s">
        <v>40</v>
      </c>
      <c r="O143" s="75"/>
      <c r="P143" s="210">
        <f>O143*H143</f>
        <v>0</v>
      </c>
      <c r="Q143" s="210">
        <v>0</v>
      </c>
      <c r="R143" s="210">
        <f>Q143*H143</f>
        <v>0</v>
      </c>
      <c r="S143" s="210">
        <v>0</v>
      </c>
      <c r="T143" s="211">
        <f>S143*H143</f>
        <v>0</v>
      </c>
      <c r="U143" s="34"/>
      <c r="V143" s="34"/>
      <c r="W143" s="34"/>
      <c r="X143" s="34"/>
      <c r="Y143" s="34"/>
      <c r="Z143" s="34"/>
      <c r="AA143" s="34"/>
      <c r="AB143" s="34"/>
      <c r="AC143" s="34"/>
      <c r="AD143" s="34"/>
      <c r="AE143" s="34"/>
      <c r="AR143" s="212" t="s">
        <v>249</v>
      </c>
      <c r="AT143" s="212" t="s">
        <v>271</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259</v>
      </c>
    </row>
    <row r="144" spans="1:65" s="12" customFormat="1" ht="22.8" customHeight="1">
      <c r="B144" s="184"/>
      <c r="C144" s="185"/>
      <c r="D144" s="186" t="s">
        <v>73</v>
      </c>
      <c r="E144" s="198" t="s">
        <v>229</v>
      </c>
      <c r="F144" s="198" t="s">
        <v>1201</v>
      </c>
      <c r="G144" s="185"/>
      <c r="H144" s="185"/>
      <c r="I144" s="188"/>
      <c r="J144" s="199">
        <f>BK144</f>
        <v>0</v>
      </c>
      <c r="K144" s="185"/>
      <c r="L144" s="190"/>
      <c r="M144" s="191"/>
      <c r="N144" s="192"/>
      <c r="O144" s="192"/>
      <c r="P144" s="193">
        <f>SUM(P145:P147)</f>
        <v>0</v>
      </c>
      <c r="Q144" s="192"/>
      <c r="R144" s="193">
        <f>SUM(R145:R147)</f>
        <v>0</v>
      </c>
      <c r="S144" s="192"/>
      <c r="T144" s="194">
        <f>SUM(T145:T147)</f>
        <v>0</v>
      </c>
      <c r="AR144" s="195" t="s">
        <v>81</v>
      </c>
      <c r="AT144" s="196" t="s">
        <v>73</v>
      </c>
      <c r="AU144" s="196" t="s">
        <v>81</v>
      </c>
      <c r="AY144" s="195" t="s">
        <v>207</v>
      </c>
      <c r="BK144" s="197">
        <f>SUM(BK145:BK147)</f>
        <v>0</v>
      </c>
    </row>
    <row r="145" spans="1:65" s="2" customFormat="1" ht="33" customHeight="1">
      <c r="A145" s="34"/>
      <c r="B145" s="35"/>
      <c r="C145" s="200" t="s">
        <v>235</v>
      </c>
      <c r="D145" s="200" t="s">
        <v>209</v>
      </c>
      <c r="E145" s="201" t="s">
        <v>1890</v>
      </c>
      <c r="F145" s="202" t="s">
        <v>1891</v>
      </c>
      <c r="G145" s="203" t="s">
        <v>243</v>
      </c>
      <c r="H145" s="204">
        <v>31</v>
      </c>
      <c r="I145" s="205"/>
      <c r="J145" s="206">
        <f>ROUND(I145*H145,2)</f>
        <v>0</v>
      </c>
      <c r="K145" s="207"/>
      <c r="L145" s="39"/>
      <c r="M145" s="208" t="s">
        <v>1</v>
      </c>
      <c r="N145" s="209" t="s">
        <v>40</v>
      </c>
      <c r="O145" s="75"/>
      <c r="P145" s="210">
        <f>O145*H145</f>
        <v>0</v>
      </c>
      <c r="Q145" s="210">
        <v>0</v>
      </c>
      <c r="R145" s="210">
        <f>Q145*H145</f>
        <v>0</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270</v>
      </c>
    </row>
    <row r="146" spans="1:65" s="2" customFormat="1" ht="33" customHeight="1">
      <c r="A146" s="34"/>
      <c r="B146" s="35"/>
      <c r="C146" s="200" t="s">
        <v>240</v>
      </c>
      <c r="D146" s="200" t="s">
        <v>209</v>
      </c>
      <c r="E146" s="201" t="s">
        <v>1892</v>
      </c>
      <c r="F146" s="202" t="s">
        <v>1893</v>
      </c>
      <c r="G146" s="203" t="s">
        <v>243</v>
      </c>
      <c r="H146" s="204">
        <v>31</v>
      </c>
      <c r="I146" s="205"/>
      <c r="J146" s="206">
        <f>ROUND(I146*H146,2)</f>
        <v>0</v>
      </c>
      <c r="K146" s="207"/>
      <c r="L146" s="39"/>
      <c r="M146" s="208" t="s">
        <v>1</v>
      </c>
      <c r="N146" s="209" t="s">
        <v>40</v>
      </c>
      <c r="O146" s="75"/>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213</v>
      </c>
      <c r="AT146" s="212" t="s">
        <v>209</v>
      </c>
      <c r="AU146" s="212" t="s">
        <v>87</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213</v>
      </c>
      <c r="BM146" s="212" t="s">
        <v>280</v>
      </c>
    </row>
    <row r="147" spans="1:65" s="2" customFormat="1" ht="33" customHeight="1">
      <c r="A147" s="34"/>
      <c r="B147" s="35"/>
      <c r="C147" s="200" t="s">
        <v>249</v>
      </c>
      <c r="D147" s="200" t="s">
        <v>209</v>
      </c>
      <c r="E147" s="201" t="s">
        <v>1894</v>
      </c>
      <c r="F147" s="202" t="s">
        <v>1895</v>
      </c>
      <c r="G147" s="203" t="s">
        <v>243</v>
      </c>
      <c r="H147" s="204">
        <v>31</v>
      </c>
      <c r="I147" s="205"/>
      <c r="J147" s="206">
        <f>ROUND(I147*H147,2)</f>
        <v>0</v>
      </c>
      <c r="K147" s="207"/>
      <c r="L147" s="39"/>
      <c r="M147" s="208" t="s">
        <v>1</v>
      </c>
      <c r="N147" s="209" t="s">
        <v>40</v>
      </c>
      <c r="O147" s="75"/>
      <c r="P147" s="210">
        <f>O147*H147</f>
        <v>0</v>
      </c>
      <c r="Q147" s="210">
        <v>0</v>
      </c>
      <c r="R147" s="210">
        <f>Q147*H147</f>
        <v>0</v>
      </c>
      <c r="S147" s="210">
        <v>0</v>
      </c>
      <c r="T147" s="211">
        <f>S147*H147</f>
        <v>0</v>
      </c>
      <c r="U147" s="34"/>
      <c r="V147" s="34"/>
      <c r="W147" s="34"/>
      <c r="X147" s="34"/>
      <c r="Y147" s="34"/>
      <c r="Z147" s="34"/>
      <c r="AA147" s="34"/>
      <c r="AB147" s="34"/>
      <c r="AC147" s="34"/>
      <c r="AD147" s="34"/>
      <c r="AE147" s="34"/>
      <c r="AR147" s="212" t="s">
        <v>213</v>
      </c>
      <c r="AT147" s="212" t="s">
        <v>209</v>
      </c>
      <c r="AU147" s="212" t="s">
        <v>87</v>
      </c>
      <c r="AY147" s="17" t="s">
        <v>207</v>
      </c>
      <c r="BE147" s="213">
        <f>IF(N147="základná",J147,0)</f>
        <v>0</v>
      </c>
      <c r="BF147" s="213">
        <f>IF(N147="znížená",J147,0)</f>
        <v>0</v>
      </c>
      <c r="BG147" s="213">
        <f>IF(N147="zákl. prenesená",J147,0)</f>
        <v>0</v>
      </c>
      <c r="BH147" s="213">
        <f>IF(N147="zníž. prenesená",J147,0)</f>
        <v>0</v>
      </c>
      <c r="BI147" s="213">
        <f>IF(N147="nulová",J147,0)</f>
        <v>0</v>
      </c>
      <c r="BJ147" s="17" t="s">
        <v>87</v>
      </c>
      <c r="BK147" s="213">
        <f>ROUND(I147*H147,2)</f>
        <v>0</v>
      </c>
      <c r="BL147" s="17" t="s">
        <v>213</v>
      </c>
      <c r="BM147" s="212" t="s">
        <v>288</v>
      </c>
    </row>
    <row r="148" spans="1:65" s="12" customFormat="1" ht="22.8" customHeight="1">
      <c r="B148" s="184"/>
      <c r="C148" s="185"/>
      <c r="D148" s="186" t="s">
        <v>73</v>
      </c>
      <c r="E148" s="198" t="s">
        <v>235</v>
      </c>
      <c r="F148" s="198" t="s">
        <v>1896</v>
      </c>
      <c r="G148" s="185"/>
      <c r="H148" s="185"/>
      <c r="I148" s="188"/>
      <c r="J148" s="199">
        <f>BK148</f>
        <v>0</v>
      </c>
      <c r="K148" s="185"/>
      <c r="L148" s="190"/>
      <c r="M148" s="191"/>
      <c r="N148" s="192"/>
      <c r="O148" s="192"/>
      <c r="P148" s="193">
        <f>SUM(P149:P153)</f>
        <v>0</v>
      </c>
      <c r="Q148" s="192"/>
      <c r="R148" s="193">
        <f>SUM(R149:R153)</f>
        <v>0</v>
      </c>
      <c r="S148" s="192"/>
      <c r="T148" s="194">
        <f>SUM(T149:T153)</f>
        <v>0</v>
      </c>
      <c r="AR148" s="195" t="s">
        <v>81</v>
      </c>
      <c r="AT148" s="196" t="s">
        <v>73</v>
      </c>
      <c r="AU148" s="196" t="s">
        <v>81</v>
      </c>
      <c r="AY148" s="195" t="s">
        <v>207</v>
      </c>
      <c r="BK148" s="197">
        <f>SUM(BK149:BK153)</f>
        <v>0</v>
      </c>
    </row>
    <row r="149" spans="1:65" s="2" customFormat="1" ht="24.15" customHeight="1">
      <c r="A149" s="34"/>
      <c r="B149" s="35"/>
      <c r="C149" s="200" t="s">
        <v>253</v>
      </c>
      <c r="D149" s="200" t="s">
        <v>209</v>
      </c>
      <c r="E149" s="201" t="s">
        <v>761</v>
      </c>
      <c r="F149" s="202" t="s">
        <v>762</v>
      </c>
      <c r="G149" s="203" t="s">
        <v>243</v>
      </c>
      <c r="H149" s="204">
        <v>8</v>
      </c>
      <c r="I149" s="205"/>
      <c r="J149" s="206">
        <f>ROUND(I149*H149,2)</f>
        <v>0</v>
      </c>
      <c r="K149" s="207"/>
      <c r="L149" s="39"/>
      <c r="M149" s="208" t="s">
        <v>1</v>
      </c>
      <c r="N149" s="209" t="s">
        <v>40</v>
      </c>
      <c r="O149" s="75"/>
      <c r="P149" s="210">
        <f>O149*H149</f>
        <v>0</v>
      </c>
      <c r="Q149" s="210">
        <v>0</v>
      </c>
      <c r="R149" s="210">
        <f>Q149*H149</f>
        <v>0</v>
      </c>
      <c r="S149" s="210">
        <v>0</v>
      </c>
      <c r="T149" s="211">
        <f>S149*H149</f>
        <v>0</v>
      </c>
      <c r="U149" s="34"/>
      <c r="V149" s="34"/>
      <c r="W149" s="34"/>
      <c r="X149" s="34"/>
      <c r="Y149" s="34"/>
      <c r="Z149" s="34"/>
      <c r="AA149" s="34"/>
      <c r="AB149" s="34"/>
      <c r="AC149" s="34"/>
      <c r="AD149" s="34"/>
      <c r="AE149" s="34"/>
      <c r="AR149" s="212" t="s">
        <v>213</v>
      </c>
      <c r="AT149" s="212" t="s">
        <v>209</v>
      </c>
      <c r="AU149" s="212" t="s">
        <v>87</v>
      </c>
      <c r="AY149" s="17" t="s">
        <v>207</v>
      </c>
      <c r="BE149" s="213">
        <f>IF(N149="základná",J149,0)</f>
        <v>0</v>
      </c>
      <c r="BF149" s="213">
        <f>IF(N149="znížená",J149,0)</f>
        <v>0</v>
      </c>
      <c r="BG149" s="213">
        <f>IF(N149="zákl. prenesená",J149,0)</f>
        <v>0</v>
      </c>
      <c r="BH149" s="213">
        <f>IF(N149="zníž. prenesená",J149,0)</f>
        <v>0</v>
      </c>
      <c r="BI149" s="213">
        <f>IF(N149="nulová",J149,0)</f>
        <v>0</v>
      </c>
      <c r="BJ149" s="17" t="s">
        <v>87</v>
      </c>
      <c r="BK149" s="213">
        <f>ROUND(I149*H149,2)</f>
        <v>0</v>
      </c>
      <c r="BL149" s="17" t="s">
        <v>213</v>
      </c>
      <c r="BM149" s="212" t="s">
        <v>297</v>
      </c>
    </row>
    <row r="150" spans="1:65" s="2" customFormat="1" ht="37.799999999999997" customHeight="1">
      <c r="A150" s="34"/>
      <c r="B150" s="35"/>
      <c r="C150" s="200" t="s">
        <v>259</v>
      </c>
      <c r="D150" s="200" t="s">
        <v>209</v>
      </c>
      <c r="E150" s="201" t="s">
        <v>1897</v>
      </c>
      <c r="F150" s="202" t="s">
        <v>1898</v>
      </c>
      <c r="G150" s="203" t="s">
        <v>243</v>
      </c>
      <c r="H150" s="204">
        <v>3</v>
      </c>
      <c r="I150" s="205"/>
      <c r="J150" s="206">
        <f>ROUND(I150*H150,2)</f>
        <v>0</v>
      </c>
      <c r="K150" s="207"/>
      <c r="L150" s="39"/>
      <c r="M150" s="208" t="s">
        <v>1</v>
      </c>
      <c r="N150" s="209" t="s">
        <v>40</v>
      </c>
      <c r="O150" s="75"/>
      <c r="P150" s="210">
        <f>O150*H150</f>
        <v>0</v>
      </c>
      <c r="Q150" s="210">
        <v>0</v>
      </c>
      <c r="R150" s="210">
        <f>Q150*H150</f>
        <v>0</v>
      </c>
      <c r="S150" s="210">
        <v>0</v>
      </c>
      <c r="T150" s="211">
        <f>S150*H150</f>
        <v>0</v>
      </c>
      <c r="U150" s="34"/>
      <c r="V150" s="34"/>
      <c r="W150" s="34"/>
      <c r="X150" s="34"/>
      <c r="Y150" s="34"/>
      <c r="Z150" s="34"/>
      <c r="AA150" s="34"/>
      <c r="AB150" s="34"/>
      <c r="AC150" s="34"/>
      <c r="AD150" s="34"/>
      <c r="AE150" s="34"/>
      <c r="AR150" s="212" t="s">
        <v>213</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213</v>
      </c>
      <c r="BM150" s="212" t="s">
        <v>7</v>
      </c>
    </row>
    <row r="151" spans="1:65" s="2" customFormat="1" ht="37.799999999999997" customHeight="1">
      <c r="A151" s="34"/>
      <c r="B151" s="35"/>
      <c r="C151" s="200" t="s">
        <v>265</v>
      </c>
      <c r="D151" s="200" t="s">
        <v>209</v>
      </c>
      <c r="E151" s="201" t="s">
        <v>1899</v>
      </c>
      <c r="F151" s="202" t="s">
        <v>1900</v>
      </c>
      <c r="G151" s="203" t="s">
        <v>243</v>
      </c>
      <c r="H151" s="204">
        <v>8</v>
      </c>
      <c r="I151" s="205"/>
      <c r="J151" s="206">
        <f>ROUND(I151*H151,2)</f>
        <v>0</v>
      </c>
      <c r="K151" s="207"/>
      <c r="L151" s="39"/>
      <c r="M151" s="208" t="s">
        <v>1</v>
      </c>
      <c r="N151" s="209" t="s">
        <v>40</v>
      </c>
      <c r="O151" s="75"/>
      <c r="P151" s="210">
        <f>O151*H151</f>
        <v>0</v>
      </c>
      <c r="Q151" s="210">
        <v>0</v>
      </c>
      <c r="R151" s="210">
        <f>Q151*H151</f>
        <v>0</v>
      </c>
      <c r="S151" s="210">
        <v>0</v>
      </c>
      <c r="T151" s="211">
        <f>S151*H151</f>
        <v>0</v>
      </c>
      <c r="U151" s="34"/>
      <c r="V151" s="34"/>
      <c r="W151" s="34"/>
      <c r="X151" s="34"/>
      <c r="Y151" s="34"/>
      <c r="Z151" s="34"/>
      <c r="AA151" s="34"/>
      <c r="AB151" s="34"/>
      <c r="AC151" s="34"/>
      <c r="AD151" s="34"/>
      <c r="AE151" s="34"/>
      <c r="AR151" s="212" t="s">
        <v>213</v>
      </c>
      <c r="AT151" s="212" t="s">
        <v>209</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322</v>
      </c>
    </row>
    <row r="152" spans="1:65" s="2" customFormat="1" ht="24.15" customHeight="1">
      <c r="A152" s="34"/>
      <c r="B152" s="35"/>
      <c r="C152" s="200" t="s">
        <v>270</v>
      </c>
      <c r="D152" s="200" t="s">
        <v>209</v>
      </c>
      <c r="E152" s="201" t="s">
        <v>1901</v>
      </c>
      <c r="F152" s="202" t="s">
        <v>1902</v>
      </c>
      <c r="G152" s="203" t="s">
        <v>212</v>
      </c>
      <c r="H152" s="204">
        <v>3</v>
      </c>
      <c r="I152" s="205"/>
      <c r="J152" s="206">
        <f>ROUND(I152*H152,2)</f>
        <v>0</v>
      </c>
      <c r="K152" s="207"/>
      <c r="L152" s="39"/>
      <c r="M152" s="208" t="s">
        <v>1</v>
      </c>
      <c r="N152" s="209" t="s">
        <v>40</v>
      </c>
      <c r="O152" s="75"/>
      <c r="P152" s="210">
        <f>O152*H152</f>
        <v>0</v>
      </c>
      <c r="Q152" s="210">
        <v>0</v>
      </c>
      <c r="R152" s="210">
        <f>Q152*H152</f>
        <v>0</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331</v>
      </c>
    </row>
    <row r="153" spans="1:65" s="2" customFormat="1" ht="33" customHeight="1">
      <c r="A153" s="34"/>
      <c r="B153" s="35"/>
      <c r="C153" s="237" t="s">
        <v>275</v>
      </c>
      <c r="D153" s="237" t="s">
        <v>271</v>
      </c>
      <c r="E153" s="238" t="s">
        <v>1903</v>
      </c>
      <c r="F153" s="239" t="s">
        <v>1904</v>
      </c>
      <c r="G153" s="240" t="s">
        <v>212</v>
      </c>
      <c r="H153" s="241">
        <v>3</v>
      </c>
      <c r="I153" s="242"/>
      <c r="J153" s="243">
        <f>ROUND(I153*H153,2)</f>
        <v>0</v>
      </c>
      <c r="K153" s="244"/>
      <c r="L153" s="245"/>
      <c r="M153" s="246" t="s">
        <v>1</v>
      </c>
      <c r="N153" s="247" t="s">
        <v>40</v>
      </c>
      <c r="O153" s="75"/>
      <c r="P153" s="210">
        <f>O153*H153</f>
        <v>0</v>
      </c>
      <c r="Q153" s="210">
        <v>0</v>
      </c>
      <c r="R153" s="210">
        <f>Q153*H153</f>
        <v>0</v>
      </c>
      <c r="S153" s="210">
        <v>0</v>
      </c>
      <c r="T153" s="211">
        <f>S153*H153</f>
        <v>0</v>
      </c>
      <c r="U153" s="34"/>
      <c r="V153" s="34"/>
      <c r="W153" s="34"/>
      <c r="X153" s="34"/>
      <c r="Y153" s="34"/>
      <c r="Z153" s="34"/>
      <c r="AA153" s="34"/>
      <c r="AB153" s="34"/>
      <c r="AC153" s="34"/>
      <c r="AD153" s="34"/>
      <c r="AE153" s="34"/>
      <c r="AR153" s="212" t="s">
        <v>249</v>
      </c>
      <c r="AT153" s="212" t="s">
        <v>271</v>
      </c>
      <c r="AU153" s="212" t="s">
        <v>87</v>
      </c>
      <c r="AY153" s="17" t="s">
        <v>207</v>
      </c>
      <c r="BE153" s="213">
        <f>IF(N153="základná",J153,0)</f>
        <v>0</v>
      </c>
      <c r="BF153" s="213">
        <f>IF(N153="znížená",J153,0)</f>
        <v>0</v>
      </c>
      <c r="BG153" s="213">
        <f>IF(N153="zákl. prenesená",J153,0)</f>
        <v>0</v>
      </c>
      <c r="BH153" s="213">
        <f>IF(N153="zníž. prenesená",J153,0)</f>
        <v>0</v>
      </c>
      <c r="BI153" s="213">
        <f>IF(N153="nulová",J153,0)</f>
        <v>0</v>
      </c>
      <c r="BJ153" s="17" t="s">
        <v>87</v>
      </c>
      <c r="BK153" s="213">
        <f>ROUND(I153*H153,2)</f>
        <v>0</v>
      </c>
      <c r="BL153" s="17" t="s">
        <v>213</v>
      </c>
      <c r="BM153" s="212" t="s">
        <v>340</v>
      </c>
    </row>
    <row r="154" spans="1:65" s="12" customFormat="1" ht="22.8" customHeight="1">
      <c r="B154" s="184"/>
      <c r="C154" s="185"/>
      <c r="D154" s="186" t="s">
        <v>73</v>
      </c>
      <c r="E154" s="198" t="s">
        <v>253</v>
      </c>
      <c r="F154" s="198" t="s">
        <v>1267</v>
      </c>
      <c r="G154" s="185"/>
      <c r="H154" s="185"/>
      <c r="I154" s="188"/>
      <c r="J154" s="199">
        <f>BK154</f>
        <v>0</v>
      </c>
      <c r="K154" s="185"/>
      <c r="L154" s="190"/>
      <c r="M154" s="191"/>
      <c r="N154" s="192"/>
      <c r="O154" s="192"/>
      <c r="P154" s="193">
        <f>SUM(P155:P158)</f>
        <v>0</v>
      </c>
      <c r="Q154" s="192"/>
      <c r="R154" s="193">
        <f>SUM(R155:R158)</f>
        <v>0</v>
      </c>
      <c r="S154" s="192"/>
      <c r="T154" s="194">
        <f>SUM(T155:T158)</f>
        <v>0</v>
      </c>
      <c r="AR154" s="195" t="s">
        <v>81</v>
      </c>
      <c r="AT154" s="196" t="s">
        <v>73</v>
      </c>
      <c r="AU154" s="196" t="s">
        <v>81</v>
      </c>
      <c r="AY154" s="195" t="s">
        <v>207</v>
      </c>
      <c r="BK154" s="197">
        <f>SUM(BK155:BK158)</f>
        <v>0</v>
      </c>
    </row>
    <row r="155" spans="1:65" s="2" customFormat="1" ht="24.15" customHeight="1">
      <c r="A155" s="34"/>
      <c r="B155" s="35"/>
      <c r="C155" s="200" t="s">
        <v>280</v>
      </c>
      <c r="D155" s="200" t="s">
        <v>209</v>
      </c>
      <c r="E155" s="201" t="s">
        <v>1905</v>
      </c>
      <c r="F155" s="202" t="s">
        <v>1906</v>
      </c>
      <c r="G155" s="203" t="s">
        <v>325</v>
      </c>
      <c r="H155" s="204">
        <v>30</v>
      </c>
      <c r="I155" s="205"/>
      <c r="J155" s="206">
        <f>ROUND(I155*H155,2)</f>
        <v>0</v>
      </c>
      <c r="K155" s="207"/>
      <c r="L155" s="39"/>
      <c r="M155" s="208" t="s">
        <v>1</v>
      </c>
      <c r="N155" s="209" t="s">
        <v>40</v>
      </c>
      <c r="O155" s="75"/>
      <c r="P155" s="210">
        <f>O155*H155</f>
        <v>0</v>
      </c>
      <c r="Q155" s="210">
        <v>0</v>
      </c>
      <c r="R155" s="210">
        <f>Q155*H155</f>
        <v>0</v>
      </c>
      <c r="S155" s="210">
        <v>0</v>
      </c>
      <c r="T155" s="211">
        <f>S155*H155</f>
        <v>0</v>
      </c>
      <c r="U155" s="34"/>
      <c r="V155" s="34"/>
      <c r="W155" s="34"/>
      <c r="X155" s="34"/>
      <c r="Y155" s="34"/>
      <c r="Z155" s="34"/>
      <c r="AA155" s="34"/>
      <c r="AB155" s="34"/>
      <c r="AC155" s="34"/>
      <c r="AD155" s="34"/>
      <c r="AE155" s="34"/>
      <c r="AR155" s="212" t="s">
        <v>213</v>
      </c>
      <c r="AT155" s="212" t="s">
        <v>209</v>
      </c>
      <c r="AU155" s="212" t="s">
        <v>87</v>
      </c>
      <c r="AY155" s="17" t="s">
        <v>207</v>
      </c>
      <c r="BE155" s="213">
        <f>IF(N155="základná",J155,0)</f>
        <v>0</v>
      </c>
      <c r="BF155" s="213">
        <f>IF(N155="znížená",J155,0)</f>
        <v>0</v>
      </c>
      <c r="BG155" s="213">
        <f>IF(N155="zákl. prenesená",J155,0)</f>
        <v>0</v>
      </c>
      <c r="BH155" s="213">
        <f>IF(N155="zníž. prenesená",J155,0)</f>
        <v>0</v>
      </c>
      <c r="BI155" s="213">
        <f>IF(N155="nulová",J155,0)</f>
        <v>0</v>
      </c>
      <c r="BJ155" s="17" t="s">
        <v>87</v>
      </c>
      <c r="BK155" s="213">
        <f>ROUND(I155*H155,2)</f>
        <v>0</v>
      </c>
      <c r="BL155" s="17" t="s">
        <v>213</v>
      </c>
      <c r="BM155" s="212" t="s">
        <v>385</v>
      </c>
    </row>
    <row r="156" spans="1:65" s="2" customFormat="1" ht="37.799999999999997" customHeight="1">
      <c r="A156" s="34"/>
      <c r="B156" s="35"/>
      <c r="C156" s="200" t="s">
        <v>284</v>
      </c>
      <c r="D156" s="200" t="s">
        <v>209</v>
      </c>
      <c r="E156" s="201" t="s">
        <v>1907</v>
      </c>
      <c r="F156" s="202" t="s">
        <v>1908</v>
      </c>
      <c r="G156" s="203" t="s">
        <v>325</v>
      </c>
      <c r="H156" s="204">
        <v>65</v>
      </c>
      <c r="I156" s="205"/>
      <c r="J156" s="206">
        <f>ROUND(I156*H156,2)</f>
        <v>0</v>
      </c>
      <c r="K156" s="207"/>
      <c r="L156" s="39"/>
      <c r="M156" s="208" t="s">
        <v>1</v>
      </c>
      <c r="N156" s="209" t="s">
        <v>40</v>
      </c>
      <c r="O156" s="75"/>
      <c r="P156" s="210">
        <f>O156*H156</f>
        <v>0</v>
      </c>
      <c r="Q156" s="210">
        <v>0</v>
      </c>
      <c r="R156" s="210">
        <f>Q156*H156</f>
        <v>0</v>
      </c>
      <c r="S156" s="210">
        <v>0</v>
      </c>
      <c r="T156" s="211">
        <f>S156*H156</f>
        <v>0</v>
      </c>
      <c r="U156" s="34"/>
      <c r="V156" s="34"/>
      <c r="W156" s="34"/>
      <c r="X156" s="34"/>
      <c r="Y156" s="34"/>
      <c r="Z156" s="34"/>
      <c r="AA156" s="34"/>
      <c r="AB156" s="34"/>
      <c r="AC156" s="34"/>
      <c r="AD156" s="34"/>
      <c r="AE156" s="34"/>
      <c r="AR156" s="212" t="s">
        <v>213</v>
      </c>
      <c r="AT156" s="212" t="s">
        <v>209</v>
      </c>
      <c r="AU156" s="212" t="s">
        <v>87</v>
      </c>
      <c r="AY156" s="17" t="s">
        <v>207</v>
      </c>
      <c r="BE156" s="213">
        <f>IF(N156="základná",J156,0)</f>
        <v>0</v>
      </c>
      <c r="BF156" s="213">
        <f>IF(N156="znížená",J156,0)</f>
        <v>0</v>
      </c>
      <c r="BG156" s="213">
        <f>IF(N156="zákl. prenesená",J156,0)</f>
        <v>0</v>
      </c>
      <c r="BH156" s="213">
        <f>IF(N156="zníž. prenesená",J156,0)</f>
        <v>0</v>
      </c>
      <c r="BI156" s="213">
        <f>IF(N156="nulová",J156,0)</f>
        <v>0</v>
      </c>
      <c r="BJ156" s="17" t="s">
        <v>87</v>
      </c>
      <c r="BK156" s="213">
        <f>ROUND(I156*H156,2)</f>
        <v>0</v>
      </c>
      <c r="BL156" s="17" t="s">
        <v>213</v>
      </c>
      <c r="BM156" s="212" t="s">
        <v>388</v>
      </c>
    </row>
    <row r="157" spans="1:65" s="2" customFormat="1" ht="33" customHeight="1">
      <c r="A157" s="34"/>
      <c r="B157" s="35"/>
      <c r="C157" s="200" t="s">
        <v>288</v>
      </c>
      <c r="D157" s="200" t="s">
        <v>209</v>
      </c>
      <c r="E157" s="201" t="s">
        <v>1909</v>
      </c>
      <c r="F157" s="202" t="s">
        <v>1910</v>
      </c>
      <c r="G157" s="203" t="s">
        <v>325</v>
      </c>
      <c r="H157" s="204">
        <v>3</v>
      </c>
      <c r="I157" s="205"/>
      <c r="J157" s="206">
        <f>ROUND(I157*H157,2)</f>
        <v>0</v>
      </c>
      <c r="K157" s="207"/>
      <c r="L157" s="39"/>
      <c r="M157" s="208" t="s">
        <v>1</v>
      </c>
      <c r="N157" s="209" t="s">
        <v>40</v>
      </c>
      <c r="O157" s="75"/>
      <c r="P157" s="210">
        <f>O157*H157</f>
        <v>0</v>
      </c>
      <c r="Q157" s="210">
        <v>0</v>
      </c>
      <c r="R157" s="210">
        <f>Q157*H157</f>
        <v>0</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338</v>
      </c>
    </row>
    <row r="158" spans="1:65" s="2" customFormat="1" ht="37.799999999999997" customHeight="1">
      <c r="A158" s="34"/>
      <c r="B158" s="35"/>
      <c r="C158" s="200" t="s">
        <v>293</v>
      </c>
      <c r="D158" s="200" t="s">
        <v>209</v>
      </c>
      <c r="E158" s="201" t="s">
        <v>1911</v>
      </c>
      <c r="F158" s="202" t="s">
        <v>1912</v>
      </c>
      <c r="G158" s="203" t="s">
        <v>243</v>
      </c>
      <c r="H158" s="204">
        <v>8</v>
      </c>
      <c r="I158" s="205"/>
      <c r="J158" s="206">
        <f>ROUND(I158*H158,2)</f>
        <v>0</v>
      </c>
      <c r="K158" s="207"/>
      <c r="L158" s="39"/>
      <c r="M158" s="208" t="s">
        <v>1</v>
      </c>
      <c r="N158" s="209" t="s">
        <v>40</v>
      </c>
      <c r="O158" s="75"/>
      <c r="P158" s="210">
        <f>O158*H158</f>
        <v>0</v>
      </c>
      <c r="Q158" s="210">
        <v>0</v>
      </c>
      <c r="R158" s="210">
        <f>Q158*H158</f>
        <v>0</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393</v>
      </c>
    </row>
    <row r="159" spans="1:65" s="12" customFormat="1" ht="25.95" customHeight="1">
      <c r="B159" s="184"/>
      <c r="C159" s="185"/>
      <c r="D159" s="186" t="s">
        <v>73</v>
      </c>
      <c r="E159" s="187" t="s">
        <v>271</v>
      </c>
      <c r="F159" s="187" t="s">
        <v>1913</v>
      </c>
      <c r="G159" s="185"/>
      <c r="H159" s="185"/>
      <c r="I159" s="188"/>
      <c r="J159" s="189">
        <f>BK159</f>
        <v>0</v>
      </c>
      <c r="K159" s="185"/>
      <c r="L159" s="190"/>
      <c r="M159" s="191"/>
      <c r="N159" s="192"/>
      <c r="O159" s="192"/>
      <c r="P159" s="193">
        <f>P160+P302</f>
        <v>0</v>
      </c>
      <c r="Q159" s="192"/>
      <c r="R159" s="193">
        <f>R160+R302</f>
        <v>0</v>
      </c>
      <c r="S159" s="192"/>
      <c r="T159" s="194">
        <f>T160+T302</f>
        <v>0</v>
      </c>
      <c r="AR159" s="195" t="s">
        <v>94</v>
      </c>
      <c r="AT159" s="196" t="s">
        <v>73</v>
      </c>
      <c r="AU159" s="196" t="s">
        <v>74</v>
      </c>
      <c r="AY159" s="195" t="s">
        <v>207</v>
      </c>
      <c r="BK159" s="197">
        <f>BK160+BK302</f>
        <v>0</v>
      </c>
    </row>
    <row r="160" spans="1:65" s="12" customFormat="1" ht="22.8" customHeight="1">
      <c r="B160" s="184"/>
      <c r="C160" s="185"/>
      <c r="D160" s="186" t="s">
        <v>73</v>
      </c>
      <c r="E160" s="198" t="s">
        <v>1914</v>
      </c>
      <c r="F160" s="198" t="s">
        <v>1915</v>
      </c>
      <c r="G160" s="185"/>
      <c r="H160" s="185"/>
      <c r="I160" s="188"/>
      <c r="J160" s="199">
        <f>BK160</f>
        <v>0</v>
      </c>
      <c r="K160" s="185"/>
      <c r="L160" s="190"/>
      <c r="M160" s="191"/>
      <c r="N160" s="192"/>
      <c r="O160" s="192"/>
      <c r="P160" s="193">
        <f>SUM(P161:P301)</f>
        <v>0</v>
      </c>
      <c r="Q160" s="192"/>
      <c r="R160" s="193">
        <f>SUM(R161:R301)</f>
        <v>0</v>
      </c>
      <c r="S160" s="192"/>
      <c r="T160" s="194">
        <f>SUM(T161:T301)</f>
        <v>0</v>
      </c>
      <c r="AR160" s="195" t="s">
        <v>94</v>
      </c>
      <c r="AT160" s="196" t="s">
        <v>73</v>
      </c>
      <c r="AU160" s="196" t="s">
        <v>81</v>
      </c>
      <c r="AY160" s="195" t="s">
        <v>207</v>
      </c>
      <c r="BK160" s="197">
        <f>SUM(BK161:BK301)</f>
        <v>0</v>
      </c>
    </row>
    <row r="161" spans="1:65" s="2" customFormat="1" ht="24.15" customHeight="1">
      <c r="A161" s="34"/>
      <c r="B161" s="35"/>
      <c r="C161" s="200" t="s">
        <v>297</v>
      </c>
      <c r="D161" s="200" t="s">
        <v>209</v>
      </c>
      <c r="E161" s="201" t="s">
        <v>1916</v>
      </c>
      <c r="F161" s="202" t="s">
        <v>1917</v>
      </c>
      <c r="G161" s="203" t="s">
        <v>325</v>
      </c>
      <c r="H161" s="204">
        <v>275</v>
      </c>
      <c r="I161" s="205"/>
      <c r="J161" s="206">
        <f t="shared" ref="J161:J192" si="0">ROUND(I161*H161,2)</f>
        <v>0</v>
      </c>
      <c r="K161" s="207"/>
      <c r="L161" s="39"/>
      <c r="M161" s="208" t="s">
        <v>1</v>
      </c>
      <c r="N161" s="209" t="s">
        <v>40</v>
      </c>
      <c r="O161" s="75"/>
      <c r="P161" s="210">
        <f t="shared" ref="P161:P192" si="1">O161*H161</f>
        <v>0</v>
      </c>
      <c r="Q161" s="210">
        <v>0</v>
      </c>
      <c r="R161" s="210">
        <f t="shared" ref="R161:R192" si="2">Q161*H161</f>
        <v>0</v>
      </c>
      <c r="S161" s="210">
        <v>0</v>
      </c>
      <c r="T161" s="211">
        <f t="shared" ref="T161:T192" si="3">S161*H161</f>
        <v>0</v>
      </c>
      <c r="U161" s="34"/>
      <c r="V161" s="34"/>
      <c r="W161" s="34"/>
      <c r="X161" s="34"/>
      <c r="Y161" s="34"/>
      <c r="Z161" s="34"/>
      <c r="AA161" s="34"/>
      <c r="AB161" s="34"/>
      <c r="AC161" s="34"/>
      <c r="AD161" s="34"/>
      <c r="AE161" s="34"/>
      <c r="AR161" s="212" t="s">
        <v>496</v>
      </c>
      <c r="AT161" s="212" t="s">
        <v>209</v>
      </c>
      <c r="AU161" s="212" t="s">
        <v>87</v>
      </c>
      <c r="AY161" s="17" t="s">
        <v>207</v>
      </c>
      <c r="BE161" s="213">
        <f t="shared" ref="BE161:BE192" si="4">IF(N161="základná",J161,0)</f>
        <v>0</v>
      </c>
      <c r="BF161" s="213">
        <f t="shared" ref="BF161:BF192" si="5">IF(N161="znížená",J161,0)</f>
        <v>0</v>
      </c>
      <c r="BG161" s="213">
        <f t="shared" ref="BG161:BG192" si="6">IF(N161="zákl. prenesená",J161,0)</f>
        <v>0</v>
      </c>
      <c r="BH161" s="213">
        <f t="shared" ref="BH161:BH192" si="7">IF(N161="zníž. prenesená",J161,0)</f>
        <v>0</v>
      </c>
      <c r="BI161" s="213">
        <f t="shared" ref="BI161:BI192" si="8">IF(N161="nulová",J161,0)</f>
        <v>0</v>
      </c>
      <c r="BJ161" s="17" t="s">
        <v>87</v>
      </c>
      <c r="BK161" s="213">
        <f t="shared" ref="BK161:BK192" si="9">ROUND(I161*H161,2)</f>
        <v>0</v>
      </c>
      <c r="BL161" s="17" t="s">
        <v>496</v>
      </c>
      <c r="BM161" s="212" t="s">
        <v>397</v>
      </c>
    </row>
    <row r="162" spans="1:65" s="2" customFormat="1" ht="44.25" customHeight="1">
      <c r="A162" s="34"/>
      <c r="B162" s="35"/>
      <c r="C162" s="237" t="s">
        <v>303</v>
      </c>
      <c r="D162" s="237" t="s">
        <v>271</v>
      </c>
      <c r="E162" s="238" t="s">
        <v>1918</v>
      </c>
      <c r="F162" s="239" t="s">
        <v>1919</v>
      </c>
      <c r="G162" s="240" t="s">
        <v>325</v>
      </c>
      <c r="H162" s="241">
        <v>275</v>
      </c>
      <c r="I162" s="242"/>
      <c r="J162" s="243">
        <f t="shared" si="0"/>
        <v>0</v>
      </c>
      <c r="K162" s="244"/>
      <c r="L162" s="245"/>
      <c r="M162" s="246" t="s">
        <v>1</v>
      </c>
      <c r="N162" s="247" t="s">
        <v>40</v>
      </c>
      <c r="O162" s="75"/>
      <c r="P162" s="210">
        <f t="shared" si="1"/>
        <v>0</v>
      </c>
      <c r="Q162" s="210">
        <v>0</v>
      </c>
      <c r="R162" s="210">
        <f t="shared" si="2"/>
        <v>0</v>
      </c>
      <c r="S162" s="210">
        <v>0</v>
      </c>
      <c r="T162" s="211">
        <f t="shared" si="3"/>
        <v>0</v>
      </c>
      <c r="U162" s="34"/>
      <c r="V162" s="34"/>
      <c r="W162" s="34"/>
      <c r="X162" s="34"/>
      <c r="Y162" s="34"/>
      <c r="Z162" s="34"/>
      <c r="AA162" s="34"/>
      <c r="AB162" s="34"/>
      <c r="AC162" s="34"/>
      <c r="AD162" s="34"/>
      <c r="AE162" s="34"/>
      <c r="AR162" s="212" t="s">
        <v>1920</v>
      </c>
      <c r="AT162" s="212" t="s">
        <v>271</v>
      </c>
      <c r="AU162" s="212" t="s">
        <v>87</v>
      </c>
      <c r="AY162" s="17" t="s">
        <v>207</v>
      </c>
      <c r="BE162" s="213">
        <f t="shared" si="4"/>
        <v>0</v>
      </c>
      <c r="BF162" s="213">
        <f t="shared" si="5"/>
        <v>0</v>
      </c>
      <c r="BG162" s="213">
        <f t="shared" si="6"/>
        <v>0</v>
      </c>
      <c r="BH162" s="213">
        <f t="shared" si="7"/>
        <v>0</v>
      </c>
      <c r="BI162" s="213">
        <f t="shared" si="8"/>
        <v>0</v>
      </c>
      <c r="BJ162" s="17" t="s">
        <v>87</v>
      </c>
      <c r="BK162" s="213">
        <f t="shared" si="9"/>
        <v>0</v>
      </c>
      <c r="BL162" s="17" t="s">
        <v>496</v>
      </c>
      <c r="BM162" s="212" t="s">
        <v>400</v>
      </c>
    </row>
    <row r="163" spans="1:65" s="2" customFormat="1" ht="24.15" customHeight="1">
      <c r="A163" s="34"/>
      <c r="B163" s="35"/>
      <c r="C163" s="200" t="s">
        <v>7</v>
      </c>
      <c r="D163" s="200" t="s">
        <v>209</v>
      </c>
      <c r="E163" s="201" t="s">
        <v>1921</v>
      </c>
      <c r="F163" s="202" t="s">
        <v>1922</v>
      </c>
      <c r="G163" s="203" t="s">
        <v>325</v>
      </c>
      <c r="H163" s="204">
        <v>105</v>
      </c>
      <c r="I163" s="205"/>
      <c r="J163" s="206">
        <f t="shared" si="0"/>
        <v>0</v>
      </c>
      <c r="K163" s="207"/>
      <c r="L163" s="39"/>
      <c r="M163" s="208" t="s">
        <v>1</v>
      </c>
      <c r="N163" s="209" t="s">
        <v>40</v>
      </c>
      <c r="O163" s="75"/>
      <c r="P163" s="210">
        <f t="shared" si="1"/>
        <v>0</v>
      </c>
      <c r="Q163" s="210">
        <v>0</v>
      </c>
      <c r="R163" s="210">
        <f t="shared" si="2"/>
        <v>0</v>
      </c>
      <c r="S163" s="210">
        <v>0</v>
      </c>
      <c r="T163" s="211">
        <f t="shared" si="3"/>
        <v>0</v>
      </c>
      <c r="U163" s="34"/>
      <c r="V163" s="34"/>
      <c r="W163" s="34"/>
      <c r="X163" s="34"/>
      <c r="Y163" s="34"/>
      <c r="Z163" s="34"/>
      <c r="AA163" s="34"/>
      <c r="AB163" s="34"/>
      <c r="AC163" s="34"/>
      <c r="AD163" s="34"/>
      <c r="AE163" s="34"/>
      <c r="AR163" s="212" t="s">
        <v>496</v>
      </c>
      <c r="AT163" s="212" t="s">
        <v>209</v>
      </c>
      <c r="AU163" s="212" t="s">
        <v>87</v>
      </c>
      <c r="AY163" s="17" t="s">
        <v>207</v>
      </c>
      <c r="BE163" s="213">
        <f t="shared" si="4"/>
        <v>0</v>
      </c>
      <c r="BF163" s="213">
        <f t="shared" si="5"/>
        <v>0</v>
      </c>
      <c r="BG163" s="213">
        <f t="shared" si="6"/>
        <v>0</v>
      </c>
      <c r="BH163" s="213">
        <f t="shared" si="7"/>
        <v>0</v>
      </c>
      <c r="BI163" s="213">
        <f t="shared" si="8"/>
        <v>0</v>
      </c>
      <c r="BJ163" s="17" t="s">
        <v>87</v>
      </c>
      <c r="BK163" s="213">
        <f t="shared" si="9"/>
        <v>0</v>
      </c>
      <c r="BL163" s="17" t="s">
        <v>496</v>
      </c>
      <c r="BM163" s="212" t="s">
        <v>403</v>
      </c>
    </row>
    <row r="164" spans="1:65" s="2" customFormat="1" ht="44.25" customHeight="1">
      <c r="A164" s="34"/>
      <c r="B164" s="35"/>
      <c r="C164" s="237" t="s">
        <v>315</v>
      </c>
      <c r="D164" s="237" t="s">
        <v>271</v>
      </c>
      <c r="E164" s="238" t="s">
        <v>1923</v>
      </c>
      <c r="F164" s="239" t="s">
        <v>1924</v>
      </c>
      <c r="G164" s="240" t="s">
        <v>325</v>
      </c>
      <c r="H164" s="241">
        <v>105</v>
      </c>
      <c r="I164" s="242"/>
      <c r="J164" s="243">
        <f t="shared" si="0"/>
        <v>0</v>
      </c>
      <c r="K164" s="244"/>
      <c r="L164" s="245"/>
      <c r="M164" s="246" t="s">
        <v>1</v>
      </c>
      <c r="N164" s="247" t="s">
        <v>40</v>
      </c>
      <c r="O164" s="75"/>
      <c r="P164" s="210">
        <f t="shared" si="1"/>
        <v>0</v>
      </c>
      <c r="Q164" s="210">
        <v>0</v>
      </c>
      <c r="R164" s="210">
        <f t="shared" si="2"/>
        <v>0</v>
      </c>
      <c r="S164" s="210">
        <v>0</v>
      </c>
      <c r="T164" s="211">
        <f t="shared" si="3"/>
        <v>0</v>
      </c>
      <c r="U164" s="34"/>
      <c r="V164" s="34"/>
      <c r="W164" s="34"/>
      <c r="X164" s="34"/>
      <c r="Y164" s="34"/>
      <c r="Z164" s="34"/>
      <c r="AA164" s="34"/>
      <c r="AB164" s="34"/>
      <c r="AC164" s="34"/>
      <c r="AD164" s="34"/>
      <c r="AE164" s="34"/>
      <c r="AR164" s="212" t="s">
        <v>1920</v>
      </c>
      <c r="AT164" s="212" t="s">
        <v>271</v>
      </c>
      <c r="AU164" s="212" t="s">
        <v>87</v>
      </c>
      <c r="AY164" s="17" t="s">
        <v>207</v>
      </c>
      <c r="BE164" s="213">
        <f t="shared" si="4"/>
        <v>0</v>
      </c>
      <c r="BF164" s="213">
        <f t="shared" si="5"/>
        <v>0</v>
      </c>
      <c r="BG164" s="213">
        <f t="shared" si="6"/>
        <v>0</v>
      </c>
      <c r="BH164" s="213">
        <f t="shared" si="7"/>
        <v>0</v>
      </c>
      <c r="BI164" s="213">
        <f t="shared" si="8"/>
        <v>0</v>
      </c>
      <c r="BJ164" s="17" t="s">
        <v>87</v>
      </c>
      <c r="BK164" s="213">
        <f t="shared" si="9"/>
        <v>0</v>
      </c>
      <c r="BL164" s="17" t="s">
        <v>496</v>
      </c>
      <c r="BM164" s="212" t="s">
        <v>406</v>
      </c>
    </row>
    <row r="165" spans="1:65" s="2" customFormat="1" ht="24.15" customHeight="1">
      <c r="A165" s="34"/>
      <c r="B165" s="35"/>
      <c r="C165" s="200" t="s">
        <v>322</v>
      </c>
      <c r="D165" s="200" t="s">
        <v>209</v>
      </c>
      <c r="E165" s="201" t="s">
        <v>1925</v>
      </c>
      <c r="F165" s="202" t="s">
        <v>1926</v>
      </c>
      <c r="G165" s="203" t="s">
        <v>325</v>
      </c>
      <c r="H165" s="204">
        <v>80</v>
      </c>
      <c r="I165" s="205"/>
      <c r="J165" s="206">
        <f t="shared" si="0"/>
        <v>0</v>
      </c>
      <c r="K165" s="207"/>
      <c r="L165" s="39"/>
      <c r="M165" s="208" t="s">
        <v>1</v>
      </c>
      <c r="N165" s="209" t="s">
        <v>40</v>
      </c>
      <c r="O165" s="75"/>
      <c r="P165" s="210">
        <f t="shared" si="1"/>
        <v>0</v>
      </c>
      <c r="Q165" s="210">
        <v>0</v>
      </c>
      <c r="R165" s="210">
        <f t="shared" si="2"/>
        <v>0</v>
      </c>
      <c r="S165" s="210">
        <v>0</v>
      </c>
      <c r="T165" s="211">
        <f t="shared" si="3"/>
        <v>0</v>
      </c>
      <c r="U165" s="34"/>
      <c r="V165" s="34"/>
      <c r="W165" s="34"/>
      <c r="X165" s="34"/>
      <c r="Y165" s="34"/>
      <c r="Z165" s="34"/>
      <c r="AA165" s="34"/>
      <c r="AB165" s="34"/>
      <c r="AC165" s="34"/>
      <c r="AD165" s="34"/>
      <c r="AE165" s="34"/>
      <c r="AR165" s="212" t="s">
        <v>496</v>
      </c>
      <c r="AT165" s="212" t="s">
        <v>209</v>
      </c>
      <c r="AU165" s="212" t="s">
        <v>87</v>
      </c>
      <c r="AY165" s="17" t="s">
        <v>207</v>
      </c>
      <c r="BE165" s="213">
        <f t="shared" si="4"/>
        <v>0</v>
      </c>
      <c r="BF165" s="213">
        <f t="shared" si="5"/>
        <v>0</v>
      </c>
      <c r="BG165" s="213">
        <f t="shared" si="6"/>
        <v>0</v>
      </c>
      <c r="BH165" s="213">
        <f t="shared" si="7"/>
        <v>0</v>
      </c>
      <c r="BI165" s="213">
        <f t="shared" si="8"/>
        <v>0</v>
      </c>
      <c r="BJ165" s="17" t="s">
        <v>87</v>
      </c>
      <c r="BK165" s="213">
        <f t="shared" si="9"/>
        <v>0</v>
      </c>
      <c r="BL165" s="17" t="s">
        <v>496</v>
      </c>
      <c r="BM165" s="212" t="s">
        <v>409</v>
      </c>
    </row>
    <row r="166" spans="1:65" s="2" customFormat="1" ht="44.25" customHeight="1">
      <c r="A166" s="34"/>
      <c r="B166" s="35"/>
      <c r="C166" s="237" t="s">
        <v>327</v>
      </c>
      <c r="D166" s="237" t="s">
        <v>271</v>
      </c>
      <c r="E166" s="238" t="s">
        <v>1927</v>
      </c>
      <c r="F166" s="239" t="s">
        <v>1928</v>
      </c>
      <c r="G166" s="240" t="s">
        <v>325</v>
      </c>
      <c r="H166" s="241">
        <v>80</v>
      </c>
      <c r="I166" s="242"/>
      <c r="J166" s="243">
        <f t="shared" si="0"/>
        <v>0</v>
      </c>
      <c r="K166" s="244"/>
      <c r="L166" s="245"/>
      <c r="M166" s="246" t="s">
        <v>1</v>
      </c>
      <c r="N166" s="247" t="s">
        <v>40</v>
      </c>
      <c r="O166" s="75"/>
      <c r="P166" s="210">
        <f t="shared" si="1"/>
        <v>0</v>
      </c>
      <c r="Q166" s="210">
        <v>0</v>
      </c>
      <c r="R166" s="210">
        <f t="shared" si="2"/>
        <v>0</v>
      </c>
      <c r="S166" s="210">
        <v>0</v>
      </c>
      <c r="T166" s="211">
        <f t="shared" si="3"/>
        <v>0</v>
      </c>
      <c r="U166" s="34"/>
      <c r="V166" s="34"/>
      <c r="W166" s="34"/>
      <c r="X166" s="34"/>
      <c r="Y166" s="34"/>
      <c r="Z166" s="34"/>
      <c r="AA166" s="34"/>
      <c r="AB166" s="34"/>
      <c r="AC166" s="34"/>
      <c r="AD166" s="34"/>
      <c r="AE166" s="34"/>
      <c r="AR166" s="212" t="s">
        <v>1920</v>
      </c>
      <c r="AT166" s="212" t="s">
        <v>271</v>
      </c>
      <c r="AU166" s="212" t="s">
        <v>87</v>
      </c>
      <c r="AY166" s="17" t="s">
        <v>207</v>
      </c>
      <c r="BE166" s="213">
        <f t="shared" si="4"/>
        <v>0</v>
      </c>
      <c r="BF166" s="213">
        <f t="shared" si="5"/>
        <v>0</v>
      </c>
      <c r="BG166" s="213">
        <f t="shared" si="6"/>
        <v>0</v>
      </c>
      <c r="BH166" s="213">
        <f t="shared" si="7"/>
        <v>0</v>
      </c>
      <c r="BI166" s="213">
        <f t="shared" si="8"/>
        <v>0</v>
      </c>
      <c r="BJ166" s="17" t="s">
        <v>87</v>
      </c>
      <c r="BK166" s="213">
        <f t="shared" si="9"/>
        <v>0</v>
      </c>
      <c r="BL166" s="17" t="s">
        <v>496</v>
      </c>
      <c r="BM166" s="212" t="s">
        <v>412</v>
      </c>
    </row>
    <row r="167" spans="1:65" s="2" customFormat="1" ht="24.15" customHeight="1">
      <c r="A167" s="34"/>
      <c r="B167" s="35"/>
      <c r="C167" s="200" t="s">
        <v>331</v>
      </c>
      <c r="D167" s="200" t="s">
        <v>209</v>
      </c>
      <c r="E167" s="201" t="s">
        <v>1929</v>
      </c>
      <c r="F167" s="202" t="s">
        <v>1930</v>
      </c>
      <c r="G167" s="203" t="s">
        <v>325</v>
      </c>
      <c r="H167" s="204">
        <v>35</v>
      </c>
      <c r="I167" s="205"/>
      <c r="J167" s="206">
        <f t="shared" si="0"/>
        <v>0</v>
      </c>
      <c r="K167" s="207"/>
      <c r="L167" s="39"/>
      <c r="M167" s="208" t="s">
        <v>1</v>
      </c>
      <c r="N167" s="209" t="s">
        <v>40</v>
      </c>
      <c r="O167" s="75"/>
      <c r="P167" s="210">
        <f t="shared" si="1"/>
        <v>0</v>
      </c>
      <c r="Q167" s="210">
        <v>0</v>
      </c>
      <c r="R167" s="210">
        <f t="shared" si="2"/>
        <v>0</v>
      </c>
      <c r="S167" s="210">
        <v>0</v>
      </c>
      <c r="T167" s="211">
        <f t="shared" si="3"/>
        <v>0</v>
      </c>
      <c r="U167" s="34"/>
      <c r="V167" s="34"/>
      <c r="W167" s="34"/>
      <c r="X167" s="34"/>
      <c r="Y167" s="34"/>
      <c r="Z167" s="34"/>
      <c r="AA167" s="34"/>
      <c r="AB167" s="34"/>
      <c r="AC167" s="34"/>
      <c r="AD167" s="34"/>
      <c r="AE167" s="34"/>
      <c r="AR167" s="212" t="s">
        <v>496</v>
      </c>
      <c r="AT167" s="212" t="s">
        <v>209</v>
      </c>
      <c r="AU167" s="212" t="s">
        <v>87</v>
      </c>
      <c r="AY167" s="17" t="s">
        <v>207</v>
      </c>
      <c r="BE167" s="213">
        <f t="shared" si="4"/>
        <v>0</v>
      </c>
      <c r="BF167" s="213">
        <f t="shared" si="5"/>
        <v>0</v>
      </c>
      <c r="BG167" s="213">
        <f t="shared" si="6"/>
        <v>0</v>
      </c>
      <c r="BH167" s="213">
        <f t="shared" si="7"/>
        <v>0</v>
      </c>
      <c r="BI167" s="213">
        <f t="shared" si="8"/>
        <v>0</v>
      </c>
      <c r="BJ167" s="17" t="s">
        <v>87</v>
      </c>
      <c r="BK167" s="213">
        <f t="shared" si="9"/>
        <v>0</v>
      </c>
      <c r="BL167" s="17" t="s">
        <v>496</v>
      </c>
      <c r="BM167" s="212" t="s">
        <v>415</v>
      </c>
    </row>
    <row r="168" spans="1:65" s="2" customFormat="1" ht="44.25" customHeight="1">
      <c r="A168" s="34"/>
      <c r="B168" s="35"/>
      <c r="C168" s="237" t="s">
        <v>335</v>
      </c>
      <c r="D168" s="237" t="s">
        <v>271</v>
      </c>
      <c r="E168" s="238" t="s">
        <v>1931</v>
      </c>
      <c r="F168" s="239" t="s">
        <v>1932</v>
      </c>
      <c r="G168" s="240" t="s">
        <v>325</v>
      </c>
      <c r="H168" s="241">
        <v>35</v>
      </c>
      <c r="I168" s="242"/>
      <c r="J168" s="243">
        <f t="shared" si="0"/>
        <v>0</v>
      </c>
      <c r="K168" s="244"/>
      <c r="L168" s="245"/>
      <c r="M168" s="246" t="s">
        <v>1</v>
      </c>
      <c r="N168" s="247" t="s">
        <v>40</v>
      </c>
      <c r="O168" s="75"/>
      <c r="P168" s="210">
        <f t="shared" si="1"/>
        <v>0</v>
      </c>
      <c r="Q168" s="210">
        <v>0</v>
      </c>
      <c r="R168" s="210">
        <f t="shared" si="2"/>
        <v>0</v>
      </c>
      <c r="S168" s="210">
        <v>0</v>
      </c>
      <c r="T168" s="211">
        <f t="shared" si="3"/>
        <v>0</v>
      </c>
      <c r="U168" s="34"/>
      <c r="V168" s="34"/>
      <c r="W168" s="34"/>
      <c r="X168" s="34"/>
      <c r="Y168" s="34"/>
      <c r="Z168" s="34"/>
      <c r="AA168" s="34"/>
      <c r="AB168" s="34"/>
      <c r="AC168" s="34"/>
      <c r="AD168" s="34"/>
      <c r="AE168" s="34"/>
      <c r="AR168" s="212" t="s">
        <v>1920</v>
      </c>
      <c r="AT168" s="212" t="s">
        <v>271</v>
      </c>
      <c r="AU168" s="212" t="s">
        <v>87</v>
      </c>
      <c r="AY168" s="17" t="s">
        <v>207</v>
      </c>
      <c r="BE168" s="213">
        <f t="shared" si="4"/>
        <v>0</v>
      </c>
      <c r="BF168" s="213">
        <f t="shared" si="5"/>
        <v>0</v>
      </c>
      <c r="BG168" s="213">
        <f t="shared" si="6"/>
        <v>0</v>
      </c>
      <c r="BH168" s="213">
        <f t="shared" si="7"/>
        <v>0</v>
      </c>
      <c r="BI168" s="213">
        <f t="shared" si="8"/>
        <v>0</v>
      </c>
      <c r="BJ168" s="17" t="s">
        <v>87</v>
      </c>
      <c r="BK168" s="213">
        <f t="shared" si="9"/>
        <v>0</v>
      </c>
      <c r="BL168" s="17" t="s">
        <v>496</v>
      </c>
      <c r="BM168" s="212" t="s">
        <v>475</v>
      </c>
    </row>
    <row r="169" spans="1:65" s="2" customFormat="1" ht="24.15" customHeight="1">
      <c r="A169" s="34"/>
      <c r="B169" s="35"/>
      <c r="C169" s="200" t="s">
        <v>340</v>
      </c>
      <c r="D169" s="200" t="s">
        <v>209</v>
      </c>
      <c r="E169" s="201" t="s">
        <v>1933</v>
      </c>
      <c r="F169" s="202" t="s">
        <v>1934</v>
      </c>
      <c r="G169" s="203" t="s">
        <v>268</v>
      </c>
      <c r="H169" s="204">
        <v>5</v>
      </c>
      <c r="I169" s="205"/>
      <c r="J169" s="206">
        <f t="shared" si="0"/>
        <v>0</v>
      </c>
      <c r="K169" s="207"/>
      <c r="L169" s="39"/>
      <c r="M169" s="208" t="s">
        <v>1</v>
      </c>
      <c r="N169" s="209" t="s">
        <v>40</v>
      </c>
      <c r="O169" s="75"/>
      <c r="P169" s="210">
        <f t="shared" si="1"/>
        <v>0</v>
      </c>
      <c r="Q169" s="210">
        <v>0</v>
      </c>
      <c r="R169" s="210">
        <f t="shared" si="2"/>
        <v>0</v>
      </c>
      <c r="S169" s="210">
        <v>0</v>
      </c>
      <c r="T169" s="211">
        <f t="shared" si="3"/>
        <v>0</v>
      </c>
      <c r="U169" s="34"/>
      <c r="V169" s="34"/>
      <c r="W169" s="34"/>
      <c r="X169" s="34"/>
      <c r="Y169" s="34"/>
      <c r="Z169" s="34"/>
      <c r="AA169" s="34"/>
      <c r="AB169" s="34"/>
      <c r="AC169" s="34"/>
      <c r="AD169" s="34"/>
      <c r="AE169" s="34"/>
      <c r="AR169" s="212" t="s">
        <v>496</v>
      </c>
      <c r="AT169" s="212" t="s">
        <v>209</v>
      </c>
      <c r="AU169" s="212" t="s">
        <v>87</v>
      </c>
      <c r="AY169" s="17" t="s">
        <v>207</v>
      </c>
      <c r="BE169" s="213">
        <f t="shared" si="4"/>
        <v>0</v>
      </c>
      <c r="BF169" s="213">
        <f t="shared" si="5"/>
        <v>0</v>
      </c>
      <c r="BG169" s="213">
        <f t="shared" si="6"/>
        <v>0</v>
      </c>
      <c r="BH169" s="213">
        <f t="shared" si="7"/>
        <v>0</v>
      </c>
      <c r="BI169" s="213">
        <f t="shared" si="8"/>
        <v>0</v>
      </c>
      <c r="BJ169" s="17" t="s">
        <v>87</v>
      </c>
      <c r="BK169" s="213">
        <f t="shared" si="9"/>
        <v>0</v>
      </c>
      <c r="BL169" s="17" t="s">
        <v>496</v>
      </c>
      <c r="BM169" s="212" t="s">
        <v>477</v>
      </c>
    </row>
    <row r="170" spans="1:65" s="2" customFormat="1" ht="33" customHeight="1">
      <c r="A170" s="34"/>
      <c r="B170" s="35"/>
      <c r="C170" s="237" t="s">
        <v>423</v>
      </c>
      <c r="D170" s="237" t="s">
        <v>271</v>
      </c>
      <c r="E170" s="238" t="s">
        <v>1935</v>
      </c>
      <c r="F170" s="239" t="s">
        <v>1936</v>
      </c>
      <c r="G170" s="240" t="s">
        <v>268</v>
      </c>
      <c r="H170" s="241">
        <v>5</v>
      </c>
      <c r="I170" s="242"/>
      <c r="J170" s="243">
        <f t="shared" si="0"/>
        <v>0</v>
      </c>
      <c r="K170" s="244"/>
      <c r="L170" s="245"/>
      <c r="M170" s="246" t="s">
        <v>1</v>
      </c>
      <c r="N170" s="247" t="s">
        <v>40</v>
      </c>
      <c r="O170" s="75"/>
      <c r="P170" s="210">
        <f t="shared" si="1"/>
        <v>0</v>
      </c>
      <c r="Q170" s="210">
        <v>0</v>
      </c>
      <c r="R170" s="210">
        <f t="shared" si="2"/>
        <v>0</v>
      </c>
      <c r="S170" s="210">
        <v>0</v>
      </c>
      <c r="T170" s="211">
        <f t="shared" si="3"/>
        <v>0</v>
      </c>
      <c r="U170" s="34"/>
      <c r="V170" s="34"/>
      <c r="W170" s="34"/>
      <c r="X170" s="34"/>
      <c r="Y170" s="34"/>
      <c r="Z170" s="34"/>
      <c r="AA170" s="34"/>
      <c r="AB170" s="34"/>
      <c r="AC170" s="34"/>
      <c r="AD170" s="34"/>
      <c r="AE170" s="34"/>
      <c r="AR170" s="212" t="s">
        <v>1920</v>
      </c>
      <c r="AT170" s="212" t="s">
        <v>271</v>
      </c>
      <c r="AU170" s="212" t="s">
        <v>87</v>
      </c>
      <c r="AY170" s="17" t="s">
        <v>207</v>
      </c>
      <c r="BE170" s="213">
        <f t="shared" si="4"/>
        <v>0</v>
      </c>
      <c r="BF170" s="213">
        <f t="shared" si="5"/>
        <v>0</v>
      </c>
      <c r="BG170" s="213">
        <f t="shared" si="6"/>
        <v>0</v>
      </c>
      <c r="BH170" s="213">
        <f t="shared" si="7"/>
        <v>0</v>
      </c>
      <c r="BI170" s="213">
        <f t="shared" si="8"/>
        <v>0</v>
      </c>
      <c r="BJ170" s="17" t="s">
        <v>87</v>
      </c>
      <c r="BK170" s="213">
        <f t="shared" si="9"/>
        <v>0</v>
      </c>
      <c r="BL170" s="17" t="s">
        <v>496</v>
      </c>
      <c r="BM170" s="212" t="s">
        <v>480</v>
      </c>
    </row>
    <row r="171" spans="1:65" s="2" customFormat="1" ht="24.15" customHeight="1">
      <c r="A171" s="34"/>
      <c r="B171" s="35"/>
      <c r="C171" s="200" t="s">
        <v>385</v>
      </c>
      <c r="D171" s="200" t="s">
        <v>209</v>
      </c>
      <c r="E171" s="201" t="s">
        <v>1937</v>
      </c>
      <c r="F171" s="202" t="s">
        <v>1938</v>
      </c>
      <c r="G171" s="203" t="s">
        <v>268</v>
      </c>
      <c r="H171" s="204">
        <v>1</v>
      </c>
      <c r="I171" s="205"/>
      <c r="J171" s="206">
        <f t="shared" si="0"/>
        <v>0</v>
      </c>
      <c r="K171" s="207"/>
      <c r="L171" s="39"/>
      <c r="M171" s="208" t="s">
        <v>1</v>
      </c>
      <c r="N171" s="209" t="s">
        <v>40</v>
      </c>
      <c r="O171" s="75"/>
      <c r="P171" s="210">
        <f t="shared" si="1"/>
        <v>0</v>
      </c>
      <c r="Q171" s="210">
        <v>0</v>
      </c>
      <c r="R171" s="210">
        <f t="shared" si="2"/>
        <v>0</v>
      </c>
      <c r="S171" s="210">
        <v>0</v>
      </c>
      <c r="T171" s="211">
        <f t="shared" si="3"/>
        <v>0</v>
      </c>
      <c r="U171" s="34"/>
      <c r="V171" s="34"/>
      <c r="W171" s="34"/>
      <c r="X171" s="34"/>
      <c r="Y171" s="34"/>
      <c r="Z171" s="34"/>
      <c r="AA171" s="34"/>
      <c r="AB171" s="34"/>
      <c r="AC171" s="34"/>
      <c r="AD171" s="34"/>
      <c r="AE171" s="34"/>
      <c r="AR171" s="212" t="s">
        <v>496</v>
      </c>
      <c r="AT171" s="212" t="s">
        <v>209</v>
      </c>
      <c r="AU171" s="212" t="s">
        <v>87</v>
      </c>
      <c r="AY171" s="17" t="s">
        <v>207</v>
      </c>
      <c r="BE171" s="213">
        <f t="shared" si="4"/>
        <v>0</v>
      </c>
      <c r="BF171" s="213">
        <f t="shared" si="5"/>
        <v>0</v>
      </c>
      <c r="BG171" s="213">
        <f t="shared" si="6"/>
        <v>0</v>
      </c>
      <c r="BH171" s="213">
        <f t="shared" si="7"/>
        <v>0</v>
      </c>
      <c r="BI171" s="213">
        <f t="shared" si="8"/>
        <v>0</v>
      </c>
      <c r="BJ171" s="17" t="s">
        <v>87</v>
      </c>
      <c r="BK171" s="213">
        <f t="shared" si="9"/>
        <v>0</v>
      </c>
      <c r="BL171" s="17" t="s">
        <v>496</v>
      </c>
      <c r="BM171" s="212" t="s">
        <v>483</v>
      </c>
    </row>
    <row r="172" spans="1:65" s="2" customFormat="1" ht="24.15" customHeight="1">
      <c r="A172" s="34"/>
      <c r="B172" s="35"/>
      <c r="C172" s="237" t="s">
        <v>428</v>
      </c>
      <c r="D172" s="237" t="s">
        <v>271</v>
      </c>
      <c r="E172" s="238" t="s">
        <v>1939</v>
      </c>
      <c r="F172" s="239" t="s">
        <v>1940</v>
      </c>
      <c r="G172" s="240" t="s">
        <v>268</v>
      </c>
      <c r="H172" s="241">
        <v>1</v>
      </c>
      <c r="I172" s="242"/>
      <c r="J172" s="243">
        <f t="shared" si="0"/>
        <v>0</v>
      </c>
      <c r="K172" s="244"/>
      <c r="L172" s="245"/>
      <c r="M172" s="246" t="s">
        <v>1</v>
      </c>
      <c r="N172" s="247" t="s">
        <v>40</v>
      </c>
      <c r="O172" s="75"/>
      <c r="P172" s="210">
        <f t="shared" si="1"/>
        <v>0</v>
      </c>
      <c r="Q172" s="210">
        <v>0</v>
      </c>
      <c r="R172" s="210">
        <f t="shared" si="2"/>
        <v>0</v>
      </c>
      <c r="S172" s="210">
        <v>0</v>
      </c>
      <c r="T172" s="211">
        <f t="shared" si="3"/>
        <v>0</v>
      </c>
      <c r="U172" s="34"/>
      <c r="V172" s="34"/>
      <c r="W172" s="34"/>
      <c r="X172" s="34"/>
      <c r="Y172" s="34"/>
      <c r="Z172" s="34"/>
      <c r="AA172" s="34"/>
      <c r="AB172" s="34"/>
      <c r="AC172" s="34"/>
      <c r="AD172" s="34"/>
      <c r="AE172" s="34"/>
      <c r="AR172" s="212" t="s">
        <v>1920</v>
      </c>
      <c r="AT172" s="212" t="s">
        <v>271</v>
      </c>
      <c r="AU172" s="212" t="s">
        <v>87</v>
      </c>
      <c r="AY172" s="17" t="s">
        <v>207</v>
      </c>
      <c r="BE172" s="213">
        <f t="shared" si="4"/>
        <v>0</v>
      </c>
      <c r="BF172" s="213">
        <f t="shared" si="5"/>
        <v>0</v>
      </c>
      <c r="BG172" s="213">
        <f t="shared" si="6"/>
        <v>0</v>
      </c>
      <c r="BH172" s="213">
        <f t="shared" si="7"/>
        <v>0</v>
      </c>
      <c r="BI172" s="213">
        <f t="shared" si="8"/>
        <v>0</v>
      </c>
      <c r="BJ172" s="17" t="s">
        <v>87</v>
      </c>
      <c r="BK172" s="213">
        <f t="shared" si="9"/>
        <v>0</v>
      </c>
      <c r="BL172" s="17" t="s">
        <v>496</v>
      </c>
      <c r="BM172" s="212" t="s">
        <v>485</v>
      </c>
    </row>
    <row r="173" spans="1:65" s="2" customFormat="1" ht="16.5" customHeight="1">
      <c r="A173" s="34"/>
      <c r="B173" s="35"/>
      <c r="C173" s="237" t="s">
        <v>388</v>
      </c>
      <c r="D173" s="237" t="s">
        <v>271</v>
      </c>
      <c r="E173" s="238" t="s">
        <v>1941</v>
      </c>
      <c r="F173" s="239" t="s">
        <v>1942</v>
      </c>
      <c r="G173" s="240" t="s">
        <v>268</v>
      </c>
      <c r="H173" s="241">
        <v>1</v>
      </c>
      <c r="I173" s="242"/>
      <c r="J173" s="243">
        <f t="shared" si="0"/>
        <v>0</v>
      </c>
      <c r="K173" s="244"/>
      <c r="L173" s="245"/>
      <c r="M173" s="246" t="s">
        <v>1</v>
      </c>
      <c r="N173" s="247" t="s">
        <v>40</v>
      </c>
      <c r="O173" s="75"/>
      <c r="P173" s="210">
        <f t="shared" si="1"/>
        <v>0</v>
      </c>
      <c r="Q173" s="210">
        <v>0</v>
      </c>
      <c r="R173" s="210">
        <f t="shared" si="2"/>
        <v>0</v>
      </c>
      <c r="S173" s="210">
        <v>0</v>
      </c>
      <c r="T173" s="211">
        <f t="shared" si="3"/>
        <v>0</v>
      </c>
      <c r="U173" s="34"/>
      <c r="V173" s="34"/>
      <c r="W173" s="34"/>
      <c r="X173" s="34"/>
      <c r="Y173" s="34"/>
      <c r="Z173" s="34"/>
      <c r="AA173" s="34"/>
      <c r="AB173" s="34"/>
      <c r="AC173" s="34"/>
      <c r="AD173" s="34"/>
      <c r="AE173" s="34"/>
      <c r="AR173" s="212" t="s">
        <v>1920</v>
      </c>
      <c r="AT173" s="212" t="s">
        <v>271</v>
      </c>
      <c r="AU173" s="212" t="s">
        <v>87</v>
      </c>
      <c r="AY173" s="17" t="s">
        <v>207</v>
      </c>
      <c r="BE173" s="213">
        <f t="shared" si="4"/>
        <v>0</v>
      </c>
      <c r="BF173" s="213">
        <f t="shared" si="5"/>
        <v>0</v>
      </c>
      <c r="BG173" s="213">
        <f t="shared" si="6"/>
        <v>0</v>
      </c>
      <c r="BH173" s="213">
        <f t="shared" si="7"/>
        <v>0</v>
      </c>
      <c r="BI173" s="213">
        <f t="shared" si="8"/>
        <v>0</v>
      </c>
      <c r="BJ173" s="17" t="s">
        <v>87</v>
      </c>
      <c r="BK173" s="213">
        <f t="shared" si="9"/>
        <v>0</v>
      </c>
      <c r="BL173" s="17" t="s">
        <v>496</v>
      </c>
      <c r="BM173" s="212" t="s">
        <v>488</v>
      </c>
    </row>
    <row r="174" spans="1:65" s="2" customFormat="1" ht="33" customHeight="1">
      <c r="A174" s="34"/>
      <c r="B174" s="35"/>
      <c r="C174" s="200" t="s">
        <v>433</v>
      </c>
      <c r="D174" s="200" t="s">
        <v>209</v>
      </c>
      <c r="E174" s="201" t="s">
        <v>1943</v>
      </c>
      <c r="F174" s="202" t="s">
        <v>1944</v>
      </c>
      <c r="G174" s="203" t="s">
        <v>268</v>
      </c>
      <c r="H174" s="204">
        <v>45</v>
      </c>
      <c r="I174" s="205"/>
      <c r="J174" s="206">
        <f t="shared" si="0"/>
        <v>0</v>
      </c>
      <c r="K174" s="207"/>
      <c r="L174" s="39"/>
      <c r="M174" s="208" t="s">
        <v>1</v>
      </c>
      <c r="N174" s="209" t="s">
        <v>40</v>
      </c>
      <c r="O174" s="75"/>
      <c r="P174" s="210">
        <f t="shared" si="1"/>
        <v>0</v>
      </c>
      <c r="Q174" s="210">
        <v>0</v>
      </c>
      <c r="R174" s="210">
        <f t="shared" si="2"/>
        <v>0</v>
      </c>
      <c r="S174" s="210">
        <v>0</v>
      </c>
      <c r="T174" s="211">
        <f t="shared" si="3"/>
        <v>0</v>
      </c>
      <c r="U174" s="34"/>
      <c r="V174" s="34"/>
      <c r="W174" s="34"/>
      <c r="X174" s="34"/>
      <c r="Y174" s="34"/>
      <c r="Z174" s="34"/>
      <c r="AA174" s="34"/>
      <c r="AB174" s="34"/>
      <c r="AC174" s="34"/>
      <c r="AD174" s="34"/>
      <c r="AE174" s="34"/>
      <c r="AR174" s="212" t="s">
        <v>496</v>
      </c>
      <c r="AT174" s="212" t="s">
        <v>209</v>
      </c>
      <c r="AU174" s="212" t="s">
        <v>87</v>
      </c>
      <c r="AY174" s="17" t="s">
        <v>207</v>
      </c>
      <c r="BE174" s="213">
        <f t="shared" si="4"/>
        <v>0</v>
      </c>
      <c r="BF174" s="213">
        <f t="shared" si="5"/>
        <v>0</v>
      </c>
      <c r="BG174" s="213">
        <f t="shared" si="6"/>
        <v>0</v>
      </c>
      <c r="BH174" s="213">
        <f t="shared" si="7"/>
        <v>0</v>
      </c>
      <c r="BI174" s="213">
        <f t="shared" si="8"/>
        <v>0</v>
      </c>
      <c r="BJ174" s="17" t="s">
        <v>87</v>
      </c>
      <c r="BK174" s="213">
        <f t="shared" si="9"/>
        <v>0</v>
      </c>
      <c r="BL174" s="17" t="s">
        <v>496</v>
      </c>
      <c r="BM174" s="212" t="s">
        <v>493</v>
      </c>
    </row>
    <row r="175" spans="1:65" s="2" customFormat="1" ht="24.15" customHeight="1">
      <c r="A175" s="34"/>
      <c r="B175" s="35"/>
      <c r="C175" s="237" t="s">
        <v>338</v>
      </c>
      <c r="D175" s="237" t="s">
        <v>271</v>
      </c>
      <c r="E175" s="238" t="s">
        <v>1945</v>
      </c>
      <c r="F175" s="239" t="s">
        <v>1946</v>
      </c>
      <c r="G175" s="240" t="s">
        <v>268</v>
      </c>
      <c r="H175" s="241">
        <v>45</v>
      </c>
      <c r="I175" s="242"/>
      <c r="J175" s="243">
        <f t="shared" si="0"/>
        <v>0</v>
      </c>
      <c r="K175" s="244"/>
      <c r="L175" s="245"/>
      <c r="M175" s="246" t="s">
        <v>1</v>
      </c>
      <c r="N175" s="247" t="s">
        <v>40</v>
      </c>
      <c r="O175" s="75"/>
      <c r="P175" s="210">
        <f t="shared" si="1"/>
        <v>0</v>
      </c>
      <c r="Q175" s="210">
        <v>0</v>
      </c>
      <c r="R175" s="210">
        <f t="shared" si="2"/>
        <v>0</v>
      </c>
      <c r="S175" s="210">
        <v>0</v>
      </c>
      <c r="T175" s="211">
        <f t="shared" si="3"/>
        <v>0</v>
      </c>
      <c r="U175" s="34"/>
      <c r="V175" s="34"/>
      <c r="W175" s="34"/>
      <c r="X175" s="34"/>
      <c r="Y175" s="34"/>
      <c r="Z175" s="34"/>
      <c r="AA175" s="34"/>
      <c r="AB175" s="34"/>
      <c r="AC175" s="34"/>
      <c r="AD175" s="34"/>
      <c r="AE175" s="34"/>
      <c r="AR175" s="212" t="s">
        <v>1920</v>
      </c>
      <c r="AT175" s="212" t="s">
        <v>271</v>
      </c>
      <c r="AU175" s="212" t="s">
        <v>87</v>
      </c>
      <c r="AY175" s="17" t="s">
        <v>207</v>
      </c>
      <c r="BE175" s="213">
        <f t="shared" si="4"/>
        <v>0</v>
      </c>
      <c r="BF175" s="213">
        <f t="shared" si="5"/>
        <v>0</v>
      </c>
      <c r="BG175" s="213">
        <f t="shared" si="6"/>
        <v>0</v>
      </c>
      <c r="BH175" s="213">
        <f t="shared" si="7"/>
        <v>0</v>
      </c>
      <c r="BI175" s="213">
        <f t="shared" si="8"/>
        <v>0</v>
      </c>
      <c r="BJ175" s="17" t="s">
        <v>87</v>
      </c>
      <c r="BK175" s="213">
        <f t="shared" si="9"/>
        <v>0</v>
      </c>
      <c r="BL175" s="17" t="s">
        <v>496</v>
      </c>
      <c r="BM175" s="212" t="s">
        <v>496</v>
      </c>
    </row>
    <row r="176" spans="1:65" s="2" customFormat="1" ht="16.5" customHeight="1">
      <c r="A176" s="34"/>
      <c r="B176" s="35"/>
      <c r="C176" s="237" t="s">
        <v>439</v>
      </c>
      <c r="D176" s="237" t="s">
        <v>271</v>
      </c>
      <c r="E176" s="238" t="s">
        <v>1947</v>
      </c>
      <c r="F176" s="239" t="s">
        <v>1948</v>
      </c>
      <c r="G176" s="240" t="s">
        <v>268</v>
      </c>
      <c r="H176" s="241">
        <v>45</v>
      </c>
      <c r="I176" s="242"/>
      <c r="J176" s="243">
        <f t="shared" si="0"/>
        <v>0</v>
      </c>
      <c r="K176" s="244"/>
      <c r="L176" s="245"/>
      <c r="M176" s="246" t="s">
        <v>1</v>
      </c>
      <c r="N176" s="247" t="s">
        <v>40</v>
      </c>
      <c r="O176" s="75"/>
      <c r="P176" s="210">
        <f t="shared" si="1"/>
        <v>0</v>
      </c>
      <c r="Q176" s="210">
        <v>0</v>
      </c>
      <c r="R176" s="210">
        <f t="shared" si="2"/>
        <v>0</v>
      </c>
      <c r="S176" s="210">
        <v>0</v>
      </c>
      <c r="T176" s="211">
        <f t="shared" si="3"/>
        <v>0</v>
      </c>
      <c r="U176" s="34"/>
      <c r="V176" s="34"/>
      <c r="W176" s="34"/>
      <c r="X176" s="34"/>
      <c r="Y176" s="34"/>
      <c r="Z176" s="34"/>
      <c r="AA176" s="34"/>
      <c r="AB176" s="34"/>
      <c r="AC176" s="34"/>
      <c r="AD176" s="34"/>
      <c r="AE176" s="34"/>
      <c r="AR176" s="212" t="s">
        <v>1920</v>
      </c>
      <c r="AT176" s="212" t="s">
        <v>271</v>
      </c>
      <c r="AU176" s="212" t="s">
        <v>87</v>
      </c>
      <c r="AY176" s="17" t="s">
        <v>207</v>
      </c>
      <c r="BE176" s="213">
        <f t="shared" si="4"/>
        <v>0</v>
      </c>
      <c r="BF176" s="213">
        <f t="shared" si="5"/>
        <v>0</v>
      </c>
      <c r="BG176" s="213">
        <f t="shared" si="6"/>
        <v>0</v>
      </c>
      <c r="BH176" s="213">
        <f t="shared" si="7"/>
        <v>0</v>
      </c>
      <c r="BI176" s="213">
        <f t="shared" si="8"/>
        <v>0</v>
      </c>
      <c r="BJ176" s="17" t="s">
        <v>87</v>
      </c>
      <c r="BK176" s="213">
        <f t="shared" si="9"/>
        <v>0</v>
      </c>
      <c r="BL176" s="17" t="s">
        <v>496</v>
      </c>
      <c r="BM176" s="212" t="s">
        <v>500</v>
      </c>
    </row>
    <row r="177" spans="1:65" s="2" customFormat="1" ht="24.15" customHeight="1">
      <c r="A177" s="34"/>
      <c r="B177" s="35"/>
      <c r="C177" s="200" t="s">
        <v>393</v>
      </c>
      <c r="D177" s="200" t="s">
        <v>209</v>
      </c>
      <c r="E177" s="201" t="s">
        <v>1949</v>
      </c>
      <c r="F177" s="202" t="s">
        <v>1950</v>
      </c>
      <c r="G177" s="203" t="s">
        <v>325</v>
      </c>
      <c r="H177" s="204">
        <v>50</v>
      </c>
      <c r="I177" s="205"/>
      <c r="J177" s="206">
        <f t="shared" si="0"/>
        <v>0</v>
      </c>
      <c r="K177" s="207"/>
      <c r="L177" s="39"/>
      <c r="M177" s="208" t="s">
        <v>1</v>
      </c>
      <c r="N177" s="209" t="s">
        <v>40</v>
      </c>
      <c r="O177" s="75"/>
      <c r="P177" s="210">
        <f t="shared" si="1"/>
        <v>0</v>
      </c>
      <c r="Q177" s="210">
        <v>0</v>
      </c>
      <c r="R177" s="210">
        <f t="shared" si="2"/>
        <v>0</v>
      </c>
      <c r="S177" s="210">
        <v>0</v>
      </c>
      <c r="T177" s="211">
        <f t="shared" si="3"/>
        <v>0</v>
      </c>
      <c r="U177" s="34"/>
      <c r="V177" s="34"/>
      <c r="W177" s="34"/>
      <c r="X177" s="34"/>
      <c r="Y177" s="34"/>
      <c r="Z177" s="34"/>
      <c r="AA177" s="34"/>
      <c r="AB177" s="34"/>
      <c r="AC177" s="34"/>
      <c r="AD177" s="34"/>
      <c r="AE177" s="34"/>
      <c r="AR177" s="212" t="s">
        <v>496</v>
      </c>
      <c r="AT177" s="212" t="s">
        <v>209</v>
      </c>
      <c r="AU177" s="212" t="s">
        <v>87</v>
      </c>
      <c r="AY177" s="17" t="s">
        <v>207</v>
      </c>
      <c r="BE177" s="213">
        <f t="shared" si="4"/>
        <v>0</v>
      </c>
      <c r="BF177" s="213">
        <f t="shared" si="5"/>
        <v>0</v>
      </c>
      <c r="BG177" s="213">
        <f t="shared" si="6"/>
        <v>0</v>
      </c>
      <c r="BH177" s="213">
        <f t="shared" si="7"/>
        <v>0</v>
      </c>
      <c r="BI177" s="213">
        <f t="shared" si="8"/>
        <v>0</v>
      </c>
      <c r="BJ177" s="17" t="s">
        <v>87</v>
      </c>
      <c r="BK177" s="213">
        <f t="shared" si="9"/>
        <v>0</v>
      </c>
      <c r="BL177" s="17" t="s">
        <v>496</v>
      </c>
      <c r="BM177" s="212" t="s">
        <v>503</v>
      </c>
    </row>
    <row r="178" spans="1:65" s="2" customFormat="1" ht="16.5" customHeight="1">
      <c r="A178" s="34"/>
      <c r="B178" s="35"/>
      <c r="C178" s="237" t="s">
        <v>444</v>
      </c>
      <c r="D178" s="237" t="s">
        <v>271</v>
      </c>
      <c r="E178" s="238" t="s">
        <v>1951</v>
      </c>
      <c r="F178" s="239" t="s">
        <v>1952</v>
      </c>
      <c r="G178" s="240" t="s">
        <v>325</v>
      </c>
      <c r="H178" s="241">
        <v>50</v>
      </c>
      <c r="I178" s="242"/>
      <c r="J178" s="243">
        <f t="shared" si="0"/>
        <v>0</v>
      </c>
      <c r="K178" s="244"/>
      <c r="L178" s="245"/>
      <c r="M178" s="246" t="s">
        <v>1</v>
      </c>
      <c r="N178" s="247" t="s">
        <v>40</v>
      </c>
      <c r="O178" s="75"/>
      <c r="P178" s="210">
        <f t="shared" si="1"/>
        <v>0</v>
      </c>
      <c r="Q178" s="210">
        <v>0</v>
      </c>
      <c r="R178" s="210">
        <f t="shared" si="2"/>
        <v>0</v>
      </c>
      <c r="S178" s="210">
        <v>0</v>
      </c>
      <c r="T178" s="211">
        <f t="shared" si="3"/>
        <v>0</v>
      </c>
      <c r="U178" s="34"/>
      <c r="V178" s="34"/>
      <c r="W178" s="34"/>
      <c r="X178" s="34"/>
      <c r="Y178" s="34"/>
      <c r="Z178" s="34"/>
      <c r="AA178" s="34"/>
      <c r="AB178" s="34"/>
      <c r="AC178" s="34"/>
      <c r="AD178" s="34"/>
      <c r="AE178" s="34"/>
      <c r="AR178" s="212" t="s">
        <v>1920</v>
      </c>
      <c r="AT178" s="212" t="s">
        <v>271</v>
      </c>
      <c r="AU178" s="212" t="s">
        <v>87</v>
      </c>
      <c r="AY178" s="17" t="s">
        <v>207</v>
      </c>
      <c r="BE178" s="213">
        <f t="shared" si="4"/>
        <v>0</v>
      </c>
      <c r="BF178" s="213">
        <f t="shared" si="5"/>
        <v>0</v>
      </c>
      <c r="BG178" s="213">
        <f t="shared" si="6"/>
        <v>0</v>
      </c>
      <c r="BH178" s="213">
        <f t="shared" si="7"/>
        <v>0</v>
      </c>
      <c r="BI178" s="213">
        <f t="shared" si="8"/>
        <v>0</v>
      </c>
      <c r="BJ178" s="17" t="s">
        <v>87</v>
      </c>
      <c r="BK178" s="213">
        <f t="shared" si="9"/>
        <v>0</v>
      </c>
      <c r="BL178" s="17" t="s">
        <v>496</v>
      </c>
      <c r="BM178" s="212" t="s">
        <v>1214</v>
      </c>
    </row>
    <row r="179" spans="1:65" s="2" customFormat="1" ht="24.15" customHeight="1">
      <c r="A179" s="34"/>
      <c r="B179" s="35"/>
      <c r="C179" s="200" t="s">
        <v>397</v>
      </c>
      <c r="D179" s="200" t="s">
        <v>209</v>
      </c>
      <c r="E179" s="201" t="s">
        <v>1953</v>
      </c>
      <c r="F179" s="202" t="s">
        <v>1954</v>
      </c>
      <c r="G179" s="203" t="s">
        <v>325</v>
      </c>
      <c r="H179" s="204">
        <v>130</v>
      </c>
      <c r="I179" s="205"/>
      <c r="J179" s="206">
        <f t="shared" si="0"/>
        <v>0</v>
      </c>
      <c r="K179" s="207"/>
      <c r="L179" s="39"/>
      <c r="M179" s="208" t="s">
        <v>1</v>
      </c>
      <c r="N179" s="209" t="s">
        <v>40</v>
      </c>
      <c r="O179" s="75"/>
      <c r="P179" s="210">
        <f t="shared" si="1"/>
        <v>0</v>
      </c>
      <c r="Q179" s="210">
        <v>0</v>
      </c>
      <c r="R179" s="210">
        <f t="shared" si="2"/>
        <v>0</v>
      </c>
      <c r="S179" s="210">
        <v>0</v>
      </c>
      <c r="T179" s="211">
        <f t="shared" si="3"/>
        <v>0</v>
      </c>
      <c r="U179" s="34"/>
      <c r="V179" s="34"/>
      <c r="W179" s="34"/>
      <c r="X179" s="34"/>
      <c r="Y179" s="34"/>
      <c r="Z179" s="34"/>
      <c r="AA179" s="34"/>
      <c r="AB179" s="34"/>
      <c r="AC179" s="34"/>
      <c r="AD179" s="34"/>
      <c r="AE179" s="34"/>
      <c r="AR179" s="212" t="s">
        <v>496</v>
      </c>
      <c r="AT179" s="212" t="s">
        <v>209</v>
      </c>
      <c r="AU179" s="212" t="s">
        <v>87</v>
      </c>
      <c r="AY179" s="17" t="s">
        <v>207</v>
      </c>
      <c r="BE179" s="213">
        <f t="shared" si="4"/>
        <v>0</v>
      </c>
      <c r="BF179" s="213">
        <f t="shared" si="5"/>
        <v>0</v>
      </c>
      <c r="BG179" s="213">
        <f t="shared" si="6"/>
        <v>0</v>
      </c>
      <c r="BH179" s="213">
        <f t="shared" si="7"/>
        <v>0</v>
      </c>
      <c r="BI179" s="213">
        <f t="shared" si="8"/>
        <v>0</v>
      </c>
      <c r="BJ179" s="17" t="s">
        <v>87</v>
      </c>
      <c r="BK179" s="213">
        <f t="shared" si="9"/>
        <v>0</v>
      </c>
      <c r="BL179" s="17" t="s">
        <v>496</v>
      </c>
      <c r="BM179" s="212" t="s">
        <v>1217</v>
      </c>
    </row>
    <row r="180" spans="1:65" s="2" customFormat="1" ht="16.5" customHeight="1">
      <c r="A180" s="34"/>
      <c r="B180" s="35"/>
      <c r="C180" s="237" t="s">
        <v>448</v>
      </c>
      <c r="D180" s="237" t="s">
        <v>271</v>
      </c>
      <c r="E180" s="238" t="s">
        <v>1955</v>
      </c>
      <c r="F180" s="239" t="s">
        <v>1956</v>
      </c>
      <c r="G180" s="240" t="s">
        <v>325</v>
      </c>
      <c r="H180" s="241">
        <v>130</v>
      </c>
      <c r="I180" s="242"/>
      <c r="J180" s="243">
        <f t="shared" si="0"/>
        <v>0</v>
      </c>
      <c r="K180" s="244"/>
      <c r="L180" s="245"/>
      <c r="M180" s="246" t="s">
        <v>1</v>
      </c>
      <c r="N180" s="247" t="s">
        <v>40</v>
      </c>
      <c r="O180" s="75"/>
      <c r="P180" s="210">
        <f t="shared" si="1"/>
        <v>0</v>
      </c>
      <c r="Q180" s="210">
        <v>0</v>
      </c>
      <c r="R180" s="210">
        <f t="shared" si="2"/>
        <v>0</v>
      </c>
      <c r="S180" s="210">
        <v>0</v>
      </c>
      <c r="T180" s="211">
        <f t="shared" si="3"/>
        <v>0</v>
      </c>
      <c r="U180" s="34"/>
      <c r="V180" s="34"/>
      <c r="W180" s="34"/>
      <c r="X180" s="34"/>
      <c r="Y180" s="34"/>
      <c r="Z180" s="34"/>
      <c r="AA180" s="34"/>
      <c r="AB180" s="34"/>
      <c r="AC180" s="34"/>
      <c r="AD180" s="34"/>
      <c r="AE180" s="34"/>
      <c r="AR180" s="212" t="s">
        <v>1920</v>
      </c>
      <c r="AT180" s="212" t="s">
        <v>271</v>
      </c>
      <c r="AU180" s="212" t="s">
        <v>87</v>
      </c>
      <c r="AY180" s="17" t="s">
        <v>207</v>
      </c>
      <c r="BE180" s="213">
        <f t="shared" si="4"/>
        <v>0</v>
      </c>
      <c r="BF180" s="213">
        <f t="shared" si="5"/>
        <v>0</v>
      </c>
      <c r="BG180" s="213">
        <f t="shared" si="6"/>
        <v>0</v>
      </c>
      <c r="BH180" s="213">
        <f t="shared" si="7"/>
        <v>0</v>
      </c>
      <c r="BI180" s="213">
        <f t="shared" si="8"/>
        <v>0</v>
      </c>
      <c r="BJ180" s="17" t="s">
        <v>87</v>
      </c>
      <c r="BK180" s="213">
        <f t="shared" si="9"/>
        <v>0</v>
      </c>
      <c r="BL180" s="17" t="s">
        <v>496</v>
      </c>
      <c r="BM180" s="212" t="s">
        <v>1220</v>
      </c>
    </row>
    <row r="181" spans="1:65" s="2" customFormat="1" ht="24.15" customHeight="1">
      <c r="A181" s="34"/>
      <c r="B181" s="35"/>
      <c r="C181" s="200" t="s">
        <v>400</v>
      </c>
      <c r="D181" s="200" t="s">
        <v>209</v>
      </c>
      <c r="E181" s="201" t="s">
        <v>1957</v>
      </c>
      <c r="F181" s="202" t="s">
        <v>1958</v>
      </c>
      <c r="G181" s="203" t="s">
        <v>325</v>
      </c>
      <c r="H181" s="204">
        <v>140</v>
      </c>
      <c r="I181" s="205"/>
      <c r="J181" s="206">
        <f t="shared" si="0"/>
        <v>0</v>
      </c>
      <c r="K181" s="207"/>
      <c r="L181" s="39"/>
      <c r="M181" s="208" t="s">
        <v>1</v>
      </c>
      <c r="N181" s="209" t="s">
        <v>40</v>
      </c>
      <c r="O181" s="75"/>
      <c r="P181" s="210">
        <f t="shared" si="1"/>
        <v>0</v>
      </c>
      <c r="Q181" s="210">
        <v>0</v>
      </c>
      <c r="R181" s="210">
        <f t="shared" si="2"/>
        <v>0</v>
      </c>
      <c r="S181" s="210">
        <v>0</v>
      </c>
      <c r="T181" s="211">
        <f t="shared" si="3"/>
        <v>0</v>
      </c>
      <c r="U181" s="34"/>
      <c r="V181" s="34"/>
      <c r="W181" s="34"/>
      <c r="X181" s="34"/>
      <c r="Y181" s="34"/>
      <c r="Z181" s="34"/>
      <c r="AA181" s="34"/>
      <c r="AB181" s="34"/>
      <c r="AC181" s="34"/>
      <c r="AD181" s="34"/>
      <c r="AE181" s="34"/>
      <c r="AR181" s="212" t="s">
        <v>496</v>
      </c>
      <c r="AT181" s="212" t="s">
        <v>209</v>
      </c>
      <c r="AU181" s="212" t="s">
        <v>87</v>
      </c>
      <c r="AY181" s="17" t="s">
        <v>207</v>
      </c>
      <c r="BE181" s="213">
        <f t="shared" si="4"/>
        <v>0</v>
      </c>
      <c r="BF181" s="213">
        <f t="shared" si="5"/>
        <v>0</v>
      </c>
      <c r="BG181" s="213">
        <f t="shared" si="6"/>
        <v>0</v>
      </c>
      <c r="BH181" s="213">
        <f t="shared" si="7"/>
        <v>0</v>
      </c>
      <c r="BI181" s="213">
        <f t="shared" si="8"/>
        <v>0</v>
      </c>
      <c r="BJ181" s="17" t="s">
        <v>87</v>
      </c>
      <c r="BK181" s="213">
        <f t="shared" si="9"/>
        <v>0</v>
      </c>
      <c r="BL181" s="17" t="s">
        <v>496</v>
      </c>
      <c r="BM181" s="212" t="s">
        <v>1223</v>
      </c>
    </row>
    <row r="182" spans="1:65" s="2" customFormat="1" ht="37.799999999999997" customHeight="1">
      <c r="A182" s="34"/>
      <c r="B182" s="35"/>
      <c r="C182" s="237" t="s">
        <v>451</v>
      </c>
      <c r="D182" s="237" t="s">
        <v>271</v>
      </c>
      <c r="E182" s="238" t="s">
        <v>1959</v>
      </c>
      <c r="F182" s="239" t="s">
        <v>1960</v>
      </c>
      <c r="G182" s="240" t="s">
        <v>325</v>
      </c>
      <c r="H182" s="241">
        <v>140</v>
      </c>
      <c r="I182" s="242"/>
      <c r="J182" s="243">
        <f t="shared" si="0"/>
        <v>0</v>
      </c>
      <c r="K182" s="244"/>
      <c r="L182" s="245"/>
      <c r="M182" s="246" t="s">
        <v>1</v>
      </c>
      <c r="N182" s="247" t="s">
        <v>40</v>
      </c>
      <c r="O182" s="75"/>
      <c r="P182" s="210">
        <f t="shared" si="1"/>
        <v>0</v>
      </c>
      <c r="Q182" s="210">
        <v>0</v>
      </c>
      <c r="R182" s="210">
        <f t="shared" si="2"/>
        <v>0</v>
      </c>
      <c r="S182" s="210">
        <v>0</v>
      </c>
      <c r="T182" s="211">
        <f t="shared" si="3"/>
        <v>0</v>
      </c>
      <c r="U182" s="34"/>
      <c r="V182" s="34"/>
      <c r="W182" s="34"/>
      <c r="X182" s="34"/>
      <c r="Y182" s="34"/>
      <c r="Z182" s="34"/>
      <c r="AA182" s="34"/>
      <c r="AB182" s="34"/>
      <c r="AC182" s="34"/>
      <c r="AD182" s="34"/>
      <c r="AE182" s="34"/>
      <c r="AR182" s="212" t="s">
        <v>1920</v>
      </c>
      <c r="AT182" s="212" t="s">
        <v>271</v>
      </c>
      <c r="AU182" s="212" t="s">
        <v>87</v>
      </c>
      <c r="AY182" s="17" t="s">
        <v>207</v>
      </c>
      <c r="BE182" s="213">
        <f t="shared" si="4"/>
        <v>0</v>
      </c>
      <c r="BF182" s="213">
        <f t="shared" si="5"/>
        <v>0</v>
      </c>
      <c r="BG182" s="213">
        <f t="shared" si="6"/>
        <v>0</v>
      </c>
      <c r="BH182" s="213">
        <f t="shared" si="7"/>
        <v>0</v>
      </c>
      <c r="BI182" s="213">
        <f t="shared" si="8"/>
        <v>0</v>
      </c>
      <c r="BJ182" s="17" t="s">
        <v>87</v>
      </c>
      <c r="BK182" s="213">
        <f t="shared" si="9"/>
        <v>0</v>
      </c>
      <c r="BL182" s="17" t="s">
        <v>496</v>
      </c>
      <c r="BM182" s="212" t="s">
        <v>1226</v>
      </c>
    </row>
    <row r="183" spans="1:65" s="2" customFormat="1" ht="24.15" customHeight="1">
      <c r="A183" s="34"/>
      <c r="B183" s="35"/>
      <c r="C183" s="200" t="s">
        <v>403</v>
      </c>
      <c r="D183" s="200" t="s">
        <v>209</v>
      </c>
      <c r="E183" s="201" t="s">
        <v>1961</v>
      </c>
      <c r="F183" s="202" t="s">
        <v>1962</v>
      </c>
      <c r="G183" s="203" t="s">
        <v>325</v>
      </c>
      <c r="H183" s="204">
        <v>25</v>
      </c>
      <c r="I183" s="205"/>
      <c r="J183" s="206">
        <f t="shared" si="0"/>
        <v>0</v>
      </c>
      <c r="K183" s="207"/>
      <c r="L183" s="39"/>
      <c r="M183" s="208" t="s">
        <v>1</v>
      </c>
      <c r="N183" s="209" t="s">
        <v>40</v>
      </c>
      <c r="O183" s="75"/>
      <c r="P183" s="210">
        <f t="shared" si="1"/>
        <v>0</v>
      </c>
      <c r="Q183" s="210">
        <v>0</v>
      </c>
      <c r="R183" s="210">
        <f t="shared" si="2"/>
        <v>0</v>
      </c>
      <c r="S183" s="210">
        <v>0</v>
      </c>
      <c r="T183" s="211">
        <f t="shared" si="3"/>
        <v>0</v>
      </c>
      <c r="U183" s="34"/>
      <c r="V183" s="34"/>
      <c r="W183" s="34"/>
      <c r="X183" s="34"/>
      <c r="Y183" s="34"/>
      <c r="Z183" s="34"/>
      <c r="AA183" s="34"/>
      <c r="AB183" s="34"/>
      <c r="AC183" s="34"/>
      <c r="AD183" s="34"/>
      <c r="AE183" s="34"/>
      <c r="AR183" s="212" t="s">
        <v>496</v>
      </c>
      <c r="AT183" s="212" t="s">
        <v>209</v>
      </c>
      <c r="AU183" s="212" t="s">
        <v>87</v>
      </c>
      <c r="AY183" s="17" t="s">
        <v>207</v>
      </c>
      <c r="BE183" s="213">
        <f t="shared" si="4"/>
        <v>0</v>
      </c>
      <c r="BF183" s="213">
        <f t="shared" si="5"/>
        <v>0</v>
      </c>
      <c r="BG183" s="213">
        <f t="shared" si="6"/>
        <v>0</v>
      </c>
      <c r="BH183" s="213">
        <f t="shared" si="7"/>
        <v>0</v>
      </c>
      <c r="BI183" s="213">
        <f t="shared" si="8"/>
        <v>0</v>
      </c>
      <c r="BJ183" s="17" t="s">
        <v>87</v>
      </c>
      <c r="BK183" s="213">
        <f t="shared" si="9"/>
        <v>0</v>
      </c>
      <c r="BL183" s="17" t="s">
        <v>496</v>
      </c>
      <c r="BM183" s="212" t="s">
        <v>1229</v>
      </c>
    </row>
    <row r="184" spans="1:65" s="2" customFormat="1" ht="37.799999999999997" customHeight="1">
      <c r="A184" s="34"/>
      <c r="B184" s="35"/>
      <c r="C184" s="237" t="s">
        <v>456</v>
      </c>
      <c r="D184" s="237" t="s">
        <v>271</v>
      </c>
      <c r="E184" s="238" t="s">
        <v>1963</v>
      </c>
      <c r="F184" s="239" t="s">
        <v>1964</v>
      </c>
      <c r="G184" s="240" t="s">
        <v>325</v>
      </c>
      <c r="H184" s="241">
        <v>25</v>
      </c>
      <c r="I184" s="242"/>
      <c r="J184" s="243">
        <f t="shared" si="0"/>
        <v>0</v>
      </c>
      <c r="K184" s="244"/>
      <c r="L184" s="245"/>
      <c r="M184" s="246" t="s">
        <v>1</v>
      </c>
      <c r="N184" s="247" t="s">
        <v>40</v>
      </c>
      <c r="O184" s="75"/>
      <c r="P184" s="210">
        <f t="shared" si="1"/>
        <v>0</v>
      </c>
      <c r="Q184" s="210">
        <v>0</v>
      </c>
      <c r="R184" s="210">
        <f t="shared" si="2"/>
        <v>0</v>
      </c>
      <c r="S184" s="210">
        <v>0</v>
      </c>
      <c r="T184" s="211">
        <f t="shared" si="3"/>
        <v>0</v>
      </c>
      <c r="U184" s="34"/>
      <c r="V184" s="34"/>
      <c r="W184" s="34"/>
      <c r="X184" s="34"/>
      <c r="Y184" s="34"/>
      <c r="Z184" s="34"/>
      <c r="AA184" s="34"/>
      <c r="AB184" s="34"/>
      <c r="AC184" s="34"/>
      <c r="AD184" s="34"/>
      <c r="AE184" s="34"/>
      <c r="AR184" s="212" t="s">
        <v>1920</v>
      </c>
      <c r="AT184" s="212" t="s">
        <v>271</v>
      </c>
      <c r="AU184" s="212" t="s">
        <v>87</v>
      </c>
      <c r="AY184" s="17" t="s">
        <v>207</v>
      </c>
      <c r="BE184" s="213">
        <f t="shared" si="4"/>
        <v>0</v>
      </c>
      <c r="BF184" s="213">
        <f t="shared" si="5"/>
        <v>0</v>
      </c>
      <c r="BG184" s="213">
        <f t="shared" si="6"/>
        <v>0</v>
      </c>
      <c r="BH184" s="213">
        <f t="shared" si="7"/>
        <v>0</v>
      </c>
      <c r="BI184" s="213">
        <f t="shared" si="8"/>
        <v>0</v>
      </c>
      <c r="BJ184" s="17" t="s">
        <v>87</v>
      </c>
      <c r="BK184" s="213">
        <f t="shared" si="9"/>
        <v>0</v>
      </c>
      <c r="BL184" s="17" t="s">
        <v>496</v>
      </c>
      <c r="BM184" s="212" t="s">
        <v>1232</v>
      </c>
    </row>
    <row r="185" spans="1:65" s="2" customFormat="1" ht="24.15" customHeight="1">
      <c r="A185" s="34"/>
      <c r="B185" s="35"/>
      <c r="C185" s="200" t="s">
        <v>406</v>
      </c>
      <c r="D185" s="200" t="s">
        <v>209</v>
      </c>
      <c r="E185" s="201" t="s">
        <v>1965</v>
      </c>
      <c r="F185" s="202" t="s">
        <v>1966</v>
      </c>
      <c r="G185" s="203" t="s">
        <v>325</v>
      </c>
      <c r="H185" s="204">
        <v>25</v>
      </c>
      <c r="I185" s="205"/>
      <c r="J185" s="206">
        <f t="shared" si="0"/>
        <v>0</v>
      </c>
      <c r="K185" s="207"/>
      <c r="L185" s="39"/>
      <c r="M185" s="208" t="s">
        <v>1</v>
      </c>
      <c r="N185" s="209" t="s">
        <v>40</v>
      </c>
      <c r="O185" s="75"/>
      <c r="P185" s="210">
        <f t="shared" si="1"/>
        <v>0</v>
      </c>
      <c r="Q185" s="210">
        <v>0</v>
      </c>
      <c r="R185" s="210">
        <f t="shared" si="2"/>
        <v>0</v>
      </c>
      <c r="S185" s="210">
        <v>0</v>
      </c>
      <c r="T185" s="211">
        <f t="shared" si="3"/>
        <v>0</v>
      </c>
      <c r="U185" s="34"/>
      <c r="V185" s="34"/>
      <c r="W185" s="34"/>
      <c r="X185" s="34"/>
      <c r="Y185" s="34"/>
      <c r="Z185" s="34"/>
      <c r="AA185" s="34"/>
      <c r="AB185" s="34"/>
      <c r="AC185" s="34"/>
      <c r="AD185" s="34"/>
      <c r="AE185" s="34"/>
      <c r="AR185" s="212" t="s">
        <v>496</v>
      </c>
      <c r="AT185" s="212" t="s">
        <v>209</v>
      </c>
      <c r="AU185" s="212" t="s">
        <v>87</v>
      </c>
      <c r="AY185" s="17" t="s">
        <v>207</v>
      </c>
      <c r="BE185" s="213">
        <f t="shared" si="4"/>
        <v>0</v>
      </c>
      <c r="BF185" s="213">
        <f t="shared" si="5"/>
        <v>0</v>
      </c>
      <c r="BG185" s="213">
        <f t="shared" si="6"/>
        <v>0</v>
      </c>
      <c r="BH185" s="213">
        <f t="shared" si="7"/>
        <v>0</v>
      </c>
      <c r="BI185" s="213">
        <f t="shared" si="8"/>
        <v>0</v>
      </c>
      <c r="BJ185" s="17" t="s">
        <v>87</v>
      </c>
      <c r="BK185" s="213">
        <f t="shared" si="9"/>
        <v>0</v>
      </c>
      <c r="BL185" s="17" t="s">
        <v>496</v>
      </c>
      <c r="BM185" s="212" t="s">
        <v>1235</v>
      </c>
    </row>
    <row r="186" spans="1:65" s="2" customFormat="1" ht="49.05" customHeight="1">
      <c r="A186" s="34"/>
      <c r="B186" s="35"/>
      <c r="C186" s="237" t="s">
        <v>461</v>
      </c>
      <c r="D186" s="237" t="s">
        <v>271</v>
      </c>
      <c r="E186" s="238" t="s">
        <v>1967</v>
      </c>
      <c r="F186" s="239" t="s">
        <v>1968</v>
      </c>
      <c r="G186" s="240" t="s">
        <v>325</v>
      </c>
      <c r="H186" s="241">
        <v>25</v>
      </c>
      <c r="I186" s="242"/>
      <c r="J186" s="243">
        <f t="shared" si="0"/>
        <v>0</v>
      </c>
      <c r="K186" s="244"/>
      <c r="L186" s="245"/>
      <c r="M186" s="246" t="s">
        <v>1</v>
      </c>
      <c r="N186" s="247" t="s">
        <v>40</v>
      </c>
      <c r="O186" s="75"/>
      <c r="P186" s="210">
        <f t="shared" si="1"/>
        <v>0</v>
      </c>
      <c r="Q186" s="210">
        <v>0</v>
      </c>
      <c r="R186" s="210">
        <f t="shared" si="2"/>
        <v>0</v>
      </c>
      <c r="S186" s="210">
        <v>0</v>
      </c>
      <c r="T186" s="211">
        <f t="shared" si="3"/>
        <v>0</v>
      </c>
      <c r="U186" s="34"/>
      <c r="V186" s="34"/>
      <c r="W186" s="34"/>
      <c r="X186" s="34"/>
      <c r="Y186" s="34"/>
      <c r="Z186" s="34"/>
      <c r="AA186" s="34"/>
      <c r="AB186" s="34"/>
      <c r="AC186" s="34"/>
      <c r="AD186" s="34"/>
      <c r="AE186" s="34"/>
      <c r="AR186" s="212" t="s">
        <v>1920</v>
      </c>
      <c r="AT186" s="212" t="s">
        <v>271</v>
      </c>
      <c r="AU186" s="212" t="s">
        <v>87</v>
      </c>
      <c r="AY186" s="17" t="s">
        <v>207</v>
      </c>
      <c r="BE186" s="213">
        <f t="shared" si="4"/>
        <v>0</v>
      </c>
      <c r="BF186" s="213">
        <f t="shared" si="5"/>
        <v>0</v>
      </c>
      <c r="BG186" s="213">
        <f t="shared" si="6"/>
        <v>0</v>
      </c>
      <c r="BH186" s="213">
        <f t="shared" si="7"/>
        <v>0</v>
      </c>
      <c r="BI186" s="213">
        <f t="shared" si="8"/>
        <v>0</v>
      </c>
      <c r="BJ186" s="17" t="s">
        <v>87</v>
      </c>
      <c r="BK186" s="213">
        <f t="shared" si="9"/>
        <v>0</v>
      </c>
      <c r="BL186" s="17" t="s">
        <v>496</v>
      </c>
      <c r="BM186" s="212" t="s">
        <v>1238</v>
      </c>
    </row>
    <row r="187" spans="1:65" s="2" customFormat="1" ht="24.15" customHeight="1">
      <c r="A187" s="34"/>
      <c r="B187" s="35"/>
      <c r="C187" s="200" t="s">
        <v>409</v>
      </c>
      <c r="D187" s="200" t="s">
        <v>209</v>
      </c>
      <c r="E187" s="201" t="s">
        <v>1969</v>
      </c>
      <c r="F187" s="202" t="s">
        <v>1970</v>
      </c>
      <c r="G187" s="203" t="s">
        <v>268</v>
      </c>
      <c r="H187" s="204">
        <v>104</v>
      </c>
      <c r="I187" s="205"/>
      <c r="J187" s="206">
        <f t="shared" si="0"/>
        <v>0</v>
      </c>
      <c r="K187" s="207"/>
      <c r="L187" s="39"/>
      <c r="M187" s="208" t="s">
        <v>1</v>
      </c>
      <c r="N187" s="209" t="s">
        <v>40</v>
      </c>
      <c r="O187" s="75"/>
      <c r="P187" s="210">
        <f t="shared" si="1"/>
        <v>0</v>
      </c>
      <c r="Q187" s="210">
        <v>0</v>
      </c>
      <c r="R187" s="210">
        <f t="shared" si="2"/>
        <v>0</v>
      </c>
      <c r="S187" s="210">
        <v>0</v>
      </c>
      <c r="T187" s="211">
        <f t="shared" si="3"/>
        <v>0</v>
      </c>
      <c r="U187" s="34"/>
      <c r="V187" s="34"/>
      <c r="W187" s="34"/>
      <c r="X187" s="34"/>
      <c r="Y187" s="34"/>
      <c r="Z187" s="34"/>
      <c r="AA187" s="34"/>
      <c r="AB187" s="34"/>
      <c r="AC187" s="34"/>
      <c r="AD187" s="34"/>
      <c r="AE187" s="34"/>
      <c r="AR187" s="212" t="s">
        <v>496</v>
      </c>
      <c r="AT187" s="212" t="s">
        <v>209</v>
      </c>
      <c r="AU187" s="212" t="s">
        <v>87</v>
      </c>
      <c r="AY187" s="17" t="s">
        <v>207</v>
      </c>
      <c r="BE187" s="213">
        <f t="shared" si="4"/>
        <v>0</v>
      </c>
      <c r="BF187" s="213">
        <f t="shared" si="5"/>
        <v>0</v>
      </c>
      <c r="BG187" s="213">
        <f t="shared" si="6"/>
        <v>0</v>
      </c>
      <c r="BH187" s="213">
        <f t="shared" si="7"/>
        <v>0</v>
      </c>
      <c r="BI187" s="213">
        <f t="shared" si="8"/>
        <v>0</v>
      </c>
      <c r="BJ187" s="17" t="s">
        <v>87</v>
      </c>
      <c r="BK187" s="213">
        <f t="shared" si="9"/>
        <v>0</v>
      </c>
      <c r="BL187" s="17" t="s">
        <v>496</v>
      </c>
      <c r="BM187" s="212" t="s">
        <v>1241</v>
      </c>
    </row>
    <row r="188" spans="1:65" s="2" customFormat="1" ht="24.15" customHeight="1">
      <c r="A188" s="34"/>
      <c r="B188" s="35"/>
      <c r="C188" s="200" t="s">
        <v>466</v>
      </c>
      <c r="D188" s="200" t="s">
        <v>209</v>
      </c>
      <c r="E188" s="201" t="s">
        <v>1971</v>
      </c>
      <c r="F188" s="202" t="s">
        <v>1972</v>
      </c>
      <c r="G188" s="203" t="s">
        <v>268</v>
      </c>
      <c r="H188" s="204">
        <v>36</v>
      </c>
      <c r="I188" s="205"/>
      <c r="J188" s="206">
        <f t="shared" si="0"/>
        <v>0</v>
      </c>
      <c r="K188" s="207"/>
      <c r="L188" s="39"/>
      <c r="M188" s="208" t="s">
        <v>1</v>
      </c>
      <c r="N188" s="209" t="s">
        <v>40</v>
      </c>
      <c r="O188" s="75"/>
      <c r="P188" s="210">
        <f t="shared" si="1"/>
        <v>0</v>
      </c>
      <c r="Q188" s="210">
        <v>0</v>
      </c>
      <c r="R188" s="210">
        <f t="shared" si="2"/>
        <v>0</v>
      </c>
      <c r="S188" s="210">
        <v>0</v>
      </c>
      <c r="T188" s="211">
        <f t="shared" si="3"/>
        <v>0</v>
      </c>
      <c r="U188" s="34"/>
      <c r="V188" s="34"/>
      <c r="W188" s="34"/>
      <c r="X188" s="34"/>
      <c r="Y188" s="34"/>
      <c r="Z188" s="34"/>
      <c r="AA188" s="34"/>
      <c r="AB188" s="34"/>
      <c r="AC188" s="34"/>
      <c r="AD188" s="34"/>
      <c r="AE188" s="34"/>
      <c r="AR188" s="212" t="s">
        <v>496</v>
      </c>
      <c r="AT188" s="212" t="s">
        <v>209</v>
      </c>
      <c r="AU188" s="212" t="s">
        <v>87</v>
      </c>
      <c r="AY188" s="17" t="s">
        <v>207</v>
      </c>
      <c r="BE188" s="213">
        <f t="shared" si="4"/>
        <v>0</v>
      </c>
      <c r="BF188" s="213">
        <f t="shared" si="5"/>
        <v>0</v>
      </c>
      <c r="BG188" s="213">
        <f t="shared" si="6"/>
        <v>0</v>
      </c>
      <c r="BH188" s="213">
        <f t="shared" si="7"/>
        <v>0</v>
      </c>
      <c r="BI188" s="213">
        <f t="shared" si="8"/>
        <v>0</v>
      </c>
      <c r="BJ188" s="17" t="s">
        <v>87</v>
      </c>
      <c r="BK188" s="213">
        <f t="shared" si="9"/>
        <v>0</v>
      </c>
      <c r="BL188" s="17" t="s">
        <v>496</v>
      </c>
      <c r="BM188" s="212" t="s">
        <v>1244</v>
      </c>
    </row>
    <row r="189" spans="1:65" s="2" customFormat="1" ht="24.15" customHeight="1">
      <c r="A189" s="34"/>
      <c r="B189" s="35"/>
      <c r="C189" s="200" t="s">
        <v>412</v>
      </c>
      <c r="D189" s="200" t="s">
        <v>209</v>
      </c>
      <c r="E189" s="201" t="s">
        <v>1973</v>
      </c>
      <c r="F189" s="202" t="s">
        <v>1974</v>
      </c>
      <c r="G189" s="203" t="s">
        <v>268</v>
      </c>
      <c r="H189" s="204">
        <v>124</v>
      </c>
      <c r="I189" s="205"/>
      <c r="J189" s="206">
        <f t="shared" si="0"/>
        <v>0</v>
      </c>
      <c r="K189" s="207"/>
      <c r="L189" s="39"/>
      <c r="M189" s="208" t="s">
        <v>1</v>
      </c>
      <c r="N189" s="209" t="s">
        <v>40</v>
      </c>
      <c r="O189" s="75"/>
      <c r="P189" s="210">
        <f t="shared" si="1"/>
        <v>0</v>
      </c>
      <c r="Q189" s="210">
        <v>0</v>
      </c>
      <c r="R189" s="210">
        <f t="shared" si="2"/>
        <v>0</v>
      </c>
      <c r="S189" s="210">
        <v>0</v>
      </c>
      <c r="T189" s="211">
        <f t="shared" si="3"/>
        <v>0</v>
      </c>
      <c r="U189" s="34"/>
      <c r="V189" s="34"/>
      <c r="W189" s="34"/>
      <c r="X189" s="34"/>
      <c r="Y189" s="34"/>
      <c r="Z189" s="34"/>
      <c r="AA189" s="34"/>
      <c r="AB189" s="34"/>
      <c r="AC189" s="34"/>
      <c r="AD189" s="34"/>
      <c r="AE189" s="34"/>
      <c r="AR189" s="212" t="s">
        <v>496</v>
      </c>
      <c r="AT189" s="212" t="s">
        <v>209</v>
      </c>
      <c r="AU189" s="212" t="s">
        <v>87</v>
      </c>
      <c r="AY189" s="17" t="s">
        <v>207</v>
      </c>
      <c r="BE189" s="213">
        <f t="shared" si="4"/>
        <v>0</v>
      </c>
      <c r="BF189" s="213">
        <f t="shared" si="5"/>
        <v>0</v>
      </c>
      <c r="BG189" s="213">
        <f t="shared" si="6"/>
        <v>0</v>
      </c>
      <c r="BH189" s="213">
        <f t="shared" si="7"/>
        <v>0</v>
      </c>
      <c r="BI189" s="213">
        <f t="shared" si="8"/>
        <v>0</v>
      </c>
      <c r="BJ189" s="17" t="s">
        <v>87</v>
      </c>
      <c r="BK189" s="213">
        <f t="shared" si="9"/>
        <v>0</v>
      </c>
      <c r="BL189" s="17" t="s">
        <v>496</v>
      </c>
      <c r="BM189" s="212" t="s">
        <v>1247</v>
      </c>
    </row>
    <row r="190" spans="1:65" s="2" customFormat="1" ht="21.75" customHeight="1">
      <c r="A190" s="34"/>
      <c r="B190" s="35"/>
      <c r="C190" s="237" t="s">
        <v>468</v>
      </c>
      <c r="D190" s="237" t="s">
        <v>271</v>
      </c>
      <c r="E190" s="238" t="s">
        <v>1975</v>
      </c>
      <c r="F190" s="239" t="s">
        <v>1976</v>
      </c>
      <c r="G190" s="240" t="s">
        <v>268</v>
      </c>
      <c r="H190" s="241">
        <v>124</v>
      </c>
      <c r="I190" s="242"/>
      <c r="J190" s="243">
        <f t="shared" si="0"/>
        <v>0</v>
      </c>
      <c r="K190" s="244"/>
      <c r="L190" s="245"/>
      <c r="M190" s="246" t="s">
        <v>1</v>
      </c>
      <c r="N190" s="247" t="s">
        <v>40</v>
      </c>
      <c r="O190" s="75"/>
      <c r="P190" s="210">
        <f t="shared" si="1"/>
        <v>0</v>
      </c>
      <c r="Q190" s="210">
        <v>0</v>
      </c>
      <c r="R190" s="210">
        <f t="shared" si="2"/>
        <v>0</v>
      </c>
      <c r="S190" s="210">
        <v>0</v>
      </c>
      <c r="T190" s="211">
        <f t="shared" si="3"/>
        <v>0</v>
      </c>
      <c r="U190" s="34"/>
      <c r="V190" s="34"/>
      <c r="W190" s="34"/>
      <c r="X190" s="34"/>
      <c r="Y190" s="34"/>
      <c r="Z190" s="34"/>
      <c r="AA190" s="34"/>
      <c r="AB190" s="34"/>
      <c r="AC190" s="34"/>
      <c r="AD190" s="34"/>
      <c r="AE190" s="34"/>
      <c r="AR190" s="212" t="s">
        <v>1920</v>
      </c>
      <c r="AT190" s="212" t="s">
        <v>271</v>
      </c>
      <c r="AU190" s="212" t="s">
        <v>87</v>
      </c>
      <c r="AY190" s="17" t="s">
        <v>207</v>
      </c>
      <c r="BE190" s="213">
        <f t="shared" si="4"/>
        <v>0</v>
      </c>
      <c r="BF190" s="213">
        <f t="shared" si="5"/>
        <v>0</v>
      </c>
      <c r="BG190" s="213">
        <f t="shared" si="6"/>
        <v>0</v>
      </c>
      <c r="BH190" s="213">
        <f t="shared" si="7"/>
        <v>0</v>
      </c>
      <c r="BI190" s="213">
        <f t="shared" si="8"/>
        <v>0</v>
      </c>
      <c r="BJ190" s="17" t="s">
        <v>87</v>
      </c>
      <c r="BK190" s="213">
        <f t="shared" si="9"/>
        <v>0</v>
      </c>
      <c r="BL190" s="17" t="s">
        <v>496</v>
      </c>
      <c r="BM190" s="212" t="s">
        <v>1250</v>
      </c>
    </row>
    <row r="191" spans="1:65" s="2" customFormat="1" ht="24.15" customHeight="1">
      <c r="A191" s="34"/>
      <c r="B191" s="35"/>
      <c r="C191" s="237" t="s">
        <v>415</v>
      </c>
      <c r="D191" s="237" t="s">
        <v>271</v>
      </c>
      <c r="E191" s="238" t="s">
        <v>1977</v>
      </c>
      <c r="F191" s="239" t="s">
        <v>1978</v>
      </c>
      <c r="G191" s="240" t="s">
        <v>268</v>
      </c>
      <c r="H191" s="241">
        <v>124</v>
      </c>
      <c r="I191" s="242"/>
      <c r="J191" s="243">
        <f t="shared" si="0"/>
        <v>0</v>
      </c>
      <c r="K191" s="244"/>
      <c r="L191" s="245"/>
      <c r="M191" s="246" t="s">
        <v>1</v>
      </c>
      <c r="N191" s="247" t="s">
        <v>40</v>
      </c>
      <c r="O191" s="75"/>
      <c r="P191" s="210">
        <f t="shared" si="1"/>
        <v>0</v>
      </c>
      <c r="Q191" s="210">
        <v>0</v>
      </c>
      <c r="R191" s="210">
        <f t="shared" si="2"/>
        <v>0</v>
      </c>
      <c r="S191" s="210">
        <v>0</v>
      </c>
      <c r="T191" s="211">
        <f t="shared" si="3"/>
        <v>0</v>
      </c>
      <c r="U191" s="34"/>
      <c r="V191" s="34"/>
      <c r="W191" s="34"/>
      <c r="X191" s="34"/>
      <c r="Y191" s="34"/>
      <c r="Z191" s="34"/>
      <c r="AA191" s="34"/>
      <c r="AB191" s="34"/>
      <c r="AC191" s="34"/>
      <c r="AD191" s="34"/>
      <c r="AE191" s="34"/>
      <c r="AR191" s="212" t="s">
        <v>1920</v>
      </c>
      <c r="AT191" s="212" t="s">
        <v>271</v>
      </c>
      <c r="AU191" s="212" t="s">
        <v>87</v>
      </c>
      <c r="AY191" s="17" t="s">
        <v>207</v>
      </c>
      <c r="BE191" s="213">
        <f t="shared" si="4"/>
        <v>0</v>
      </c>
      <c r="BF191" s="213">
        <f t="shared" si="5"/>
        <v>0</v>
      </c>
      <c r="BG191" s="213">
        <f t="shared" si="6"/>
        <v>0</v>
      </c>
      <c r="BH191" s="213">
        <f t="shared" si="7"/>
        <v>0</v>
      </c>
      <c r="BI191" s="213">
        <f t="shared" si="8"/>
        <v>0</v>
      </c>
      <c r="BJ191" s="17" t="s">
        <v>87</v>
      </c>
      <c r="BK191" s="213">
        <f t="shared" si="9"/>
        <v>0</v>
      </c>
      <c r="BL191" s="17" t="s">
        <v>496</v>
      </c>
      <c r="BM191" s="212" t="s">
        <v>1253</v>
      </c>
    </row>
    <row r="192" spans="1:65" s="2" customFormat="1" ht="24.15" customHeight="1">
      <c r="A192" s="34"/>
      <c r="B192" s="35"/>
      <c r="C192" s="200" t="s">
        <v>474</v>
      </c>
      <c r="D192" s="200" t="s">
        <v>209</v>
      </c>
      <c r="E192" s="201" t="s">
        <v>1979</v>
      </c>
      <c r="F192" s="202" t="s">
        <v>1980</v>
      </c>
      <c r="G192" s="203" t="s">
        <v>268</v>
      </c>
      <c r="H192" s="204">
        <v>104</v>
      </c>
      <c r="I192" s="205"/>
      <c r="J192" s="206">
        <f t="shared" si="0"/>
        <v>0</v>
      </c>
      <c r="K192" s="207"/>
      <c r="L192" s="39"/>
      <c r="M192" s="208" t="s">
        <v>1</v>
      </c>
      <c r="N192" s="209" t="s">
        <v>40</v>
      </c>
      <c r="O192" s="75"/>
      <c r="P192" s="210">
        <f t="shared" si="1"/>
        <v>0</v>
      </c>
      <c r="Q192" s="210">
        <v>0</v>
      </c>
      <c r="R192" s="210">
        <f t="shared" si="2"/>
        <v>0</v>
      </c>
      <c r="S192" s="210">
        <v>0</v>
      </c>
      <c r="T192" s="211">
        <f t="shared" si="3"/>
        <v>0</v>
      </c>
      <c r="U192" s="34"/>
      <c r="V192" s="34"/>
      <c r="W192" s="34"/>
      <c r="X192" s="34"/>
      <c r="Y192" s="34"/>
      <c r="Z192" s="34"/>
      <c r="AA192" s="34"/>
      <c r="AB192" s="34"/>
      <c r="AC192" s="34"/>
      <c r="AD192" s="34"/>
      <c r="AE192" s="34"/>
      <c r="AR192" s="212" t="s">
        <v>496</v>
      </c>
      <c r="AT192" s="212" t="s">
        <v>209</v>
      </c>
      <c r="AU192" s="212" t="s">
        <v>87</v>
      </c>
      <c r="AY192" s="17" t="s">
        <v>207</v>
      </c>
      <c r="BE192" s="213">
        <f t="shared" si="4"/>
        <v>0</v>
      </c>
      <c r="BF192" s="213">
        <f t="shared" si="5"/>
        <v>0</v>
      </c>
      <c r="BG192" s="213">
        <f t="shared" si="6"/>
        <v>0</v>
      </c>
      <c r="BH192" s="213">
        <f t="shared" si="7"/>
        <v>0</v>
      </c>
      <c r="BI192" s="213">
        <f t="shared" si="8"/>
        <v>0</v>
      </c>
      <c r="BJ192" s="17" t="s">
        <v>87</v>
      </c>
      <c r="BK192" s="213">
        <f t="shared" si="9"/>
        <v>0</v>
      </c>
      <c r="BL192" s="17" t="s">
        <v>496</v>
      </c>
      <c r="BM192" s="212" t="s">
        <v>1256</v>
      </c>
    </row>
    <row r="193" spans="1:65" s="2" customFormat="1" ht="21.75" customHeight="1">
      <c r="A193" s="34"/>
      <c r="B193" s="35"/>
      <c r="C193" s="237" t="s">
        <v>475</v>
      </c>
      <c r="D193" s="237" t="s">
        <v>271</v>
      </c>
      <c r="E193" s="238" t="s">
        <v>1981</v>
      </c>
      <c r="F193" s="239" t="s">
        <v>1982</v>
      </c>
      <c r="G193" s="240" t="s">
        <v>268</v>
      </c>
      <c r="H193" s="241">
        <v>104</v>
      </c>
      <c r="I193" s="242"/>
      <c r="J193" s="243">
        <f t="shared" ref="J193:J224" si="10">ROUND(I193*H193,2)</f>
        <v>0</v>
      </c>
      <c r="K193" s="244"/>
      <c r="L193" s="245"/>
      <c r="M193" s="246" t="s">
        <v>1</v>
      </c>
      <c r="N193" s="247" t="s">
        <v>40</v>
      </c>
      <c r="O193" s="75"/>
      <c r="P193" s="210">
        <f t="shared" ref="P193:P224" si="11">O193*H193</f>
        <v>0</v>
      </c>
      <c r="Q193" s="210">
        <v>0</v>
      </c>
      <c r="R193" s="210">
        <f t="shared" ref="R193:R224" si="12">Q193*H193</f>
        <v>0</v>
      </c>
      <c r="S193" s="210">
        <v>0</v>
      </c>
      <c r="T193" s="211">
        <f t="shared" ref="T193:T224" si="13">S193*H193</f>
        <v>0</v>
      </c>
      <c r="U193" s="34"/>
      <c r="V193" s="34"/>
      <c r="W193" s="34"/>
      <c r="X193" s="34"/>
      <c r="Y193" s="34"/>
      <c r="Z193" s="34"/>
      <c r="AA193" s="34"/>
      <c r="AB193" s="34"/>
      <c r="AC193" s="34"/>
      <c r="AD193" s="34"/>
      <c r="AE193" s="34"/>
      <c r="AR193" s="212" t="s">
        <v>1920</v>
      </c>
      <c r="AT193" s="212" t="s">
        <v>271</v>
      </c>
      <c r="AU193" s="212" t="s">
        <v>87</v>
      </c>
      <c r="AY193" s="17" t="s">
        <v>207</v>
      </c>
      <c r="BE193" s="213">
        <f t="shared" ref="BE193:BE224" si="14">IF(N193="základná",J193,0)</f>
        <v>0</v>
      </c>
      <c r="BF193" s="213">
        <f t="shared" ref="BF193:BF224" si="15">IF(N193="znížená",J193,0)</f>
        <v>0</v>
      </c>
      <c r="BG193" s="213">
        <f t="shared" ref="BG193:BG224" si="16">IF(N193="zákl. prenesená",J193,0)</f>
        <v>0</v>
      </c>
      <c r="BH193" s="213">
        <f t="shared" ref="BH193:BH224" si="17">IF(N193="zníž. prenesená",J193,0)</f>
        <v>0</v>
      </c>
      <c r="BI193" s="213">
        <f t="shared" ref="BI193:BI224" si="18">IF(N193="nulová",J193,0)</f>
        <v>0</v>
      </c>
      <c r="BJ193" s="17" t="s">
        <v>87</v>
      </c>
      <c r="BK193" s="213">
        <f t="shared" ref="BK193:BK224" si="19">ROUND(I193*H193,2)</f>
        <v>0</v>
      </c>
      <c r="BL193" s="17" t="s">
        <v>496</v>
      </c>
      <c r="BM193" s="212" t="s">
        <v>1259</v>
      </c>
    </row>
    <row r="194" spans="1:65" s="2" customFormat="1" ht="24.15" customHeight="1">
      <c r="A194" s="34"/>
      <c r="B194" s="35"/>
      <c r="C194" s="237" t="s">
        <v>476</v>
      </c>
      <c r="D194" s="237" t="s">
        <v>271</v>
      </c>
      <c r="E194" s="238" t="s">
        <v>1983</v>
      </c>
      <c r="F194" s="239" t="s">
        <v>1984</v>
      </c>
      <c r="G194" s="240" t="s">
        <v>268</v>
      </c>
      <c r="H194" s="241">
        <v>104</v>
      </c>
      <c r="I194" s="242"/>
      <c r="J194" s="243">
        <f t="shared" si="10"/>
        <v>0</v>
      </c>
      <c r="K194" s="244"/>
      <c r="L194" s="245"/>
      <c r="M194" s="246" t="s">
        <v>1</v>
      </c>
      <c r="N194" s="247" t="s">
        <v>40</v>
      </c>
      <c r="O194" s="75"/>
      <c r="P194" s="210">
        <f t="shared" si="11"/>
        <v>0</v>
      </c>
      <c r="Q194" s="210">
        <v>0</v>
      </c>
      <c r="R194" s="210">
        <f t="shared" si="12"/>
        <v>0</v>
      </c>
      <c r="S194" s="210">
        <v>0</v>
      </c>
      <c r="T194" s="211">
        <f t="shared" si="13"/>
        <v>0</v>
      </c>
      <c r="U194" s="34"/>
      <c r="V194" s="34"/>
      <c r="W194" s="34"/>
      <c r="X194" s="34"/>
      <c r="Y194" s="34"/>
      <c r="Z194" s="34"/>
      <c r="AA194" s="34"/>
      <c r="AB194" s="34"/>
      <c r="AC194" s="34"/>
      <c r="AD194" s="34"/>
      <c r="AE194" s="34"/>
      <c r="AR194" s="212" t="s">
        <v>1920</v>
      </c>
      <c r="AT194" s="212" t="s">
        <v>271</v>
      </c>
      <c r="AU194" s="212" t="s">
        <v>87</v>
      </c>
      <c r="AY194" s="17" t="s">
        <v>207</v>
      </c>
      <c r="BE194" s="213">
        <f t="shared" si="14"/>
        <v>0</v>
      </c>
      <c r="BF194" s="213">
        <f t="shared" si="15"/>
        <v>0</v>
      </c>
      <c r="BG194" s="213">
        <f t="shared" si="16"/>
        <v>0</v>
      </c>
      <c r="BH194" s="213">
        <f t="shared" si="17"/>
        <v>0</v>
      </c>
      <c r="BI194" s="213">
        <f t="shared" si="18"/>
        <v>0</v>
      </c>
      <c r="BJ194" s="17" t="s">
        <v>87</v>
      </c>
      <c r="BK194" s="213">
        <f t="shared" si="19"/>
        <v>0</v>
      </c>
      <c r="BL194" s="17" t="s">
        <v>496</v>
      </c>
      <c r="BM194" s="212" t="s">
        <v>1262</v>
      </c>
    </row>
    <row r="195" spans="1:65" s="2" customFormat="1" ht="24.15" customHeight="1">
      <c r="A195" s="34"/>
      <c r="B195" s="35"/>
      <c r="C195" s="200" t="s">
        <v>477</v>
      </c>
      <c r="D195" s="200" t="s">
        <v>209</v>
      </c>
      <c r="E195" s="201" t="s">
        <v>1985</v>
      </c>
      <c r="F195" s="202" t="s">
        <v>1986</v>
      </c>
      <c r="G195" s="203" t="s">
        <v>268</v>
      </c>
      <c r="H195" s="204">
        <v>16</v>
      </c>
      <c r="I195" s="205"/>
      <c r="J195" s="206">
        <f t="shared" si="10"/>
        <v>0</v>
      </c>
      <c r="K195" s="207"/>
      <c r="L195" s="39"/>
      <c r="M195" s="208" t="s">
        <v>1</v>
      </c>
      <c r="N195" s="209" t="s">
        <v>40</v>
      </c>
      <c r="O195" s="75"/>
      <c r="P195" s="210">
        <f t="shared" si="11"/>
        <v>0</v>
      </c>
      <c r="Q195" s="210">
        <v>0</v>
      </c>
      <c r="R195" s="210">
        <f t="shared" si="12"/>
        <v>0</v>
      </c>
      <c r="S195" s="210">
        <v>0</v>
      </c>
      <c r="T195" s="211">
        <f t="shared" si="13"/>
        <v>0</v>
      </c>
      <c r="U195" s="34"/>
      <c r="V195" s="34"/>
      <c r="W195" s="34"/>
      <c r="X195" s="34"/>
      <c r="Y195" s="34"/>
      <c r="Z195" s="34"/>
      <c r="AA195" s="34"/>
      <c r="AB195" s="34"/>
      <c r="AC195" s="34"/>
      <c r="AD195" s="34"/>
      <c r="AE195" s="34"/>
      <c r="AR195" s="212" t="s">
        <v>496</v>
      </c>
      <c r="AT195" s="212" t="s">
        <v>209</v>
      </c>
      <c r="AU195" s="212" t="s">
        <v>87</v>
      </c>
      <c r="AY195" s="17" t="s">
        <v>207</v>
      </c>
      <c r="BE195" s="213">
        <f t="shared" si="14"/>
        <v>0</v>
      </c>
      <c r="BF195" s="213">
        <f t="shared" si="15"/>
        <v>0</v>
      </c>
      <c r="BG195" s="213">
        <f t="shared" si="16"/>
        <v>0</v>
      </c>
      <c r="BH195" s="213">
        <f t="shared" si="17"/>
        <v>0</v>
      </c>
      <c r="BI195" s="213">
        <f t="shared" si="18"/>
        <v>0</v>
      </c>
      <c r="BJ195" s="17" t="s">
        <v>87</v>
      </c>
      <c r="BK195" s="213">
        <f t="shared" si="19"/>
        <v>0</v>
      </c>
      <c r="BL195" s="17" t="s">
        <v>496</v>
      </c>
      <c r="BM195" s="212" t="s">
        <v>1266</v>
      </c>
    </row>
    <row r="196" spans="1:65" s="2" customFormat="1" ht="24.15" customHeight="1">
      <c r="A196" s="34"/>
      <c r="B196" s="35"/>
      <c r="C196" s="237" t="s">
        <v>479</v>
      </c>
      <c r="D196" s="237" t="s">
        <v>271</v>
      </c>
      <c r="E196" s="238" t="s">
        <v>1987</v>
      </c>
      <c r="F196" s="239" t="s">
        <v>1988</v>
      </c>
      <c r="G196" s="240" t="s">
        <v>268</v>
      </c>
      <c r="H196" s="241">
        <v>16</v>
      </c>
      <c r="I196" s="242"/>
      <c r="J196" s="243">
        <f t="shared" si="10"/>
        <v>0</v>
      </c>
      <c r="K196" s="244"/>
      <c r="L196" s="245"/>
      <c r="M196" s="246" t="s">
        <v>1</v>
      </c>
      <c r="N196" s="247" t="s">
        <v>40</v>
      </c>
      <c r="O196" s="75"/>
      <c r="P196" s="210">
        <f t="shared" si="11"/>
        <v>0</v>
      </c>
      <c r="Q196" s="210">
        <v>0</v>
      </c>
      <c r="R196" s="210">
        <f t="shared" si="12"/>
        <v>0</v>
      </c>
      <c r="S196" s="210">
        <v>0</v>
      </c>
      <c r="T196" s="211">
        <f t="shared" si="13"/>
        <v>0</v>
      </c>
      <c r="U196" s="34"/>
      <c r="V196" s="34"/>
      <c r="W196" s="34"/>
      <c r="X196" s="34"/>
      <c r="Y196" s="34"/>
      <c r="Z196" s="34"/>
      <c r="AA196" s="34"/>
      <c r="AB196" s="34"/>
      <c r="AC196" s="34"/>
      <c r="AD196" s="34"/>
      <c r="AE196" s="34"/>
      <c r="AR196" s="212" t="s">
        <v>1920</v>
      </c>
      <c r="AT196" s="212" t="s">
        <v>271</v>
      </c>
      <c r="AU196" s="212" t="s">
        <v>87</v>
      </c>
      <c r="AY196" s="17" t="s">
        <v>207</v>
      </c>
      <c r="BE196" s="213">
        <f t="shared" si="14"/>
        <v>0</v>
      </c>
      <c r="BF196" s="213">
        <f t="shared" si="15"/>
        <v>0</v>
      </c>
      <c r="BG196" s="213">
        <f t="shared" si="16"/>
        <v>0</v>
      </c>
      <c r="BH196" s="213">
        <f t="shared" si="17"/>
        <v>0</v>
      </c>
      <c r="BI196" s="213">
        <f t="shared" si="18"/>
        <v>0</v>
      </c>
      <c r="BJ196" s="17" t="s">
        <v>87</v>
      </c>
      <c r="BK196" s="213">
        <f t="shared" si="19"/>
        <v>0</v>
      </c>
      <c r="BL196" s="17" t="s">
        <v>496</v>
      </c>
      <c r="BM196" s="212" t="s">
        <v>1270</v>
      </c>
    </row>
    <row r="197" spans="1:65" s="2" customFormat="1" ht="24.15" customHeight="1">
      <c r="A197" s="34"/>
      <c r="B197" s="35"/>
      <c r="C197" s="200" t="s">
        <v>480</v>
      </c>
      <c r="D197" s="200" t="s">
        <v>209</v>
      </c>
      <c r="E197" s="201" t="s">
        <v>1989</v>
      </c>
      <c r="F197" s="202" t="s">
        <v>1990</v>
      </c>
      <c r="G197" s="203" t="s">
        <v>268</v>
      </c>
      <c r="H197" s="204">
        <v>34</v>
      </c>
      <c r="I197" s="205"/>
      <c r="J197" s="206">
        <f t="shared" si="10"/>
        <v>0</v>
      </c>
      <c r="K197" s="207"/>
      <c r="L197" s="39"/>
      <c r="M197" s="208" t="s">
        <v>1</v>
      </c>
      <c r="N197" s="209" t="s">
        <v>40</v>
      </c>
      <c r="O197" s="75"/>
      <c r="P197" s="210">
        <f t="shared" si="11"/>
        <v>0</v>
      </c>
      <c r="Q197" s="210">
        <v>0</v>
      </c>
      <c r="R197" s="210">
        <f t="shared" si="12"/>
        <v>0</v>
      </c>
      <c r="S197" s="210">
        <v>0</v>
      </c>
      <c r="T197" s="211">
        <f t="shared" si="13"/>
        <v>0</v>
      </c>
      <c r="U197" s="34"/>
      <c r="V197" s="34"/>
      <c r="W197" s="34"/>
      <c r="X197" s="34"/>
      <c r="Y197" s="34"/>
      <c r="Z197" s="34"/>
      <c r="AA197" s="34"/>
      <c r="AB197" s="34"/>
      <c r="AC197" s="34"/>
      <c r="AD197" s="34"/>
      <c r="AE197" s="34"/>
      <c r="AR197" s="212" t="s">
        <v>496</v>
      </c>
      <c r="AT197" s="212" t="s">
        <v>209</v>
      </c>
      <c r="AU197" s="212" t="s">
        <v>87</v>
      </c>
      <c r="AY197" s="17" t="s">
        <v>207</v>
      </c>
      <c r="BE197" s="213">
        <f t="shared" si="14"/>
        <v>0</v>
      </c>
      <c r="BF197" s="213">
        <f t="shared" si="15"/>
        <v>0</v>
      </c>
      <c r="BG197" s="213">
        <f t="shared" si="16"/>
        <v>0</v>
      </c>
      <c r="BH197" s="213">
        <f t="shared" si="17"/>
        <v>0</v>
      </c>
      <c r="BI197" s="213">
        <f t="shared" si="18"/>
        <v>0</v>
      </c>
      <c r="BJ197" s="17" t="s">
        <v>87</v>
      </c>
      <c r="BK197" s="213">
        <f t="shared" si="19"/>
        <v>0</v>
      </c>
      <c r="BL197" s="17" t="s">
        <v>496</v>
      </c>
      <c r="BM197" s="212" t="s">
        <v>1273</v>
      </c>
    </row>
    <row r="198" spans="1:65" s="2" customFormat="1" ht="24.15" customHeight="1">
      <c r="A198" s="34"/>
      <c r="B198" s="35"/>
      <c r="C198" s="237" t="s">
        <v>482</v>
      </c>
      <c r="D198" s="237" t="s">
        <v>271</v>
      </c>
      <c r="E198" s="238" t="s">
        <v>1991</v>
      </c>
      <c r="F198" s="239" t="s">
        <v>1992</v>
      </c>
      <c r="G198" s="240" t="s">
        <v>268</v>
      </c>
      <c r="H198" s="241">
        <v>30.6</v>
      </c>
      <c r="I198" s="242"/>
      <c r="J198" s="243">
        <f t="shared" si="10"/>
        <v>0</v>
      </c>
      <c r="K198" s="244"/>
      <c r="L198" s="245"/>
      <c r="M198" s="246" t="s">
        <v>1</v>
      </c>
      <c r="N198" s="247" t="s">
        <v>40</v>
      </c>
      <c r="O198" s="75"/>
      <c r="P198" s="210">
        <f t="shared" si="11"/>
        <v>0</v>
      </c>
      <c r="Q198" s="210">
        <v>0</v>
      </c>
      <c r="R198" s="210">
        <f t="shared" si="12"/>
        <v>0</v>
      </c>
      <c r="S198" s="210">
        <v>0</v>
      </c>
      <c r="T198" s="211">
        <f t="shared" si="13"/>
        <v>0</v>
      </c>
      <c r="U198" s="34"/>
      <c r="V198" s="34"/>
      <c r="W198" s="34"/>
      <c r="X198" s="34"/>
      <c r="Y198" s="34"/>
      <c r="Z198" s="34"/>
      <c r="AA198" s="34"/>
      <c r="AB198" s="34"/>
      <c r="AC198" s="34"/>
      <c r="AD198" s="34"/>
      <c r="AE198" s="34"/>
      <c r="AR198" s="212" t="s">
        <v>1920</v>
      </c>
      <c r="AT198" s="212" t="s">
        <v>271</v>
      </c>
      <c r="AU198" s="212" t="s">
        <v>87</v>
      </c>
      <c r="AY198" s="17" t="s">
        <v>207</v>
      </c>
      <c r="BE198" s="213">
        <f t="shared" si="14"/>
        <v>0</v>
      </c>
      <c r="BF198" s="213">
        <f t="shared" si="15"/>
        <v>0</v>
      </c>
      <c r="BG198" s="213">
        <f t="shared" si="16"/>
        <v>0</v>
      </c>
      <c r="BH198" s="213">
        <f t="shared" si="17"/>
        <v>0</v>
      </c>
      <c r="BI198" s="213">
        <f t="shared" si="18"/>
        <v>0</v>
      </c>
      <c r="BJ198" s="17" t="s">
        <v>87</v>
      </c>
      <c r="BK198" s="213">
        <f t="shared" si="19"/>
        <v>0</v>
      </c>
      <c r="BL198" s="17" t="s">
        <v>496</v>
      </c>
      <c r="BM198" s="212" t="s">
        <v>1276</v>
      </c>
    </row>
    <row r="199" spans="1:65" s="2" customFormat="1" ht="24.15" customHeight="1">
      <c r="A199" s="34"/>
      <c r="B199" s="35"/>
      <c r="C199" s="237" t="s">
        <v>483</v>
      </c>
      <c r="D199" s="237" t="s">
        <v>271</v>
      </c>
      <c r="E199" s="238" t="s">
        <v>1993</v>
      </c>
      <c r="F199" s="239" t="s">
        <v>1994</v>
      </c>
      <c r="G199" s="240" t="s">
        <v>268</v>
      </c>
      <c r="H199" s="241">
        <v>17</v>
      </c>
      <c r="I199" s="242"/>
      <c r="J199" s="243">
        <f t="shared" si="10"/>
        <v>0</v>
      </c>
      <c r="K199" s="244"/>
      <c r="L199" s="245"/>
      <c r="M199" s="246" t="s">
        <v>1</v>
      </c>
      <c r="N199" s="247" t="s">
        <v>40</v>
      </c>
      <c r="O199" s="75"/>
      <c r="P199" s="210">
        <f t="shared" si="11"/>
        <v>0</v>
      </c>
      <c r="Q199" s="210">
        <v>0</v>
      </c>
      <c r="R199" s="210">
        <f t="shared" si="12"/>
        <v>0</v>
      </c>
      <c r="S199" s="210">
        <v>0</v>
      </c>
      <c r="T199" s="211">
        <f t="shared" si="13"/>
        <v>0</v>
      </c>
      <c r="U199" s="34"/>
      <c r="V199" s="34"/>
      <c r="W199" s="34"/>
      <c r="X199" s="34"/>
      <c r="Y199" s="34"/>
      <c r="Z199" s="34"/>
      <c r="AA199" s="34"/>
      <c r="AB199" s="34"/>
      <c r="AC199" s="34"/>
      <c r="AD199" s="34"/>
      <c r="AE199" s="34"/>
      <c r="AR199" s="212" t="s">
        <v>1920</v>
      </c>
      <c r="AT199" s="212" t="s">
        <v>271</v>
      </c>
      <c r="AU199" s="212" t="s">
        <v>87</v>
      </c>
      <c r="AY199" s="17" t="s">
        <v>207</v>
      </c>
      <c r="BE199" s="213">
        <f t="shared" si="14"/>
        <v>0</v>
      </c>
      <c r="BF199" s="213">
        <f t="shared" si="15"/>
        <v>0</v>
      </c>
      <c r="BG199" s="213">
        <f t="shared" si="16"/>
        <v>0</v>
      </c>
      <c r="BH199" s="213">
        <f t="shared" si="17"/>
        <v>0</v>
      </c>
      <c r="BI199" s="213">
        <f t="shared" si="18"/>
        <v>0</v>
      </c>
      <c r="BJ199" s="17" t="s">
        <v>87</v>
      </c>
      <c r="BK199" s="213">
        <f t="shared" si="19"/>
        <v>0</v>
      </c>
      <c r="BL199" s="17" t="s">
        <v>496</v>
      </c>
      <c r="BM199" s="212" t="s">
        <v>1279</v>
      </c>
    </row>
    <row r="200" spans="1:65" s="2" customFormat="1" ht="24.15" customHeight="1">
      <c r="A200" s="34"/>
      <c r="B200" s="35"/>
      <c r="C200" s="200" t="s">
        <v>484</v>
      </c>
      <c r="D200" s="200" t="s">
        <v>209</v>
      </c>
      <c r="E200" s="201" t="s">
        <v>1995</v>
      </c>
      <c r="F200" s="202" t="s">
        <v>1996</v>
      </c>
      <c r="G200" s="203" t="s">
        <v>268</v>
      </c>
      <c r="H200" s="204">
        <v>8</v>
      </c>
      <c r="I200" s="205"/>
      <c r="J200" s="206">
        <f t="shared" si="10"/>
        <v>0</v>
      </c>
      <c r="K200" s="207"/>
      <c r="L200" s="39"/>
      <c r="M200" s="208" t="s">
        <v>1</v>
      </c>
      <c r="N200" s="209" t="s">
        <v>40</v>
      </c>
      <c r="O200" s="75"/>
      <c r="P200" s="210">
        <f t="shared" si="11"/>
        <v>0</v>
      </c>
      <c r="Q200" s="210">
        <v>0</v>
      </c>
      <c r="R200" s="210">
        <f t="shared" si="12"/>
        <v>0</v>
      </c>
      <c r="S200" s="210">
        <v>0</v>
      </c>
      <c r="T200" s="211">
        <f t="shared" si="13"/>
        <v>0</v>
      </c>
      <c r="U200" s="34"/>
      <c r="V200" s="34"/>
      <c r="W200" s="34"/>
      <c r="X200" s="34"/>
      <c r="Y200" s="34"/>
      <c r="Z200" s="34"/>
      <c r="AA200" s="34"/>
      <c r="AB200" s="34"/>
      <c r="AC200" s="34"/>
      <c r="AD200" s="34"/>
      <c r="AE200" s="34"/>
      <c r="AR200" s="212" t="s">
        <v>496</v>
      </c>
      <c r="AT200" s="212" t="s">
        <v>209</v>
      </c>
      <c r="AU200" s="212" t="s">
        <v>87</v>
      </c>
      <c r="AY200" s="17" t="s">
        <v>207</v>
      </c>
      <c r="BE200" s="213">
        <f t="shared" si="14"/>
        <v>0</v>
      </c>
      <c r="BF200" s="213">
        <f t="shared" si="15"/>
        <v>0</v>
      </c>
      <c r="BG200" s="213">
        <f t="shared" si="16"/>
        <v>0</v>
      </c>
      <c r="BH200" s="213">
        <f t="shared" si="17"/>
        <v>0</v>
      </c>
      <c r="BI200" s="213">
        <f t="shared" si="18"/>
        <v>0</v>
      </c>
      <c r="BJ200" s="17" t="s">
        <v>87</v>
      </c>
      <c r="BK200" s="213">
        <f t="shared" si="19"/>
        <v>0</v>
      </c>
      <c r="BL200" s="17" t="s">
        <v>496</v>
      </c>
      <c r="BM200" s="212" t="s">
        <v>1282</v>
      </c>
    </row>
    <row r="201" spans="1:65" s="2" customFormat="1" ht="24.15" customHeight="1">
      <c r="A201" s="34"/>
      <c r="B201" s="35"/>
      <c r="C201" s="237" t="s">
        <v>485</v>
      </c>
      <c r="D201" s="237" t="s">
        <v>271</v>
      </c>
      <c r="E201" s="238" t="s">
        <v>1997</v>
      </c>
      <c r="F201" s="239" t="s">
        <v>1998</v>
      </c>
      <c r="G201" s="240" t="s">
        <v>268</v>
      </c>
      <c r="H201" s="241">
        <v>8</v>
      </c>
      <c r="I201" s="242"/>
      <c r="J201" s="243">
        <f t="shared" si="10"/>
        <v>0</v>
      </c>
      <c r="K201" s="244"/>
      <c r="L201" s="245"/>
      <c r="M201" s="246" t="s">
        <v>1</v>
      </c>
      <c r="N201" s="247" t="s">
        <v>40</v>
      </c>
      <c r="O201" s="75"/>
      <c r="P201" s="210">
        <f t="shared" si="11"/>
        <v>0</v>
      </c>
      <c r="Q201" s="210">
        <v>0</v>
      </c>
      <c r="R201" s="210">
        <f t="shared" si="12"/>
        <v>0</v>
      </c>
      <c r="S201" s="210">
        <v>0</v>
      </c>
      <c r="T201" s="211">
        <f t="shared" si="13"/>
        <v>0</v>
      </c>
      <c r="U201" s="34"/>
      <c r="V201" s="34"/>
      <c r="W201" s="34"/>
      <c r="X201" s="34"/>
      <c r="Y201" s="34"/>
      <c r="Z201" s="34"/>
      <c r="AA201" s="34"/>
      <c r="AB201" s="34"/>
      <c r="AC201" s="34"/>
      <c r="AD201" s="34"/>
      <c r="AE201" s="34"/>
      <c r="AR201" s="212" t="s">
        <v>1920</v>
      </c>
      <c r="AT201" s="212" t="s">
        <v>271</v>
      </c>
      <c r="AU201" s="212" t="s">
        <v>87</v>
      </c>
      <c r="AY201" s="17" t="s">
        <v>207</v>
      </c>
      <c r="BE201" s="213">
        <f t="shared" si="14"/>
        <v>0</v>
      </c>
      <c r="BF201" s="213">
        <f t="shared" si="15"/>
        <v>0</v>
      </c>
      <c r="BG201" s="213">
        <f t="shared" si="16"/>
        <v>0</v>
      </c>
      <c r="BH201" s="213">
        <f t="shared" si="17"/>
        <v>0</v>
      </c>
      <c r="BI201" s="213">
        <f t="shared" si="18"/>
        <v>0</v>
      </c>
      <c r="BJ201" s="17" t="s">
        <v>87</v>
      </c>
      <c r="BK201" s="213">
        <f t="shared" si="19"/>
        <v>0</v>
      </c>
      <c r="BL201" s="17" t="s">
        <v>496</v>
      </c>
      <c r="BM201" s="212" t="s">
        <v>1285</v>
      </c>
    </row>
    <row r="202" spans="1:65" s="2" customFormat="1" ht="24.15" customHeight="1">
      <c r="A202" s="34"/>
      <c r="B202" s="35"/>
      <c r="C202" s="237" t="s">
        <v>486</v>
      </c>
      <c r="D202" s="237" t="s">
        <v>271</v>
      </c>
      <c r="E202" s="238" t="s">
        <v>1999</v>
      </c>
      <c r="F202" s="239" t="s">
        <v>2000</v>
      </c>
      <c r="G202" s="240" t="s">
        <v>268</v>
      </c>
      <c r="H202" s="241">
        <v>4</v>
      </c>
      <c r="I202" s="242"/>
      <c r="J202" s="243">
        <f t="shared" si="10"/>
        <v>0</v>
      </c>
      <c r="K202" s="244"/>
      <c r="L202" s="245"/>
      <c r="M202" s="246" t="s">
        <v>1</v>
      </c>
      <c r="N202" s="247" t="s">
        <v>40</v>
      </c>
      <c r="O202" s="75"/>
      <c r="P202" s="210">
        <f t="shared" si="11"/>
        <v>0</v>
      </c>
      <c r="Q202" s="210">
        <v>0</v>
      </c>
      <c r="R202" s="210">
        <f t="shared" si="12"/>
        <v>0</v>
      </c>
      <c r="S202" s="210">
        <v>0</v>
      </c>
      <c r="T202" s="211">
        <f t="shared" si="13"/>
        <v>0</v>
      </c>
      <c r="U202" s="34"/>
      <c r="V202" s="34"/>
      <c r="W202" s="34"/>
      <c r="X202" s="34"/>
      <c r="Y202" s="34"/>
      <c r="Z202" s="34"/>
      <c r="AA202" s="34"/>
      <c r="AB202" s="34"/>
      <c r="AC202" s="34"/>
      <c r="AD202" s="34"/>
      <c r="AE202" s="34"/>
      <c r="AR202" s="212" t="s">
        <v>1920</v>
      </c>
      <c r="AT202" s="212" t="s">
        <v>271</v>
      </c>
      <c r="AU202" s="212" t="s">
        <v>87</v>
      </c>
      <c r="AY202" s="17" t="s">
        <v>207</v>
      </c>
      <c r="BE202" s="213">
        <f t="shared" si="14"/>
        <v>0</v>
      </c>
      <c r="BF202" s="213">
        <f t="shared" si="15"/>
        <v>0</v>
      </c>
      <c r="BG202" s="213">
        <f t="shared" si="16"/>
        <v>0</v>
      </c>
      <c r="BH202" s="213">
        <f t="shared" si="17"/>
        <v>0</v>
      </c>
      <c r="BI202" s="213">
        <f t="shared" si="18"/>
        <v>0</v>
      </c>
      <c r="BJ202" s="17" t="s">
        <v>87</v>
      </c>
      <c r="BK202" s="213">
        <f t="shared" si="19"/>
        <v>0</v>
      </c>
      <c r="BL202" s="17" t="s">
        <v>496</v>
      </c>
      <c r="BM202" s="212" t="s">
        <v>1181</v>
      </c>
    </row>
    <row r="203" spans="1:65" s="2" customFormat="1" ht="24.15" customHeight="1">
      <c r="A203" s="34"/>
      <c r="B203" s="35"/>
      <c r="C203" s="200" t="s">
        <v>488</v>
      </c>
      <c r="D203" s="200" t="s">
        <v>209</v>
      </c>
      <c r="E203" s="201" t="s">
        <v>2001</v>
      </c>
      <c r="F203" s="202" t="s">
        <v>2002</v>
      </c>
      <c r="G203" s="203" t="s">
        <v>268</v>
      </c>
      <c r="H203" s="204">
        <v>2</v>
      </c>
      <c r="I203" s="205"/>
      <c r="J203" s="206">
        <f t="shared" si="10"/>
        <v>0</v>
      </c>
      <c r="K203" s="207"/>
      <c r="L203" s="39"/>
      <c r="M203" s="208" t="s">
        <v>1</v>
      </c>
      <c r="N203" s="209" t="s">
        <v>40</v>
      </c>
      <c r="O203" s="75"/>
      <c r="P203" s="210">
        <f t="shared" si="11"/>
        <v>0</v>
      </c>
      <c r="Q203" s="210">
        <v>0</v>
      </c>
      <c r="R203" s="210">
        <f t="shared" si="12"/>
        <v>0</v>
      </c>
      <c r="S203" s="210">
        <v>0</v>
      </c>
      <c r="T203" s="211">
        <f t="shared" si="13"/>
        <v>0</v>
      </c>
      <c r="U203" s="34"/>
      <c r="V203" s="34"/>
      <c r="W203" s="34"/>
      <c r="X203" s="34"/>
      <c r="Y203" s="34"/>
      <c r="Z203" s="34"/>
      <c r="AA203" s="34"/>
      <c r="AB203" s="34"/>
      <c r="AC203" s="34"/>
      <c r="AD203" s="34"/>
      <c r="AE203" s="34"/>
      <c r="AR203" s="212" t="s">
        <v>496</v>
      </c>
      <c r="AT203" s="212" t="s">
        <v>209</v>
      </c>
      <c r="AU203" s="212" t="s">
        <v>87</v>
      </c>
      <c r="AY203" s="17" t="s">
        <v>207</v>
      </c>
      <c r="BE203" s="213">
        <f t="shared" si="14"/>
        <v>0</v>
      </c>
      <c r="BF203" s="213">
        <f t="shared" si="15"/>
        <v>0</v>
      </c>
      <c r="BG203" s="213">
        <f t="shared" si="16"/>
        <v>0</v>
      </c>
      <c r="BH203" s="213">
        <f t="shared" si="17"/>
        <v>0</v>
      </c>
      <c r="BI203" s="213">
        <f t="shared" si="18"/>
        <v>0</v>
      </c>
      <c r="BJ203" s="17" t="s">
        <v>87</v>
      </c>
      <c r="BK203" s="213">
        <f t="shared" si="19"/>
        <v>0</v>
      </c>
      <c r="BL203" s="17" t="s">
        <v>496</v>
      </c>
      <c r="BM203" s="212" t="s">
        <v>1290</v>
      </c>
    </row>
    <row r="204" spans="1:65" s="2" customFormat="1" ht="24.15" customHeight="1">
      <c r="A204" s="34"/>
      <c r="B204" s="35"/>
      <c r="C204" s="237" t="s">
        <v>490</v>
      </c>
      <c r="D204" s="237" t="s">
        <v>271</v>
      </c>
      <c r="E204" s="238" t="s">
        <v>1997</v>
      </c>
      <c r="F204" s="239" t="s">
        <v>1998</v>
      </c>
      <c r="G204" s="240" t="s">
        <v>268</v>
      </c>
      <c r="H204" s="241">
        <v>1.8</v>
      </c>
      <c r="I204" s="242"/>
      <c r="J204" s="243">
        <f t="shared" si="10"/>
        <v>0</v>
      </c>
      <c r="K204" s="244"/>
      <c r="L204" s="245"/>
      <c r="M204" s="246" t="s">
        <v>1</v>
      </c>
      <c r="N204" s="247" t="s">
        <v>40</v>
      </c>
      <c r="O204" s="75"/>
      <c r="P204" s="210">
        <f t="shared" si="11"/>
        <v>0</v>
      </c>
      <c r="Q204" s="210">
        <v>0</v>
      </c>
      <c r="R204" s="210">
        <f t="shared" si="12"/>
        <v>0</v>
      </c>
      <c r="S204" s="210">
        <v>0</v>
      </c>
      <c r="T204" s="211">
        <f t="shared" si="13"/>
        <v>0</v>
      </c>
      <c r="U204" s="34"/>
      <c r="V204" s="34"/>
      <c r="W204" s="34"/>
      <c r="X204" s="34"/>
      <c r="Y204" s="34"/>
      <c r="Z204" s="34"/>
      <c r="AA204" s="34"/>
      <c r="AB204" s="34"/>
      <c r="AC204" s="34"/>
      <c r="AD204" s="34"/>
      <c r="AE204" s="34"/>
      <c r="AR204" s="212" t="s">
        <v>1920</v>
      </c>
      <c r="AT204" s="212" t="s">
        <v>271</v>
      </c>
      <c r="AU204" s="212" t="s">
        <v>87</v>
      </c>
      <c r="AY204" s="17" t="s">
        <v>207</v>
      </c>
      <c r="BE204" s="213">
        <f t="shared" si="14"/>
        <v>0</v>
      </c>
      <c r="BF204" s="213">
        <f t="shared" si="15"/>
        <v>0</v>
      </c>
      <c r="BG204" s="213">
        <f t="shared" si="16"/>
        <v>0</v>
      </c>
      <c r="BH204" s="213">
        <f t="shared" si="17"/>
        <v>0</v>
      </c>
      <c r="BI204" s="213">
        <f t="shared" si="18"/>
        <v>0</v>
      </c>
      <c r="BJ204" s="17" t="s">
        <v>87</v>
      </c>
      <c r="BK204" s="213">
        <f t="shared" si="19"/>
        <v>0</v>
      </c>
      <c r="BL204" s="17" t="s">
        <v>496</v>
      </c>
      <c r="BM204" s="212" t="s">
        <v>1293</v>
      </c>
    </row>
    <row r="205" spans="1:65" s="2" customFormat="1" ht="24.15" customHeight="1">
      <c r="A205" s="34"/>
      <c r="B205" s="35"/>
      <c r="C205" s="237" t="s">
        <v>493</v>
      </c>
      <c r="D205" s="237" t="s">
        <v>271</v>
      </c>
      <c r="E205" s="238" t="s">
        <v>1999</v>
      </c>
      <c r="F205" s="239" t="s">
        <v>2000</v>
      </c>
      <c r="G205" s="240" t="s">
        <v>268</v>
      </c>
      <c r="H205" s="241">
        <v>0.6</v>
      </c>
      <c r="I205" s="242"/>
      <c r="J205" s="243">
        <f t="shared" si="10"/>
        <v>0</v>
      </c>
      <c r="K205" s="244"/>
      <c r="L205" s="245"/>
      <c r="M205" s="246" t="s">
        <v>1</v>
      </c>
      <c r="N205" s="247" t="s">
        <v>40</v>
      </c>
      <c r="O205" s="75"/>
      <c r="P205" s="210">
        <f t="shared" si="11"/>
        <v>0</v>
      </c>
      <c r="Q205" s="210">
        <v>0</v>
      </c>
      <c r="R205" s="210">
        <f t="shared" si="12"/>
        <v>0</v>
      </c>
      <c r="S205" s="210">
        <v>0</v>
      </c>
      <c r="T205" s="211">
        <f t="shared" si="13"/>
        <v>0</v>
      </c>
      <c r="U205" s="34"/>
      <c r="V205" s="34"/>
      <c r="W205" s="34"/>
      <c r="X205" s="34"/>
      <c r="Y205" s="34"/>
      <c r="Z205" s="34"/>
      <c r="AA205" s="34"/>
      <c r="AB205" s="34"/>
      <c r="AC205" s="34"/>
      <c r="AD205" s="34"/>
      <c r="AE205" s="34"/>
      <c r="AR205" s="212" t="s">
        <v>1920</v>
      </c>
      <c r="AT205" s="212" t="s">
        <v>271</v>
      </c>
      <c r="AU205" s="212" t="s">
        <v>87</v>
      </c>
      <c r="AY205" s="17" t="s">
        <v>207</v>
      </c>
      <c r="BE205" s="213">
        <f t="shared" si="14"/>
        <v>0</v>
      </c>
      <c r="BF205" s="213">
        <f t="shared" si="15"/>
        <v>0</v>
      </c>
      <c r="BG205" s="213">
        <f t="shared" si="16"/>
        <v>0</v>
      </c>
      <c r="BH205" s="213">
        <f t="shared" si="17"/>
        <v>0</v>
      </c>
      <c r="BI205" s="213">
        <f t="shared" si="18"/>
        <v>0</v>
      </c>
      <c r="BJ205" s="17" t="s">
        <v>87</v>
      </c>
      <c r="BK205" s="213">
        <f t="shared" si="19"/>
        <v>0</v>
      </c>
      <c r="BL205" s="17" t="s">
        <v>496</v>
      </c>
      <c r="BM205" s="212" t="s">
        <v>1296</v>
      </c>
    </row>
    <row r="206" spans="1:65" s="2" customFormat="1" ht="24.15" customHeight="1">
      <c r="A206" s="34"/>
      <c r="B206" s="35"/>
      <c r="C206" s="200" t="s">
        <v>495</v>
      </c>
      <c r="D206" s="200" t="s">
        <v>209</v>
      </c>
      <c r="E206" s="201" t="s">
        <v>2003</v>
      </c>
      <c r="F206" s="202" t="s">
        <v>2004</v>
      </c>
      <c r="G206" s="203" t="s">
        <v>268</v>
      </c>
      <c r="H206" s="204">
        <v>30</v>
      </c>
      <c r="I206" s="205"/>
      <c r="J206" s="206">
        <f t="shared" si="10"/>
        <v>0</v>
      </c>
      <c r="K206" s="207"/>
      <c r="L206" s="39"/>
      <c r="M206" s="208" t="s">
        <v>1</v>
      </c>
      <c r="N206" s="209" t="s">
        <v>40</v>
      </c>
      <c r="O206" s="75"/>
      <c r="P206" s="210">
        <f t="shared" si="11"/>
        <v>0</v>
      </c>
      <c r="Q206" s="210">
        <v>0</v>
      </c>
      <c r="R206" s="210">
        <f t="shared" si="12"/>
        <v>0</v>
      </c>
      <c r="S206" s="210">
        <v>0</v>
      </c>
      <c r="T206" s="211">
        <f t="shared" si="13"/>
        <v>0</v>
      </c>
      <c r="U206" s="34"/>
      <c r="V206" s="34"/>
      <c r="W206" s="34"/>
      <c r="X206" s="34"/>
      <c r="Y206" s="34"/>
      <c r="Z206" s="34"/>
      <c r="AA206" s="34"/>
      <c r="AB206" s="34"/>
      <c r="AC206" s="34"/>
      <c r="AD206" s="34"/>
      <c r="AE206" s="34"/>
      <c r="AR206" s="212" t="s">
        <v>496</v>
      </c>
      <c r="AT206" s="212" t="s">
        <v>209</v>
      </c>
      <c r="AU206" s="212" t="s">
        <v>87</v>
      </c>
      <c r="AY206" s="17" t="s">
        <v>207</v>
      </c>
      <c r="BE206" s="213">
        <f t="shared" si="14"/>
        <v>0</v>
      </c>
      <c r="BF206" s="213">
        <f t="shared" si="15"/>
        <v>0</v>
      </c>
      <c r="BG206" s="213">
        <f t="shared" si="16"/>
        <v>0</v>
      </c>
      <c r="BH206" s="213">
        <f t="shared" si="17"/>
        <v>0</v>
      </c>
      <c r="BI206" s="213">
        <f t="shared" si="18"/>
        <v>0</v>
      </c>
      <c r="BJ206" s="17" t="s">
        <v>87</v>
      </c>
      <c r="BK206" s="213">
        <f t="shared" si="19"/>
        <v>0</v>
      </c>
      <c r="BL206" s="17" t="s">
        <v>496</v>
      </c>
      <c r="BM206" s="212" t="s">
        <v>1299</v>
      </c>
    </row>
    <row r="207" spans="1:65" s="2" customFormat="1" ht="24.15" customHeight="1">
      <c r="A207" s="34"/>
      <c r="B207" s="35"/>
      <c r="C207" s="237" t="s">
        <v>496</v>
      </c>
      <c r="D207" s="237" t="s">
        <v>271</v>
      </c>
      <c r="E207" s="238" t="s">
        <v>2005</v>
      </c>
      <c r="F207" s="239" t="s">
        <v>2006</v>
      </c>
      <c r="G207" s="240" t="s">
        <v>268</v>
      </c>
      <c r="H207" s="241">
        <v>30</v>
      </c>
      <c r="I207" s="242"/>
      <c r="J207" s="243">
        <f t="shared" si="10"/>
        <v>0</v>
      </c>
      <c r="K207" s="244"/>
      <c r="L207" s="245"/>
      <c r="M207" s="246" t="s">
        <v>1</v>
      </c>
      <c r="N207" s="247" t="s">
        <v>40</v>
      </c>
      <c r="O207" s="75"/>
      <c r="P207" s="210">
        <f t="shared" si="11"/>
        <v>0</v>
      </c>
      <c r="Q207" s="210">
        <v>0</v>
      </c>
      <c r="R207" s="210">
        <f t="shared" si="12"/>
        <v>0</v>
      </c>
      <c r="S207" s="210">
        <v>0</v>
      </c>
      <c r="T207" s="211">
        <f t="shared" si="13"/>
        <v>0</v>
      </c>
      <c r="U207" s="34"/>
      <c r="V207" s="34"/>
      <c r="W207" s="34"/>
      <c r="X207" s="34"/>
      <c r="Y207" s="34"/>
      <c r="Z207" s="34"/>
      <c r="AA207" s="34"/>
      <c r="AB207" s="34"/>
      <c r="AC207" s="34"/>
      <c r="AD207" s="34"/>
      <c r="AE207" s="34"/>
      <c r="AR207" s="212" t="s">
        <v>1920</v>
      </c>
      <c r="AT207" s="212" t="s">
        <v>271</v>
      </c>
      <c r="AU207" s="212" t="s">
        <v>87</v>
      </c>
      <c r="AY207" s="17" t="s">
        <v>207</v>
      </c>
      <c r="BE207" s="213">
        <f t="shared" si="14"/>
        <v>0</v>
      </c>
      <c r="BF207" s="213">
        <f t="shared" si="15"/>
        <v>0</v>
      </c>
      <c r="BG207" s="213">
        <f t="shared" si="16"/>
        <v>0</v>
      </c>
      <c r="BH207" s="213">
        <f t="shared" si="17"/>
        <v>0</v>
      </c>
      <c r="BI207" s="213">
        <f t="shared" si="18"/>
        <v>0</v>
      </c>
      <c r="BJ207" s="17" t="s">
        <v>87</v>
      </c>
      <c r="BK207" s="213">
        <f t="shared" si="19"/>
        <v>0</v>
      </c>
      <c r="BL207" s="17" t="s">
        <v>496</v>
      </c>
      <c r="BM207" s="212" t="s">
        <v>1302</v>
      </c>
    </row>
    <row r="208" spans="1:65" s="2" customFormat="1" ht="24.15" customHeight="1">
      <c r="A208" s="34"/>
      <c r="B208" s="35"/>
      <c r="C208" s="200" t="s">
        <v>499</v>
      </c>
      <c r="D208" s="200" t="s">
        <v>209</v>
      </c>
      <c r="E208" s="201" t="s">
        <v>2007</v>
      </c>
      <c r="F208" s="202" t="s">
        <v>2008</v>
      </c>
      <c r="G208" s="203" t="s">
        <v>268</v>
      </c>
      <c r="H208" s="204">
        <v>26</v>
      </c>
      <c r="I208" s="205"/>
      <c r="J208" s="206">
        <f t="shared" si="10"/>
        <v>0</v>
      </c>
      <c r="K208" s="207"/>
      <c r="L208" s="39"/>
      <c r="M208" s="208" t="s">
        <v>1</v>
      </c>
      <c r="N208" s="209" t="s">
        <v>40</v>
      </c>
      <c r="O208" s="75"/>
      <c r="P208" s="210">
        <f t="shared" si="11"/>
        <v>0</v>
      </c>
      <c r="Q208" s="210">
        <v>0</v>
      </c>
      <c r="R208" s="210">
        <f t="shared" si="12"/>
        <v>0</v>
      </c>
      <c r="S208" s="210">
        <v>0</v>
      </c>
      <c r="T208" s="211">
        <f t="shared" si="13"/>
        <v>0</v>
      </c>
      <c r="U208" s="34"/>
      <c r="V208" s="34"/>
      <c r="W208" s="34"/>
      <c r="X208" s="34"/>
      <c r="Y208" s="34"/>
      <c r="Z208" s="34"/>
      <c r="AA208" s="34"/>
      <c r="AB208" s="34"/>
      <c r="AC208" s="34"/>
      <c r="AD208" s="34"/>
      <c r="AE208" s="34"/>
      <c r="AR208" s="212" t="s">
        <v>496</v>
      </c>
      <c r="AT208" s="212" t="s">
        <v>209</v>
      </c>
      <c r="AU208" s="212" t="s">
        <v>87</v>
      </c>
      <c r="AY208" s="17" t="s">
        <v>207</v>
      </c>
      <c r="BE208" s="213">
        <f t="shared" si="14"/>
        <v>0</v>
      </c>
      <c r="BF208" s="213">
        <f t="shared" si="15"/>
        <v>0</v>
      </c>
      <c r="BG208" s="213">
        <f t="shared" si="16"/>
        <v>0</v>
      </c>
      <c r="BH208" s="213">
        <f t="shared" si="17"/>
        <v>0</v>
      </c>
      <c r="BI208" s="213">
        <f t="shared" si="18"/>
        <v>0</v>
      </c>
      <c r="BJ208" s="17" t="s">
        <v>87</v>
      </c>
      <c r="BK208" s="213">
        <f t="shared" si="19"/>
        <v>0</v>
      </c>
      <c r="BL208" s="17" t="s">
        <v>496</v>
      </c>
      <c r="BM208" s="212" t="s">
        <v>1305</v>
      </c>
    </row>
    <row r="209" spans="1:65" s="2" customFormat="1" ht="24.15" customHeight="1">
      <c r="A209" s="34"/>
      <c r="B209" s="35"/>
      <c r="C209" s="237" t="s">
        <v>500</v>
      </c>
      <c r="D209" s="237" t="s">
        <v>271</v>
      </c>
      <c r="E209" s="238" t="s">
        <v>2009</v>
      </c>
      <c r="F209" s="239" t="s">
        <v>2010</v>
      </c>
      <c r="G209" s="240" t="s">
        <v>268</v>
      </c>
      <c r="H209" s="241">
        <v>26</v>
      </c>
      <c r="I209" s="242"/>
      <c r="J209" s="243">
        <f t="shared" si="10"/>
        <v>0</v>
      </c>
      <c r="K209" s="244"/>
      <c r="L209" s="245"/>
      <c r="M209" s="246" t="s">
        <v>1</v>
      </c>
      <c r="N209" s="247" t="s">
        <v>40</v>
      </c>
      <c r="O209" s="75"/>
      <c r="P209" s="210">
        <f t="shared" si="11"/>
        <v>0</v>
      </c>
      <c r="Q209" s="210">
        <v>0</v>
      </c>
      <c r="R209" s="210">
        <f t="shared" si="12"/>
        <v>0</v>
      </c>
      <c r="S209" s="210">
        <v>0</v>
      </c>
      <c r="T209" s="211">
        <f t="shared" si="13"/>
        <v>0</v>
      </c>
      <c r="U209" s="34"/>
      <c r="V209" s="34"/>
      <c r="W209" s="34"/>
      <c r="X209" s="34"/>
      <c r="Y209" s="34"/>
      <c r="Z209" s="34"/>
      <c r="AA209" s="34"/>
      <c r="AB209" s="34"/>
      <c r="AC209" s="34"/>
      <c r="AD209" s="34"/>
      <c r="AE209" s="34"/>
      <c r="AR209" s="212" t="s">
        <v>1920</v>
      </c>
      <c r="AT209" s="212" t="s">
        <v>271</v>
      </c>
      <c r="AU209" s="212" t="s">
        <v>87</v>
      </c>
      <c r="AY209" s="17" t="s">
        <v>207</v>
      </c>
      <c r="BE209" s="213">
        <f t="shared" si="14"/>
        <v>0</v>
      </c>
      <c r="BF209" s="213">
        <f t="shared" si="15"/>
        <v>0</v>
      </c>
      <c r="BG209" s="213">
        <f t="shared" si="16"/>
        <v>0</v>
      </c>
      <c r="BH209" s="213">
        <f t="shared" si="17"/>
        <v>0</v>
      </c>
      <c r="BI209" s="213">
        <f t="shared" si="18"/>
        <v>0</v>
      </c>
      <c r="BJ209" s="17" t="s">
        <v>87</v>
      </c>
      <c r="BK209" s="213">
        <f t="shared" si="19"/>
        <v>0</v>
      </c>
      <c r="BL209" s="17" t="s">
        <v>496</v>
      </c>
      <c r="BM209" s="212" t="s">
        <v>1308</v>
      </c>
    </row>
    <row r="210" spans="1:65" s="2" customFormat="1" ht="33" customHeight="1">
      <c r="A210" s="34"/>
      <c r="B210" s="35"/>
      <c r="C210" s="200" t="s">
        <v>502</v>
      </c>
      <c r="D210" s="200" t="s">
        <v>209</v>
      </c>
      <c r="E210" s="201" t="s">
        <v>2011</v>
      </c>
      <c r="F210" s="202" t="s">
        <v>2012</v>
      </c>
      <c r="G210" s="203" t="s">
        <v>268</v>
      </c>
      <c r="H210" s="204">
        <v>4</v>
      </c>
      <c r="I210" s="205"/>
      <c r="J210" s="206">
        <f t="shared" si="10"/>
        <v>0</v>
      </c>
      <c r="K210" s="207"/>
      <c r="L210" s="39"/>
      <c r="M210" s="208" t="s">
        <v>1</v>
      </c>
      <c r="N210" s="209" t="s">
        <v>40</v>
      </c>
      <c r="O210" s="75"/>
      <c r="P210" s="210">
        <f t="shared" si="11"/>
        <v>0</v>
      </c>
      <c r="Q210" s="210">
        <v>0</v>
      </c>
      <c r="R210" s="210">
        <f t="shared" si="12"/>
        <v>0</v>
      </c>
      <c r="S210" s="210">
        <v>0</v>
      </c>
      <c r="T210" s="211">
        <f t="shared" si="13"/>
        <v>0</v>
      </c>
      <c r="U210" s="34"/>
      <c r="V210" s="34"/>
      <c r="W210" s="34"/>
      <c r="X210" s="34"/>
      <c r="Y210" s="34"/>
      <c r="Z210" s="34"/>
      <c r="AA210" s="34"/>
      <c r="AB210" s="34"/>
      <c r="AC210" s="34"/>
      <c r="AD210" s="34"/>
      <c r="AE210" s="34"/>
      <c r="AR210" s="212" t="s">
        <v>496</v>
      </c>
      <c r="AT210" s="212" t="s">
        <v>209</v>
      </c>
      <c r="AU210" s="212" t="s">
        <v>87</v>
      </c>
      <c r="AY210" s="17" t="s">
        <v>207</v>
      </c>
      <c r="BE210" s="213">
        <f t="shared" si="14"/>
        <v>0</v>
      </c>
      <c r="BF210" s="213">
        <f t="shared" si="15"/>
        <v>0</v>
      </c>
      <c r="BG210" s="213">
        <f t="shared" si="16"/>
        <v>0</v>
      </c>
      <c r="BH210" s="213">
        <f t="shared" si="17"/>
        <v>0</v>
      </c>
      <c r="BI210" s="213">
        <f t="shared" si="18"/>
        <v>0</v>
      </c>
      <c r="BJ210" s="17" t="s">
        <v>87</v>
      </c>
      <c r="BK210" s="213">
        <f t="shared" si="19"/>
        <v>0</v>
      </c>
      <c r="BL210" s="17" t="s">
        <v>496</v>
      </c>
      <c r="BM210" s="212" t="s">
        <v>1311</v>
      </c>
    </row>
    <row r="211" spans="1:65" s="2" customFormat="1" ht="24.15" customHeight="1">
      <c r="A211" s="34"/>
      <c r="B211" s="35"/>
      <c r="C211" s="237" t="s">
        <v>503</v>
      </c>
      <c r="D211" s="237" t="s">
        <v>271</v>
      </c>
      <c r="E211" s="238" t="s">
        <v>2013</v>
      </c>
      <c r="F211" s="239" t="s">
        <v>2014</v>
      </c>
      <c r="G211" s="240" t="s">
        <v>268</v>
      </c>
      <c r="H211" s="241">
        <v>4</v>
      </c>
      <c r="I211" s="242"/>
      <c r="J211" s="243">
        <f t="shared" si="10"/>
        <v>0</v>
      </c>
      <c r="K211" s="244"/>
      <c r="L211" s="245"/>
      <c r="M211" s="246" t="s">
        <v>1</v>
      </c>
      <c r="N211" s="247" t="s">
        <v>40</v>
      </c>
      <c r="O211" s="75"/>
      <c r="P211" s="210">
        <f t="shared" si="11"/>
        <v>0</v>
      </c>
      <c r="Q211" s="210">
        <v>0</v>
      </c>
      <c r="R211" s="210">
        <f t="shared" si="12"/>
        <v>0</v>
      </c>
      <c r="S211" s="210">
        <v>0</v>
      </c>
      <c r="T211" s="211">
        <f t="shared" si="13"/>
        <v>0</v>
      </c>
      <c r="U211" s="34"/>
      <c r="V211" s="34"/>
      <c r="W211" s="34"/>
      <c r="X211" s="34"/>
      <c r="Y211" s="34"/>
      <c r="Z211" s="34"/>
      <c r="AA211" s="34"/>
      <c r="AB211" s="34"/>
      <c r="AC211" s="34"/>
      <c r="AD211" s="34"/>
      <c r="AE211" s="34"/>
      <c r="AR211" s="212" t="s">
        <v>1920</v>
      </c>
      <c r="AT211" s="212" t="s">
        <v>271</v>
      </c>
      <c r="AU211" s="212" t="s">
        <v>87</v>
      </c>
      <c r="AY211" s="17" t="s">
        <v>207</v>
      </c>
      <c r="BE211" s="213">
        <f t="shared" si="14"/>
        <v>0</v>
      </c>
      <c r="BF211" s="213">
        <f t="shared" si="15"/>
        <v>0</v>
      </c>
      <c r="BG211" s="213">
        <f t="shared" si="16"/>
        <v>0</v>
      </c>
      <c r="BH211" s="213">
        <f t="shared" si="17"/>
        <v>0</v>
      </c>
      <c r="BI211" s="213">
        <f t="shared" si="18"/>
        <v>0</v>
      </c>
      <c r="BJ211" s="17" t="s">
        <v>87</v>
      </c>
      <c r="BK211" s="213">
        <f t="shared" si="19"/>
        <v>0</v>
      </c>
      <c r="BL211" s="17" t="s">
        <v>496</v>
      </c>
      <c r="BM211" s="212" t="s">
        <v>1314</v>
      </c>
    </row>
    <row r="212" spans="1:65" s="2" customFormat="1" ht="24.15" customHeight="1">
      <c r="A212" s="34"/>
      <c r="B212" s="35"/>
      <c r="C212" s="200" t="s">
        <v>504</v>
      </c>
      <c r="D212" s="200" t="s">
        <v>209</v>
      </c>
      <c r="E212" s="201" t="s">
        <v>2015</v>
      </c>
      <c r="F212" s="202" t="s">
        <v>2016</v>
      </c>
      <c r="G212" s="203" t="s">
        <v>268</v>
      </c>
      <c r="H212" s="204">
        <v>1</v>
      </c>
      <c r="I212" s="205"/>
      <c r="J212" s="206">
        <f t="shared" si="10"/>
        <v>0</v>
      </c>
      <c r="K212" s="207"/>
      <c r="L212" s="39"/>
      <c r="M212" s="208" t="s">
        <v>1</v>
      </c>
      <c r="N212" s="209" t="s">
        <v>40</v>
      </c>
      <c r="O212" s="75"/>
      <c r="P212" s="210">
        <f t="shared" si="11"/>
        <v>0</v>
      </c>
      <c r="Q212" s="210">
        <v>0</v>
      </c>
      <c r="R212" s="210">
        <f t="shared" si="12"/>
        <v>0</v>
      </c>
      <c r="S212" s="210">
        <v>0</v>
      </c>
      <c r="T212" s="211">
        <f t="shared" si="13"/>
        <v>0</v>
      </c>
      <c r="U212" s="34"/>
      <c r="V212" s="34"/>
      <c r="W212" s="34"/>
      <c r="X212" s="34"/>
      <c r="Y212" s="34"/>
      <c r="Z212" s="34"/>
      <c r="AA212" s="34"/>
      <c r="AB212" s="34"/>
      <c r="AC212" s="34"/>
      <c r="AD212" s="34"/>
      <c r="AE212" s="34"/>
      <c r="AR212" s="212" t="s">
        <v>496</v>
      </c>
      <c r="AT212" s="212" t="s">
        <v>209</v>
      </c>
      <c r="AU212" s="212" t="s">
        <v>87</v>
      </c>
      <c r="AY212" s="17" t="s">
        <v>207</v>
      </c>
      <c r="BE212" s="213">
        <f t="shared" si="14"/>
        <v>0</v>
      </c>
      <c r="BF212" s="213">
        <f t="shared" si="15"/>
        <v>0</v>
      </c>
      <c r="BG212" s="213">
        <f t="shared" si="16"/>
        <v>0</v>
      </c>
      <c r="BH212" s="213">
        <f t="shared" si="17"/>
        <v>0</v>
      </c>
      <c r="BI212" s="213">
        <f t="shared" si="18"/>
        <v>0</v>
      </c>
      <c r="BJ212" s="17" t="s">
        <v>87</v>
      </c>
      <c r="BK212" s="213">
        <f t="shared" si="19"/>
        <v>0</v>
      </c>
      <c r="BL212" s="17" t="s">
        <v>496</v>
      </c>
      <c r="BM212" s="212" t="s">
        <v>1317</v>
      </c>
    </row>
    <row r="213" spans="1:65" s="2" customFormat="1" ht="24.15" customHeight="1">
      <c r="A213" s="34"/>
      <c r="B213" s="35"/>
      <c r="C213" s="237" t="s">
        <v>1214</v>
      </c>
      <c r="D213" s="237" t="s">
        <v>271</v>
      </c>
      <c r="E213" s="238" t="s">
        <v>2017</v>
      </c>
      <c r="F213" s="239" t="s">
        <v>2018</v>
      </c>
      <c r="G213" s="240" t="s">
        <v>268</v>
      </c>
      <c r="H213" s="241">
        <v>1</v>
      </c>
      <c r="I213" s="242"/>
      <c r="J213" s="243">
        <f t="shared" si="10"/>
        <v>0</v>
      </c>
      <c r="K213" s="244"/>
      <c r="L213" s="245"/>
      <c r="M213" s="246" t="s">
        <v>1</v>
      </c>
      <c r="N213" s="247" t="s">
        <v>40</v>
      </c>
      <c r="O213" s="75"/>
      <c r="P213" s="210">
        <f t="shared" si="11"/>
        <v>0</v>
      </c>
      <c r="Q213" s="210">
        <v>0</v>
      </c>
      <c r="R213" s="210">
        <f t="shared" si="12"/>
        <v>0</v>
      </c>
      <c r="S213" s="210">
        <v>0</v>
      </c>
      <c r="T213" s="211">
        <f t="shared" si="13"/>
        <v>0</v>
      </c>
      <c r="U213" s="34"/>
      <c r="V213" s="34"/>
      <c r="W213" s="34"/>
      <c r="X213" s="34"/>
      <c r="Y213" s="34"/>
      <c r="Z213" s="34"/>
      <c r="AA213" s="34"/>
      <c r="AB213" s="34"/>
      <c r="AC213" s="34"/>
      <c r="AD213" s="34"/>
      <c r="AE213" s="34"/>
      <c r="AR213" s="212" t="s">
        <v>1920</v>
      </c>
      <c r="AT213" s="212" t="s">
        <v>271</v>
      </c>
      <c r="AU213" s="212" t="s">
        <v>87</v>
      </c>
      <c r="AY213" s="17" t="s">
        <v>207</v>
      </c>
      <c r="BE213" s="213">
        <f t="shared" si="14"/>
        <v>0</v>
      </c>
      <c r="BF213" s="213">
        <f t="shared" si="15"/>
        <v>0</v>
      </c>
      <c r="BG213" s="213">
        <f t="shared" si="16"/>
        <v>0</v>
      </c>
      <c r="BH213" s="213">
        <f t="shared" si="17"/>
        <v>0</v>
      </c>
      <c r="BI213" s="213">
        <f t="shared" si="18"/>
        <v>0</v>
      </c>
      <c r="BJ213" s="17" t="s">
        <v>87</v>
      </c>
      <c r="BK213" s="213">
        <f t="shared" si="19"/>
        <v>0</v>
      </c>
      <c r="BL213" s="17" t="s">
        <v>496</v>
      </c>
      <c r="BM213" s="212" t="s">
        <v>1320</v>
      </c>
    </row>
    <row r="214" spans="1:65" s="2" customFormat="1" ht="16.5" customHeight="1">
      <c r="A214" s="34"/>
      <c r="B214" s="35"/>
      <c r="C214" s="200" t="s">
        <v>1324</v>
      </c>
      <c r="D214" s="200" t="s">
        <v>209</v>
      </c>
      <c r="E214" s="201" t="s">
        <v>2019</v>
      </c>
      <c r="F214" s="202" t="s">
        <v>2020</v>
      </c>
      <c r="G214" s="203" t="s">
        <v>268</v>
      </c>
      <c r="H214" s="204">
        <v>3</v>
      </c>
      <c r="I214" s="205"/>
      <c r="J214" s="206">
        <f t="shared" si="10"/>
        <v>0</v>
      </c>
      <c r="K214" s="207"/>
      <c r="L214" s="39"/>
      <c r="M214" s="208" t="s">
        <v>1</v>
      </c>
      <c r="N214" s="209" t="s">
        <v>40</v>
      </c>
      <c r="O214" s="75"/>
      <c r="P214" s="210">
        <f t="shared" si="11"/>
        <v>0</v>
      </c>
      <c r="Q214" s="210">
        <v>0</v>
      </c>
      <c r="R214" s="210">
        <f t="shared" si="12"/>
        <v>0</v>
      </c>
      <c r="S214" s="210">
        <v>0</v>
      </c>
      <c r="T214" s="211">
        <f t="shared" si="13"/>
        <v>0</v>
      </c>
      <c r="U214" s="34"/>
      <c r="V214" s="34"/>
      <c r="W214" s="34"/>
      <c r="X214" s="34"/>
      <c r="Y214" s="34"/>
      <c r="Z214" s="34"/>
      <c r="AA214" s="34"/>
      <c r="AB214" s="34"/>
      <c r="AC214" s="34"/>
      <c r="AD214" s="34"/>
      <c r="AE214" s="34"/>
      <c r="AR214" s="212" t="s">
        <v>496</v>
      </c>
      <c r="AT214" s="212" t="s">
        <v>209</v>
      </c>
      <c r="AU214" s="212" t="s">
        <v>87</v>
      </c>
      <c r="AY214" s="17" t="s">
        <v>207</v>
      </c>
      <c r="BE214" s="213">
        <f t="shared" si="14"/>
        <v>0</v>
      </c>
      <c r="BF214" s="213">
        <f t="shared" si="15"/>
        <v>0</v>
      </c>
      <c r="BG214" s="213">
        <f t="shared" si="16"/>
        <v>0</v>
      </c>
      <c r="BH214" s="213">
        <f t="shared" si="17"/>
        <v>0</v>
      </c>
      <c r="BI214" s="213">
        <f t="shared" si="18"/>
        <v>0</v>
      </c>
      <c r="BJ214" s="17" t="s">
        <v>87</v>
      </c>
      <c r="BK214" s="213">
        <f t="shared" si="19"/>
        <v>0</v>
      </c>
      <c r="BL214" s="17" t="s">
        <v>496</v>
      </c>
      <c r="BM214" s="212" t="s">
        <v>1323</v>
      </c>
    </row>
    <row r="215" spans="1:65" s="2" customFormat="1" ht="24.15" customHeight="1">
      <c r="A215" s="34"/>
      <c r="B215" s="35"/>
      <c r="C215" s="237" t="s">
        <v>1217</v>
      </c>
      <c r="D215" s="237" t="s">
        <v>271</v>
      </c>
      <c r="E215" s="238" t="s">
        <v>2021</v>
      </c>
      <c r="F215" s="239" t="s">
        <v>2022</v>
      </c>
      <c r="G215" s="240" t="s">
        <v>268</v>
      </c>
      <c r="H215" s="241">
        <v>3</v>
      </c>
      <c r="I215" s="242"/>
      <c r="J215" s="243">
        <f t="shared" si="10"/>
        <v>0</v>
      </c>
      <c r="K215" s="244"/>
      <c r="L215" s="245"/>
      <c r="M215" s="246" t="s">
        <v>1</v>
      </c>
      <c r="N215" s="247" t="s">
        <v>40</v>
      </c>
      <c r="O215" s="75"/>
      <c r="P215" s="210">
        <f t="shared" si="11"/>
        <v>0</v>
      </c>
      <c r="Q215" s="210">
        <v>0</v>
      </c>
      <c r="R215" s="210">
        <f t="shared" si="12"/>
        <v>0</v>
      </c>
      <c r="S215" s="210">
        <v>0</v>
      </c>
      <c r="T215" s="211">
        <f t="shared" si="13"/>
        <v>0</v>
      </c>
      <c r="U215" s="34"/>
      <c r="V215" s="34"/>
      <c r="W215" s="34"/>
      <c r="X215" s="34"/>
      <c r="Y215" s="34"/>
      <c r="Z215" s="34"/>
      <c r="AA215" s="34"/>
      <c r="AB215" s="34"/>
      <c r="AC215" s="34"/>
      <c r="AD215" s="34"/>
      <c r="AE215" s="34"/>
      <c r="AR215" s="212" t="s">
        <v>1920</v>
      </c>
      <c r="AT215" s="212" t="s">
        <v>271</v>
      </c>
      <c r="AU215" s="212" t="s">
        <v>87</v>
      </c>
      <c r="AY215" s="17" t="s">
        <v>207</v>
      </c>
      <c r="BE215" s="213">
        <f t="shared" si="14"/>
        <v>0</v>
      </c>
      <c r="BF215" s="213">
        <f t="shared" si="15"/>
        <v>0</v>
      </c>
      <c r="BG215" s="213">
        <f t="shared" si="16"/>
        <v>0</v>
      </c>
      <c r="BH215" s="213">
        <f t="shared" si="17"/>
        <v>0</v>
      </c>
      <c r="BI215" s="213">
        <f t="shared" si="18"/>
        <v>0</v>
      </c>
      <c r="BJ215" s="17" t="s">
        <v>87</v>
      </c>
      <c r="BK215" s="213">
        <f t="shared" si="19"/>
        <v>0</v>
      </c>
      <c r="BL215" s="17" t="s">
        <v>496</v>
      </c>
      <c r="BM215" s="212" t="s">
        <v>1327</v>
      </c>
    </row>
    <row r="216" spans="1:65" s="2" customFormat="1" ht="16.5" customHeight="1">
      <c r="A216" s="34"/>
      <c r="B216" s="35"/>
      <c r="C216" s="200" t="s">
        <v>1331</v>
      </c>
      <c r="D216" s="200" t="s">
        <v>209</v>
      </c>
      <c r="E216" s="201" t="s">
        <v>2023</v>
      </c>
      <c r="F216" s="202" t="s">
        <v>2024</v>
      </c>
      <c r="G216" s="203" t="s">
        <v>268</v>
      </c>
      <c r="H216" s="204">
        <v>1</v>
      </c>
      <c r="I216" s="205"/>
      <c r="J216" s="206">
        <f t="shared" si="10"/>
        <v>0</v>
      </c>
      <c r="K216" s="207"/>
      <c r="L216" s="39"/>
      <c r="M216" s="208" t="s">
        <v>1</v>
      </c>
      <c r="N216" s="209" t="s">
        <v>40</v>
      </c>
      <c r="O216" s="75"/>
      <c r="P216" s="210">
        <f t="shared" si="11"/>
        <v>0</v>
      </c>
      <c r="Q216" s="210">
        <v>0</v>
      </c>
      <c r="R216" s="210">
        <f t="shared" si="12"/>
        <v>0</v>
      </c>
      <c r="S216" s="210">
        <v>0</v>
      </c>
      <c r="T216" s="211">
        <f t="shared" si="13"/>
        <v>0</v>
      </c>
      <c r="U216" s="34"/>
      <c r="V216" s="34"/>
      <c r="W216" s="34"/>
      <c r="X216" s="34"/>
      <c r="Y216" s="34"/>
      <c r="Z216" s="34"/>
      <c r="AA216" s="34"/>
      <c r="AB216" s="34"/>
      <c r="AC216" s="34"/>
      <c r="AD216" s="34"/>
      <c r="AE216" s="34"/>
      <c r="AR216" s="212" t="s">
        <v>496</v>
      </c>
      <c r="AT216" s="212" t="s">
        <v>209</v>
      </c>
      <c r="AU216" s="212" t="s">
        <v>87</v>
      </c>
      <c r="AY216" s="17" t="s">
        <v>207</v>
      </c>
      <c r="BE216" s="213">
        <f t="shared" si="14"/>
        <v>0</v>
      </c>
      <c r="BF216" s="213">
        <f t="shared" si="15"/>
        <v>0</v>
      </c>
      <c r="BG216" s="213">
        <f t="shared" si="16"/>
        <v>0</v>
      </c>
      <c r="BH216" s="213">
        <f t="shared" si="17"/>
        <v>0</v>
      </c>
      <c r="BI216" s="213">
        <f t="shared" si="18"/>
        <v>0</v>
      </c>
      <c r="BJ216" s="17" t="s">
        <v>87</v>
      </c>
      <c r="BK216" s="213">
        <f t="shared" si="19"/>
        <v>0</v>
      </c>
      <c r="BL216" s="17" t="s">
        <v>496</v>
      </c>
      <c r="BM216" s="212" t="s">
        <v>1330</v>
      </c>
    </row>
    <row r="217" spans="1:65" s="2" customFormat="1" ht="33" customHeight="1">
      <c r="A217" s="34"/>
      <c r="B217" s="35"/>
      <c r="C217" s="237" t="s">
        <v>1220</v>
      </c>
      <c r="D217" s="237" t="s">
        <v>271</v>
      </c>
      <c r="E217" s="238" t="s">
        <v>2025</v>
      </c>
      <c r="F217" s="239" t="s">
        <v>2026</v>
      </c>
      <c r="G217" s="240" t="s">
        <v>268</v>
      </c>
      <c r="H217" s="241">
        <v>1</v>
      </c>
      <c r="I217" s="242"/>
      <c r="J217" s="243">
        <f t="shared" si="10"/>
        <v>0</v>
      </c>
      <c r="K217" s="244"/>
      <c r="L217" s="245"/>
      <c r="M217" s="246" t="s">
        <v>1</v>
      </c>
      <c r="N217" s="247" t="s">
        <v>40</v>
      </c>
      <c r="O217" s="75"/>
      <c r="P217" s="210">
        <f t="shared" si="11"/>
        <v>0</v>
      </c>
      <c r="Q217" s="210">
        <v>0</v>
      </c>
      <c r="R217" s="210">
        <f t="shared" si="12"/>
        <v>0</v>
      </c>
      <c r="S217" s="210">
        <v>0</v>
      </c>
      <c r="T217" s="211">
        <f t="shared" si="13"/>
        <v>0</v>
      </c>
      <c r="U217" s="34"/>
      <c r="V217" s="34"/>
      <c r="W217" s="34"/>
      <c r="X217" s="34"/>
      <c r="Y217" s="34"/>
      <c r="Z217" s="34"/>
      <c r="AA217" s="34"/>
      <c r="AB217" s="34"/>
      <c r="AC217" s="34"/>
      <c r="AD217" s="34"/>
      <c r="AE217" s="34"/>
      <c r="AR217" s="212" t="s">
        <v>1920</v>
      </c>
      <c r="AT217" s="212" t="s">
        <v>271</v>
      </c>
      <c r="AU217" s="212" t="s">
        <v>87</v>
      </c>
      <c r="AY217" s="17" t="s">
        <v>207</v>
      </c>
      <c r="BE217" s="213">
        <f t="shared" si="14"/>
        <v>0</v>
      </c>
      <c r="BF217" s="213">
        <f t="shared" si="15"/>
        <v>0</v>
      </c>
      <c r="BG217" s="213">
        <f t="shared" si="16"/>
        <v>0</v>
      </c>
      <c r="BH217" s="213">
        <f t="shared" si="17"/>
        <v>0</v>
      </c>
      <c r="BI217" s="213">
        <f t="shared" si="18"/>
        <v>0</v>
      </c>
      <c r="BJ217" s="17" t="s">
        <v>87</v>
      </c>
      <c r="BK217" s="213">
        <f t="shared" si="19"/>
        <v>0</v>
      </c>
      <c r="BL217" s="17" t="s">
        <v>496</v>
      </c>
      <c r="BM217" s="212" t="s">
        <v>1334</v>
      </c>
    </row>
    <row r="218" spans="1:65" s="2" customFormat="1" ht="33" customHeight="1">
      <c r="A218" s="34"/>
      <c r="B218" s="35"/>
      <c r="C218" s="200" t="s">
        <v>1338</v>
      </c>
      <c r="D218" s="200" t="s">
        <v>209</v>
      </c>
      <c r="E218" s="201" t="s">
        <v>2027</v>
      </c>
      <c r="F218" s="202" t="s">
        <v>2028</v>
      </c>
      <c r="G218" s="203" t="s">
        <v>268</v>
      </c>
      <c r="H218" s="204">
        <v>5</v>
      </c>
      <c r="I218" s="205"/>
      <c r="J218" s="206">
        <f t="shared" si="10"/>
        <v>0</v>
      </c>
      <c r="K218" s="207"/>
      <c r="L218" s="39"/>
      <c r="M218" s="208" t="s">
        <v>1</v>
      </c>
      <c r="N218" s="209" t="s">
        <v>40</v>
      </c>
      <c r="O218" s="75"/>
      <c r="P218" s="210">
        <f t="shared" si="11"/>
        <v>0</v>
      </c>
      <c r="Q218" s="210">
        <v>0</v>
      </c>
      <c r="R218" s="210">
        <f t="shared" si="12"/>
        <v>0</v>
      </c>
      <c r="S218" s="210">
        <v>0</v>
      </c>
      <c r="T218" s="211">
        <f t="shared" si="13"/>
        <v>0</v>
      </c>
      <c r="U218" s="34"/>
      <c r="V218" s="34"/>
      <c r="W218" s="34"/>
      <c r="X218" s="34"/>
      <c r="Y218" s="34"/>
      <c r="Z218" s="34"/>
      <c r="AA218" s="34"/>
      <c r="AB218" s="34"/>
      <c r="AC218" s="34"/>
      <c r="AD218" s="34"/>
      <c r="AE218" s="34"/>
      <c r="AR218" s="212" t="s">
        <v>496</v>
      </c>
      <c r="AT218" s="212" t="s">
        <v>209</v>
      </c>
      <c r="AU218" s="212" t="s">
        <v>87</v>
      </c>
      <c r="AY218" s="17" t="s">
        <v>207</v>
      </c>
      <c r="BE218" s="213">
        <f t="shared" si="14"/>
        <v>0</v>
      </c>
      <c r="BF218" s="213">
        <f t="shared" si="15"/>
        <v>0</v>
      </c>
      <c r="BG218" s="213">
        <f t="shared" si="16"/>
        <v>0</v>
      </c>
      <c r="BH218" s="213">
        <f t="shared" si="17"/>
        <v>0</v>
      </c>
      <c r="BI218" s="213">
        <f t="shared" si="18"/>
        <v>0</v>
      </c>
      <c r="BJ218" s="17" t="s">
        <v>87</v>
      </c>
      <c r="BK218" s="213">
        <f t="shared" si="19"/>
        <v>0</v>
      </c>
      <c r="BL218" s="17" t="s">
        <v>496</v>
      </c>
      <c r="BM218" s="212" t="s">
        <v>1337</v>
      </c>
    </row>
    <row r="219" spans="1:65" s="2" customFormat="1" ht="16.5" customHeight="1">
      <c r="A219" s="34"/>
      <c r="B219" s="35"/>
      <c r="C219" s="237" t="s">
        <v>1223</v>
      </c>
      <c r="D219" s="237" t="s">
        <v>271</v>
      </c>
      <c r="E219" s="238" t="s">
        <v>2029</v>
      </c>
      <c r="F219" s="239" t="s">
        <v>2030</v>
      </c>
      <c r="G219" s="240" t="s">
        <v>268</v>
      </c>
      <c r="H219" s="241">
        <v>5</v>
      </c>
      <c r="I219" s="242"/>
      <c r="J219" s="243">
        <f t="shared" si="10"/>
        <v>0</v>
      </c>
      <c r="K219" s="244"/>
      <c r="L219" s="245"/>
      <c r="M219" s="246" t="s">
        <v>1</v>
      </c>
      <c r="N219" s="247" t="s">
        <v>40</v>
      </c>
      <c r="O219" s="75"/>
      <c r="P219" s="210">
        <f t="shared" si="11"/>
        <v>0</v>
      </c>
      <c r="Q219" s="210">
        <v>0</v>
      </c>
      <c r="R219" s="210">
        <f t="shared" si="12"/>
        <v>0</v>
      </c>
      <c r="S219" s="210">
        <v>0</v>
      </c>
      <c r="T219" s="211">
        <f t="shared" si="13"/>
        <v>0</v>
      </c>
      <c r="U219" s="34"/>
      <c r="V219" s="34"/>
      <c r="W219" s="34"/>
      <c r="X219" s="34"/>
      <c r="Y219" s="34"/>
      <c r="Z219" s="34"/>
      <c r="AA219" s="34"/>
      <c r="AB219" s="34"/>
      <c r="AC219" s="34"/>
      <c r="AD219" s="34"/>
      <c r="AE219" s="34"/>
      <c r="AR219" s="212" t="s">
        <v>1920</v>
      </c>
      <c r="AT219" s="212" t="s">
        <v>271</v>
      </c>
      <c r="AU219" s="212" t="s">
        <v>87</v>
      </c>
      <c r="AY219" s="17" t="s">
        <v>207</v>
      </c>
      <c r="BE219" s="213">
        <f t="shared" si="14"/>
        <v>0</v>
      </c>
      <c r="BF219" s="213">
        <f t="shared" si="15"/>
        <v>0</v>
      </c>
      <c r="BG219" s="213">
        <f t="shared" si="16"/>
        <v>0</v>
      </c>
      <c r="BH219" s="213">
        <f t="shared" si="17"/>
        <v>0</v>
      </c>
      <c r="BI219" s="213">
        <f t="shared" si="18"/>
        <v>0</v>
      </c>
      <c r="BJ219" s="17" t="s">
        <v>87</v>
      </c>
      <c r="BK219" s="213">
        <f t="shared" si="19"/>
        <v>0</v>
      </c>
      <c r="BL219" s="17" t="s">
        <v>496</v>
      </c>
      <c r="BM219" s="212" t="s">
        <v>1341</v>
      </c>
    </row>
    <row r="220" spans="1:65" s="2" customFormat="1" ht="33" customHeight="1">
      <c r="A220" s="34"/>
      <c r="B220" s="35"/>
      <c r="C220" s="200" t="s">
        <v>1345</v>
      </c>
      <c r="D220" s="200" t="s">
        <v>209</v>
      </c>
      <c r="E220" s="201" t="s">
        <v>2031</v>
      </c>
      <c r="F220" s="202" t="s">
        <v>2032</v>
      </c>
      <c r="G220" s="203" t="s">
        <v>268</v>
      </c>
      <c r="H220" s="204">
        <v>5</v>
      </c>
      <c r="I220" s="205"/>
      <c r="J220" s="206">
        <f t="shared" si="10"/>
        <v>0</v>
      </c>
      <c r="K220" s="207"/>
      <c r="L220" s="39"/>
      <c r="M220" s="208" t="s">
        <v>1</v>
      </c>
      <c r="N220" s="209" t="s">
        <v>40</v>
      </c>
      <c r="O220" s="75"/>
      <c r="P220" s="210">
        <f t="shared" si="11"/>
        <v>0</v>
      </c>
      <c r="Q220" s="210">
        <v>0</v>
      </c>
      <c r="R220" s="210">
        <f t="shared" si="12"/>
        <v>0</v>
      </c>
      <c r="S220" s="210">
        <v>0</v>
      </c>
      <c r="T220" s="211">
        <f t="shared" si="13"/>
        <v>0</v>
      </c>
      <c r="U220" s="34"/>
      <c r="V220" s="34"/>
      <c r="W220" s="34"/>
      <c r="X220" s="34"/>
      <c r="Y220" s="34"/>
      <c r="Z220" s="34"/>
      <c r="AA220" s="34"/>
      <c r="AB220" s="34"/>
      <c r="AC220" s="34"/>
      <c r="AD220" s="34"/>
      <c r="AE220" s="34"/>
      <c r="AR220" s="212" t="s">
        <v>496</v>
      </c>
      <c r="AT220" s="212" t="s">
        <v>209</v>
      </c>
      <c r="AU220" s="212" t="s">
        <v>87</v>
      </c>
      <c r="AY220" s="17" t="s">
        <v>207</v>
      </c>
      <c r="BE220" s="213">
        <f t="shared" si="14"/>
        <v>0</v>
      </c>
      <c r="BF220" s="213">
        <f t="shared" si="15"/>
        <v>0</v>
      </c>
      <c r="BG220" s="213">
        <f t="shared" si="16"/>
        <v>0</v>
      </c>
      <c r="BH220" s="213">
        <f t="shared" si="17"/>
        <v>0</v>
      </c>
      <c r="BI220" s="213">
        <f t="shared" si="18"/>
        <v>0</v>
      </c>
      <c r="BJ220" s="17" t="s">
        <v>87</v>
      </c>
      <c r="BK220" s="213">
        <f t="shared" si="19"/>
        <v>0</v>
      </c>
      <c r="BL220" s="17" t="s">
        <v>496</v>
      </c>
      <c r="BM220" s="212" t="s">
        <v>1344</v>
      </c>
    </row>
    <row r="221" spans="1:65" s="2" customFormat="1" ht="33" customHeight="1">
      <c r="A221" s="34"/>
      <c r="B221" s="35"/>
      <c r="C221" s="237" t="s">
        <v>1226</v>
      </c>
      <c r="D221" s="237" t="s">
        <v>271</v>
      </c>
      <c r="E221" s="238" t="s">
        <v>2033</v>
      </c>
      <c r="F221" s="239" t="s">
        <v>2034</v>
      </c>
      <c r="G221" s="240" t="s">
        <v>268</v>
      </c>
      <c r="H221" s="241">
        <v>5</v>
      </c>
      <c r="I221" s="242"/>
      <c r="J221" s="243">
        <f t="shared" si="10"/>
        <v>0</v>
      </c>
      <c r="K221" s="244"/>
      <c r="L221" s="245"/>
      <c r="M221" s="246" t="s">
        <v>1</v>
      </c>
      <c r="N221" s="247" t="s">
        <v>40</v>
      </c>
      <c r="O221" s="75"/>
      <c r="P221" s="210">
        <f t="shared" si="11"/>
        <v>0</v>
      </c>
      <c r="Q221" s="210">
        <v>0</v>
      </c>
      <c r="R221" s="210">
        <f t="shared" si="12"/>
        <v>0</v>
      </c>
      <c r="S221" s="210">
        <v>0</v>
      </c>
      <c r="T221" s="211">
        <f t="shared" si="13"/>
        <v>0</v>
      </c>
      <c r="U221" s="34"/>
      <c r="V221" s="34"/>
      <c r="W221" s="34"/>
      <c r="X221" s="34"/>
      <c r="Y221" s="34"/>
      <c r="Z221" s="34"/>
      <c r="AA221" s="34"/>
      <c r="AB221" s="34"/>
      <c r="AC221" s="34"/>
      <c r="AD221" s="34"/>
      <c r="AE221" s="34"/>
      <c r="AR221" s="212" t="s">
        <v>1920</v>
      </c>
      <c r="AT221" s="212" t="s">
        <v>271</v>
      </c>
      <c r="AU221" s="212" t="s">
        <v>87</v>
      </c>
      <c r="AY221" s="17" t="s">
        <v>207</v>
      </c>
      <c r="BE221" s="213">
        <f t="shared" si="14"/>
        <v>0</v>
      </c>
      <c r="BF221" s="213">
        <f t="shared" si="15"/>
        <v>0</v>
      </c>
      <c r="BG221" s="213">
        <f t="shared" si="16"/>
        <v>0</v>
      </c>
      <c r="BH221" s="213">
        <f t="shared" si="17"/>
        <v>0</v>
      </c>
      <c r="BI221" s="213">
        <f t="shared" si="18"/>
        <v>0</v>
      </c>
      <c r="BJ221" s="17" t="s">
        <v>87</v>
      </c>
      <c r="BK221" s="213">
        <f t="shared" si="19"/>
        <v>0</v>
      </c>
      <c r="BL221" s="17" t="s">
        <v>496</v>
      </c>
      <c r="BM221" s="212" t="s">
        <v>1348</v>
      </c>
    </row>
    <row r="222" spans="1:65" s="2" customFormat="1" ht="16.5" customHeight="1">
      <c r="A222" s="34"/>
      <c r="B222" s="35"/>
      <c r="C222" s="200" t="s">
        <v>1352</v>
      </c>
      <c r="D222" s="200" t="s">
        <v>209</v>
      </c>
      <c r="E222" s="201" t="s">
        <v>2035</v>
      </c>
      <c r="F222" s="202" t="s">
        <v>2036</v>
      </c>
      <c r="G222" s="203" t="s">
        <v>268</v>
      </c>
      <c r="H222" s="204">
        <v>1</v>
      </c>
      <c r="I222" s="205"/>
      <c r="J222" s="206">
        <f t="shared" si="10"/>
        <v>0</v>
      </c>
      <c r="K222" s="207"/>
      <c r="L222" s="39"/>
      <c r="M222" s="208" t="s">
        <v>1</v>
      </c>
      <c r="N222" s="209" t="s">
        <v>40</v>
      </c>
      <c r="O222" s="75"/>
      <c r="P222" s="210">
        <f t="shared" si="11"/>
        <v>0</v>
      </c>
      <c r="Q222" s="210">
        <v>0</v>
      </c>
      <c r="R222" s="210">
        <f t="shared" si="12"/>
        <v>0</v>
      </c>
      <c r="S222" s="210">
        <v>0</v>
      </c>
      <c r="T222" s="211">
        <f t="shared" si="13"/>
        <v>0</v>
      </c>
      <c r="U222" s="34"/>
      <c r="V222" s="34"/>
      <c r="W222" s="34"/>
      <c r="X222" s="34"/>
      <c r="Y222" s="34"/>
      <c r="Z222" s="34"/>
      <c r="AA222" s="34"/>
      <c r="AB222" s="34"/>
      <c r="AC222" s="34"/>
      <c r="AD222" s="34"/>
      <c r="AE222" s="34"/>
      <c r="AR222" s="212" t="s">
        <v>496</v>
      </c>
      <c r="AT222" s="212" t="s">
        <v>209</v>
      </c>
      <c r="AU222" s="212" t="s">
        <v>87</v>
      </c>
      <c r="AY222" s="17" t="s">
        <v>207</v>
      </c>
      <c r="BE222" s="213">
        <f t="shared" si="14"/>
        <v>0</v>
      </c>
      <c r="BF222" s="213">
        <f t="shared" si="15"/>
        <v>0</v>
      </c>
      <c r="BG222" s="213">
        <f t="shared" si="16"/>
        <v>0</v>
      </c>
      <c r="BH222" s="213">
        <f t="shared" si="17"/>
        <v>0</v>
      </c>
      <c r="BI222" s="213">
        <f t="shared" si="18"/>
        <v>0</v>
      </c>
      <c r="BJ222" s="17" t="s">
        <v>87</v>
      </c>
      <c r="BK222" s="213">
        <f t="shared" si="19"/>
        <v>0</v>
      </c>
      <c r="BL222" s="17" t="s">
        <v>496</v>
      </c>
      <c r="BM222" s="212" t="s">
        <v>1351</v>
      </c>
    </row>
    <row r="223" spans="1:65" s="2" customFormat="1" ht="24.15" customHeight="1">
      <c r="A223" s="34"/>
      <c r="B223" s="35"/>
      <c r="C223" s="237" t="s">
        <v>1229</v>
      </c>
      <c r="D223" s="237" t="s">
        <v>271</v>
      </c>
      <c r="E223" s="238" t="s">
        <v>2037</v>
      </c>
      <c r="F223" s="239" t="s">
        <v>2038</v>
      </c>
      <c r="G223" s="240" t="s">
        <v>268</v>
      </c>
      <c r="H223" s="241">
        <v>1</v>
      </c>
      <c r="I223" s="242"/>
      <c r="J223" s="243">
        <f t="shared" si="10"/>
        <v>0</v>
      </c>
      <c r="K223" s="244"/>
      <c r="L223" s="245"/>
      <c r="M223" s="246" t="s">
        <v>1</v>
      </c>
      <c r="N223" s="247" t="s">
        <v>40</v>
      </c>
      <c r="O223" s="75"/>
      <c r="P223" s="210">
        <f t="shared" si="11"/>
        <v>0</v>
      </c>
      <c r="Q223" s="210">
        <v>0</v>
      </c>
      <c r="R223" s="210">
        <f t="shared" si="12"/>
        <v>0</v>
      </c>
      <c r="S223" s="210">
        <v>0</v>
      </c>
      <c r="T223" s="211">
        <f t="shared" si="13"/>
        <v>0</v>
      </c>
      <c r="U223" s="34"/>
      <c r="V223" s="34"/>
      <c r="W223" s="34"/>
      <c r="X223" s="34"/>
      <c r="Y223" s="34"/>
      <c r="Z223" s="34"/>
      <c r="AA223" s="34"/>
      <c r="AB223" s="34"/>
      <c r="AC223" s="34"/>
      <c r="AD223" s="34"/>
      <c r="AE223" s="34"/>
      <c r="AR223" s="212" t="s">
        <v>1920</v>
      </c>
      <c r="AT223" s="212" t="s">
        <v>271</v>
      </c>
      <c r="AU223" s="212" t="s">
        <v>87</v>
      </c>
      <c r="AY223" s="17" t="s">
        <v>207</v>
      </c>
      <c r="BE223" s="213">
        <f t="shared" si="14"/>
        <v>0</v>
      </c>
      <c r="BF223" s="213">
        <f t="shared" si="15"/>
        <v>0</v>
      </c>
      <c r="BG223" s="213">
        <f t="shared" si="16"/>
        <v>0</v>
      </c>
      <c r="BH223" s="213">
        <f t="shared" si="17"/>
        <v>0</v>
      </c>
      <c r="BI223" s="213">
        <f t="shared" si="18"/>
        <v>0</v>
      </c>
      <c r="BJ223" s="17" t="s">
        <v>87</v>
      </c>
      <c r="BK223" s="213">
        <f t="shared" si="19"/>
        <v>0</v>
      </c>
      <c r="BL223" s="17" t="s">
        <v>496</v>
      </c>
      <c r="BM223" s="212" t="s">
        <v>1356</v>
      </c>
    </row>
    <row r="224" spans="1:65" s="2" customFormat="1" ht="24.15" customHeight="1">
      <c r="A224" s="34"/>
      <c r="B224" s="35"/>
      <c r="C224" s="200" t="s">
        <v>1360</v>
      </c>
      <c r="D224" s="200" t="s">
        <v>209</v>
      </c>
      <c r="E224" s="201" t="s">
        <v>2039</v>
      </c>
      <c r="F224" s="202" t="s">
        <v>2040</v>
      </c>
      <c r="G224" s="203" t="s">
        <v>268</v>
      </c>
      <c r="H224" s="204">
        <v>1</v>
      </c>
      <c r="I224" s="205"/>
      <c r="J224" s="206">
        <f t="shared" si="10"/>
        <v>0</v>
      </c>
      <c r="K224" s="207"/>
      <c r="L224" s="39"/>
      <c r="M224" s="208" t="s">
        <v>1</v>
      </c>
      <c r="N224" s="209" t="s">
        <v>40</v>
      </c>
      <c r="O224" s="75"/>
      <c r="P224" s="210">
        <f t="shared" si="11"/>
        <v>0</v>
      </c>
      <c r="Q224" s="210">
        <v>0</v>
      </c>
      <c r="R224" s="210">
        <f t="shared" si="12"/>
        <v>0</v>
      </c>
      <c r="S224" s="210">
        <v>0</v>
      </c>
      <c r="T224" s="211">
        <f t="shared" si="13"/>
        <v>0</v>
      </c>
      <c r="U224" s="34"/>
      <c r="V224" s="34"/>
      <c r="W224" s="34"/>
      <c r="X224" s="34"/>
      <c r="Y224" s="34"/>
      <c r="Z224" s="34"/>
      <c r="AA224" s="34"/>
      <c r="AB224" s="34"/>
      <c r="AC224" s="34"/>
      <c r="AD224" s="34"/>
      <c r="AE224" s="34"/>
      <c r="AR224" s="212" t="s">
        <v>496</v>
      </c>
      <c r="AT224" s="212" t="s">
        <v>209</v>
      </c>
      <c r="AU224" s="212" t="s">
        <v>87</v>
      </c>
      <c r="AY224" s="17" t="s">
        <v>207</v>
      </c>
      <c r="BE224" s="213">
        <f t="shared" si="14"/>
        <v>0</v>
      </c>
      <c r="BF224" s="213">
        <f t="shared" si="15"/>
        <v>0</v>
      </c>
      <c r="BG224" s="213">
        <f t="shared" si="16"/>
        <v>0</v>
      </c>
      <c r="BH224" s="213">
        <f t="shared" si="17"/>
        <v>0</v>
      </c>
      <c r="BI224" s="213">
        <f t="shared" si="18"/>
        <v>0</v>
      </c>
      <c r="BJ224" s="17" t="s">
        <v>87</v>
      </c>
      <c r="BK224" s="213">
        <f t="shared" si="19"/>
        <v>0</v>
      </c>
      <c r="BL224" s="17" t="s">
        <v>496</v>
      </c>
      <c r="BM224" s="212" t="s">
        <v>1359</v>
      </c>
    </row>
    <row r="225" spans="1:65" s="2" customFormat="1" ht="24.15" customHeight="1">
      <c r="A225" s="34"/>
      <c r="B225" s="35"/>
      <c r="C225" s="237" t="s">
        <v>1232</v>
      </c>
      <c r="D225" s="237" t="s">
        <v>271</v>
      </c>
      <c r="E225" s="238" t="s">
        <v>2041</v>
      </c>
      <c r="F225" s="239" t="s">
        <v>2042</v>
      </c>
      <c r="G225" s="240" t="s">
        <v>268</v>
      </c>
      <c r="H225" s="241">
        <v>1</v>
      </c>
      <c r="I225" s="242"/>
      <c r="J225" s="243">
        <f t="shared" ref="J225:J256" si="20">ROUND(I225*H225,2)</f>
        <v>0</v>
      </c>
      <c r="K225" s="244"/>
      <c r="L225" s="245"/>
      <c r="M225" s="246" t="s">
        <v>1</v>
      </c>
      <c r="N225" s="247" t="s">
        <v>40</v>
      </c>
      <c r="O225" s="75"/>
      <c r="P225" s="210">
        <f t="shared" ref="P225:P256" si="21">O225*H225</f>
        <v>0</v>
      </c>
      <c r="Q225" s="210">
        <v>0</v>
      </c>
      <c r="R225" s="210">
        <f t="shared" ref="R225:R256" si="22">Q225*H225</f>
        <v>0</v>
      </c>
      <c r="S225" s="210">
        <v>0</v>
      </c>
      <c r="T225" s="211">
        <f t="shared" ref="T225:T256" si="23">S225*H225</f>
        <v>0</v>
      </c>
      <c r="U225" s="34"/>
      <c r="V225" s="34"/>
      <c r="W225" s="34"/>
      <c r="X225" s="34"/>
      <c r="Y225" s="34"/>
      <c r="Z225" s="34"/>
      <c r="AA225" s="34"/>
      <c r="AB225" s="34"/>
      <c r="AC225" s="34"/>
      <c r="AD225" s="34"/>
      <c r="AE225" s="34"/>
      <c r="AR225" s="212" t="s">
        <v>1920</v>
      </c>
      <c r="AT225" s="212" t="s">
        <v>271</v>
      </c>
      <c r="AU225" s="212" t="s">
        <v>87</v>
      </c>
      <c r="AY225" s="17" t="s">
        <v>207</v>
      </c>
      <c r="BE225" s="213">
        <f t="shared" ref="BE225:BE256" si="24">IF(N225="základná",J225,0)</f>
        <v>0</v>
      </c>
      <c r="BF225" s="213">
        <f t="shared" ref="BF225:BF256" si="25">IF(N225="znížená",J225,0)</f>
        <v>0</v>
      </c>
      <c r="BG225" s="213">
        <f t="shared" ref="BG225:BG256" si="26">IF(N225="zákl. prenesená",J225,0)</f>
        <v>0</v>
      </c>
      <c r="BH225" s="213">
        <f t="shared" ref="BH225:BH256" si="27">IF(N225="zníž. prenesená",J225,0)</f>
        <v>0</v>
      </c>
      <c r="BI225" s="213">
        <f t="shared" ref="BI225:BI256" si="28">IF(N225="nulová",J225,0)</f>
        <v>0</v>
      </c>
      <c r="BJ225" s="17" t="s">
        <v>87</v>
      </c>
      <c r="BK225" s="213">
        <f t="shared" ref="BK225:BK256" si="29">ROUND(I225*H225,2)</f>
        <v>0</v>
      </c>
      <c r="BL225" s="17" t="s">
        <v>496</v>
      </c>
      <c r="BM225" s="212" t="s">
        <v>1363</v>
      </c>
    </row>
    <row r="226" spans="1:65" s="2" customFormat="1" ht="21.75" customHeight="1">
      <c r="A226" s="34"/>
      <c r="B226" s="35"/>
      <c r="C226" s="237" t="s">
        <v>1367</v>
      </c>
      <c r="D226" s="237" t="s">
        <v>271</v>
      </c>
      <c r="E226" s="238" t="s">
        <v>2043</v>
      </c>
      <c r="F226" s="239" t="s">
        <v>2044</v>
      </c>
      <c r="G226" s="240" t="s">
        <v>268</v>
      </c>
      <c r="H226" s="241">
        <v>1</v>
      </c>
      <c r="I226" s="242"/>
      <c r="J226" s="243">
        <f t="shared" si="20"/>
        <v>0</v>
      </c>
      <c r="K226" s="244"/>
      <c r="L226" s="245"/>
      <c r="M226" s="246" t="s">
        <v>1</v>
      </c>
      <c r="N226" s="247" t="s">
        <v>40</v>
      </c>
      <c r="O226" s="75"/>
      <c r="P226" s="210">
        <f t="shared" si="21"/>
        <v>0</v>
      </c>
      <c r="Q226" s="210">
        <v>0</v>
      </c>
      <c r="R226" s="210">
        <f t="shared" si="22"/>
        <v>0</v>
      </c>
      <c r="S226" s="210">
        <v>0</v>
      </c>
      <c r="T226" s="211">
        <f t="shared" si="23"/>
        <v>0</v>
      </c>
      <c r="U226" s="34"/>
      <c r="V226" s="34"/>
      <c r="W226" s="34"/>
      <c r="X226" s="34"/>
      <c r="Y226" s="34"/>
      <c r="Z226" s="34"/>
      <c r="AA226" s="34"/>
      <c r="AB226" s="34"/>
      <c r="AC226" s="34"/>
      <c r="AD226" s="34"/>
      <c r="AE226" s="34"/>
      <c r="AR226" s="212" t="s">
        <v>1920</v>
      </c>
      <c r="AT226" s="212" t="s">
        <v>271</v>
      </c>
      <c r="AU226" s="212" t="s">
        <v>87</v>
      </c>
      <c r="AY226" s="17" t="s">
        <v>207</v>
      </c>
      <c r="BE226" s="213">
        <f t="shared" si="24"/>
        <v>0</v>
      </c>
      <c r="BF226" s="213">
        <f t="shared" si="25"/>
        <v>0</v>
      </c>
      <c r="BG226" s="213">
        <f t="shared" si="26"/>
        <v>0</v>
      </c>
      <c r="BH226" s="213">
        <f t="shared" si="27"/>
        <v>0</v>
      </c>
      <c r="BI226" s="213">
        <f t="shared" si="28"/>
        <v>0</v>
      </c>
      <c r="BJ226" s="17" t="s">
        <v>87</v>
      </c>
      <c r="BK226" s="213">
        <f t="shared" si="29"/>
        <v>0</v>
      </c>
      <c r="BL226" s="17" t="s">
        <v>496</v>
      </c>
      <c r="BM226" s="212" t="s">
        <v>1366</v>
      </c>
    </row>
    <row r="227" spans="1:65" s="2" customFormat="1" ht="21.75" customHeight="1">
      <c r="A227" s="34"/>
      <c r="B227" s="35"/>
      <c r="C227" s="200" t="s">
        <v>1235</v>
      </c>
      <c r="D227" s="200" t="s">
        <v>209</v>
      </c>
      <c r="E227" s="201" t="s">
        <v>2045</v>
      </c>
      <c r="F227" s="202" t="s">
        <v>2046</v>
      </c>
      <c r="G227" s="203" t="s">
        <v>268</v>
      </c>
      <c r="H227" s="204">
        <v>1</v>
      </c>
      <c r="I227" s="205"/>
      <c r="J227" s="206">
        <f t="shared" si="20"/>
        <v>0</v>
      </c>
      <c r="K227" s="207"/>
      <c r="L227" s="39"/>
      <c r="M227" s="208" t="s">
        <v>1</v>
      </c>
      <c r="N227" s="209" t="s">
        <v>40</v>
      </c>
      <c r="O227" s="75"/>
      <c r="P227" s="210">
        <f t="shared" si="21"/>
        <v>0</v>
      </c>
      <c r="Q227" s="210">
        <v>0</v>
      </c>
      <c r="R227" s="210">
        <f t="shared" si="22"/>
        <v>0</v>
      </c>
      <c r="S227" s="210">
        <v>0</v>
      </c>
      <c r="T227" s="211">
        <f t="shared" si="23"/>
        <v>0</v>
      </c>
      <c r="U227" s="34"/>
      <c r="V227" s="34"/>
      <c r="W227" s="34"/>
      <c r="X227" s="34"/>
      <c r="Y227" s="34"/>
      <c r="Z227" s="34"/>
      <c r="AA227" s="34"/>
      <c r="AB227" s="34"/>
      <c r="AC227" s="34"/>
      <c r="AD227" s="34"/>
      <c r="AE227" s="34"/>
      <c r="AR227" s="212" t="s">
        <v>496</v>
      </c>
      <c r="AT227" s="212" t="s">
        <v>209</v>
      </c>
      <c r="AU227" s="212" t="s">
        <v>87</v>
      </c>
      <c r="AY227" s="17" t="s">
        <v>207</v>
      </c>
      <c r="BE227" s="213">
        <f t="shared" si="24"/>
        <v>0</v>
      </c>
      <c r="BF227" s="213">
        <f t="shared" si="25"/>
        <v>0</v>
      </c>
      <c r="BG227" s="213">
        <f t="shared" si="26"/>
        <v>0</v>
      </c>
      <c r="BH227" s="213">
        <f t="shared" si="27"/>
        <v>0</v>
      </c>
      <c r="BI227" s="213">
        <f t="shared" si="28"/>
        <v>0</v>
      </c>
      <c r="BJ227" s="17" t="s">
        <v>87</v>
      </c>
      <c r="BK227" s="213">
        <f t="shared" si="29"/>
        <v>0</v>
      </c>
      <c r="BL227" s="17" t="s">
        <v>496</v>
      </c>
      <c r="BM227" s="212" t="s">
        <v>1370</v>
      </c>
    </row>
    <row r="228" spans="1:65" s="2" customFormat="1" ht="24.15" customHeight="1">
      <c r="A228" s="34"/>
      <c r="B228" s="35"/>
      <c r="C228" s="237" t="s">
        <v>1374</v>
      </c>
      <c r="D228" s="237" t="s">
        <v>271</v>
      </c>
      <c r="E228" s="238" t="s">
        <v>2047</v>
      </c>
      <c r="F228" s="239" t="s">
        <v>2048</v>
      </c>
      <c r="G228" s="240" t="s">
        <v>268</v>
      </c>
      <c r="H228" s="241">
        <v>1</v>
      </c>
      <c r="I228" s="242"/>
      <c r="J228" s="243">
        <f t="shared" si="20"/>
        <v>0</v>
      </c>
      <c r="K228" s="244"/>
      <c r="L228" s="245"/>
      <c r="M228" s="246" t="s">
        <v>1</v>
      </c>
      <c r="N228" s="247" t="s">
        <v>40</v>
      </c>
      <c r="O228" s="75"/>
      <c r="P228" s="210">
        <f t="shared" si="21"/>
        <v>0</v>
      </c>
      <c r="Q228" s="210">
        <v>0</v>
      </c>
      <c r="R228" s="210">
        <f t="shared" si="22"/>
        <v>0</v>
      </c>
      <c r="S228" s="210">
        <v>0</v>
      </c>
      <c r="T228" s="211">
        <f t="shared" si="23"/>
        <v>0</v>
      </c>
      <c r="U228" s="34"/>
      <c r="V228" s="34"/>
      <c r="W228" s="34"/>
      <c r="X228" s="34"/>
      <c r="Y228" s="34"/>
      <c r="Z228" s="34"/>
      <c r="AA228" s="34"/>
      <c r="AB228" s="34"/>
      <c r="AC228" s="34"/>
      <c r="AD228" s="34"/>
      <c r="AE228" s="34"/>
      <c r="AR228" s="212" t="s">
        <v>1920</v>
      </c>
      <c r="AT228" s="212" t="s">
        <v>271</v>
      </c>
      <c r="AU228" s="212" t="s">
        <v>87</v>
      </c>
      <c r="AY228" s="17" t="s">
        <v>207</v>
      </c>
      <c r="BE228" s="213">
        <f t="shared" si="24"/>
        <v>0</v>
      </c>
      <c r="BF228" s="213">
        <f t="shared" si="25"/>
        <v>0</v>
      </c>
      <c r="BG228" s="213">
        <f t="shared" si="26"/>
        <v>0</v>
      </c>
      <c r="BH228" s="213">
        <f t="shared" si="27"/>
        <v>0</v>
      </c>
      <c r="BI228" s="213">
        <f t="shared" si="28"/>
        <v>0</v>
      </c>
      <c r="BJ228" s="17" t="s">
        <v>87</v>
      </c>
      <c r="BK228" s="213">
        <f t="shared" si="29"/>
        <v>0</v>
      </c>
      <c r="BL228" s="17" t="s">
        <v>496</v>
      </c>
      <c r="BM228" s="212" t="s">
        <v>1373</v>
      </c>
    </row>
    <row r="229" spans="1:65" s="2" customFormat="1" ht="21.75" customHeight="1">
      <c r="A229" s="34"/>
      <c r="B229" s="35"/>
      <c r="C229" s="200" t="s">
        <v>1238</v>
      </c>
      <c r="D229" s="200" t="s">
        <v>209</v>
      </c>
      <c r="E229" s="201" t="s">
        <v>2049</v>
      </c>
      <c r="F229" s="202" t="s">
        <v>2050</v>
      </c>
      <c r="G229" s="203" t="s">
        <v>268</v>
      </c>
      <c r="H229" s="204">
        <v>2</v>
      </c>
      <c r="I229" s="205"/>
      <c r="J229" s="206">
        <f t="shared" si="20"/>
        <v>0</v>
      </c>
      <c r="K229" s="207"/>
      <c r="L229" s="39"/>
      <c r="M229" s="208" t="s">
        <v>1</v>
      </c>
      <c r="N229" s="209" t="s">
        <v>40</v>
      </c>
      <c r="O229" s="75"/>
      <c r="P229" s="210">
        <f t="shared" si="21"/>
        <v>0</v>
      </c>
      <c r="Q229" s="210">
        <v>0</v>
      </c>
      <c r="R229" s="210">
        <f t="shared" si="22"/>
        <v>0</v>
      </c>
      <c r="S229" s="210">
        <v>0</v>
      </c>
      <c r="T229" s="211">
        <f t="shared" si="23"/>
        <v>0</v>
      </c>
      <c r="U229" s="34"/>
      <c r="V229" s="34"/>
      <c r="W229" s="34"/>
      <c r="X229" s="34"/>
      <c r="Y229" s="34"/>
      <c r="Z229" s="34"/>
      <c r="AA229" s="34"/>
      <c r="AB229" s="34"/>
      <c r="AC229" s="34"/>
      <c r="AD229" s="34"/>
      <c r="AE229" s="34"/>
      <c r="AR229" s="212" t="s">
        <v>496</v>
      </c>
      <c r="AT229" s="212" t="s">
        <v>209</v>
      </c>
      <c r="AU229" s="212" t="s">
        <v>87</v>
      </c>
      <c r="AY229" s="17" t="s">
        <v>207</v>
      </c>
      <c r="BE229" s="213">
        <f t="shared" si="24"/>
        <v>0</v>
      </c>
      <c r="BF229" s="213">
        <f t="shared" si="25"/>
        <v>0</v>
      </c>
      <c r="BG229" s="213">
        <f t="shared" si="26"/>
        <v>0</v>
      </c>
      <c r="BH229" s="213">
        <f t="shared" si="27"/>
        <v>0</v>
      </c>
      <c r="BI229" s="213">
        <f t="shared" si="28"/>
        <v>0</v>
      </c>
      <c r="BJ229" s="17" t="s">
        <v>87</v>
      </c>
      <c r="BK229" s="213">
        <f t="shared" si="29"/>
        <v>0</v>
      </c>
      <c r="BL229" s="17" t="s">
        <v>496</v>
      </c>
      <c r="BM229" s="212" t="s">
        <v>1377</v>
      </c>
    </row>
    <row r="230" spans="1:65" s="2" customFormat="1" ht="33" customHeight="1">
      <c r="A230" s="34"/>
      <c r="B230" s="35"/>
      <c r="C230" s="237" t="s">
        <v>1381</v>
      </c>
      <c r="D230" s="237" t="s">
        <v>271</v>
      </c>
      <c r="E230" s="238" t="s">
        <v>2051</v>
      </c>
      <c r="F230" s="239" t="s">
        <v>2052</v>
      </c>
      <c r="G230" s="240" t="s">
        <v>268</v>
      </c>
      <c r="H230" s="241">
        <v>2</v>
      </c>
      <c r="I230" s="242"/>
      <c r="J230" s="243">
        <f t="shared" si="20"/>
        <v>0</v>
      </c>
      <c r="K230" s="244"/>
      <c r="L230" s="245"/>
      <c r="M230" s="246" t="s">
        <v>1</v>
      </c>
      <c r="N230" s="247" t="s">
        <v>40</v>
      </c>
      <c r="O230" s="75"/>
      <c r="P230" s="210">
        <f t="shared" si="21"/>
        <v>0</v>
      </c>
      <c r="Q230" s="210">
        <v>0</v>
      </c>
      <c r="R230" s="210">
        <f t="shared" si="22"/>
        <v>0</v>
      </c>
      <c r="S230" s="210">
        <v>0</v>
      </c>
      <c r="T230" s="211">
        <f t="shared" si="23"/>
        <v>0</v>
      </c>
      <c r="U230" s="34"/>
      <c r="V230" s="34"/>
      <c r="W230" s="34"/>
      <c r="X230" s="34"/>
      <c r="Y230" s="34"/>
      <c r="Z230" s="34"/>
      <c r="AA230" s="34"/>
      <c r="AB230" s="34"/>
      <c r="AC230" s="34"/>
      <c r="AD230" s="34"/>
      <c r="AE230" s="34"/>
      <c r="AR230" s="212" t="s">
        <v>1920</v>
      </c>
      <c r="AT230" s="212" t="s">
        <v>271</v>
      </c>
      <c r="AU230" s="212" t="s">
        <v>87</v>
      </c>
      <c r="AY230" s="17" t="s">
        <v>207</v>
      </c>
      <c r="BE230" s="213">
        <f t="shared" si="24"/>
        <v>0</v>
      </c>
      <c r="BF230" s="213">
        <f t="shared" si="25"/>
        <v>0</v>
      </c>
      <c r="BG230" s="213">
        <f t="shared" si="26"/>
        <v>0</v>
      </c>
      <c r="BH230" s="213">
        <f t="shared" si="27"/>
        <v>0</v>
      </c>
      <c r="BI230" s="213">
        <f t="shared" si="28"/>
        <v>0</v>
      </c>
      <c r="BJ230" s="17" t="s">
        <v>87</v>
      </c>
      <c r="BK230" s="213">
        <f t="shared" si="29"/>
        <v>0</v>
      </c>
      <c r="BL230" s="17" t="s">
        <v>496</v>
      </c>
      <c r="BM230" s="212" t="s">
        <v>1380</v>
      </c>
    </row>
    <row r="231" spans="1:65" s="2" customFormat="1" ht="21.75" customHeight="1">
      <c r="A231" s="34"/>
      <c r="B231" s="35"/>
      <c r="C231" s="200" t="s">
        <v>1241</v>
      </c>
      <c r="D231" s="200" t="s">
        <v>209</v>
      </c>
      <c r="E231" s="201" t="s">
        <v>2053</v>
      </c>
      <c r="F231" s="202" t="s">
        <v>2054</v>
      </c>
      <c r="G231" s="203" t="s">
        <v>268</v>
      </c>
      <c r="H231" s="204">
        <v>1</v>
      </c>
      <c r="I231" s="205"/>
      <c r="J231" s="206">
        <f t="shared" si="20"/>
        <v>0</v>
      </c>
      <c r="K231" s="207"/>
      <c r="L231" s="39"/>
      <c r="M231" s="208" t="s">
        <v>1</v>
      </c>
      <c r="N231" s="209" t="s">
        <v>40</v>
      </c>
      <c r="O231" s="75"/>
      <c r="P231" s="210">
        <f t="shared" si="21"/>
        <v>0</v>
      </c>
      <c r="Q231" s="210">
        <v>0</v>
      </c>
      <c r="R231" s="210">
        <f t="shared" si="22"/>
        <v>0</v>
      </c>
      <c r="S231" s="210">
        <v>0</v>
      </c>
      <c r="T231" s="211">
        <f t="shared" si="23"/>
        <v>0</v>
      </c>
      <c r="U231" s="34"/>
      <c r="V231" s="34"/>
      <c r="W231" s="34"/>
      <c r="X231" s="34"/>
      <c r="Y231" s="34"/>
      <c r="Z231" s="34"/>
      <c r="AA231" s="34"/>
      <c r="AB231" s="34"/>
      <c r="AC231" s="34"/>
      <c r="AD231" s="34"/>
      <c r="AE231" s="34"/>
      <c r="AR231" s="212" t="s">
        <v>496</v>
      </c>
      <c r="AT231" s="212" t="s">
        <v>209</v>
      </c>
      <c r="AU231" s="212" t="s">
        <v>87</v>
      </c>
      <c r="AY231" s="17" t="s">
        <v>207</v>
      </c>
      <c r="BE231" s="213">
        <f t="shared" si="24"/>
        <v>0</v>
      </c>
      <c r="BF231" s="213">
        <f t="shared" si="25"/>
        <v>0</v>
      </c>
      <c r="BG231" s="213">
        <f t="shared" si="26"/>
        <v>0</v>
      </c>
      <c r="BH231" s="213">
        <f t="shared" si="27"/>
        <v>0</v>
      </c>
      <c r="BI231" s="213">
        <f t="shared" si="28"/>
        <v>0</v>
      </c>
      <c r="BJ231" s="17" t="s">
        <v>87</v>
      </c>
      <c r="BK231" s="213">
        <f t="shared" si="29"/>
        <v>0</v>
      </c>
      <c r="BL231" s="17" t="s">
        <v>496</v>
      </c>
      <c r="BM231" s="212" t="s">
        <v>1384</v>
      </c>
    </row>
    <row r="232" spans="1:65" s="2" customFormat="1" ht="33" customHeight="1">
      <c r="A232" s="34"/>
      <c r="B232" s="35"/>
      <c r="C232" s="237" t="s">
        <v>1388</v>
      </c>
      <c r="D232" s="237" t="s">
        <v>271</v>
      </c>
      <c r="E232" s="238" t="s">
        <v>2055</v>
      </c>
      <c r="F232" s="239" t="s">
        <v>2056</v>
      </c>
      <c r="G232" s="240" t="s">
        <v>268</v>
      </c>
      <c r="H232" s="241">
        <v>1</v>
      </c>
      <c r="I232" s="242"/>
      <c r="J232" s="243">
        <f t="shared" si="20"/>
        <v>0</v>
      </c>
      <c r="K232" s="244"/>
      <c r="L232" s="245"/>
      <c r="M232" s="246" t="s">
        <v>1</v>
      </c>
      <c r="N232" s="247" t="s">
        <v>40</v>
      </c>
      <c r="O232" s="75"/>
      <c r="P232" s="210">
        <f t="shared" si="21"/>
        <v>0</v>
      </c>
      <c r="Q232" s="210">
        <v>0</v>
      </c>
      <c r="R232" s="210">
        <f t="shared" si="22"/>
        <v>0</v>
      </c>
      <c r="S232" s="210">
        <v>0</v>
      </c>
      <c r="T232" s="211">
        <f t="shared" si="23"/>
        <v>0</v>
      </c>
      <c r="U232" s="34"/>
      <c r="V232" s="34"/>
      <c r="W232" s="34"/>
      <c r="X232" s="34"/>
      <c r="Y232" s="34"/>
      <c r="Z232" s="34"/>
      <c r="AA232" s="34"/>
      <c r="AB232" s="34"/>
      <c r="AC232" s="34"/>
      <c r="AD232" s="34"/>
      <c r="AE232" s="34"/>
      <c r="AR232" s="212" t="s">
        <v>1920</v>
      </c>
      <c r="AT232" s="212" t="s">
        <v>271</v>
      </c>
      <c r="AU232" s="212" t="s">
        <v>87</v>
      </c>
      <c r="AY232" s="17" t="s">
        <v>207</v>
      </c>
      <c r="BE232" s="213">
        <f t="shared" si="24"/>
        <v>0</v>
      </c>
      <c r="BF232" s="213">
        <f t="shared" si="25"/>
        <v>0</v>
      </c>
      <c r="BG232" s="213">
        <f t="shared" si="26"/>
        <v>0</v>
      </c>
      <c r="BH232" s="213">
        <f t="shared" si="27"/>
        <v>0</v>
      </c>
      <c r="BI232" s="213">
        <f t="shared" si="28"/>
        <v>0</v>
      </c>
      <c r="BJ232" s="17" t="s">
        <v>87</v>
      </c>
      <c r="BK232" s="213">
        <f t="shared" si="29"/>
        <v>0</v>
      </c>
      <c r="BL232" s="17" t="s">
        <v>496</v>
      </c>
      <c r="BM232" s="212" t="s">
        <v>1387</v>
      </c>
    </row>
    <row r="233" spans="1:65" s="2" customFormat="1" ht="24.15" customHeight="1">
      <c r="A233" s="34"/>
      <c r="B233" s="35"/>
      <c r="C233" s="200" t="s">
        <v>1244</v>
      </c>
      <c r="D233" s="200" t="s">
        <v>209</v>
      </c>
      <c r="E233" s="201" t="s">
        <v>2057</v>
      </c>
      <c r="F233" s="202" t="s">
        <v>2058</v>
      </c>
      <c r="G233" s="203" t="s">
        <v>268</v>
      </c>
      <c r="H233" s="204">
        <v>10</v>
      </c>
      <c r="I233" s="205"/>
      <c r="J233" s="206">
        <f t="shared" si="20"/>
        <v>0</v>
      </c>
      <c r="K233" s="207"/>
      <c r="L233" s="39"/>
      <c r="M233" s="208" t="s">
        <v>1</v>
      </c>
      <c r="N233" s="209" t="s">
        <v>40</v>
      </c>
      <c r="O233" s="75"/>
      <c r="P233" s="210">
        <f t="shared" si="21"/>
        <v>0</v>
      </c>
      <c r="Q233" s="210">
        <v>0</v>
      </c>
      <c r="R233" s="210">
        <f t="shared" si="22"/>
        <v>0</v>
      </c>
      <c r="S233" s="210">
        <v>0</v>
      </c>
      <c r="T233" s="211">
        <f t="shared" si="23"/>
        <v>0</v>
      </c>
      <c r="U233" s="34"/>
      <c r="V233" s="34"/>
      <c r="W233" s="34"/>
      <c r="X233" s="34"/>
      <c r="Y233" s="34"/>
      <c r="Z233" s="34"/>
      <c r="AA233" s="34"/>
      <c r="AB233" s="34"/>
      <c r="AC233" s="34"/>
      <c r="AD233" s="34"/>
      <c r="AE233" s="34"/>
      <c r="AR233" s="212" t="s">
        <v>496</v>
      </c>
      <c r="AT233" s="212" t="s">
        <v>209</v>
      </c>
      <c r="AU233" s="212" t="s">
        <v>87</v>
      </c>
      <c r="AY233" s="17" t="s">
        <v>207</v>
      </c>
      <c r="BE233" s="213">
        <f t="shared" si="24"/>
        <v>0</v>
      </c>
      <c r="BF233" s="213">
        <f t="shared" si="25"/>
        <v>0</v>
      </c>
      <c r="BG233" s="213">
        <f t="shared" si="26"/>
        <v>0</v>
      </c>
      <c r="BH233" s="213">
        <f t="shared" si="27"/>
        <v>0</v>
      </c>
      <c r="BI233" s="213">
        <f t="shared" si="28"/>
        <v>0</v>
      </c>
      <c r="BJ233" s="17" t="s">
        <v>87</v>
      </c>
      <c r="BK233" s="213">
        <f t="shared" si="29"/>
        <v>0</v>
      </c>
      <c r="BL233" s="17" t="s">
        <v>496</v>
      </c>
      <c r="BM233" s="212" t="s">
        <v>1391</v>
      </c>
    </row>
    <row r="234" spans="1:65" s="2" customFormat="1" ht="24.15" customHeight="1">
      <c r="A234" s="34"/>
      <c r="B234" s="35"/>
      <c r="C234" s="237" t="s">
        <v>1395</v>
      </c>
      <c r="D234" s="237" t="s">
        <v>271</v>
      </c>
      <c r="E234" s="238" t="s">
        <v>2059</v>
      </c>
      <c r="F234" s="239" t="s">
        <v>2060</v>
      </c>
      <c r="G234" s="240" t="s">
        <v>268</v>
      </c>
      <c r="H234" s="241">
        <v>4</v>
      </c>
      <c r="I234" s="242"/>
      <c r="J234" s="243">
        <f t="shared" si="20"/>
        <v>0</v>
      </c>
      <c r="K234" s="244"/>
      <c r="L234" s="245"/>
      <c r="M234" s="246" t="s">
        <v>1</v>
      </c>
      <c r="N234" s="247" t="s">
        <v>40</v>
      </c>
      <c r="O234" s="75"/>
      <c r="P234" s="210">
        <f t="shared" si="21"/>
        <v>0</v>
      </c>
      <c r="Q234" s="210">
        <v>0</v>
      </c>
      <c r="R234" s="210">
        <f t="shared" si="22"/>
        <v>0</v>
      </c>
      <c r="S234" s="210">
        <v>0</v>
      </c>
      <c r="T234" s="211">
        <f t="shared" si="23"/>
        <v>0</v>
      </c>
      <c r="U234" s="34"/>
      <c r="V234" s="34"/>
      <c r="W234" s="34"/>
      <c r="X234" s="34"/>
      <c r="Y234" s="34"/>
      <c r="Z234" s="34"/>
      <c r="AA234" s="34"/>
      <c r="AB234" s="34"/>
      <c r="AC234" s="34"/>
      <c r="AD234" s="34"/>
      <c r="AE234" s="34"/>
      <c r="AR234" s="212" t="s">
        <v>1920</v>
      </c>
      <c r="AT234" s="212" t="s">
        <v>271</v>
      </c>
      <c r="AU234" s="212" t="s">
        <v>87</v>
      </c>
      <c r="AY234" s="17" t="s">
        <v>207</v>
      </c>
      <c r="BE234" s="213">
        <f t="shared" si="24"/>
        <v>0</v>
      </c>
      <c r="BF234" s="213">
        <f t="shared" si="25"/>
        <v>0</v>
      </c>
      <c r="BG234" s="213">
        <f t="shared" si="26"/>
        <v>0</v>
      </c>
      <c r="BH234" s="213">
        <f t="shared" si="27"/>
        <v>0</v>
      </c>
      <c r="BI234" s="213">
        <f t="shared" si="28"/>
        <v>0</v>
      </c>
      <c r="BJ234" s="17" t="s">
        <v>87</v>
      </c>
      <c r="BK234" s="213">
        <f t="shared" si="29"/>
        <v>0</v>
      </c>
      <c r="BL234" s="17" t="s">
        <v>496</v>
      </c>
      <c r="BM234" s="212" t="s">
        <v>1394</v>
      </c>
    </row>
    <row r="235" spans="1:65" s="2" customFormat="1" ht="24.15" customHeight="1">
      <c r="A235" s="34"/>
      <c r="B235" s="35"/>
      <c r="C235" s="237" t="s">
        <v>1247</v>
      </c>
      <c r="D235" s="237" t="s">
        <v>271</v>
      </c>
      <c r="E235" s="238" t="s">
        <v>2061</v>
      </c>
      <c r="F235" s="239" t="s">
        <v>2062</v>
      </c>
      <c r="G235" s="240" t="s">
        <v>268</v>
      </c>
      <c r="H235" s="241">
        <v>6</v>
      </c>
      <c r="I235" s="242"/>
      <c r="J235" s="243">
        <f t="shared" si="20"/>
        <v>0</v>
      </c>
      <c r="K235" s="244"/>
      <c r="L235" s="245"/>
      <c r="M235" s="246" t="s">
        <v>1</v>
      </c>
      <c r="N235" s="247" t="s">
        <v>40</v>
      </c>
      <c r="O235" s="75"/>
      <c r="P235" s="210">
        <f t="shared" si="21"/>
        <v>0</v>
      </c>
      <c r="Q235" s="210">
        <v>0</v>
      </c>
      <c r="R235" s="210">
        <f t="shared" si="22"/>
        <v>0</v>
      </c>
      <c r="S235" s="210">
        <v>0</v>
      </c>
      <c r="T235" s="211">
        <f t="shared" si="23"/>
        <v>0</v>
      </c>
      <c r="U235" s="34"/>
      <c r="V235" s="34"/>
      <c r="W235" s="34"/>
      <c r="X235" s="34"/>
      <c r="Y235" s="34"/>
      <c r="Z235" s="34"/>
      <c r="AA235" s="34"/>
      <c r="AB235" s="34"/>
      <c r="AC235" s="34"/>
      <c r="AD235" s="34"/>
      <c r="AE235" s="34"/>
      <c r="AR235" s="212" t="s">
        <v>1920</v>
      </c>
      <c r="AT235" s="212" t="s">
        <v>271</v>
      </c>
      <c r="AU235" s="212" t="s">
        <v>87</v>
      </c>
      <c r="AY235" s="17" t="s">
        <v>207</v>
      </c>
      <c r="BE235" s="213">
        <f t="shared" si="24"/>
        <v>0</v>
      </c>
      <c r="BF235" s="213">
        <f t="shared" si="25"/>
        <v>0</v>
      </c>
      <c r="BG235" s="213">
        <f t="shared" si="26"/>
        <v>0</v>
      </c>
      <c r="BH235" s="213">
        <f t="shared" si="27"/>
        <v>0</v>
      </c>
      <c r="BI235" s="213">
        <f t="shared" si="28"/>
        <v>0</v>
      </c>
      <c r="BJ235" s="17" t="s">
        <v>87</v>
      </c>
      <c r="BK235" s="213">
        <f t="shared" si="29"/>
        <v>0</v>
      </c>
      <c r="BL235" s="17" t="s">
        <v>496</v>
      </c>
      <c r="BM235" s="212" t="s">
        <v>1398</v>
      </c>
    </row>
    <row r="236" spans="1:65" s="2" customFormat="1" ht="24.15" customHeight="1">
      <c r="A236" s="34"/>
      <c r="B236" s="35"/>
      <c r="C236" s="200" t="s">
        <v>1400</v>
      </c>
      <c r="D236" s="200" t="s">
        <v>209</v>
      </c>
      <c r="E236" s="201" t="s">
        <v>2063</v>
      </c>
      <c r="F236" s="202" t="s">
        <v>2064</v>
      </c>
      <c r="G236" s="203" t="s">
        <v>268</v>
      </c>
      <c r="H236" s="204">
        <v>43</v>
      </c>
      <c r="I236" s="205"/>
      <c r="J236" s="206">
        <f t="shared" si="20"/>
        <v>0</v>
      </c>
      <c r="K236" s="207"/>
      <c r="L236" s="39"/>
      <c r="M236" s="208" t="s">
        <v>1</v>
      </c>
      <c r="N236" s="209" t="s">
        <v>40</v>
      </c>
      <c r="O236" s="75"/>
      <c r="P236" s="210">
        <f t="shared" si="21"/>
        <v>0</v>
      </c>
      <c r="Q236" s="210">
        <v>0</v>
      </c>
      <c r="R236" s="210">
        <f t="shared" si="22"/>
        <v>0</v>
      </c>
      <c r="S236" s="210">
        <v>0</v>
      </c>
      <c r="T236" s="211">
        <f t="shared" si="23"/>
        <v>0</v>
      </c>
      <c r="U236" s="34"/>
      <c r="V236" s="34"/>
      <c r="W236" s="34"/>
      <c r="X236" s="34"/>
      <c r="Y236" s="34"/>
      <c r="Z236" s="34"/>
      <c r="AA236" s="34"/>
      <c r="AB236" s="34"/>
      <c r="AC236" s="34"/>
      <c r="AD236" s="34"/>
      <c r="AE236" s="34"/>
      <c r="AR236" s="212" t="s">
        <v>496</v>
      </c>
      <c r="AT236" s="212" t="s">
        <v>209</v>
      </c>
      <c r="AU236" s="212" t="s">
        <v>87</v>
      </c>
      <c r="AY236" s="17" t="s">
        <v>207</v>
      </c>
      <c r="BE236" s="213">
        <f t="shared" si="24"/>
        <v>0</v>
      </c>
      <c r="BF236" s="213">
        <f t="shared" si="25"/>
        <v>0</v>
      </c>
      <c r="BG236" s="213">
        <f t="shared" si="26"/>
        <v>0</v>
      </c>
      <c r="BH236" s="213">
        <f t="shared" si="27"/>
        <v>0</v>
      </c>
      <c r="BI236" s="213">
        <f t="shared" si="28"/>
        <v>0</v>
      </c>
      <c r="BJ236" s="17" t="s">
        <v>87</v>
      </c>
      <c r="BK236" s="213">
        <f t="shared" si="29"/>
        <v>0</v>
      </c>
      <c r="BL236" s="17" t="s">
        <v>496</v>
      </c>
      <c r="BM236" s="212" t="s">
        <v>1399</v>
      </c>
    </row>
    <row r="237" spans="1:65" s="2" customFormat="1" ht="24.15" customHeight="1">
      <c r="A237" s="34"/>
      <c r="B237" s="35"/>
      <c r="C237" s="237" t="s">
        <v>1250</v>
      </c>
      <c r="D237" s="237" t="s">
        <v>271</v>
      </c>
      <c r="E237" s="238" t="s">
        <v>2065</v>
      </c>
      <c r="F237" s="239" t="s">
        <v>2066</v>
      </c>
      <c r="G237" s="240" t="s">
        <v>268</v>
      </c>
      <c r="H237" s="241">
        <v>38</v>
      </c>
      <c r="I237" s="242"/>
      <c r="J237" s="243">
        <f t="shared" si="20"/>
        <v>0</v>
      </c>
      <c r="K237" s="244"/>
      <c r="L237" s="245"/>
      <c r="M237" s="246" t="s">
        <v>1</v>
      </c>
      <c r="N237" s="247" t="s">
        <v>40</v>
      </c>
      <c r="O237" s="75"/>
      <c r="P237" s="210">
        <f t="shared" si="21"/>
        <v>0</v>
      </c>
      <c r="Q237" s="210">
        <v>0</v>
      </c>
      <c r="R237" s="210">
        <f t="shared" si="22"/>
        <v>0</v>
      </c>
      <c r="S237" s="210">
        <v>0</v>
      </c>
      <c r="T237" s="211">
        <f t="shared" si="23"/>
        <v>0</v>
      </c>
      <c r="U237" s="34"/>
      <c r="V237" s="34"/>
      <c r="W237" s="34"/>
      <c r="X237" s="34"/>
      <c r="Y237" s="34"/>
      <c r="Z237" s="34"/>
      <c r="AA237" s="34"/>
      <c r="AB237" s="34"/>
      <c r="AC237" s="34"/>
      <c r="AD237" s="34"/>
      <c r="AE237" s="34"/>
      <c r="AR237" s="212" t="s">
        <v>1920</v>
      </c>
      <c r="AT237" s="212" t="s">
        <v>271</v>
      </c>
      <c r="AU237" s="212" t="s">
        <v>87</v>
      </c>
      <c r="AY237" s="17" t="s">
        <v>207</v>
      </c>
      <c r="BE237" s="213">
        <f t="shared" si="24"/>
        <v>0</v>
      </c>
      <c r="BF237" s="213">
        <f t="shared" si="25"/>
        <v>0</v>
      </c>
      <c r="BG237" s="213">
        <f t="shared" si="26"/>
        <v>0</v>
      </c>
      <c r="BH237" s="213">
        <f t="shared" si="27"/>
        <v>0</v>
      </c>
      <c r="BI237" s="213">
        <f t="shared" si="28"/>
        <v>0</v>
      </c>
      <c r="BJ237" s="17" t="s">
        <v>87</v>
      </c>
      <c r="BK237" s="213">
        <f t="shared" si="29"/>
        <v>0</v>
      </c>
      <c r="BL237" s="17" t="s">
        <v>496</v>
      </c>
      <c r="BM237" s="212" t="s">
        <v>1403</v>
      </c>
    </row>
    <row r="238" spans="1:65" s="2" customFormat="1" ht="24.15" customHeight="1">
      <c r="A238" s="34"/>
      <c r="B238" s="35"/>
      <c r="C238" s="237" t="s">
        <v>1407</v>
      </c>
      <c r="D238" s="237" t="s">
        <v>271</v>
      </c>
      <c r="E238" s="238" t="s">
        <v>2067</v>
      </c>
      <c r="F238" s="239" t="s">
        <v>2068</v>
      </c>
      <c r="G238" s="240" t="s">
        <v>268</v>
      </c>
      <c r="H238" s="241">
        <v>4</v>
      </c>
      <c r="I238" s="242"/>
      <c r="J238" s="243">
        <f t="shared" si="20"/>
        <v>0</v>
      </c>
      <c r="K238" s="244"/>
      <c r="L238" s="245"/>
      <c r="M238" s="246" t="s">
        <v>1</v>
      </c>
      <c r="N238" s="247" t="s">
        <v>40</v>
      </c>
      <c r="O238" s="75"/>
      <c r="P238" s="210">
        <f t="shared" si="21"/>
        <v>0</v>
      </c>
      <c r="Q238" s="210">
        <v>0</v>
      </c>
      <c r="R238" s="210">
        <f t="shared" si="22"/>
        <v>0</v>
      </c>
      <c r="S238" s="210">
        <v>0</v>
      </c>
      <c r="T238" s="211">
        <f t="shared" si="23"/>
        <v>0</v>
      </c>
      <c r="U238" s="34"/>
      <c r="V238" s="34"/>
      <c r="W238" s="34"/>
      <c r="X238" s="34"/>
      <c r="Y238" s="34"/>
      <c r="Z238" s="34"/>
      <c r="AA238" s="34"/>
      <c r="AB238" s="34"/>
      <c r="AC238" s="34"/>
      <c r="AD238" s="34"/>
      <c r="AE238" s="34"/>
      <c r="AR238" s="212" t="s">
        <v>1920</v>
      </c>
      <c r="AT238" s="212" t="s">
        <v>271</v>
      </c>
      <c r="AU238" s="212" t="s">
        <v>87</v>
      </c>
      <c r="AY238" s="17" t="s">
        <v>207</v>
      </c>
      <c r="BE238" s="213">
        <f t="shared" si="24"/>
        <v>0</v>
      </c>
      <c r="BF238" s="213">
        <f t="shared" si="25"/>
        <v>0</v>
      </c>
      <c r="BG238" s="213">
        <f t="shared" si="26"/>
        <v>0</v>
      </c>
      <c r="BH238" s="213">
        <f t="shared" si="27"/>
        <v>0</v>
      </c>
      <c r="BI238" s="213">
        <f t="shared" si="28"/>
        <v>0</v>
      </c>
      <c r="BJ238" s="17" t="s">
        <v>87</v>
      </c>
      <c r="BK238" s="213">
        <f t="shared" si="29"/>
        <v>0</v>
      </c>
      <c r="BL238" s="17" t="s">
        <v>496</v>
      </c>
      <c r="BM238" s="212" t="s">
        <v>1406</v>
      </c>
    </row>
    <row r="239" spans="1:65" s="2" customFormat="1" ht="24.15" customHeight="1">
      <c r="A239" s="34"/>
      <c r="B239" s="35"/>
      <c r="C239" s="237" t="s">
        <v>1253</v>
      </c>
      <c r="D239" s="237" t="s">
        <v>271</v>
      </c>
      <c r="E239" s="238" t="s">
        <v>2069</v>
      </c>
      <c r="F239" s="239" t="s">
        <v>2070</v>
      </c>
      <c r="G239" s="240" t="s">
        <v>268</v>
      </c>
      <c r="H239" s="241">
        <v>1</v>
      </c>
      <c r="I239" s="242"/>
      <c r="J239" s="243">
        <f t="shared" si="20"/>
        <v>0</v>
      </c>
      <c r="K239" s="244"/>
      <c r="L239" s="245"/>
      <c r="M239" s="246" t="s">
        <v>1</v>
      </c>
      <c r="N239" s="247" t="s">
        <v>40</v>
      </c>
      <c r="O239" s="75"/>
      <c r="P239" s="210">
        <f t="shared" si="21"/>
        <v>0</v>
      </c>
      <c r="Q239" s="210">
        <v>0</v>
      </c>
      <c r="R239" s="210">
        <f t="shared" si="22"/>
        <v>0</v>
      </c>
      <c r="S239" s="210">
        <v>0</v>
      </c>
      <c r="T239" s="211">
        <f t="shared" si="23"/>
        <v>0</v>
      </c>
      <c r="U239" s="34"/>
      <c r="V239" s="34"/>
      <c r="W239" s="34"/>
      <c r="X239" s="34"/>
      <c r="Y239" s="34"/>
      <c r="Z239" s="34"/>
      <c r="AA239" s="34"/>
      <c r="AB239" s="34"/>
      <c r="AC239" s="34"/>
      <c r="AD239" s="34"/>
      <c r="AE239" s="34"/>
      <c r="AR239" s="212" t="s">
        <v>1920</v>
      </c>
      <c r="AT239" s="212" t="s">
        <v>271</v>
      </c>
      <c r="AU239" s="212" t="s">
        <v>87</v>
      </c>
      <c r="AY239" s="17" t="s">
        <v>207</v>
      </c>
      <c r="BE239" s="213">
        <f t="shared" si="24"/>
        <v>0</v>
      </c>
      <c r="BF239" s="213">
        <f t="shared" si="25"/>
        <v>0</v>
      </c>
      <c r="BG239" s="213">
        <f t="shared" si="26"/>
        <v>0</v>
      </c>
      <c r="BH239" s="213">
        <f t="shared" si="27"/>
        <v>0</v>
      </c>
      <c r="BI239" s="213">
        <f t="shared" si="28"/>
        <v>0</v>
      </c>
      <c r="BJ239" s="17" t="s">
        <v>87</v>
      </c>
      <c r="BK239" s="213">
        <f t="shared" si="29"/>
        <v>0</v>
      </c>
      <c r="BL239" s="17" t="s">
        <v>496</v>
      </c>
      <c r="BM239" s="212" t="s">
        <v>1410</v>
      </c>
    </row>
    <row r="240" spans="1:65" s="2" customFormat="1" ht="24.15" customHeight="1">
      <c r="A240" s="34"/>
      <c r="B240" s="35"/>
      <c r="C240" s="200" t="s">
        <v>1414</v>
      </c>
      <c r="D240" s="200" t="s">
        <v>209</v>
      </c>
      <c r="E240" s="201" t="s">
        <v>2071</v>
      </c>
      <c r="F240" s="202" t="s">
        <v>2072</v>
      </c>
      <c r="G240" s="203" t="s">
        <v>268</v>
      </c>
      <c r="H240" s="204">
        <v>15</v>
      </c>
      <c r="I240" s="205"/>
      <c r="J240" s="206">
        <f t="shared" si="20"/>
        <v>0</v>
      </c>
      <c r="K240" s="207"/>
      <c r="L240" s="39"/>
      <c r="M240" s="208" t="s">
        <v>1</v>
      </c>
      <c r="N240" s="209" t="s">
        <v>40</v>
      </c>
      <c r="O240" s="75"/>
      <c r="P240" s="210">
        <f t="shared" si="21"/>
        <v>0</v>
      </c>
      <c r="Q240" s="210">
        <v>0</v>
      </c>
      <c r="R240" s="210">
        <f t="shared" si="22"/>
        <v>0</v>
      </c>
      <c r="S240" s="210">
        <v>0</v>
      </c>
      <c r="T240" s="211">
        <f t="shared" si="23"/>
        <v>0</v>
      </c>
      <c r="U240" s="34"/>
      <c r="V240" s="34"/>
      <c r="W240" s="34"/>
      <c r="X240" s="34"/>
      <c r="Y240" s="34"/>
      <c r="Z240" s="34"/>
      <c r="AA240" s="34"/>
      <c r="AB240" s="34"/>
      <c r="AC240" s="34"/>
      <c r="AD240" s="34"/>
      <c r="AE240" s="34"/>
      <c r="AR240" s="212" t="s">
        <v>496</v>
      </c>
      <c r="AT240" s="212" t="s">
        <v>209</v>
      </c>
      <c r="AU240" s="212" t="s">
        <v>87</v>
      </c>
      <c r="AY240" s="17" t="s">
        <v>207</v>
      </c>
      <c r="BE240" s="213">
        <f t="shared" si="24"/>
        <v>0</v>
      </c>
      <c r="BF240" s="213">
        <f t="shared" si="25"/>
        <v>0</v>
      </c>
      <c r="BG240" s="213">
        <f t="shared" si="26"/>
        <v>0</v>
      </c>
      <c r="BH240" s="213">
        <f t="shared" si="27"/>
        <v>0</v>
      </c>
      <c r="BI240" s="213">
        <f t="shared" si="28"/>
        <v>0</v>
      </c>
      <c r="BJ240" s="17" t="s">
        <v>87</v>
      </c>
      <c r="BK240" s="213">
        <f t="shared" si="29"/>
        <v>0</v>
      </c>
      <c r="BL240" s="17" t="s">
        <v>496</v>
      </c>
      <c r="BM240" s="212" t="s">
        <v>1413</v>
      </c>
    </row>
    <row r="241" spans="1:65" s="2" customFormat="1" ht="37.799999999999997" customHeight="1">
      <c r="A241" s="34"/>
      <c r="B241" s="35"/>
      <c r="C241" s="237" t="s">
        <v>1256</v>
      </c>
      <c r="D241" s="237" t="s">
        <v>271</v>
      </c>
      <c r="E241" s="238" t="s">
        <v>2073</v>
      </c>
      <c r="F241" s="239" t="s">
        <v>2074</v>
      </c>
      <c r="G241" s="240" t="s">
        <v>268</v>
      </c>
      <c r="H241" s="241">
        <v>15</v>
      </c>
      <c r="I241" s="242"/>
      <c r="J241" s="243">
        <f t="shared" si="20"/>
        <v>0</v>
      </c>
      <c r="K241" s="244"/>
      <c r="L241" s="245"/>
      <c r="M241" s="246" t="s">
        <v>1</v>
      </c>
      <c r="N241" s="247" t="s">
        <v>40</v>
      </c>
      <c r="O241" s="75"/>
      <c r="P241" s="210">
        <f t="shared" si="21"/>
        <v>0</v>
      </c>
      <c r="Q241" s="210">
        <v>0</v>
      </c>
      <c r="R241" s="210">
        <f t="shared" si="22"/>
        <v>0</v>
      </c>
      <c r="S241" s="210">
        <v>0</v>
      </c>
      <c r="T241" s="211">
        <f t="shared" si="23"/>
        <v>0</v>
      </c>
      <c r="U241" s="34"/>
      <c r="V241" s="34"/>
      <c r="W241" s="34"/>
      <c r="X241" s="34"/>
      <c r="Y241" s="34"/>
      <c r="Z241" s="34"/>
      <c r="AA241" s="34"/>
      <c r="AB241" s="34"/>
      <c r="AC241" s="34"/>
      <c r="AD241" s="34"/>
      <c r="AE241" s="34"/>
      <c r="AR241" s="212" t="s">
        <v>1920</v>
      </c>
      <c r="AT241" s="212" t="s">
        <v>271</v>
      </c>
      <c r="AU241" s="212" t="s">
        <v>87</v>
      </c>
      <c r="AY241" s="17" t="s">
        <v>207</v>
      </c>
      <c r="BE241" s="213">
        <f t="shared" si="24"/>
        <v>0</v>
      </c>
      <c r="BF241" s="213">
        <f t="shared" si="25"/>
        <v>0</v>
      </c>
      <c r="BG241" s="213">
        <f t="shared" si="26"/>
        <v>0</v>
      </c>
      <c r="BH241" s="213">
        <f t="shared" si="27"/>
        <v>0</v>
      </c>
      <c r="BI241" s="213">
        <f t="shared" si="28"/>
        <v>0</v>
      </c>
      <c r="BJ241" s="17" t="s">
        <v>87</v>
      </c>
      <c r="BK241" s="213">
        <f t="shared" si="29"/>
        <v>0</v>
      </c>
      <c r="BL241" s="17" t="s">
        <v>496</v>
      </c>
      <c r="BM241" s="212" t="s">
        <v>1417</v>
      </c>
    </row>
    <row r="242" spans="1:65" s="2" customFormat="1" ht="24.15" customHeight="1">
      <c r="A242" s="34"/>
      <c r="B242" s="35"/>
      <c r="C242" s="200" t="s">
        <v>301</v>
      </c>
      <c r="D242" s="200" t="s">
        <v>209</v>
      </c>
      <c r="E242" s="201" t="s">
        <v>2075</v>
      </c>
      <c r="F242" s="202" t="s">
        <v>2076</v>
      </c>
      <c r="G242" s="203" t="s">
        <v>268</v>
      </c>
      <c r="H242" s="204">
        <v>16</v>
      </c>
      <c r="I242" s="205"/>
      <c r="J242" s="206">
        <f t="shared" si="20"/>
        <v>0</v>
      </c>
      <c r="K242" s="207"/>
      <c r="L242" s="39"/>
      <c r="M242" s="208" t="s">
        <v>1</v>
      </c>
      <c r="N242" s="209" t="s">
        <v>40</v>
      </c>
      <c r="O242" s="75"/>
      <c r="P242" s="210">
        <f t="shared" si="21"/>
        <v>0</v>
      </c>
      <c r="Q242" s="210">
        <v>0</v>
      </c>
      <c r="R242" s="210">
        <f t="shared" si="22"/>
        <v>0</v>
      </c>
      <c r="S242" s="210">
        <v>0</v>
      </c>
      <c r="T242" s="211">
        <f t="shared" si="23"/>
        <v>0</v>
      </c>
      <c r="U242" s="34"/>
      <c r="V242" s="34"/>
      <c r="W242" s="34"/>
      <c r="X242" s="34"/>
      <c r="Y242" s="34"/>
      <c r="Z242" s="34"/>
      <c r="AA242" s="34"/>
      <c r="AB242" s="34"/>
      <c r="AC242" s="34"/>
      <c r="AD242" s="34"/>
      <c r="AE242" s="34"/>
      <c r="AR242" s="212" t="s">
        <v>496</v>
      </c>
      <c r="AT242" s="212" t="s">
        <v>209</v>
      </c>
      <c r="AU242" s="212" t="s">
        <v>87</v>
      </c>
      <c r="AY242" s="17" t="s">
        <v>207</v>
      </c>
      <c r="BE242" s="213">
        <f t="shared" si="24"/>
        <v>0</v>
      </c>
      <c r="BF242" s="213">
        <f t="shared" si="25"/>
        <v>0</v>
      </c>
      <c r="BG242" s="213">
        <f t="shared" si="26"/>
        <v>0</v>
      </c>
      <c r="BH242" s="213">
        <f t="shared" si="27"/>
        <v>0</v>
      </c>
      <c r="BI242" s="213">
        <f t="shared" si="28"/>
        <v>0</v>
      </c>
      <c r="BJ242" s="17" t="s">
        <v>87</v>
      </c>
      <c r="BK242" s="213">
        <f t="shared" si="29"/>
        <v>0</v>
      </c>
      <c r="BL242" s="17" t="s">
        <v>496</v>
      </c>
      <c r="BM242" s="212" t="s">
        <v>1420</v>
      </c>
    </row>
    <row r="243" spans="1:65" s="2" customFormat="1" ht="37.799999999999997" customHeight="1">
      <c r="A243" s="34"/>
      <c r="B243" s="35"/>
      <c r="C243" s="237" t="s">
        <v>1259</v>
      </c>
      <c r="D243" s="237" t="s">
        <v>271</v>
      </c>
      <c r="E243" s="238" t="s">
        <v>2077</v>
      </c>
      <c r="F243" s="239" t="s">
        <v>2078</v>
      </c>
      <c r="G243" s="240" t="s">
        <v>268</v>
      </c>
      <c r="H243" s="241">
        <v>16</v>
      </c>
      <c r="I243" s="242"/>
      <c r="J243" s="243">
        <f t="shared" si="20"/>
        <v>0</v>
      </c>
      <c r="K243" s="244"/>
      <c r="L243" s="245"/>
      <c r="M243" s="246" t="s">
        <v>1</v>
      </c>
      <c r="N243" s="247" t="s">
        <v>40</v>
      </c>
      <c r="O243" s="75"/>
      <c r="P243" s="210">
        <f t="shared" si="21"/>
        <v>0</v>
      </c>
      <c r="Q243" s="210">
        <v>0</v>
      </c>
      <c r="R243" s="210">
        <f t="shared" si="22"/>
        <v>0</v>
      </c>
      <c r="S243" s="210">
        <v>0</v>
      </c>
      <c r="T243" s="211">
        <f t="shared" si="23"/>
        <v>0</v>
      </c>
      <c r="U243" s="34"/>
      <c r="V243" s="34"/>
      <c r="W243" s="34"/>
      <c r="X243" s="34"/>
      <c r="Y243" s="34"/>
      <c r="Z243" s="34"/>
      <c r="AA243" s="34"/>
      <c r="AB243" s="34"/>
      <c r="AC243" s="34"/>
      <c r="AD243" s="34"/>
      <c r="AE243" s="34"/>
      <c r="AR243" s="212" t="s">
        <v>1920</v>
      </c>
      <c r="AT243" s="212" t="s">
        <v>271</v>
      </c>
      <c r="AU243" s="212" t="s">
        <v>87</v>
      </c>
      <c r="AY243" s="17" t="s">
        <v>207</v>
      </c>
      <c r="BE243" s="213">
        <f t="shared" si="24"/>
        <v>0</v>
      </c>
      <c r="BF243" s="213">
        <f t="shared" si="25"/>
        <v>0</v>
      </c>
      <c r="BG243" s="213">
        <f t="shared" si="26"/>
        <v>0</v>
      </c>
      <c r="BH243" s="213">
        <f t="shared" si="27"/>
        <v>0</v>
      </c>
      <c r="BI243" s="213">
        <f t="shared" si="28"/>
        <v>0</v>
      </c>
      <c r="BJ243" s="17" t="s">
        <v>87</v>
      </c>
      <c r="BK243" s="213">
        <f t="shared" si="29"/>
        <v>0</v>
      </c>
      <c r="BL243" s="17" t="s">
        <v>496</v>
      </c>
      <c r="BM243" s="212" t="s">
        <v>1423</v>
      </c>
    </row>
    <row r="244" spans="1:65" s="2" customFormat="1" ht="24.15" customHeight="1">
      <c r="A244" s="34"/>
      <c r="B244" s="35"/>
      <c r="C244" s="200" t="s">
        <v>1427</v>
      </c>
      <c r="D244" s="200" t="s">
        <v>209</v>
      </c>
      <c r="E244" s="201" t="s">
        <v>2079</v>
      </c>
      <c r="F244" s="202" t="s">
        <v>2080</v>
      </c>
      <c r="G244" s="203" t="s">
        <v>268</v>
      </c>
      <c r="H244" s="204">
        <v>15</v>
      </c>
      <c r="I244" s="205"/>
      <c r="J244" s="206">
        <f t="shared" si="20"/>
        <v>0</v>
      </c>
      <c r="K244" s="207"/>
      <c r="L244" s="39"/>
      <c r="M244" s="208" t="s">
        <v>1</v>
      </c>
      <c r="N244" s="209" t="s">
        <v>40</v>
      </c>
      <c r="O244" s="75"/>
      <c r="P244" s="210">
        <f t="shared" si="21"/>
        <v>0</v>
      </c>
      <c r="Q244" s="210">
        <v>0</v>
      </c>
      <c r="R244" s="210">
        <f t="shared" si="22"/>
        <v>0</v>
      </c>
      <c r="S244" s="210">
        <v>0</v>
      </c>
      <c r="T244" s="211">
        <f t="shared" si="23"/>
        <v>0</v>
      </c>
      <c r="U244" s="34"/>
      <c r="V244" s="34"/>
      <c r="W244" s="34"/>
      <c r="X244" s="34"/>
      <c r="Y244" s="34"/>
      <c r="Z244" s="34"/>
      <c r="AA244" s="34"/>
      <c r="AB244" s="34"/>
      <c r="AC244" s="34"/>
      <c r="AD244" s="34"/>
      <c r="AE244" s="34"/>
      <c r="AR244" s="212" t="s">
        <v>496</v>
      </c>
      <c r="AT244" s="212" t="s">
        <v>209</v>
      </c>
      <c r="AU244" s="212" t="s">
        <v>87</v>
      </c>
      <c r="AY244" s="17" t="s">
        <v>207</v>
      </c>
      <c r="BE244" s="213">
        <f t="shared" si="24"/>
        <v>0</v>
      </c>
      <c r="BF244" s="213">
        <f t="shared" si="25"/>
        <v>0</v>
      </c>
      <c r="BG244" s="213">
        <f t="shared" si="26"/>
        <v>0</v>
      </c>
      <c r="BH244" s="213">
        <f t="shared" si="27"/>
        <v>0</v>
      </c>
      <c r="BI244" s="213">
        <f t="shared" si="28"/>
        <v>0</v>
      </c>
      <c r="BJ244" s="17" t="s">
        <v>87</v>
      </c>
      <c r="BK244" s="213">
        <f t="shared" si="29"/>
        <v>0</v>
      </c>
      <c r="BL244" s="17" t="s">
        <v>496</v>
      </c>
      <c r="BM244" s="212" t="s">
        <v>1426</v>
      </c>
    </row>
    <row r="245" spans="1:65" s="2" customFormat="1" ht="37.799999999999997" customHeight="1">
      <c r="A245" s="34"/>
      <c r="B245" s="35"/>
      <c r="C245" s="237" t="s">
        <v>1262</v>
      </c>
      <c r="D245" s="237" t="s">
        <v>271</v>
      </c>
      <c r="E245" s="238" t="s">
        <v>2081</v>
      </c>
      <c r="F245" s="239" t="s">
        <v>2082</v>
      </c>
      <c r="G245" s="240" t="s">
        <v>268</v>
      </c>
      <c r="H245" s="241">
        <v>15</v>
      </c>
      <c r="I245" s="242"/>
      <c r="J245" s="243">
        <f t="shared" si="20"/>
        <v>0</v>
      </c>
      <c r="K245" s="244"/>
      <c r="L245" s="245"/>
      <c r="M245" s="246" t="s">
        <v>1</v>
      </c>
      <c r="N245" s="247" t="s">
        <v>40</v>
      </c>
      <c r="O245" s="75"/>
      <c r="P245" s="210">
        <f t="shared" si="21"/>
        <v>0</v>
      </c>
      <c r="Q245" s="210">
        <v>0</v>
      </c>
      <c r="R245" s="210">
        <f t="shared" si="22"/>
        <v>0</v>
      </c>
      <c r="S245" s="210">
        <v>0</v>
      </c>
      <c r="T245" s="211">
        <f t="shared" si="23"/>
        <v>0</v>
      </c>
      <c r="U245" s="34"/>
      <c r="V245" s="34"/>
      <c r="W245" s="34"/>
      <c r="X245" s="34"/>
      <c r="Y245" s="34"/>
      <c r="Z245" s="34"/>
      <c r="AA245" s="34"/>
      <c r="AB245" s="34"/>
      <c r="AC245" s="34"/>
      <c r="AD245" s="34"/>
      <c r="AE245" s="34"/>
      <c r="AR245" s="212" t="s">
        <v>1920</v>
      </c>
      <c r="AT245" s="212" t="s">
        <v>271</v>
      </c>
      <c r="AU245" s="212" t="s">
        <v>87</v>
      </c>
      <c r="AY245" s="17" t="s">
        <v>207</v>
      </c>
      <c r="BE245" s="213">
        <f t="shared" si="24"/>
        <v>0</v>
      </c>
      <c r="BF245" s="213">
        <f t="shared" si="25"/>
        <v>0</v>
      </c>
      <c r="BG245" s="213">
        <f t="shared" si="26"/>
        <v>0</v>
      </c>
      <c r="BH245" s="213">
        <f t="shared" si="27"/>
        <v>0</v>
      </c>
      <c r="BI245" s="213">
        <f t="shared" si="28"/>
        <v>0</v>
      </c>
      <c r="BJ245" s="17" t="s">
        <v>87</v>
      </c>
      <c r="BK245" s="213">
        <f t="shared" si="29"/>
        <v>0</v>
      </c>
      <c r="BL245" s="17" t="s">
        <v>496</v>
      </c>
      <c r="BM245" s="212" t="s">
        <v>1430</v>
      </c>
    </row>
    <row r="246" spans="1:65" s="2" customFormat="1" ht="24.15" customHeight="1">
      <c r="A246" s="34"/>
      <c r="B246" s="35"/>
      <c r="C246" s="200" t="s">
        <v>1432</v>
      </c>
      <c r="D246" s="200" t="s">
        <v>209</v>
      </c>
      <c r="E246" s="201" t="s">
        <v>2083</v>
      </c>
      <c r="F246" s="202" t="s">
        <v>2084</v>
      </c>
      <c r="G246" s="203" t="s">
        <v>268</v>
      </c>
      <c r="H246" s="204">
        <v>7</v>
      </c>
      <c r="I246" s="205"/>
      <c r="J246" s="206">
        <f t="shared" si="20"/>
        <v>0</v>
      </c>
      <c r="K246" s="207"/>
      <c r="L246" s="39"/>
      <c r="M246" s="208" t="s">
        <v>1</v>
      </c>
      <c r="N246" s="209" t="s">
        <v>40</v>
      </c>
      <c r="O246" s="75"/>
      <c r="P246" s="210">
        <f t="shared" si="21"/>
        <v>0</v>
      </c>
      <c r="Q246" s="210">
        <v>0</v>
      </c>
      <c r="R246" s="210">
        <f t="shared" si="22"/>
        <v>0</v>
      </c>
      <c r="S246" s="210">
        <v>0</v>
      </c>
      <c r="T246" s="211">
        <f t="shared" si="23"/>
        <v>0</v>
      </c>
      <c r="U246" s="34"/>
      <c r="V246" s="34"/>
      <c r="W246" s="34"/>
      <c r="X246" s="34"/>
      <c r="Y246" s="34"/>
      <c r="Z246" s="34"/>
      <c r="AA246" s="34"/>
      <c r="AB246" s="34"/>
      <c r="AC246" s="34"/>
      <c r="AD246" s="34"/>
      <c r="AE246" s="34"/>
      <c r="AR246" s="212" t="s">
        <v>496</v>
      </c>
      <c r="AT246" s="212" t="s">
        <v>209</v>
      </c>
      <c r="AU246" s="212" t="s">
        <v>87</v>
      </c>
      <c r="AY246" s="17" t="s">
        <v>207</v>
      </c>
      <c r="BE246" s="213">
        <f t="shared" si="24"/>
        <v>0</v>
      </c>
      <c r="BF246" s="213">
        <f t="shared" si="25"/>
        <v>0</v>
      </c>
      <c r="BG246" s="213">
        <f t="shared" si="26"/>
        <v>0</v>
      </c>
      <c r="BH246" s="213">
        <f t="shared" si="27"/>
        <v>0</v>
      </c>
      <c r="BI246" s="213">
        <f t="shared" si="28"/>
        <v>0</v>
      </c>
      <c r="BJ246" s="17" t="s">
        <v>87</v>
      </c>
      <c r="BK246" s="213">
        <f t="shared" si="29"/>
        <v>0</v>
      </c>
      <c r="BL246" s="17" t="s">
        <v>496</v>
      </c>
      <c r="BM246" s="212" t="s">
        <v>1431</v>
      </c>
    </row>
    <row r="247" spans="1:65" s="2" customFormat="1" ht="37.799999999999997" customHeight="1">
      <c r="A247" s="34"/>
      <c r="B247" s="35"/>
      <c r="C247" s="237" t="s">
        <v>1266</v>
      </c>
      <c r="D247" s="237" t="s">
        <v>271</v>
      </c>
      <c r="E247" s="238" t="s">
        <v>2085</v>
      </c>
      <c r="F247" s="239" t="s">
        <v>2086</v>
      </c>
      <c r="G247" s="240" t="s">
        <v>268</v>
      </c>
      <c r="H247" s="241">
        <v>7</v>
      </c>
      <c r="I247" s="242"/>
      <c r="J247" s="243">
        <f t="shared" si="20"/>
        <v>0</v>
      </c>
      <c r="K247" s="244"/>
      <c r="L247" s="245"/>
      <c r="M247" s="246" t="s">
        <v>1</v>
      </c>
      <c r="N247" s="247" t="s">
        <v>40</v>
      </c>
      <c r="O247" s="75"/>
      <c r="P247" s="210">
        <f t="shared" si="21"/>
        <v>0</v>
      </c>
      <c r="Q247" s="210">
        <v>0</v>
      </c>
      <c r="R247" s="210">
        <f t="shared" si="22"/>
        <v>0</v>
      </c>
      <c r="S247" s="210">
        <v>0</v>
      </c>
      <c r="T247" s="211">
        <f t="shared" si="23"/>
        <v>0</v>
      </c>
      <c r="U247" s="34"/>
      <c r="V247" s="34"/>
      <c r="W247" s="34"/>
      <c r="X247" s="34"/>
      <c r="Y247" s="34"/>
      <c r="Z247" s="34"/>
      <c r="AA247" s="34"/>
      <c r="AB247" s="34"/>
      <c r="AC247" s="34"/>
      <c r="AD247" s="34"/>
      <c r="AE247" s="34"/>
      <c r="AR247" s="212" t="s">
        <v>1920</v>
      </c>
      <c r="AT247" s="212" t="s">
        <v>271</v>
      </c>
      <c r="AU247" s="212" t="s">
        <v>87</v>
      </c>
      <c r="AY247" s="17" t="s">
        <v>207</v>
      </c>
      <c r="BE247" s="213">
        <f t="shared" si="24"/>
        <v>0</v>
      </c>
      <c r="BF247" s="213">
        <f t="shared" si="25"/>
        <v>0</v>
      </c>
      <c r="BG247" s="213">
        <f t="shared" si="26"/>
        <v>0</v>
      </c>
      <c r="BH247" s="213">
        <f t="shared" si="27"/>
        <v>0</v>
      </c>
      <c r="BI247" s="213">
        <f t="shared" si="28"/>
        <v>0</v>
      </c>
      <c r="BJ247" s="17" t="s">
        <v>87</v>
      </c>
      <c r="BK247" s="213">
        <f t="shared" si="29"/>
        <v>0</v>
      </c>
      <c r="BL247" s="17" t="s">
        <v>496</v>
      </c>
      <c r="BM247" s="212" t="s">
        <v>1435</v>
      </c>
    </row>
    <row r="248" spans="1:65" s="2" customFormat="1" ht="24.15" customHeight="1">
      <c r="A248" s="34"/>
      <c r="B248" s="35"/>
      <c r="C248" s="200" t="s">
        <v>1439</v>
      </c>
      <c r="D248" s="200" t="s">
        <v>209</v>
      </c>
      <c r="E248" s="201" t="s">
        <v>2087</v>
      </c>
      <c r="F248" s="202" t="s">
        <v>2088</v>
      </c>
      <c r="G248" s="203" t="s">
        <v>268</v>
      </c>
      <c r="H248" s="204">
        <v>2</v>
      </c>
      <c r="I248" s="205"/>
      <c r="J248" s="206">
        <f t="shared" si="20"/>
        <v>0</v>
      </c>
      <c r="K248" s="207"/>
      <c r="L248" s="39"/>
      <c r="M248" s="208" t="s">
        <v>1</v>
      </c>
      <c r="N248" s="209" t="s">
        <v>40</v>
      </c>
      <c r="O248" s="75"/>
      <c r="P248" s="210">
        <f t="shared" si="21"/>
        <v>0</v>
      </c>
      <c r="Q248" s="210">
        <v>0</v>
      </c>
      <c r="R248" s="210">
        <f t="shared" si="22"/>
        <v>0</v>
      </c>
      <c r="S248" s="210">
        <v>0</v>
      </c>
      <c r="T248" s="211">
        <f t="shared" si="23"/>
        <v>0</v>
      </c>
      <c r="U248" s="34"/>
      <c r="V248" s="34"/>
      <c r="W248" s="34"/>
      <c r="X248" s="34"/>
      <c r="Y248" s="34"/>
      <c r="Z248" s="34"/>
      <c r="AA248" s="34"/>
      <c r="AB248" s="34"/>
      <c r="AC248" s="34"/>
      <c r="AD248" s="34"/>
      <c r="AE248" s="34"/>
      <c r="AR248" s="212" t="s">
        <v>496</v>
      </c>
      <c r="AT248" s="212" t="s">
        <v>209</v>
      </c>
      <c r="AU248" s="212" t="s">
        <v>87</v>
      </c>
      <c r="AY248" s="17" t="s">
        <v>207</v>
      </c>
      <c r="BE248" s="213">
        <f t="shared" si="24"/>
        <v>0</v>
      </c>
      <c r="BF248" s="213">
        <f t="shared" si="25"/>
        <v>0</v>
      </c>
      <c r="BG248" s="213">
        <f t="shared" si="26"/>
        <v>0</v>
      </c>
      <c r="BH248" s="213">
        <f t="shared" si="27"/>
        <v>0</v>
      </c>
      <c r="BI248" s="213">
        <f t="shared" si="28"/>
        <v>0</v>
      </c>
      <c r="BJ248" s="17" t="s">
        <v>87</v>
      </c>
      <c r="BK248" s="213">
        <f t="shared" si="29"/>
        <v>0</v>
      </c>
      <c r="BL248" s="17" t="s">
        <v>496</v>
      </c>
      <c r="BM248" s="212" t="s">
        <v>1438</v>
      </c>
    </row>
    <row r="249" spans="1:65" s="2" customFormat="1" ht="55.5" customHeight="1">
      <c r="A249" s="34"/>
      <c r="B249" s="35"/>
      <c r="C249" s="237" t="s">
        <v>1270</v>
      </c>
      <c r="D249" s="237" t="s">
        <v>271</v>
      </c>
      <c r="E249" s="238" t="s">
        <v>2089</v>
      </c>
      <c r="F249" s="239" t="s">
        <v>2090</v>
      </c>
      <c r="G249" s="240" t="s">
        <v>268</v>
      </c>
      <c r="H249" s="241">
        <v>2</v>
      </c>
      <c r="I249" s="242"/>
      <c r="J249" s="243">
        <f t="shared" si="20"/>
        <v>0</v>
      </c>
      <c r="K249" s="244"/>
      <c r="L249" s="245"/>
      <c r="M249" s="246" t="s">
        <v>1</v>
      </c>
      <c r="N249" s="247" t="s">
        <v>40</v>
      </c>
      <c r="O249" s="75"/>
      <c r="P249" s="210">
        <f t="shared" si="21"/>
        <v>0</v>
      </c>
      <c r="Q249" s="210">
        <v>0</v>
      </c>
      <c r="R249" s="210">
        <f t="shared" si="22"/>
        <v>0</v>
      </c>
      <c r="S249" s="210">
        <v>0</v>
      </c>
      <c r="T249" s="211">
        <f t="shared" si="23"/>
        <v>0</v>
      </c>
      <c r="U249" s="34"/>
      <c r="V249" s="34"/>
      <c r="W249" s="34"/>
      <c r="X249" s="34"/>
      <c r="Y249" s="34"/>
      <c r="Z249" s="34"/>
      <c r="AA249" s="34"/>
      <c r="AB249" s="34"/>
      <c r="AC249" s="34"/>
      <c r="AD249" s="34"/>
      <c r="AE249" s="34"/>
      <c r="AR249" s="212" t="s">
        <v>1920</v>
      </c>
      <c r="AT249" s="212" t="s">
        <v>271</v>
      </c>
      <c r="AU249" s="212" t="s">
        <v>87</v>
      </c>
      <c r="AY249" s="17" t="s">
        <v>207</v>
      </c>
      <c r="BE249" s="213">
        <f t="shared" si="24"/>
        <v>0</v>
      </c>
      <c r="BF249" s="213">
        <f t="shared" si="25"/>
        <v>0</v>
      </c>
      <c r="BG249" s="213">
        <f t="shared" si="26"/>
        <v>0</v>
      </c>
      <c r="BH249" s="213">
        <f t="shared" si="27"/>
        <v>0</v>
      </c>
      <c r="BI249" s="213">
        <f t="shared" si="28"/>
        <v>0</v>
      </c>
      <c r="BJ249" s="17" t="s">
        <v>87</v>
      </c>
      <c r="BK249" s="213">
        <f t="shared" si="29"/>
        <v>0</v>
      </c>
      <c r="BL249" s="17" t="s">
        <v>496</v>
      </c>
      <c r="BM249" s="212" t="s">
        <v>1442</v>
      </c>
    </row>
    <row r="250" spans="1:65" s="2" customFormat="1" ht="24.15" customHeight="1">
      <c r="A250" s="34"/>
      <c r="B250" s="35"/>
      <c r="C250" s="200" t="s">
        <v>1444</v>
      </c>
      <c r="D250" s="200" t="s">
        <v>209</v>
      </c>
      <c r="E250" s="201" t="s">
        <v>2091</v>
      </c>
      <c r="F250" s="202" t="s">
        <v>2092</v>
      </c>
      <c r="G250" s="203" t="s">
        <v>268</v>
      </c>
      <c r="H250" s="204">
        <v>1</v>
      </c>
      <c r="I250" s="205"/>
      <c r="J250" s="206">
        <f t="shared" si="20"/>
        <v>0</v>
      </c>
      <c r="K250" s="207"/>
      <c r="L250" s="39"/>
      <c r="M250" s="208" t="s">
        <v>1</v>
      </c>
      <c r="N250" s="209" t="s">
        <v>40</v>
      </c>
      <c r="O250" s="75"/>
      <c r="P250" s="210">
        <f t="shared" si="21"/>
        <v>0</v>
      </c>
      <c r="Q250" s="210">
        <v>0</v>
      </c>
      <c r="R250" s="210">
        <f t="shared" si="22"/>
        <v>0</v>
      </c>
      <c r="S250" s="210">
        <v>0</v>
      </c>
      <c r="T250" s="211">
        <f t="shared" si="23"/>
        <v>0</v>
      </c>
      <c r="U250" s="34"/>
      <c r="V250" s="34"/>
      <c r="W250" s="34"/>
      <c r="X250" s="34"/>
      <c r="Y250" s="34"/>
      <c r="Z250" s="34"/>
      <c r="AA250" s="34"/>
      <c r="AB250" s="34"/>
      <c r="AC250" s="34"/>
      <c r="AD250" s="34"/>
      <c r="AE250" s="34"/>
      <c r="AR250" s="212" t="s">
        <v>496</v>
      </c>
      <c r="AT250" s="212" t="s">
        <v>209</v>
      </c>
      <c r="AU250" s="212" t="s">
        <v>87</v>
      </c>
      <c r="AY250" s="17" t="s">
        <v>207</v>
      </c>
      <c r="BE250" s="213">
        <f t="shared" si="24"/>
        <v>0</v>
      </c>
      <c r="BF250" s="213">
        <f t="shared" si="25"/>
        <v>0</v>
      </c>
      <c r="BG250" s="213">
        <f t="shared" si="26"/>
        <v>0</v>
      </c>
      <c r="BH250" s="213">
        <f t="shared" si="27"/>
        <v>0</v>
      </c>
      <c r="BI250" s="213">
        <f t="shared" si="28"/>
        <v>0</v>
      </c>
      <c r="BJ250" s="17" t="s">
        <v>87</v>
      </c>
      <c r="BK250" s="213">
        <f t="shared" si="29"/>
        <v>0</v>
      </c>
      <c r="BL250" s="17" t="s">
        <v>496</v>
      </c>
      <c r="BM250" s="212" t="s">
        <v>1443</v>
      </c>
    </row>
    <row r="251" spans="1:65" s="2" customFormat="1" ht="44.25" customHeight="1">
      <c r="A251" s="34"/>
      <c r="B251" s="35"/>
      <c r="C251" s="237" t="s">
        <v>1273</v>
      </c>
      <c r="D251" s="237" t="s">
        <v>271</v>
      </c>
      <c r="E251" s="238" t="s">
        <v>2093</v>
      </c>
      <c r="F251" s="239" t="s">
        <v>2094</v>
      </c>
      <c r="G251" s="240" t="s">
        <v>268</v>
      </c>
      <c r="H251" s="241">
        <v>1</v>
      </c>
      <c r="I251" s="242"/>
      <c r="J251" s="243">
        <f t="shared" si="20"/>
        <v>0</v>
      </c>
      <c r="K251" s="244"/>
      <c r="L251" s="245"/>
      <c r="M251" s="246" t="s">
        <v>1</v>
      </c>
      <c r="N251" s="247" t="s">
        <v>40</v>
      </c>
      <c r="O251" s="75"/>
      <c r="P251" s="210">
        <f t="shared" si="21"/>
        <v>0</v>
      </c>
      <c r="Q251" s="210">
        <v>0</v>
      </c>
      <c r="R251" s="210">
        <f t="shared" si="22"/>
        <v>0</v>
      </c>
      <c r="S251" s="210">
        <v>0</v>
      </c>
      <c r="T251" s="211">
        <f t="shared" si="23"/>
        <v>0</v>
      </c>
      <c r="U251" s="34"/>
      <c r="V251" s="34"/>
      <c r="W251" s="34"/>
      <c r="X251" s="34"/>
      <c r="Y251" s="34"/>
      <c r="Z251" s="34"/>
      <c r="AA251" s="34"/>
      <c r="AB251" s="34"/>
      <c r="AC251" s="34"/>
      <c r="AD251" s="34"/>
      <c r="AE251" s="34"/>
      <c r="AR251" s="212" t="s">
        <v>1920</v>
      </c>
      <c r="AT251" s="212" t="s">
        <v>271</v>
      </c>
      <c r="AU251" s="212" t="s">
        <v>87</v>
      </c>
      <c r="AY251" s="17" t="s">
        <v>207</v>
      </c>
      <c r="BE251" s="213">
        <f t="shared" si="24"/>
        <v>0</v>
      </c>
      <c r="BF251" s="213">
        <f t="shared" si="25"/>
        <v>0</v>
      </c>
      <c r="BG251" s="213">
        <f t="shared" si="26"/>
        <v>0</v>
      </c>
      <c r="BH251" s="213">
        <f t="shared" si="27"/>
        <v>0</v>
      </c>
      <c r="BI251" s="213">
        <f t="shared" si="28"/>
        <v>0</v>
      </c>
      <c r="BJ251" s="17" t="s">
        <v>87</v>
      </c>
      <c r="BK251" s="213">
        <f t="shared" si="29"/>
        <v>0</v>
      </c>
      <c r="BL251" s="17" t="s">
        <v>496</v>
      </c>
      <c r="BM251" s="212" t="s">
        <v>1447</v>
      </c>
    </row>
    <row r="252" spans="1:65" s="2" customFormat="1" ht="21.75" customHeight="1">
      <c r="A252" s="34"/>
      <c r="B252" s="35"/>
      <c r="C252" s="200" t="s">
        <v>1454</v>
      </c>
      <c r="D252" s="200" t="s">
        <v>209</v>
      </c>
      <c r="E252" s="201" t="s">
        <v>2095</v>
      </c>
      <c r="F252" s="202" t="s">
        <v>2096</v>
      </c>
      <c r="G252" s="203" t="s">
        <v>268</v>
      </c>
      <c r="H252" s="204">
        <v>2</v>
      </c>
      <c r="I252" s="205"/>
      <c r="J252" s="206">
        <f t="shared" si="20"/>
        <v>0</v>
      </c>
      <c r="K252" s="207"/>
      <c r="L252" s="39"/>
      <c r="M252" s="208" t="s">
        <v>1</v>
      </c>
      <c r="N252" s="209" t="s">
        <v>40</v>
      </c>
      <c r="O252" s="75"/>
      <c r="P252" s="210">
        <f t="shared" si="21"/>
        <v>0</v>
      </c>
      <c r="Q252" s="210">
        <v>0</v>
      </c>
      <c r="R252" s="210">
        <f t="shared" si="22"/>
        <v>0</v>
      </c>
      <c r="S252" s="210">
        <v>0</v>
      </c>
      <c r="T252" s="211">
        <f t="shared" si="23"/>
        <v>0</v>
      </c>
      <c r="U252" s="34"/>
      <c r="V252" s="34"/>
      <c r="W252" s="34"/>
      <c r="X252" s="34"/>
      <c r="Y252" s="34"/>
      <c r="Z252" s="34"/>
      <c r="AA252" s="34"/>
      <c r="AB252" s="34"/>
      <c r="AC252" s="34"/>
      <c r="AD252" s="34"/>
      <c r="AE252" s="34"/>
      <c r="AR252" s="212" t="s">
        <v>496</v>
      </c>
      <c r="AT252" s="212" t="s">
        <v>209</v>
      </c>
      <c r="AU252" s="212" t="s">
        <v>87</v>
      </c>
      <c r="AY252" s="17" t="s">
        <v>207</v>
      </c>
      <c r="BE252" s="213">
        <f t="shared" si="24"/>
        <v>0</v>
      </c>
      <c r="BF252" s="213">
        <f t="shared" si="25"/>
        <v>0</v>
      </c>
      <c r="BG252" s="213">
        <f t="shared" si="26"/>
        <v>0</v>
      </c>
      <c r="BH252" s="213">
        <f t="shared" si="27"/>
        <v>0</v>
      </c>
      <c r="BI252" s="213">
        <f t="shared" si="28"/>
        <v>0</v>
      </c>
      <c r="BJ252" s="17" t="s">
        <v>87</v>
      </c>
      <c r="BK252" s="213">
        <f t="shared" si="29"/>
        <v>0</v>
      </c>
      <c r="BL252" s="17" t="s">
        <v>496</v>
      </c>
      <c r="BM252" s="212" t="s">
        <v>1451</v>
      </c>
    </row>
    <row r="253" spans="1:65" s="2" customFormat="1" ht="24.15" customHeight="1">
      <c r="A253" s="34"/>
      <c r="B253" s="35"/>
      <c r="C253" s="237" t="s">
        <v>1276</v>
      </c>
      <c r="D253" s="237" t="s">
        <v>271</v>
      </c>
      <c r="E253" s="238" t="s">
        <v>2097</v>
      </c>
      <c r="F253" s="239" t="s">
        <v>2098</v>
      </c>
      <c r="G253" s="240" t="s">
        <v>268</v>
      </c>
      <c r="H253" s="241">
        <v>2</v>
      </c>
      <c r="I253" s="242"/>
      <c r="J253" s="243">
        <f t="shared" si="20"/>
        <v>0</v>
      </c>
      <c r="K253" s="244"/>
      <c r="L253" s="245"/>
      <c r="M253" s="246" t="s">
        <v>1</v>
      </c>
      <c r="N253" s="247" t="s">
        <v>40</v>
      </c>
      <c r="O253" s="75"/>
      <c r="P253" s="210">
        <f t="shared" si="21"/>
        <v>0</v>
      </c>
      <c r="Q253" s="210">
        <v>0</v>
      </c>
      <c r="R253" s="210">
        <f t="shared" si="22"/>
        <v>0</v>
      </c>
      <c r="S253" s="210">
        <v>0</v>
      </c>
      <c r="T253" s="211">
        <f t="shared" si="23"/>
        <v>0</v>
      </c>
      <c r="U253" s="34"/>
      <c r="V253" s="34"/>
      <c r="W253" s="34"/>
      <c r="X253" s="34"/>
      <c r="Y253" s="34"/>
      <c r="Z253" s="34"/>
      <c r="AA253" s="34"/>
      <c r="AB253" s="34"/>
      <c r="AC253" s="34"/>
      <c r="AD253" s="34"/>
      <c r="AE253" s="34"/>
      <c r="AR253" s="212" t="s">
        <v>1920</v>
      </c>
      <c r="AT253" s="212" t="s">
        <v>271</v>
      </c>
      <c r="AU253" s="212" t="s">
        <v>87</v>
      </c>
      <c r="AY253" s="17" t="s">
        <v>207</v>
      </c>
      <c r="BE253" s="213">
        <f t="shared" si="24"/>
        <v>0</v>
      </c>
      <c r="BF253" s="213">
        <f t="shared" si="25"/>
        <v>0</v>
      </c>
      <c r="BG253" s="213">
        <f t="shared" si="26"/>
        <v>0</v>
      </c>
      <c r="BH253" s="213">
        <f t="shared" si="27"/>
        <v>0</v>
      </c>
      <c r="BI253" s="213">
        <f t="shared" si="28"/>
        <v>0</v>
      </c>
      <c r="BJ253" s="17" t="s">
        <v>87</v>
      </c>
      <c r="BK253" s="213">
        <f t="shared" si="29"/>
        <v>0</v>
      </c>
      <c r="BL253" s="17" t="s">
        <v>496</v>
      </c>
      <c r="BM253" s="212" t="s">
        <v>1457</v>
      </c>
    </row>
    <row r="254" spans="1:65" s="2" customFormat="1" ht="16.5" customHeight="1">
      <c r="A254" s="34"/>
      <c r="B254" s="35"/>
      <c r="C254" s="200" t="s">
        <v>1461</v>
      </c>
      <c r="D254" s="200" t="s">
        <v>209</v>
      </c>
      <c r="E254" s="201" t="s">
        <v>2099</v>
      </c>
      <c r="F254" s="202" t="s">
        <v>2100</v>
      </c>
      <c r="G254" s="203" t="s">
        <v>268</v>
      </c>
      <c r="H254" s="204">
        <v>7</v>
      </c>
      <c r="I254" s="205"/>
      <c r="J254" s="206">
        <f t="shared" si="20"/>
        <v>0</v>
      </c>
      <c r="K254" s="207"/>
      <c r="L254" s="39"/>
      <c r="M254" s="208" t="s">
        <v>1</v>
      </c>
      <c r="N254" s="209" t="s">
        <v>40</v>
      </c>
      <c r="O254" s="75"/>
      <c r="P254" s="210">
        <f t="shared" si="21"/>
        <v>0</v>
      </c>
      <c r="Q254" s="210">
        <v>0</v>
      </c>
      <c r="R254" s="210">
        <f t="shared" si="22"/>
        <v>0</v>
      </c>
      <c r="S254" s="210">
        <v>0</v>
      </c>
      <c r="T254" s="211">
        <f t="shared" si="23"/>
        <v>0</v>
      </c>
      <c r="U254" s="34"/>
      <c r="V254" s="34"/>
      <c r="W254" s="34"/>
      <c r="X254" s="34"/>
      <c r="Y254" s="34"/>
      <c r="Z254" s="34"/>
      <c r="AA254" s="34"/>
      <c r="AB254" s="34"/>
      <c r="AC254" s="34"/>
      <c r="AD254" s="34"/>
      <c r="AE254" s="34"/>
      <c r="AR254" s="212" t="s">
        <v>496</v>
      </c>
      <c r="AT254" s="212" t="s">
        <v>209</v>
      </c>
      <c r="AU254" s="212" t="s">
        <v>87</v>
      </c>
      <c r="AY254" s="17" t="s">
        <v>207</v>
      </c>
      <c r="BE254" s="213">
        <f t="shared" si="24"/>
        <v>0</v>
      </c>
      <c r="BF254" s="213">
        <f t="shared" si="25"/>
        <v>0</v>
      </c>
      <c r="BG254" s="213">
        <f t="shared" si="26"/>
        <v>0</v>
      </c>
      <c r="BH254" s="213">
        <f t="shared" si="27"/>
        <v>0</v>
      </c>
      <c r="BI254" s="213">
        <f t="shared" si="28"/>
        <v>0</v>
      </c>
      <c r="BJ254" s="17" t="s">
        <v>87</v>
      </c>
      <c r="BK254" s="213">
        <f t="shared" si="29"/>
        <v>0</v>
      </c>
      <c r="BL254" s="17" t="s">
        <v>496</v>
      </c>
      <c r="BM254" s="212" t="s">
        <v>1460</v>
      </c>
    </row>
    <row r="255" spans="1:65" s="2" customFormat="1" ht="24.15" customHeight="1">
      <c r="A255" s="34"/>
      <c r="B255" s="35"/>
      <c r="C255" s="237" t="s">
        <v>1279</v>
      </c>
      <c r="D255" s="237" t="s">
        <v>271</v>
      </c>
      <c r="E255" s="238" t="s">
        <v>2101</v>
      </c>
      <c r="F255" s="239" t="s">
        <v>2102</v>
      </c>
      <c r="G255" s="240" t="s">
        <v>268</v>
      </c>
      <c r="H255" s="241">
        <v>2</v>
      </c>
      <c r="I255" s="242"/>
      <c r="J255" s="243">
        <f t="shared" si="20"/>
        <v>0</v>
      </c>
      <c r="K255" s="244"/>
      <c r="L255" s="245"/>
      <c r="M255" s="246" t="s">
        <v>1</v>
      </c>
      <c r="N255" s="247" t="s">
        <v>40</v>
      </c>
      <c r="O255" s="75"/>
      <c r="P255" s="210">
        <f t="shared" si="21"/>
        <v>0</v>
      </c>
      <c r="Q255" s="210">
        <v>0</v>
      </c>
      <c r="R255" s="210">
        <f t="shared" si="22"/>
        <v>0</v>
      </c>
      <c r="S255" s="210">
        <v>0</v>
      </c>
      <c r="T255" s="211">
        <f t="shared" si="23"/>
        <v>0</v>
      </c>
      <c r="U255" s="34"/>
      <c r="V255" s="34"/>
      <c r="W255" s="34"/>
      <c r="X255" s="34"/>
      <c r="Y255" s="34"/>
      <c r="Z255" s="34"/>
      <c r="AA255" s="34"/>
      <c r="AB255" s="34"/>
      <c r="AC255" s="34"/>
      <c r="AD255" s="34"/>
      <c r="AE255" s="34"/>
      <c r="AR255" s="212" t="s">
        <v>1920</v>
      </c>
      <c r="AT255" s="212" t="s">
        <v>271</v>
      </c>
      <c r="AU255" s="212" t="s">
        <v>87</v>
      </c>
      <c r="AY255" s="17" t="s">
        <v>207</v>
      </c>
      <c r="BE255" s="213">
        <f t="shared" si="24"/>
        <v>0</v>
      </c>
      <c r="BF255" s="213">
        <f t="shared" si="25"/>
        <v>0</v>
      </c>
      <c r="BG255" s="213">
        <f t="shared" si="26"/>
        <v>0</v>
      </c>
      <c r="BH255" s="213">
        <f t="shared" si="27"/>
        <v>0</v>
      </c>
      <c r="BI255" s="213">
        <f t="shared" si="28"/>
        <v>0</v>
      </c>
      <c r="BJ255" s="17" t="s">
        <v>87</v>
      </c>
      <c r="BK255" s="213">
        <f t="shared" si="29"/>
        <v>0</v>
      </c>
      <c r="BL255" s="17" t="s">
        <v>496</v>
      </c>
      <c r="BM255" s="212" t="s">
        <v>1464</v>
      </c>
    </row>
    <row r="256" spans="1:65" s="2" customFormat="1" ht="33" customHeight="1">
      <c r="A256" s="34"/>
      <c r="B256" s="35"/>
      <c r="C256" s="237" t="s">
        <v>1468</v>
      </c>
      <c r="D256" s="237" t="s">
        <v>271</v>
      </c>
      <c r="E256" s="238" t="s">
        <v>2103</v>
      </c>
      <c r="F256" s="239" t="s">
        <v>2104</v>
      </c>
      <c r="G256" s="240" t="s">
        <v>268</v>
      </c>
      <c r="H256" s="241">
        <v>4</v>
      </c>
      <c r="I256" s="242"/>
      <c r="J256" s="243">
        <f t="shared" si="20"/>
        <v>0</v>
      </c>
      <c r="K256" s="244"/>
      <c r="L256" s="245"/>
      <c r="M256" s="246" t="s">
        <v>1</v>
      </c>
      <c r="N256" s="247" t="s">
        <v>40</v>
      </c>
      <c r="O256" s="75"/>
      <c r="P256" s="210">
        <f t="shared" si="21"/>
        <v>0</v>
      </c>
      <c r="Q256" s="210">
        <v>0</v>
      </c>
      <c r="R256" s="210">
        <f t="shared" si="22"/>
        <v>0</v>
      </c>
      <c r="S256" s="210">
        <v>0</v>
      </c>
      <c r="T256" s="211">
        <f t="shared" si="23"/>
        <v>0</v>
      </c>
      <c r="U256" s="34"/>
      <c r="V256" s="34"/>
      <c r="W256" s="34"/>
      <c r="X256" s="34"/>
      <c r="Y256" s="34"/>
      <c r="Z256" s="34"/>
      <c r="AA256" s="34"/>
      <c r="AB256" s="34"/>
      <c r="AC256" s="34"/>
      <c r="AD256" s="34"/>
      <c r="AE256" s="34"/>
      <c r="AR256" s="212" t="s">
        <v>1920</v>
      </c>
      <c r="AT256" s="212" t="s">
        <v>271</v>
      </c>
      <c r="AU256" s="212" t="s">
        <v>87</v>
      </c>
      <c r="AY256" s="17" t="s">
        <v>207</v>
      </c>
      <c r="BE256" s="213">
        <f t="shared" si="24"/>
        <v>0</v>
      </c>
      <c r="BF256" s="213">
        <f t="shared" si="25"/>
        <v>0</v>
      </c>
      <c r="BG256" s="213">
        <f t="shared" si="26"/>
        <v>0</v>
      </c>
      <c r="BH256" s="213">
        <f t="shared" si="27"/>
        <v>0</v>
      </c>
      <c r="BI256" s="213">
        <f t="shared" si="28"/>
        <v>0</v>
      </c>
      <c r="BJ256" s="17" t="s">
        <v>87</v>
      </c>
      <c r="BK256" s="213">
        <f t="shared" si="29"/>
        <v>0</v>
      </c>
      <c r="BL256" s="17" t="s">
        <v>496</v>
      </c>
      <c r="BM256" s="212" t="s">
        <v>1467</v>
      </c>
    </row>
    <row r="257" spans="1:65" s="2" customFormat="1" ht="33" customHeight="1">
      <c r="A257" s="34"/>
      <c r="B257" s="35"/>
      <c r="C257" s="237" t="s">
        <v>1282</v>
      </c>
      <c r="D257" s="237" t="s">
        <v>271</v>
      </c>
      <c r="E257" s="238" t="s">
        <v>2105</v>
      </c>
      <c r="F257" s="239" t="s">
        <v>2106</v>
      </c>
      <c r="G257" s="240" t="s">
        <v>268</v>
      </c>
      <c r="H257" s="241">
        <v>1</v>
      </c>
      <c r="I257" s="242"/>
      <c r="J257" s="243">
        <f t="shared" ref="J257:J288" si="30">ROUND(I257*H257,2)</f>
        <v>0</v>
      </c>
      <c r="K257" s="244"/>
      <c r="L257" s="245"/>
      <c r="M257" s="246" t="s">
        <v>1</v>
      </c>
      <c r="N257" s="247" t="s">
        <v>40</v>
      </c>
      <c r="O257" s="75"/>
      <c r="P257" s="210">
        <f t="shared" ref="P257:P288" si="31">O257*H257</f>
        <v>0</v>
      </c>
      <c r="Q257" s="210">
        <v>0</v>
      </c>
      <c r="R257" s="210">
        <f t="shared" ref="R257:R288" si="32">Q257*H257</f>
        <v>0</v>
      </c>
      <c r="S257" s="210">
        <v>0</v>
      </c>
      <c r="T257" s="211">
        <f t="shared" ref="T257:T288" si="33">S257*H257</f>
        <v>0</v>
      </c>
      <c r="U257" s="34"/>
      <c r="V257" s="34"/>
      <c r="W257" s="34"/>
      <c r="X257" s="34"/>
      <c r="Y257" s="34"/>
      <c r="Z257" s="34"/>
      <c r="AA257" s="34"/>
      <c r="AB257" s="34"/>
      <c r="AC257" s="34"/>
      <c r="AD257" s="34"/>
      <c r="AE257" s="34"/>
      <c r="AR257" s="212" t="s">
        <v>1920</v>
      </c>
      <c r="AT257" s="212" t="s">
        <v>271</v>
      </c>
      <c r="AU257" s="212" t="s">
        <v>87</v>
      </c>
      <c r="AY257" s="17" t="s">
        <v>207</v>
      </c>
      <c r="BE257" s="213">
        <f t="shared" ref="BE257:BE288" si="34">IF(N257="základná",J257,0)</f>
        <v>0</v>
      </c>
      <c r="BF257" s="213">
        <f t="shared" ref="BF257:BF288" si="35">IF(N257="znížená",J257,0)</f>
        <v>0</v>
      </c>
      <c r="BG257" s="213">
        <f t="shared" ref="BG257:BG288" si="36">IF(N257="zákl. prenesená",J257,0)</f>
        <v>0</v>
      </c>
      <c r="BH257" s="213">
        <f t="shared" ref="BH257:BH288" si="37">IF(N257="zníž. prenesená",J257,0)</f>
        <v>0</v>
      </c>
      <c r="BI257" s="213">
        <f t="shared" ref="BI257:BI288" si="38">IF(N257="nulová",J257,0)</f>
        <v>0</v>
      </c>
      <c r="BJ257" s="17" t="s">
        <v>87</v>
      </c>
      <c r="BK257" s="213">
        <f t="shared" ref="BK257:BK288" si="39">ROUND(I257*H257,2)</f>
        <v>0</v>
      </c>
      <c r="BL257" s="17" t="s">
        <v>496</v>
      </c>
      <c r="BM257" s="212" t="s">
        <v>1470</v>
      </c>
    </row>
    <row r="258" spans="1:65" s="2" customFormat="1" ht="16.5" customHeight="1">
      <c r="A258" s="34"/>
      <c r="B258" s="35"/>
      <c r="C258" s="200" t="s">
        <v>1476</v>
      </c>
      <c r="D258" s="200" t="s">
        <v>209</v>
      </c>
      <c r="E258" s="201" t="s">
        <v>2107</v>
      </c>
      <c r="F258" s="202" t="s">
        <v>2108</v>
      </c>
      <c r="G258" s="203" t="s">
        <v>268</v>
      </c>
      <c r="H258" s="204">
        <v>13</v>
      </c>
      <c r="I258" s="205"/>
      <c r="J258" s="206">
        <f t="shared" si="30"/>
        <v>0</v>
      </c>
      <c r="K258" s="207"/>
      <c r="L258" s="39"/>
      <c r="M258" s="208" t="s">
        <v>1</v>
      </c>
      <c r="N258" s="209" t="s">
        <v>40</v>
      </c>
      <c r="O258" s="75"/>
      <c r="P258" s="210">
        <f t="shared" si="31"/>
        <v>0</v>
      </c>
      <c r="Q258" s="210">
        <v>0</v>
      </c>
      <c r="R258" s="210">
        <f t="shared" si="32"/>
        <v>0</v>
      </c>
      <c r="S258" s="210">
        <v>0</v>
      </c>
      <c r="T258" s="211">
        <f t="shared" si="33"/>
        <v>0</v>
      </c>
      <c r="U258" s="34"/>
      <c r="V258" s="34"/>
      <c r="W258" s="34"/>
      <c r="X258" s="34"/>
      <c r="Y258" s="34"/>
      <c r="Z258" s="34"/>
      <c r="AA258" s="34"/>
      <c r="AB258" s="34"/>
      <c r="AC258" s="34"/>
      <c r="AD258" s="34"/>
      <c r="AE258" s="34"/>
      <c r="AR258" s="212" t="s">
        <v>496</v>
      </c>
      <c r="AT258" s="212" t="s">
        <v>209</v>
      </c>
      <c r="AU258" s="212" t="s">
        <v>87</v>
      </c>
      <c r="AY258" s="17" t="s">
        <v>207</v>
      </c>
      <c r="BE258" s="213">
        <f t="shared" si="34"/>
        <v>0</v>
      </c>
      <c r="BF258" s="213">
        <f t="shared" si="35"/>
        <v>0</v>
      </c>
      <c r="BG258" s="213">
        <f t="shared" si="36"/>
        <v>0</v>
      </c>
      <c r="BH258" s="213">
        <f t="shared" si="37"/>
        <v>0</v>
      </c>
      <c r="BI258" s="213">
        <f t="shared" si="38"/>
        <v>0</v>
      </c>
      <c r="BJ258" s="17" t="s">
        <v>87</v>
      </c>
      <c r="BK258" s="213">
        <f t="shared" si="39"/>
        <v>0</v>
      </c>
      <c r="BL258" s="17" t="s">
        <v>496</v>
      </c>
      <c r="BM258" s="212" t="s">
        <v>1475</v>
      </c>
    </row>
    <row r="259" spans="1:65" s="2" customFormat="1" ht="33" customHeight="1">
      <c r="A259" s="34"/>
      <c r="B259" s="35"/>
      <c r="C259" s="237" t="s">
        <v>1285</v>
      </c>
      <c r="D259" s="237" t="s">
        <v>271</v>
      </c>
      <c r="E259" s="238" t="s">
        <v>2109</v>
      </c>
      <c r="F259" s="239" t="s">
        <v>2110</v>
      </c>
      <c r="G259" s="240" t="s">
        <v>268</v>
      </c>
      <c r="H259" s="241">
        <v>13</v>
      </c>
      <c r="I259" s="242"/>
      <c r="J259" s="243">
        <f t="shared" si="30"/>
        <v>0</v>
      </c>
      <c r="K259" s="244"/>
      <c r="L259" s="245"/>
      <c r="M259" s="246" t="s">
        <v>1</v>
      </c>
      <c r="N259" s="247" t="s">
        <v>40</v>
      </c>
      <c r="O259" s="75"/>
      <c r="P259" s="210">
        <f t="shared" si="31"/>
        <v>0</v>
      </c>
      <c r="Q259" s="210">
        <v>0</v>
      </c>
      <c r="R259" s="210">
        <f t="shared" si="32"/>
        <v>0</v>
      </c>
      <c r="S259" s="210">
        <v>0</v>
      </c>
      <c r="T259" s="211">
        <f t="shared" si="33"/>
        <v>0</v>
      </c>
      <c r="U259" s="34"/>
      <c r="V259" s="34"/>
      <c r="W259" s="34"/>
      <c r="X259" s="34"/>
      <c r="Y259" s="34"/>
      <c r="Z259" s="34"/>
      <c r="AA259" s="34"/>
      <c r="AB259" s="34"/>
      <c r="AC259" s="34"/>
      <c r="AD259" s="34"/>
      <c r="AE259" s="34"/>
      <c r="AR259" s="212" t="s">
        <v>1920</v>
      </c>
      <c r="AT259" s="212" t="s">
        <v>271</v>
      </c>
      <c r="AU259" s="212" t="s">
        <v>87</v>
      </c>
      <c r="AY259" s="17" t="s">
        <v>207</v>
      </c>
      <c r="BE259" s="213">
        <f t="shared" si="34"/>
        <v>0</v>
      </c>
      <c r="BF259" s="213">
        <f t="shared" si="35"/>
        <v>0</v>
      </c>
      <c r="BG259" s="213">
        <f t="shared" si="36"/>
        <v>0</v>
      </c>
      <c r="BH259" s="213">
        <f t="shared" si="37"/>
        <v>0</v>
      </c>
      <c r="BI259" s="213">
        <f t="shared" si="38"/>
        <v>0</v>
      </c>
      <c r="BJ259" s="17" t="s">
        <v>87</v>
      </c>
      <c r="BK259" s="213">
        <f t="shared" si="39"/>
        <v>0</v>
      </c>
      <c r="BL259" s="17" t="s">
        <v>496</v>
      </c>
      <c r="BM259" s="212" t="s">
        <v>1479</v>
      </c>
    </row>
    <row r="260" spans="1:65" s="2" customFormat="1" ht="16.5" customHeight="1">
      <c r="A260" s="34"/>
      <c r="B260" s="35"/>
      <c r="C260" s="237" t="s">
        <v>1483</v>
      </c>
      <c r="D260" s="237" t="s">
        <v>271</v>
      </c>
      <c r="E260" s="238" t="s">
        <v>2111</v>
      </c>
      <c r="F260" s="239" t="s">
        <v>2112</v>
      </c>
      <c r="G260" s="240" t="s">
        <v>268</v>
      </c>
      <c r="H260" s="241">
        <v>15</v>
      </c>
      <c r="I260" s="242"/>
      <c r="J260" s="243">
        <f t="shared" si="30"/>
        <v>0</v>
      </c>
      <c r="K260" s="244"/>
      <c r="L260" s="245"/>
      <c r="M260" s="246" t="s">
        <v>1</v>
      </c>
      <c r="N260" s="247" t="s">
        <v>40</v>
      </c>
      <c r="O260" s="75"/>
      <c r="P260" s="210">
        <f t="shared" si="31"/>
        <v>0</v>
      </c>
      <c r="Q260" s="210">
        <v>0</v>
      </c>
      <c r="R260" s="210">
        <f t="shared" si="32"/>
        <v>0</v>
      </c>
      <c r="S260" s="210">
        <v>0</v>
      </c>
      <c r="T260" s="211">
        <f t="shared" si="33"/>
        <v>0</v>
      </c>
      <c r="U260" s="34"/>
      <c r="V260" s="34"/>
      <c r="W260" s="34"/>
      <c r="X260" s="34"/>
      <c r="Y260" s="34"/>
      <c r="Z260" s="34"/>
      <c r="AA260" s="34"/>
      <c r="AB260" s="34"/>
      <c r="AC260" s="34"/>
      <c r="AD260" s="34"/>
      <c r="AE260" s="34"/>
      <c r="AR260" s="212" t="s">
        <v>1920</v>
      </c>
      <c r="AT260" s="212" t="s">
        <v>271</v>
      </c>
      <c r="AU260" s="212" t="s">
        <v>87</v>
      </c>
      <c r="AY260" s="17" t="s">
        <v>207</v>
      </c>
      <c r="BE260" s="213">
        <f t="shared" si="34"/>
        <v>0</v>
      </c>
      <c r="BF260" s="213">
        <f t="shared" si="35"/>
        <v>0</v>
      </c>
      <c r="BG260" s="213">
        <f t="shared" si="36"/>
        <v>0</v>
      </c>
      <c r="BH260" s="213">
        <f t="shared" si="37"/>
        <v>0</v>
      </c>
      <c r="BI260" s="213">
        <f t="shared" si="38"/>
        <v>0</v>
      </c>
      <c r="BJ260" s="17" t="s">
        <v>87</v>
      </c>
      <c r="BK260" s="213">
        <f t="shared" si="39"/>
        <v>0</v>
      </c>
      <c r="BL260" s="17" t="s">
        <v>496</v>
      </c>
      <c r="BM260" s="212" t="s">
        <v>1482</v>
      </c>
    </row>
    <row r="261" spans="1:65" s="2" customFormat="1" ht="16.5" customHeight="1">
      <c r="A261" s="34"/>
      <c r="B261" s="35"/>
      <c r="C261" s="200" t="s">
        <v>1181</v>
      </c>
      <c r="D261" s="200" t="s">
        <v>209</v>
      </c>
      <c r="E261" s="201" t="s">
        <v>2113</v>
      </c>
      <c r="F261" s="202" t="s">
        <v>2114</v>
      </c>
      <c r="G261" s="203" t="s">
        <v>268</v>
      </c>
      <c r="H261" s="204">
        <v>9</v>
      </c>
      <c r="I261" s="205"/>
      <c r="J261" s="206">
        <f t="shared" si="30"/>
        <v>0</v>
      </c>
      <c r="K261" s="207"/>
      <c r="L261" s="39"/>
      <c r="M261" s="208" t="s">
        <v>1</v>
      </c>
      <c r="N261" s="209" t="s">
        <v>40</v>
      </c>
      <c r="O261" s="75"/>
      <c r="P261" s="210">
        <f t="shared" si="31"/>
        <v>0</v>
      </c>
      <c r="Q261" s="210">
        <v>0</v>
      </c>
      <c r="R261" s="210">
        <f t="shared" si="32"/>
        <v>0</v>
      </c>
      <c r="S261" s="210">
        <v>0</v>
      </c>
      <c r="T261" s="211">
        <f t="shared" si="33"/>
        <v>0</v>
      </c>
      <c r="U261" s="34"/>
      <c r="V261" s="34"/>
      <c r="W261" s="34"/>
      <c r="X261" s="34"/>
      <c r="Y261" s="34"/>
      <c r="Z261" s="34"/>
      <c r="AA261" s="34"/>
      <c r="AB261" s="34"/>
      <c r="AC261" s="34"/>
      <c r="AD261" s="34"/>
      <c r="AE261" s="34"/>
      <c r="AR261" s="212" t="s">
        <v>496</v>
      </c>
      <c r="AT261" s="212" t="s">
        <v>209</v>
      </c>
      <c r="AU261" s="212" t="s">
        <v>87</v>
      </c>
      <c r="AY261" s="17" t="s">
        <v>207</v>
      </c>
      <c r="BE261" s="213">
        <f t="shared" si="34"/>
        <v>0</v>
      </c>
      <c r="BF261" s="213">
        <f t="shared" si="35"/>
        <v>0</v>
      </c>
      <c r="BG261" s="213">
        <f t="shared" si="36"/>
        <v>0</v>
      </c>
      <c r="BH261" s="213">
        <f t="shared" si="37"/>
        <v>0</v>
      </c>
      <c r="BI261" s="213">
        <f t="shared" si="38"/>
        <v>0</v>
      </c>
      <c r="BJ261" s="17" t="s">
        <v>87</v>
      </c>
      <c r="BK261" s="213">
        <f t="shared" si="39"/>
        <v>0</v>
      </c>
      <c r="BL261" s="17" t="s">
        <v>496</v>
      </c>
      <c r="BM261" s="212" t="s">
        <v>1486</v>
      </c>
    </row>
    <row r="262" spans="1:65" s="2" customFormat="1" ht="33" customHeight="1">
      <c r="A262" s="34"/>
      <c r="B262" s="35"/>
      <c r="C262" s="237" t="s">
        <v>2115</v>
      </c>
      <c r="D262" s="237" t="s">
        <v>271</v>
      </c>
      <c r="E262" s="238" t="s">
        <v>2116</v>
      </c>
      <c r="F262" s="239" t="s">
        <v>2117</v>
      </c>
      <c r="G262" s="240" t="s">
        <v>268</v>
      </c>
      <c r="H262" s="241">
        <v>9</v>
      </c>
      <c r="I262" s="242"/>
      <c r="J262" s="243">
        <f t="shared" si="30"/>
        <v>0</v>
      </c>
      <c r="K262" s="244"/>
      <c r="L262" s="245"/>
      <c r="M262" s="246" t="s">
        <v>1</v>
      </c>
      <c r="N262" s="247" t="s">
        <v>40</v>
      </c>
      <c r="O262" s="75"/>
      <c r="P262" s="210">
        <f t="shared" si="31"/>
        <v>0</v>
      </c>
      <c r="Q262" s="210">
        <v>0</v>
      </c>
      <c r="R262" s="210">
        <f t="shared" si="32"/>
        <v>0</v>
      </c>
      <c r="S262" s="210">
        <v>0</v>
      </c>
      <c r="T262" s="211">
        <f t="shared" si="33"/>
        <v>0</v>
      </c>
      <c r="U262" s="34"/>
      <c r="V262" s="34"/>
      <c r="W262" s="34"/>
      <c r="X262" s="34"/>
      <c r="Y262" s="34"/>
      <c r="Z262" s="34"/>
      <c r="AA262" s="34"/>
      <c r="AB262" s="34"/>
      <c r="AC262" s="34"/>
      <c r="AD262" s="34"/>
      <c r="AE262" s="34"/>
      <c r="AR262" s="212" t="s">
        <v>1920</v>
      </c>
      <c r="AT262" s="212" t="s">
        <v>271</v>
      </c>
      <c r="AU262" s="212" t="s">
        <v>87</v>
      </c>
      <c r="AY262" s="17" t="s">
        <v>207</v>
      </c>
      <c r="BE262" s="213">
        <f t="shared" si="34"/>
        <v>0</v>
      </c>
      <c r="BF262" s="213">
        <f t="shared" si="35"/>
        <v>0</v>
      </c>
      <c r="BG262" s="213">
        <f t="shared" si="36"/>
        <v>0</v>
      </c>
      <c r="BH262" s="213">
        <f t="shared" si="37"/>
        <v>0</v>
      </c>
      <c r="BI262" s="213">
        <f t="shared" si="38"/>
        <v>0</v>
      </c>
      <c r="BJ262" s="17" t="s">
        <v>87</v>
      </c>
      <c r="BK262" s="213">
        <f t="shared" si="39"/>
        <v>0</v>
      </c>
      <c r="BL262" s="17" t="s">
        <v>496</v>
      </c>
      <c r="BM262" s="212" t="s">
        <v>2118</v>
      </c>
    </row>
    <row r="263" spans="1:65" s="2" customFormat="1" ht="16.5" customHeight="1">
      <c r="A263" s="34"/>
      <c r="B263" s="35"/>
      <c r="C263" s="237" t="s">
        <v>1290</v>
      </c>
      <c r="D263" s="237" t="s">
        <v>271</v>
      </c>
      <c r="E263" s="238" t="s">
        <v>2119</v>
      </c>
      <c r="F263" s="239" t="s">
        <v>2120</v>
      </c>
      <c r="G263" s="240" t="s">
        <v>268</v>
      </c>
      <c r="H263" s="241">
        <v>16</v>
      </c>
      <c r="I263" s="242"/>
      <c r="J263" s="243">
        <f t="shared" si="30"/>
        <v>0</v>
      </c>
      <c r="K263" s="244"/>
      <c r="L263" s="245"/>
      <c r="M263" s="246" t="s">
        <v>1</v>
      </c>
      <c r="N263" s="247" t="s">
        <v>40</v>
      </c>
      <c r="O263" s="75"/>
      <c r="P263" s="210">
        <f t="shared" si="31"/>
        <v>0</v>
      </c>
      <c r="Q263" s="210">
        <v>0</v>
      </c>
      <c r="R263" s="210">
        <f t="shared" si="32"/>
        <v>0</v>
      </c>
      <c r="S263" s="210">
        <v>0</v>
      </c>
      <c r="T263" s="211">
        <f t="shared" si="33"/>
        <v>0</v>
      </c>
      <c r="U263" s="34"/>
      <c r="V263" s="34"/>
      <c r="W263" s="34"/>
      <c r="X263" s="34"/>
      <c r="Y263" s="34"/>
      <c r="Z263" s="34"/>
      <c r="AA263" s="34"/>
      <c r="AB263" s="34"/>
      <c r="AC263" s="34"/>
      <c r="AD263" s="34"/>
      <c r="AE263" s="34"/>
      <c r="AR263" s="212" t="s">
        <v>1920</v>
      </c>
      <c r="AT263" s="212" t="s">
        <v>271</v>
      </c>
      <c r="AU263" s="212" t="s">
        <v>87</v>
      </c>
      <c r="AY263" s="17" t="s">
        <v>207</v>
      </c>
      <c r="BE263" s="213">
        <f t="shared" si="34"/>
        <v>0</v>
      </c>
      <c r="BF263" s="213">
        <f t="shared" si="35"/>
        <v>0</v>
      </c>
      <c r="BG263" s="213">
        <f t="shared" si="36"/>
        <v>0</v>
      </c>
      <c r="BH263" s="213">
        <f t="shared" si="37"/>
        <v>0</v>
      </c>
      <c r="BI263" s="213">
        <f t="shared" si="38"/>
        <v>0</v>
      </c>
      <c r="BJ263" s="17" t="s">
        <v>87</v>
      </c>
      <c r="BK263" s="213">
        <f t="shared" si="39"/>
        <v>0</v>
      </c>
      <c r="BL263" s="17" t="s">
        <v>496</v>
      </c>
      <c r="BM263" s="212" t="s">
        <v>2121</v>
      </c>
    </row>
    <row r="264" spans="1:65" s="2" customFormat="1" ht="16.5" customHeight="1">
      <c r="A264" s="34"/>
      <c r="B264" s="35"/>
      <c r="C264" s="200" t="s">
        <v>2122</v>
      </c>
      <c r="D264" s="200" t="s">
        <v>209</v>
      </c>
      <c r="E264" s="201" t="s">
        <v>2123</v>
      </c>
      <c r="F264" s="202" t="s">
        <v>2124</v>
      </c>
      <c r="G264" s="203" t="s">
        <v>268</v>
      </c>
      <c r="H264" s="204">
        <v>24</v>
      </c>
      <c r="I264" s="205"/>
      <c r="J264" s="206">
        <f t="shared" si="30"/>
        <v>0</v>
      </c>
      <c r="K264" s="207"/>
      <c r="L264" s="39"/>
      <c r="M264" s="208" t="s">
        <v>1</v>
      </c>
      <c r="N264" s="209" t="s">
        <v>40</v>
      </c>
      <c r="O264" s="75"/>
      <c r="P264" s="210">
        <f t="shared" si="31"/>
        <v>0</v>
      </c>
      <c r="Q264" s="210">
        <v>0</v>
      </c>
      <c r="R264" s="210">
        <f t="shared" si="32"/>
        <v>0</v>
      </c>
      <c r="S264" s="210">
        <v>0</v>
      </c>
      <c r="T264" s="211">
        <f t="shared" si="33"/>
        <v>0</v>
      </c>
      <c r="U264" s="34"/>
      <c r="V264" s="34"/>
      <c r="W264" s="34"/>
      <c r="X264" s="34"/>
      <c r="Y264" s="34"/>
      <c r="Z264" s="34"/>
      <c r="AA264" s="34"/>
      <c r="AB264" s="34"/>
      <c r="AC264" s="34"/>
      <c r="AD264" s="34"/>
      <c r="AE264" s="34"/>
      <c r="AR264" s="212" t="s">
        <v>496</v>
      </c>
      <c r="AT264" s="212" t="s">
        <v>209</v>
      </c>
      <c r="AU264" s="212" t="s">
        <v>87</v>
      </c>
      <c r="AY264" s="17" t="s">
        <v>207</v>
      </c>
      <c r="BE264" s="213">
        <f t="shared" si="34"/>
        <v>0</v>
      </c>
      <c r="BF264" s="213">
        <f t="shared" si="35"/>
        <v>0</v>
      </c>
      <c r="BG264" s="213">
        <f t="shared" si="36"/>
        <v>0</v>
      </c>
      <c r="BH264" s="213">
        <f t="shared" si="37"/>
        <v>0</v>
      </c>
      <c r="BI264" s="213">
        <f t="shared" si="38"/>
        <v>0</v>
      </c>
      <c r="BJ264" s="17" t="s">
        <v>87</v>
      </c>
      <c r="BK264" s="213">
        <f t="shared" si="39"/>
        <v>0</v>
      </c>
      <c r="BL264" s="17" t="s">
        <v>496</v>
      </c>
      <c r="BM264" s="212" t="s">
        <v>2125</v>
      </c>
    </row>
    <row r="265" spans="1:65" s="2" customFormat="1" ht="24.15" customHeight="1">
      <c r="A265" s="34"/>
      <c r="B265" s="35"/>
      <c r="C265" s="200" t="s">
        <v>1293</v>
      </c>
      <c r="D265" s="200" t="s">
        <v>209</v>
      </c>
      <c r="E265" s="201" t="s">
        <v>2126</v>
      </c>
      <c r="F265" s="202" t="s">
        <v>2127</v>
      </c>
      <c r="G265" s="203" t="s">
        <v>325</v>
      </c>
      <c r="H265" s="204">
        <v>9</v>
      </c>
      <c r="I265" s="205"/>
      <c r="J265" s="206">
        <f t="shared" si="30"/>
        <v>0</v>
      </c>
      <c r="K265" s="207"/>
      <c r="L265" s="39"/>
      <c r="M265" s="208" t="s">
        <v>1</v>
      </c>
      <c r="N265" s="209" t="s">
        <v>40</v>
      </c>
      <c r="O265" s="75"/>
      <c r="P265" s="210">
        <f t="shared" si="31"/>
        <v>0</v>
      </c>
      <c r="Q265" s="210">
        <v>0</v>
      </c>
      <c r="R265" s="210">
        <f t="shared" si="32"/>
        <v>0</v>
      </c>
      <c r="S265" s="210">
        <v>0</v>
      </c>
      <c r="T265" s="211">
        <f t="shared" si="33"/>
        <v>0</v>
      </c>
      <c r="U265" s="34"/>
      <c r="V265" s="34"/>
      <c r="W265" s="34"/>
      <c r="X265" s="34"/>
      <c r="Y265" s="34"/>
      <c r="Z265" s="34"/>
      <c r="AA265" s="34"/>
      <c r="AB265" s="34"/>
      <c r="AC265" s="34"/>
      <c r="AD265" s="34"/>
      <c r="AE265" s="34"/>
      <c r="AR265" s="212" t="s">
        <v>496</v>
      </c>
      <c r="AT265" s="212" t="s">
        <v>209</v>
      </c>
      <c r="AU265" s="212" t="s">
        <v>87</v>
      </c>
      <c r="AY265" s="17" t="s">
        <v>207</v>
      </c>
      <c r="BE265" s="213">
        <f t="shared" si="34"/>
        <v>0</v>
      </c>
      <c r="BF265" s="213">
        <f t="shared" si="35"/>
        <v>0</v>
      </c>
      <c r="BG265" s="213">
        <f t="shared" si="36"/>
        <v>0</v>
      </c>
      <c r="BH265" s="213">
        <f t="shared" si="37"/>
        <v>0</v>
      </c>
      <c r="BI265" s="213">
        <f t="shared" si="38"/>
        <v>0</v>
      </c>
      <c r="BJ265" s="17" t="s">
        <v>87</v>
      </c>
      <c r="BK265" s="213">
        <f t="shared" si="39"/>
        <v>0</v>
      </c>
      <c r="BL265" s="17" t="s">
        <v>496</v>
      </c>
      <c r="BM265" s="212" t="s">
        <v>2128</v>
      </c>
    </row>
    <row r="266" spans="1:65" s="2" customFormat="1" ht="16.5" customHeight="1">
      <c r="A266" s="34"/>
      <c r="B266" s="35"/>
      <c r="C266" s="237" t="s">
        <v>2129</v>
      </c>
      <c r="D266" s="237" t="s">
        <v>271</v>
      </c>
      <c r="E266" s="238" t="s">
        <v>2130</v>
      </c>
      <c r="F266" s="239" t="s">
        <v>2131</v>
      </c>
      <c r="G266" s="240" t="s">
        <v>618</v>
      </c>
      <c r="H266" s="241">
        <v>0.18</v>
      </c>
      <c r="I266" s="242"/>
      <c r="J266" s="243">
        <f t="shared" si="30"/>
        <v>0</v>
      </c>
      <c r="K266" s="244"/>
      <c r="L266" s="245"/>
      <c r="M266" s="246" t="s">
        <v>1</v>
      </c>
      <c r="N266" s="247" t="s">
        <v>40</v>
      </c>
      <c r="O266" s="75"/>
      <c r="P266" s="210">
        <f t="shared" si="31"/>
        <v>0</v>
      </c>
      <c r="Q266" s="210">
        <v>0</v>
      </c>
      <c r="R266" s="210">
        <f t="shared" si="32"/>
        <v>0</v>
      </c>
      <c r="S266" s="210">
        <v>0</v>
      </c>
      <c r="T266" s="211">
        <f t="shared" si="33"/>
        <v>0</v>
      </c>
      <c r="U266" s="34"/>
      <c r="V266" s="34"/>
      <c r="W266" s="34"/>
      <c r="X266" s="34"/>
      <c r="Y266" s="34"/>
      <c r="Z266" s="34"/>
      <c r="AA266" s="34"/>
      <c r="AB266" s="34"/>
      <c r="AC266" s="34"/>
      <c r="AD266" s="34"/>
      <c r="AE266" s="34"/>
      <c r="AR266" s="212" t="s">
        <v>1920</v>
      </c>
      <c r="AT266" s="212" t="s">
        <v>271</v>
      </c>
      <c r="AU266" s="212" t="s">
        <v>87</v>
      </c>
      <c r="AY266" s="17" t="s">
        <v>207</v>
      </c>
      <c r="BE266" s="213">
        <f t="shared" si="34"/>
        <v>0</v>
      </c>
      <c r="BF266" s="213">
        <f t="shared" si="35"/>
        <v>0</v>
      </c>
      <c r="BG266" s="213">
        <f t="shared" si="36"/>
        <v>0</v>
      </c>
      <c r="BH266" s="213">
        <f t="shared" si="37"/>
        <v>0</v>
      </c>
      <c r="BI266" s="213">
        <f t="shared" si="38"/>
        <v>0</v>
      </c>
      <c r="BJ266" s="17" t="s">
        <v>87</v>
      </c>
      <c r="BK266" s="213">
        <f t="shared" si="39"/>
        <v>0</v>
      </c>
      <c r="BL266" s="17" t="s">
        <v>496</v>
      </c>
      <c r="BM266" s="212" t="s">
        <v>2132</v>
      </c>
    </row>
    <row r="267" spans="1:65" s="2" customFormat="1" ht="21.75" customHeight="1">
      <c r="A267" s="34"/>
      <c r="B267" s="35"/>
      <c r="C267" s="237" t="s">
        <v>1296</v>
      </c>
      <c r="D267" s="237" t="s">
        <v>271</v>
      </c>
      <c r="E267" s="238" t="s">
        <v>2133</v>
      </c>
      <c r="F267" s="239" t="s">
        <v>2134</v>
      </c>
      <c r="G267" s="240" t="s">
        <v>618</v>
      </c>
      <c r="H267" s="241">
        <v>4.4999999999999998E-2</v>
      </c>
      <c r="I267" s="242"/>
      <c r="J267" s="243">
        <f t="shared" si="30"/>
        <v>0</v>
      </c>
      <c r="K267" s="244"/>
      <c r="L267" s="245"/>
      <c r="M267" s="246" t="s">
        <v>1</v>
      </c>
      <c r="N267" s="247" t="s">
        <v>40</v>
      </c>
      <c r="O267" s="75"/>
      <c r="P267" s="210">
        <f t="shared" si="31"/>
        <v>0</v>
      </c>
      <c r="Q267" s="210">
        <v>0</v>
      </c>
      <c r="R267" s="210">
        <f t="shared" si="32"/>
        <v>0</v>
      </c>
      <c r="S267" s="210">
        <v>0</v>
      </c>
      <c r="T267" s="211">
        <f t="shared" si="33"/>
        <v>0</v>
      </c>
      <c r="U267" s="34"/>
      <c r="V267" s="34"/>
      <c r="W267" s="34"/>
      <c r="X267" s="34"/>
      <c r="Y267" s="34"/>
      <c r="Z267" s="34"/>
      <c r="AA267" s="34"/>
      <c r="AB267" s="34"/>
      <c r="AC267" s="34"/>
      <c r="AD267" s="34"/>
      <c r="AE267" s="34"/>
      <c r="AR267" s="212" t="s">
        <v>1920</v>
      </c>
      <c r="AT267" s="212" t="s">
        <v>271</v>
      </c>
      <c r="AU267" s="212" t="s">
        <v>87</v>
      </c>
      <c r="AY267" s="17" t="s">
        <v>207</v>
      </c>
      <c r="BE267" s="213">
        <f t="shared" si="34"/>
        <v>0</v>
      </c>
      <c r="BF267" s="213">
        <f t="shared" si="35"/>
        <v>0</v>
      </c>
      <c r="BG267" s="213">
        <f t="shared" si="36"/>
        <v>0</v>
      </c>
      <c r="BH267" s="213">
        <f t="shared" si="37"/>
        <v>0</v>
      </c>
      <c r="BI267" s="213">
        <f t="shared" si="38"/>
        <v>0</v>
      </c>
      <c r="BJ267" s="17" t="s">
        <v>87</v>
      </c>
      <c r="BK267" s="213">
        <f t="shared" si="39"/>
        <v>0</v>
      </c>
      <c r="BL267" s="17" t="s">
        <v>496</v>
      </c>
      <c r="BM267" s="212" t="s">
        <v>2135</v>
      </c>
    </row>
    <row r="268" spans="1:65" s="2" customFormat="1" ht="24.15" customHeight="1">
      <c r="A268" s="34"/>
      <c r="B268" s="35"/>
      <c r="C268" s="200" t="s">
        <v>2136</v>
      </c>
      <c r="D268" s="200" t="s">
        <v>209</v>
      </c>
      <c r="E268" s="201" t="s">
        <v>2137</v>
      </c>
      <c r="F268" s="202" t="s">
        <v>2138</v>
      </c>
      <c r="G268" s="203" t="s">
        <v>325</v>
      </c>
      <c r="H268" s="204">
        <v>510</v>
      </c>
      <c r="I268" s="205"/>
      <c r="J268" s="206">
        <f t="shared" si="30"/>
        <v>0</v>
      </c>
      <c r="K268" s="207"/>
      <c r="L268" s="39"/>
      <c r="M268" s="208" t="s">
        <v>1</v>
      </c>
      <c r="N268" s="209" t="s">
        <v>40</v>
      </c>
      <c r="O268" s="75"/>
      <c r="P268" s="210">
        <f t="shared" si="31"/>
        <v>0</v>
      </c>
      <c r="Q268" s="210">
        <v>0</v>
      </c>
      <c r="R268" s="210">
        <f t="shared" si="32"/>
        <v>0</v>
      </c>
      <c r="S268" s="210">
        <v>0</v>
      </c>
      <c r="T268" s="211">
        <f t="shared" si="33"/>
        <v>0</v>
      </c>
      <c r="U268" s="34"/>
      <c r="V268" s="34"/>
      <c r="W268" s="34"/>
      <c r="X268" s="34"/>
      <c r="Y268" s="34"/>
      <c r="Z268" s="34"/>
      <c r="AA268" s="34"/>
      <c r="AB268" s="34"/>
      <c r="AC268" s="34"/>
      <c r="AD268" s="34"/>
      <c r="AE268" s="34"/>
      <c r="AR268" s="212" t="s">
        <v>496</v>
      </c>
      <c r="AT268" s="212" t="s">
        <v>209</v>
      </c>
      <c r="AU268" s="212" t="s">
        <v>87</v>
      </c>
      <c r="AY268" s="17" t="s">
        <v>207</v>
      </c>
      <c r="BE268" s="213">
        <f t="shared" si="34"/>
        <v>0</v>
      </c>
      <c r="BF268" s="213">
        <f t="shared" si="35"/>
        <v>0</v>
      </c>
      <c r="BG268" s="213">
        <f t="shared" si="36"/>
        <v>0</v>
      </c>
      <c r="BH268" s="213">
        <f t="shared" si="37"/>
        <v>0</v>
      </c>
      <c r="BI268" s="213">
        <f t="shared" si="38"/>
        <v>0</v>
      </c>
      <c r="BJ268" s="17" t="s">
        <v>87</v>
      </c>
      <c r="BK268" s="213">
        <f t="shared" si="39"/>
        <v>0</v>
      </c>
      <c r="BL268" s="17" t="s">
        <v>496</v>
      </c>
      <c r="BM268" s="212" t="s">
        <v>2139</v>
      </c>
    </row>
    <row r="269" spans="1:65" s="2" customFormat="1" ht="16.5" customHeight="1">
      <c r="A269" s="34"/>
      <c r="B269" s="35"/>
      <c r="C269" s="237" t="s">
        <v>1299</v>
      </c>
      <c r="D269" s="237" t="s">
        <v>271</v>
      </c>
      <c r="E269" s="238" t="s">
        <v>2140</v>
      </c>
      <c r="F269" s="239" t="s">
        <v>2141</v>
      </c>
      <c r="G269" s="240" t="s">
        <v>618</v>
      </c>
      <c r="H269" s="241">
        <v>484.5</v>
      </c>
      <c r="I269" s="242"/>
      <c r="J269" s="243">
        <f t="shared" si="30"/>
        <v>0</v>
      </c>
      <c r="K269" s="244"/>
      <c r="L269" s="245"/>
      <c r="M269" s="246" t="s">
        <v>1</v>
      </c>
      <c r="N269" s="247" t="s">
        <v>40</v>
      </c>
      <c r="O269" s="75"/>
      <c r="P269" s="210">
        <f t="shared" si="31"/>
        <v>0</v>
      </c>
      <c r="Q269" s="210">
        <v>0</v>
      </c>
      <c r="R269" s="210">
        <f t="shared" si="32"/>
        <v>0</v>
      </c>
      <c r="S269" s="210">
        <v>0</v>
      </c>
      <c r="T269" s="211">
        <f t="shared" si="33"/>
        <v>0</v>
      </c>
      <c r="U269" s="34"/>
      <c r="V269" s="34"/>
      <c r="W269" s="34"/>
      <c r="X269" s="34"/>
      <c r="Y269" s="34"/>
      <c r="Z269" s="34"/>
      <c r="AA269" s="34"/>
      <c r="AB269" s="34"/>
      <c r="AC269" s="34"/>
      <c r="AD269" s="34"/>
      <c r="AE269" s="34"/>
      <c r="AR269" s="212" t="s">
        <v>1920</v>
      </c>
      <c r="AT269" s="212" t="s">
        <v>271</v>
      </c>
      <c r="AU269" s="212" t="s">
        <v>87</v>
      </c>
      <c r="AY269" s="17" t="s">
        <v>207</v>
      </c>
      <c r="BE269" s="213">
        <f t="shared" si="34"/>
        <v>0</v>
      </c>
      <c r="BF269" s="213">
        <f t="shared" si="35"/>
        <v>0</v>
      </c>
      <c r="BG269" s="213">
        <f t="shared" si="36"/>
        <v>0</v>
      </c>
      <c r="BH269" s="213">
        <f t="shared" si="37"/>
        <v>0</v>
      </c>
      <c r="BI269" s="213">
        <f t="shared" si="38"/>
        <v>0</v>
      </c>
      <c r="BJ269" s="17" t="s">
        <v>87</v>
      </c>
      <c r="BK269" s="213">
        <f t="shared" si="39"/>
        <v>0</v>
      </c>
      <c r="BL269" s="17" t="s">
        <v>496</v>
      </c>
      <c r="BM269" s="212" t="s">
        <v>2142</v>
      </c>
    </row>
    <row r="270" spans="1:65" s="2" customFormat="1" ht="24.15" customHeight="1">
      <c r="A270" s="34"/>
      <c r="B270" s="35"/>
      <c r="C270" s="200" t="s">
        <v>2143</v>
      </c>
      <c r="D270" s="200" t="s">
        <v>209</v>
      </c>
      <c r="E270" s="201" t="s">
        <v>2144</v>
      </c>
      <c r="F270" s="202" t="s">
        <v>2145</v>
      </c>
      <c r="G270" s="203" t="s">
        <v>325</v>
      </c>
      <c r="H270" s="204">
        <v>50</v>
      </c>
      <c r="I270" s="205"/>
      <c r="J270" s="206">
        <f t="shared" si="30"/>
        <v>0</v>
      </c>
      <c r="K270" s="207"/>
      <c r="L270" s="39"/>
      <c r="M270" s="208" t="s">
        <v>1</v>
      </c>
      <c r="N270" s="209" t="s">
        <v>40</v>
      </c>
      <c r="O270" s="75"/>
      <c r="P270" s="210">
        <f t="shared" si="31"/>
        <v>0</v>
      </c>
      <c r="Q270" s="210">
        <v>0</v>
      </c>
      <c r="R270" s="210">
        <f t="shared" si="32"/>
        <v>0</v>
      </c>
      <c r="S270" s="210">
        <v>0</v>
      </c>
      <c r="T270" s="211">
        <f t="shared" si="33"/>
        <v>0</v>
      </c>
      <c r="U270" s="34"/>
      <c r="V270" s="34"/>
      <c r="W270" s="34"/>
      <c r="X270" s="34"/>
      <c r="Y270" s="34"/>
      <c r="Z270" s="34"/>
      <c r="AA270" s="34"/>
      <c r="AB270" s="34"/>
      <c r="AC270" s="34"/>
      <c r="AD270" s="34"/>
      <c r="AE270" s="34"/>
      <c r="AR270" s="212" t="s">
        <v>496</v>
      </c>
      <c r="AT270" s="212" t="s">
        <v>209</v>
      </c>
      <c r="AU270" s="212" t="s">
        <v>87</v>
      </c>
      <c r="AY270" s="17" t="s">
        <v>207</v>
      </c>
      <c r="BE270" s="213">
        <f t="shared" si="34"/>
        <v>0</v>
      </c>
      <c r="BF270" s="213">
        <f t="shared" si="35"/>
        <v>0</v>
      </c>
      <c r="BG270" s="213">
        <f t="shared" si="36"/>
        <v>0</v>
      </c>
      <c r="BH270" s="213">
        <f t="shared" si="37"/>
        <v>0</v>
      </c>
      <c r="BI270" s="213">
        <f t="shared" si="38"/>
        <v>0</v>
      </c>
      <c r="BJ270" s="17" t="s">
        <v>87</v>
      </c>
      <c r="BK270" s="213">
        <f t="shared" si="39"/>
        <v>0</v>
      </c>
      <c r="BL270" s="17" t="s">
        <v>496</v>
      </c>
      <c r="BM270" s="212" t="s">
        <v>2146</v>
      </c>
    </row>
    <row r="271" spans="1:65" s="2" customFormat="1" ht="16.5" customHeight="1">
      <c r="A271" s="34"/>
      <c r="B271" s="35"/>
      <c r="C271" s="237" t="s">
        <v>1302</v>
      </c>
      <c r="D271" s="237" t="s">
        <v>271</v>
      </c>
      <c r="E271" s="238" t="s">
        <v>2147</v>
      </c>
      <c r="F271" s="239" t="s">
        <v>2148</v>
      </c>
      <c r="G271" s="240" t="s">
        <v>618</v>
      </c>
      <c r="H271" s="241">
        <v>31.25</v>
      </c>
      <c r="I271" s="242"/>
      <c r="J271" s="243">
        <f t="shared" si="30"/>
        <v>0</v>
      </c>
      <c r="K271" s="244"/>
      <c r="L271" s="245"/>
      <c r="M271" s="246" t="s">
        <v>1</v>
      </c>
      <c r="N271" s="247" t="s">
        <v>40</v>
      </c>
      <c r="O271" s="75"/>
      <c r="P271" s="210">
        <f t="shared" si="31"/>
        <v>0</v>
      </c>
      <c r="Q271" s="210">
        <v>0</v>
      </c>
      <c r="R271" s="210">
        <f t="shared" si="32"/>
        <v>0</v>
      </c>
      <c r="S271" s="210">
        <v>0</v>
      </c>
      <c r="T271" s="211">
        <f t="shared" si="33"/>
        <v>0</v>
      </c>
      <c r="U271" s="34"/>
      <c r="V271" s="34"/>
      <c r="W271" s="34"/>
      <c r="X271" s="34"/>
      <c r="Y271" s="34"/>
      <c r="Z271" s="34"/>
      <c r="AA271" s="34"/>
      <c r="AB271" s="34"/>
      <c r="AC271" s="34"/>
      <c r="AD271" s="34"/>
      <c r="AE271" s="34"/>
      <c r="AR271" s="212" t="s">
        <v>1920</v>
      </c>
      <c r="AT271" s="212" t="s">
        <v>271</v>
      </c>
      <c r="AU271" s="212" t="s">
        <v>87</v>
      </c>
      <c r="AY271" s="17" t="s">
        <v>207</v>
      </c>
      <c r="BE271" s="213">
        <f t="shared" si="34"/>
        <v>0</v>
      </c>
      <c r="BF271" s="213">
        <f t="shared" si="35"/>
        <v>0</v>
      </c>
      <c r="BG271" s="213">
        <f t="shared" si="36"/>
        <v>0</v>
      </c>
      <c r="BH271" s="213">
        <f t="shared" si="37"/>
        <v>0</v>
      </c>
      <c r="BI271" s="213">
        <f t="shared" si="38"/>
        <v>0</v>
      </c>
      <c r="BJ271" s="17" t="s">
        <v>87</v>
      </c>
      <c r="BK271" s="213">
        <f t="shared" si="39"/>
        <v>0</v>
      </c>
      <c r="BL271" s="17" t="s">
        <v>496</v>
      </c>
      <c r="BM271" s="212" t="s">
        <v>1920</v>
      </c>
    </row>
    <row r="272" spans="1:65" s="2" customFormat="1" ht="16.5" customHeight="1">
      <c r="A272" s="34"/>
      <c r="B272" s="35"/>
      <c r="C272" s="200" t="s">
        <v>2149</v>
      </c>
      <c r="D272" s="200" t="s">
        <v>209</v>
      </c>
      <c r="E272" s="201" t="s">
        <v>2150</v>
      </c>
      <c r="F272" s="202" t="s">
        <v>2151</v>
      </c>
      <c r="G272" s="203" t="s">
        <v>268</v>
      </c>
      <c r="H272" s="204">
        <v>24</v>
      </c>
      <c r="I272" s="205"/>
      <c r="J272" s="206">
        <f t="shared" si="30"/>
        <v>0</v>
      </c>
      <c r="K272" s="207"/>
      <c r="L272" s="39"/>
      <c r="M272" s="208" t="s">
        <v>1</v>
      </c>
      <c r="N272" s="209" t="s">
        <v>40</v>
      </c>
      <c r="O272" s="75"/>
      <c r="P272" s="210">
        <f t="shared" si="31"/>
        <v>0</v>
      </c>
      <c r="Q272" s="210">
        <v>0</v>
      </c>
      <c r="R272" s="210">
        <f t="shared" si="32"/>
        <v>0</v>
      </c>
      <c r="S272" s="210">
        <v>0</v>
      </c>
      <c r="T272" s="211">
        <f t="shared" si="33"/>
        <v>0</v>
      </c>
      <c r="U272" s="34"/>
      <c r="V272" s="34"/>
      <c r="W272" s="34"/>
      <c r="X272" s="34"/>
      <c r="Y272" s="34"/>
      <c r="Z272" s="34"/>
      <c r="AA272" s="34"/>
      <c r="AB272" s="34"/>
      <c r="AC272" s="34"/>
      <c r="AD272" s="34"/>
      <c r="AE272" s="34"/>
      <c r="AR272" s="212" t="s">
        <v>496</v>
      </c>
      <c r="AT272" s="212" t="s">
        <v>209</v>
      </c>
      <c r="AU272" s="212" t="s">
        <v>87</v>
      </c>
      <c r="AY272" s="17" t="s">
        <v>207</v>
      </c>
      <c r="BE272" s="213">
        <f t="shared" si="34"/>
        <v>0</v>
      </c>
      <c r="BF272" s="213">
        <f t="shared" si="35"/>
        <v>0</v>
      </c>
      <c r="BG272" s="213">
        <f t="shared" si="36"/>
        <v>0</v>
      </c>
      <c r="BH272" s="213">
        <f t="shared" si="37"/>
        <v>0</v>
      </c>
      <c r="BI272" s="213">
        <f t="shared" si="38"/>
        <v>0</v>
      </c>
      <c r="BJ272" s="17" t="s">
        <v>87</v>
      </c>
      <c r="BK272" s="213">
        <f t="shared" si="39"/>
        <v>0</v>
      </c>
      <c r="BL272" s="17" t="s">
        <v>496</v>
      </c>
      <c r="BM272" s="212" t="s">
        <v>2152</v>
      </c>
    </row>
    <row r="273" spans="1:65" s="2" customFormat="1" ht="16.5" customHeight="1">
      <c r="A273" s="34"/>
      <c r="B273" s="35"/>
      <c r="C273" s="237" t="s">
        <v>1305</v>
      </c>
      <c r="D273" s="237" t="s">
        <v>271</v>
      </c>
      <c r="E273" s="238" t="s">
        <v>2153</v>
      </c>
      <c r="F273" s="239" t="s">
        <v>2154</v>
      </c>
      <c r="G273" s="240" t="s">
        <v>268</v>
      </c>
      <c r="H273" s="241">
        <v>24</v>
      </c>
      <c r="I273" s="242"/>
      <c r="J273" s="243">
        <f t="shared" si="30"/>
        <v>0</v>
      </c>
      <c r="K273" s="244"/>
      <c r="L273" s="245"/>
      <c r="M273" s="246" t="s">
        <v>1</v>
      </c>
      <c r="N273" s="247" t="s">
        <v>40</v>
      </c>
      <c r="O273" s="75"/>
      <c r="P273" s="210">
        <f t="shared" si="31"/>
        <v>0</v>
      </c>
      <c r="Q273" s="210">
        <v>0</v>
      </c>
      <c r="R273" s="210">
        <f t="shared" si="32"/>
        <v>0</v>
      </c>
      <c r="S273" s="210">
        <v>0</v>
      </c>
      <c r="T273" s="211">
        <f t="shared" si="33"/>
        <v>0</v>
      </c>
      <c r="U273" s="34"/>
      <c r="V273" s="34"/>
      <c r="W273" s="34"/>
      <c r="X273" s="34"/>
      <c r="Y273" s="34"/>
      <c r="Z273" s="34"/>
      <c r="AA273" s="34"/>
      <c r="AB273" s="34"/>
      <c r="AC273" s="34"/>
      <c r="AD273" s="34"/>
      <c r="AE273" s="34"/>
      <c r="AR273" s="212" t="s">
        <v>1920</v>
      </c>
      <c r="AT273" s="212" t="s">
        <v>271</v>
      </c>
      <c r="AU273" s="212" t="s">
        <v>87</v>
      </c>
      <c r="AY273" s="17" t="s">
        <v>207</v>
      </c>
      <c r="BE273" s="213">
        <f t="shared" si="34"/>
        <v>0</v>
      </c>
      <c r="BF273" s="213">
        <f t="shared" si="35"/>
        <v>0</v>
      </c>
      <c r="BG273" s="213">
        <f t="shared" si="36"/>
        <v>0</v>
      </c>
      <c r="BH273" s="213">
        <f t="shared" si="37"/>
        <v>0</v>
      </c>
      <c r="BI273" s="213">
        <f t="shared" si="38"/>
        <v>0</v>
      </c>
      <c r="BJ273" s="17" t="s">
        <v>87</v>
      </c>
      <c r="BK273" s="213">
        <f t="shared" si="39"/>
        <v>0</v>
      </c>
      <c r="BL273" s="17" t="s">
        <v>496</v>
      </c>
      <c r="BM273" s="212" t="s">
        <v>2155</v>
      </c>
    </row>
    <row r="274" spans="1:65" s="2" customFormat="1" ht="16.5" customHeight="1">
      <c r="A274" s="34"/>
      <c r="B274" s="35"/>
      <c r="C274" s="200" t="s">
        <v>2156</v>
      </c>
      <c r="D274" s="200" t="s">
        <v>209</v>
      </c>
      <c r="E274" s="201" t="s">
        <v>2157</v>
      </c>
      <c r="F274" s="202" t="s">
        <v>2158</v>
      </c>
      <c r="G274" s="203" t="s">
        <v>268</v>
      </c>
      <c r="H274" s="204">
        <v>66</v>
      </c>
      <c r="I274" s="205"/>
      <c r="J274" s="206">
        <f t="shared" si="30"/>
        <v>0</v>
      </c>
      <c r="K274" s="207"/>
      <c r="L274" s="39"/>
      <c r="M274" s="208" t="s">
        <v>1</v>
      </c>
      <c r="N274" s="209" t="s">
        <v>40</v>
      </c>
      <c r="O274" s="75"/>
      <c r="P274" s="210">
        <f t="shared" si="31"/>
        <v>0</v>
      </c>
      <c r="Q274" s="210">
        <v>0</v>
      </c>
      <c r="R274" s="210">
        <f t="shared" si="32"/>
        <v>0</v>
      </c>
      <c r="S274" s="210">
        <v>0</v>
      </c>
      <c r="T274" s="211">
        <f t="shared" si="33"/>
        <v>0</v>
      </c>
      <c r="U274" s="34"/>
      <c r="V274" s="34"/>
      <c r="W274" s="34"/>
      <c r="X274" s="34"/>
      <c r="Y274" s="34"/>
      <c r="Z274" s="34"/>
      <c r="AA274" s="34"/>
      <c r="AB274" s="34"/>
      <c r="AC274" s="34"/>
      <c r="AD274" s="34"/>
      <c r="AE274" s="34"/>
      <c r="AR274" s="212" t="s">
        <v>496</v>
      </c>
      <c r="AT274" s="212" t="s">
        <v>209</v>
      </c>
      <c r="AU274" s="212" t="s">
        <v>87</v>
      </c>
      <c r="AY274" s="17" t="s">
        <v>207</v>
      </c>
      <c r="BE274" s="213">
        <f t="shared" si="34"/>
        <v>0</v>
      </c>
      <c r="BF274" s="213">
        <f t="shared" si="35"/>
        <v>0</v>
      </c>
      <c r="BG274" s="213">
        <f t="shared" si="36"/>
        <v>0</v>
      </c>
      <c r="BH274" s="213">
        <f t="shared" si="37"/>
        <v>0</v>
      </c>
      <c r="BI274" s="213">
        <f t="shared" si="38"/>
        <v>0</v>
      </c>
      <c r="BJ274" s="17" t="s">
        <v>87</v>
      </c>
      <c r="BK274" s="213">
        <f t="shared" si="39"/>
        <v>0</v>
      </c>
      <c r="BL274" s="17" t="s">
        <v>496</v>
      </c>
      <c r="BM274" s="212" t="s">
        <v>2159</v>
      </c>
    </row>
    <row r="275" spans="1:65" s="2" customFormat="1" ht="16.5" customHeight="1">
      <c r="A275" s="34"/>
      <c r="B275" s="35"/>
      <c r="C275" s="237" t="s">
        <v>1308</v>
      </c>
      <c r="D275" s="237" t="s">
        <v>271</v>
      </c>
      <c r="E275" s="238" t="s">
        <v>2160</v>
      </c>
      <c r="F275" s="239" t="s">
        <v>2161</v>
      </c>
      <c r="G275" s="240" t="s">
        <v>268</v>
      </c>
      <c r="H275" s="241">
        <v>66</v>
      </c>
      <c r="I275" s="242"/>
      <c r="J275" s="243">
        <f t="shared" si="30"/>
        <v>0</v>
      </c>
      <c r="K275" s="244"/>
      <c r="L275" s="245"/>
      <c r="M275" s="246" t="s">
        <v>1</v>
      </c>
      <c r="N275" s="247" t="s">
        <v>40</v>
      </c>
      <c r="O275" s="75"/>
      <c r="P275" s="210">
        <f t="shared" si="31"/>
        <v>0</v>
      </c>
      <c r="Q275" s="210">
        <v>0</v>
      </c>
      <c r="R275" s="210">
        <f t="shared" si="32"/>
        <v>0</v>
      </c>
      <c r="S275" s="210">
        <v>0</v>
      </c>
      <c r="T275" s="211">
        <f t="shared" si="33"/>
        <v>0</v>
      </c>
      <c r="U275" s="34"/>
      <c r="V275" s="34"/>
      <c r="W275" s="34"/>
      <c r="X275" s="34"/>
      <c r="Y275" s="34"/>
      <c r="Z275" s="34"/>
      <c r="AA275" s="34"/>
      <c r="AB275" s="34"/>
      <c r="AC275" s="34"/>
      <c r="AD275" s="34"/>
      <c r="AE275" s="34"/>
      <c r="AR275" s="212" t="s">
        <v>1920</v>
      </c>
      <c r="AT275" s="212" t="s">
        <v>271</v>
      </c>
      <c r="AU275" s="212" t="s">
        <v>87</v>
      </c>
      <c r="AY275" s="17" t="s">
        <v>207</v>
      </c>
      <c r="BE275" s="213">
        <f t="shared" si="34"/>
        <v>0</v>
      </c>
      <c r="BF275" s="213">
        <f t="shared" si="35"/>
        <v>0</v>
      </c>
      <c r="BG275" s="213">
        <f t="shared" si="36"/>
        <v>0</v>
      </c>
      <c r="BH275" s="213">
        <f t="shared" si="37"/>
        <v>0</v>
      </c>
      <c r="BI275" s="213">
        <f t="shared" si="38"/>
        <v>0</v>
      </c>
      <c r="BJ275" s="17" t="s">
        <v>87</v>
      </c>
      <c r="BK275" s="213">
        <f t="shared" si="39"/>
        <v>0</v>
      </c>
      <c r="BL275" s="17" t="s">
        <v>496</v>
      </c>
      <c r="BM275" s="212" t="s">
        <v>2162</v>
      </c>
    </row>
    <row r="276" spans="1:65" s="2" customFormat="1" ht="16.5" customHeight="1">
      <c r="A276" s="34"/>
      <c r="B276" s="35"/>
      <c r="C276" s="200" t="s">
        <v>2163</v>
      </c>
      <c r="D276" s="200" t="s">
        <v>209</v>
      </c>
      <c r="E276" s="201" t="s">
        <v>2164</v>
      </c>
      <c r="F276" s="202" t="s">
        <v>2165</v>
      </c>
      <c r="G276" s="203" t="s">
        <v>325</v>
      </c>
      <c r="H276" s="204">
        <v>65</v>
      </c>
      <c r="I276" s="205"/>
      <c r="J276" s="206">
        <f t="shared" si="30"/>
        <v>0</v>
      </c>
      <c r="K276" s="207"/>
      <c r="L276" s="39"/>
      <c r="M276" s="208" t="s">
        <v>1</v>
      </c>
      <c r="N276" s="209" t="s">
        <v>40</v>
      </c>
      <c r="O276" s="75"/>
      <c r="P276" s="210">
        <f t="shared" si="31"/>
        <v>0</v>
      </c>
      <c r="Q276" s="210">
        <v>0</v>
      </c>
      <c r="R276" s="210">
        <f t="shared" si="32"/>
        <v>0</v>
      </c>
      <c r="S276" s="210">
        <v>0</v>
      </c>
      <c r="T276" s="211">
        <f t="shared" si="33"/>
        <v>0</v>
      </c>
      <c r="U276" s="34"/>
      <c r="V276" s="34"/>
      <c r="W276" s="34"/>
      <c r="X276" s="34"/>
      <c r="Y276" s="34"/>
      <c r="Z276" s="34"/>
      <c r="AA276" s="34"/>
      <c r="AB276" s="34"/>
      <c r="AC276" s="34"/>
      <c r="AD276" s="34"/>
      <c r="AE276" s="34"/>
      <c r="AR276" s="212" t="s">
        <v>496</v>
      </c>
      <c r="AT276" s="212" t="s">
        <v>209</v>
      </c>
      <c r="AU276" s="212" t="s">
        <v>87</v>
      </c>
      <c r="AY276" s="17" t="s">
        <v>207</v>
      </c>
      <c r="BE276" s="213">
        <f t="shared" si="34"/>
        <v>0</v>
      </c>
      <c r="BF276" s="213">
        <f t="shared" si="35"/>
        <v>0</v>
      </c>
      <c r="BG276" s="213">
        <f t="shared" si="36"/>
        <v>0</v>
      </c>
      <c r="BH276" s="213">
        <f t="shared" si="37"/>
        <v>0</v>
      </c>
      <c r="BI276" s="213">
        <f t="shared" si="38"/>
        <v>0</v>
      </c>
      <c r="BJ276" s="17" t="s">
        <v>87</v>
      </c>
      <c r="BK276" s="213">
        <f t="shared" si="39"/>
        <v>0</v>
      </c>
      <c r="BL276" s="17" t="s">
        <v>496</v>
      </c>
      <c r="BM276" s="212" t="s">
        <v>2166</v>
      </c>
    </row>
    <row r="277" spans="1:65" s="2" customFormat="1" ht="24.15" customHeight="1">
      <c r="A277" s="34"/>
      <c r="B277" s="35"/>
      <c r="C277" s="237" t="s">
        <v>1311</v>
      </c>
      <c r="D277" s="237" t="s">
        <v>271</v>
      </c>
      <c r="E277" s="238" t="s">
        <v>2167</v>
      </c>
      <c r="F277" s="239" t="s">
        <v>2168</v>
      </c>
      <c r="G277" s="240" t="s">
        <v>325</v>
      </c>
      <c r="H277" s="241">
        <v>65</v>
      </c>
      <c r="I277" s="242"/>
      <c r="J277" s="243">
        <f t="shared" si="30"/>
        <v>0</v>
      </c>
      <c r="K277" s="244"/>
      <c r="L277" s="245"/>
      <c r="M277" s="246" t="s">
        <v>1</v>
      </c>
      <c r="N277" s="247" t="s">
        <v>40</v>
      </c>
      <c r="O277" s="75"/>
      <c r="P277" s="210">
        <f t="shared" si="31"/>
        <v>0</v>
      </c>
      <c r="Q277" s="210">
        <v>0</v>
      </c>
      <c r="R277" s="210">
        <f t="shared" si="32"/>
        <v>0</v>
      </c>
      <c r="S277" s="210">
        <v>0</v>
      </c>
      <c r="T277" s="211">
        <f t="shared" si="33"/>
        <v>0</v>
      </c>
      <c r="U277" s="34"/>
      <c r="V277" s="34"/>
      <c r="W277" s="34"/>
      <c r="X277" s="34"/>
      <c r="Y277" s="34"/>
      <c r="Z277" s="34"/>
      <c r="AA277" s="34"/>
      <c r="AB277" s="34"/>
      <c r="AC277" s="34"/>
      <c r="AD277" s="34"/>
      <c r="AE277" s="34"/>
      <c r="AR277" s="212" t="s">
        <v>1920</v>
      </c>
      <c r="AT277" s="212" t="s">
        <v>271</v>
      </c>
      <c r="AU277" s="212" t="s">
        <v>87</v>
      </c>
      <c r="AY277" s="17" t="s">
        <v>207</v>
      </c>
      <c r="BE277" s="213">
        <f t="shared" si="34"/>
        <v>0</v>
      </c>
      <c r="BF277" s="213">
        <f t="shared" si="35"/>
        <v>0</v>
      </c>
      <c r="BG277" s="213">
        <f t="shared" si="36"/>
        <v>0</v>
      </c>
      <c r="BH277" s="213">
        <f t="shared" si="37"/>
        <v>0</v>
      </c>
      <c r="BI277" s="213">
        <f t="shared" si="38"/>
        <v>0</v>
      </c>
      <c r="BJ277" s="17" t="s">
        <v>87</v>
      </c>
      <c r="BK277" s="213">
        <f t="shared" si="39"/>
        <v>0</v>
      </c>
      <c r="BL277" s="17" t="s">
        <v>496</v>
      </c>
      <c r="BM277" s="212" t="s">
        <v>2169</v>
      </c>
    </row>
    <row r="278" spans="1:65" s="2" customFormat="1" ht="24.15" customHeight="1">
      <c r="A278" s="34"/>
      <c r="B278" s="35"/>
      <c r="C278" s="200" t="s">
        <v>2170</v>
      </c>
      <c r="D278" s="200" t="s">
        <v>209</v>
      </c>
      <c r="E278" s="201" t="s">
        <v>2171</v>
      </c>
      <c r="F278" s="202" t="s">
        <v>2172</v>
      </c>
      <c r="G278" s="203" t="s">
        <v>268</v>
      </c>
      <c r="H278" s="204">
        <v>30</v>
      </c>
      <c r="I278" s="205"/>
      <c r="J278" s="206">
        <f t="shared" si="30"/>
        <v>0</v>
      </c>
      <c r="K278" s="207"/>
      <c r="L278" s="39"/>
      <c r="M278" s="208" t="s">
        <v>1</v>
      </c>
      <c r="N278" s="209" t="s">
        <v>40</v>
      </c>
      <c r="O278" s="75"/>
      <c r="P278" s="210">
        <f t="shared" si="31"/>
        <v>0</v>
      </c>
      <c r="Q278" s="210">
        <v>0</v>
      </c>
      <c r="R278" s="210">
        <f t="shared" si="32"/>
        <v>0</v>
      </c>
      <c r="S278" s="210">
        <v>0</v>
      </c>
      <c r="T278" s="211">
        <f t="shared" si="33"/>
        <v>0</v>
      </c>
      <c r="U278" s="34"/>
      <c r="V278" s="34"/>
      <c r="W278" s="34"/>
      <c r="X278" s="34"/>
      <c r="Y278" s="34"/>
      <c r="Z278" s="34"/>
      <c r="AA278" s="34"/>
      <c r="AB278" s="34"/>
      <c r="AC278" s="34"/>
      <c r="AD278" s="34"/>
      <c r="AE278" s="34"/>
      <c r="AR278" s="212" t="s">
        <v>496</v>
      </c>
      <c r="AT278" s="212" t="s">
        <v>209</v>
      </c>
      <c r="AU278" s="212" t="s">
        <v>87</v>
      </c>
      <c r="AY278" s="17" t="s">
        <v>207</v>
      </c>
      <c r="BE278" s="213">
        <f t="shared" si="34"/>
        <v>0</v>
      </c>
      <c r="BF278" s="213">
        <f t="shared" si="35"/>
        <v>0</v>
      </c>
      <c r="BG278" s="213">
        <f t="shared" si="36"/>
        <v>0</v>
      </c>
      <c r="BH278" s="213">
        <f t="shared" si="37"/>
        <v>0</v>
      </c>
      <c r="BI278" s="213">
        <f t="shared" si="38"/>
        <v>0</v>
      </c>
      <c r="BJ278" s="17" t="s">
        <v>87</v>
      </c>
      <c r="BK278" s="213">
        <f t="shared" si="39"/>
        <v>0</v>
      </c>
      <c r="BL278" s="17" t="s">
        <v>496</v>
      </c>
      <c r="BM278" s="212" t="s">
        <v>2173</v>
      </c>
    </row>
    <row r="279" spans="1:65" s="2" customFormat="1" ht="21.75" customHeight="1">
      <c r="A279" s="34"/>
      <c r="B279" s="35"/>
      <c r="C279" s="200" t="s">
        <v>1314</v>
      </c>
      <c r="D279" s="200" t="s">
        <v>209</v>
      </c>
      <c r="E279" s="201" t="s">
        <v>2174</v>
      </c>
      <c r="F279" s="202" t="s">
        <v>2175</v>
      </c>
      <c r="G279" s="203" t="s">
        <v>325</v>
      </c>
      <c r="H279" s="204">
        <v>140</v>
      </c>
      <c r="I279" s="205"/>
      <c r="J279" s="206">
        <f t="shared" si="30"/>
        <v>0</v>
      </c>
      <c r="K279" s="207"/>
      <c r="L279" s="39"/>
      <c r="M279" s="208" t="s">
        <v>1</v>
      </c>
      <c r="N279" s="209" t="s">
        <v>40</v>
      </c>
      <c r="O279" s="75"/>
      <c r="P279" s="210">
        <f t="shared" si="31"/>
        <v>0</v>
      </c>
      <c r="Q279" s="210">
        <v>0</v>
      </c>
      <c r="R279" s="210">
        <f t="shared" si="32"/>
        <v>0</v>
      </c>
      <c r="S279" s="210">
        <v>0</v>
      </c>
      <c r="T279" s="211">
        <f t="shared" si="33"/>
        <v>0</v>
      </c>
      <c r="U279" s="34"/>
      <c r="V279" s="34"/>
      <c r="W279" s="34"/>
      <c r="X279" s="34"/>
      <c r="Y279" s="34"/>
      <c r="Z279" s="34"/>
      <c r="AA279" s="34"/>
      <c r="AB279" s="34"/>
      <c r="AC279" s="34"/>
      <c r="AD279" s="34"/>
      <c r="AE279" s="34"/>
      <c r="AR279" s="212" t="s">
        <v>496</v>
      </c>
      <c r="AT279" s="212" t="s">
        <v>209</v>
      </c>
      <c r="AU279" s="212" t="s">
        <v>87</v>
      </c>
      <c r="AY279" s="17" t="s">
        <v>207</v>
      </c>
      <c r="BE279" s="213">
        <f t="shared" si="34"/>
        <v>0</v>
      </c>
      <c r="BF279" s="213">
        <f t="shared" si="35"/>
        <v>0</v>
      </c>
      <c r="BG279" s="213">
        <f t="shared" si="36"/>
        <v>0</v>
      </c>
      <c r="BH279" s="213">
        <f t="shared" si="37"/>
        <v>0</v>
      </c>
      <c r="BI279" s="213">
        <f t="shared" si="38"/>
        <v>0</v>
      </c>
      <c r="BJ279" s="17" t="s">
        <v>87</v>
      </c>
      <c r="BK279" s="213">
        <f t="shared" si="39"/>
        <v>0</v>
      </c>
      <c r="BL279" s="17" t="s">
        <v>496</v>
      </c>
      <c r="BM279" s="212" t="s">
        <v>2176</v>
      </c>
    </row>
    <row r="280" spans="1:65" s="2" customFormat="1" ht="16.5" customHeight="1">
      <c r="A280" s="34"/>
      <c r="B280" s="35"/>
      <c r="C280" s="237" t="s">
        <v>2177</v>
      </c>
      <c r="D280" s="237" t="s">
        <v>271</v>
      </c>
      <c r="E280" s="238" t="s">
        <v>2178</v>
      </c>
      <c r="F280" s="239" t="s">
        <v>2179</v>
      </c>
      <c r="G280" s="240" t="s">
        <v>325</v>
      </c>
      <c r="H280" s="241">
        <v>140</v>
      </c>
      <c r="I280" s="242"/>
      <c r="J280" s="243">
        <f t="shared" si="30"/>
        <v>0</v>
      </c>
      <c r="K280" s="244"/>
      <c r="L280" s="245"/>
      <c r="M280" s="246" t="s">
        <v>1</v>
      </c>
      <c r="N280" s="247" t="s">
        <v>40</v>
      </c>
      <c r="O280" s="75"/>
      <c r="P280" s="210">
        <f t="shared" si="31"/>
        <v>0</v>
      </c>
      <c r="Q280" s="210">
        <v>0</v>
      </c>
      <c r="R280" s="210">
        <f t="shared" si="32"/>
        <v>0</v>
      </c>
      <c r="S280" s="210">
        <v>0</v>
      </c>
      <c r="T280" s="211">
        <f t="shared" si="33"/>
        <v>0</v>
      </c>
      <c r="U280" s="34"/>
      <c r="V280" s="34"/>
      <c r="W280" s="34"/>
      <c r="X280" s="34"/>
      <c r="Y280" s="34"/>
      <c r="Z280" s="34"/>
      <c r="AA280" s="34"/>
      <c r="AB280" s="34"/>
      <c r="AC280" s="34"/>
      <c r="AD280" s="34"/>
      <c r="AE280" s="34"/>
      <c r="AR280" s="212" t="s">
        <v>1920</v>
      </c>
      <c r="AT280" s="212" t="s">
        <v>271</v>
      </c>
      <c r="AU280" s="212" t="s">
        <v>87</v>
      </c>
      <c r="AY280" s="17" t="s">
        <v>207</v>
      </c>
      <c r="BE280" s="213">
        <f t="shared" si="34"/>
        <v>0</v>
      </c>
      <c r="BF280" s="213">
        <f t="shared" si="35"/>
        <v>0</v>
      </c>
      <c r="BG280" s="213">
        <f t="shared" si="36"/>
        <v>0</v>
      </c>
      <c r="BH280" s="213">
        <f t="shared" si="37"/>
        <v>0</v>
      </c>
      <c r="BI280" s="213">
        <f t="shared" si="38"/>
        <v>0</v>
      </c>
      <c r="BJ280" s="17" t="s">
        <v>87</v>
      </c>
      <c r="BK280" s="213">
        <f t="shared" si="39"/>
        <v>0</v>
      </c>
      <c r="BL280" s="17" t="s">
        <v>496</v>
      </c>
      <c r="BM280" s="212" t="s">
        <v>2180</v>
      </c>
    </row>
    <row r="281" spans="1:65" s="2" customFormat="1" ht="21.75" customHeight="1">
      <c r="A281" s="34"/>
      <c r="B281" s="35"/>
      <c r="C281" s="200" t="s">
        <v>1317</v>
      </c>
      <c r="D281" s="200" t="s">
        <v>209</v>
      </c>
      <c r="E281" s="201" t="s">
        <v>2181</v>
      </c>
      <c r="F281" s="202" t="s">
        <v>2182</v>
      </c>
      <c r="G281" s="203" t="s">
        <v>325</v>
      </c>
      <c r="H281" s="204">
        <v>1620</v>
      </c>
      <c r="I281" s="205"/>
      <c r="J281" s="206">
        <f t="shared" si="30"/>
        <v>0</v>
      </c>
      <c r="K281" s="207"/>
      <c r="L281" s="39"/>
      <c r="M281" s="208" t="s">
        <v>1</v>
      </c>
      <c r="N281" s="209" t="s">
        <v>40</v>
      </c>
      <c r="O281" s="75"/>
      <c r="P281" s="210">
        <f t="shared" si="31"/>
        <v>0</v>
      </c>
      <c r="Q281" s="210">
        <v>0</v>
      </c>
      <c r="R281" s="210">
        <f t="shared" si="32"/>
        <v>0</v>
      </c>
      <c r="S281" s="210">
        <v>0</v>
      </c>
      <c r="T281" s="211">
        <f t="shared" si="33"/>
        <v>0</v>
      </c>
      <c r="U281" s="34"/>
      <c r="V281" s="34"/>
      <c r="W281" s="34"/>
      <c r="X281" s="34"/>
      <c r="Y281" s="34"/>
      <c r="Z281" s="34"/>
      <c r="AA281" s="34"/>
      <c r="AB281" s="34"/>
      <c r="AC281" s="34"/>
      <c r="AD281" s="34"/>
      <c r="AE281" s="34"/>
      <c r="AR281" s="212" t="s">
        <v>496</v>
      </c>
      <c r="AT281" s="212" t="s">
        <v>209</v>
      </c>
      <c r="AU281" s="212" t="s">
        <v>87</v>
      </c>
      <c r="AY281" s="17" t="s">
        <v>207</v>
      </c>
      <c r="BE281" s="213">
        <f t="shared" si="34"/>
        <v>0</v>
      </c>
      <c r="BF281" s="213">
        <f t="shared" si="35"/>
        <v>0</v>
      </c>
      <c r="BG281" s="213">
        <f t="shared" si="36"/>
        <v>0</v>
      </c>
      <c r="BH281" s="213">
        <f t="shared" si="37"/>
        <v>0</v>
      </c>
      <c r="BI281" s="213">
        <f t="shared" si="38"/>
        <v>0</v>
      </c>
      <c r="BJ281" s="17" t="s">
        <v>87</v>
      </c>
      <c r="BK281" s="213">
        <f t="shared" si="39"/>
        <v>0</v>
      </c>
      <c r="BL281" s="17" t="s">
        <v>496</v>
      </c>
      <c r="BM281" s="212" t="s">
        <v>2183</v>
      </c>
    </row>
    <row r="282" spans="1:65" s="2" customFormat="1" ht="16.5" customHeight="1">
      <c r="A282" s="34"/>
      <c r="B282" s="35"/>
      <c r="C282" s="237" t="s">
        <v>2184</v>
      </c>
      <c r="D282" s="237" t="s">
        <v>271</v>
      </c>
      <c r="E282" s="238" t="s">
        <v>2185</v>
      </c>
      <c r="F282" s="239" t="s">
        <v>2186</v>
      </c>
      <c r="G282" s="240" t="s">
        <v>325</v>
      </c>
      <c r="H282" s="241">
        <v>1620</v>
      </c>
      <c r="I282" s="242"/>
      <c r="J282" s="243">
        <f t="shared" si="30"/>
        <v>0</v>
      </c>
      <c r="K282" s="244"/>
      <c r="L282" s="245"/>
      <c r="M282" s="246" t="s">
        <v>1</v>
      </c>
      <c r="N282" s="247" t="s">
        <v>40</v>
      </c>
      <c r="O282" s="75"/>
      <c r="P282" s="210">
        <f t="shared" si="31"/>
        <v>0</v>
      </c>
      <c r="Q282" s="210">
        <v>0</v>
      </c>
      <c r="R282" s="210">
        <f t="shared" si="32"/>
        <v>0</v>
      </c>
      <c r="S282" s="210">
        <v>0</v>
      </c>
      <c r="T282" s="211">
        <f t="shared" si="33"/>
        <v>0</v>
      </c>
      <c r="U282" s="34"/>
      <c r="V282" s="34"/>
      <c r="W282" s="34"/>
      <c r="X282" s="34"/>
      <c r="Y282" s="34"/>
      <c r="Z282" s="34"/>
      <c r="AA282" s="34"/>
      <c r="AB282" s="34"/>
      <c r="AC282" s="34"/>
      <c r="AD282" s="34"/>
      <c r="AE282" s="34"/>
      <c r="AR282" s="212" t="s">
        <v>1920</v>
      </c>
      <c r="AT282" s="212" t="s">
        <v>271</v>
      </c>
      <c r="AU282" s="212" t="s">
        <v>87</v>
      </c>
      <c r="AY282" s="17" t="s">
        <v>207</v>
      </c>
      <c r="BE282" s="213">
        <f t="shared" si="34"/>
        <v>0</v>
      </c>
      <c r="BF282" s="213">
        <f t="shared" si="35"/>
        <v>0</v>
      </c>
      <c r="BG282" s="213">
        <f t="shared" si="36"/>
        <v>0</v>
      </c>
      <c r="BH282" s="213">
        <f t="shared" si="37"/>
        <v>0</v>
      </c>
      <c r="BI282" s="213">
        <f t="shared" si="38"/>
        <v>0</v>
      </c>
      <c r="BJ282" s="17" t="s">
        <v>87</v>
      </c>
      <c r="BK282" s="213">
        <f t="shared" si="39"/>
        <v>0</v>
      </c>
      <c r="BL282" s="17" t="s">
        <v>496</v>
      </c>
      <c r="BM282" s="212" t="s">
        <v>2187</v>
      </c>
    </row>
    <row r="283" spans="1:65" s="2" customFormat="1" ht="21.75" customHeight="1">
      <c r="A283" s="34"/>
      <c r="B283" s="35"/>
      <c r="C283" s="200" t="s">
        <v>1320</v>
      </c>
      <c r="D283" s="200" t="s">
        <v>209</v>
      </c>
      <c r="E283" s="201" t="s">
        <v>2188</v>
      </c>
      <c r="F283" s="202" t="s">
        <v>2189</v>
      </c>
      <c r="G283" s="203" t="s">
        <v>325</v>
      </c>
      <c r="H283" s="204">
        <v>1</v>
      </c>
      <c r="I283" s="205"/>
      <c r="J283" s="206">
        <f t="shared" si="30"/>
        <v>0</v>
      </c>
      <c r="K283" s="207"/>
      <c r="L283" s="39"/>
      <c r="M283" s="208" t="s">
        <v>1</v>
      </c>
      <c r="N283" s="209" t="s">
        <v>40</v>
      </c>
      <c r="O283" s="75"/>
      <c r="P283" s="210">
        <f t="shared" si="31"/>
        <v>0</v>
      </c>
      <c r="Q283" s="210">
        <v>0</v>
      </c>
      <c r="R283" s="210">
        <f t="shared" si="32"/>
        <v>0</v>
      </c>
      <c r="S283" s="210">
        <v>0</v>
      </c>
      <c r="T283" s="211">
        <f t="shared" si="33"/>
        <v>0</v>
      </c>
      <c r="U283" s="34"/>
      <c r="V283" s="34"/>
      <c r="W283" s="34"/>
      <c r="X283" s="34"/>
      <c r="Y283" s="34"/>
      <c r="Z283" s="34"/>
      <c r="AA283" s="34"/>
      <c r="AB283" s="34"/>
      <c r="AC283" s="34"/>
      <c r="AD283" s="34"/>
      <c r="AE283" s="34"/>
      <c r="AR283" s="212" t="s">
        <v>496</v>
      </c>
      <c r="AT283" s="212" t="s">
        <v>209</v>
      </c>
      <c r="AU283" s="212" t="s">
        <v>87</v>
      </c>
      <c r="AY283" s="17" t="s">
        <v>207</v>
      </c>
      <c r="BE283" s="213">
        <f t="shared" si="34"/>
        <v>0</v>
      </c>
      <c r="BF283" s="213">
        <f t="shared" si="35"/>
        <v>0</v>
      </c>
      <c r="BG283" s="213">
        <f t="shared" si="36"/>
        <v>0</v>
      </c>
      <c r="BH283" s="213">
        <f t="shared" si="37"/>
        <v>0</v>
      </c>
      <c r="BI283" s="213">
        <f t="shared" si="38"/>
        <v>0</v>
      </c>
      <c r="BJ283" s="17" t="s">
        <v>87</v>
      </c>
      <c r="BK283" s="213">
        <f t="shared" si="39"/>
        <v>0</v>
      </c>
      <c r="BL283" s="17" t="s">
        <v>496</v>
      </c>
      <c r="BM283" s="212" t="s">
        <v>2190</v>
      </c>
    </row>
    <row r="284" spans="1:65" s="2" customFormat="1" ht="16.5" customHeight="1">
      <c r="A284" s="34"/>
      <c r="B284" s="35"/>
      <c r="C284" s="237" t="s">
        <v>2191</v>
      </c>
      <c r="D284" s="237" t="s">
        <v>271</v>
      </c>
      <c r="E284" s="238" t="s">
        <v>2192</v>
      </c>
      <c r="F284" s="239" t="s">
        <v>2193</v>
      </c>
      <c r="G284" s="240" t="s">
        <v>325</v>
      </c>
      <c r="H284" s="241">
        <v>1</v>
      </c>
      <c r="I284" s="242"/>
      <c r="J284" s="243">
        <f t="shared" si="30"/>
        <v>0</v>
      </c>
      <c r="K284" s="244"/>
      <c r="L284" s="245"/>
      <c r="M284" s="246" t="s">
        <v>1</v>
      </c>
      <c r="N284" s="247" t="s">
        <v>40</v>
      </c>
      <c r="O284" s="75"/>
      <c r="P284" s="210">
        <f t="shared" si="31"/>
        <v>0</v>
      </c>
      <c r="Q284" s="210">
        <v>0</v>
      </c>
      <c r="R284" s="210">
        <f t="shared" si="32"/>
        <v>0</v>
      </c>
      <c r="S284" s="210">
        <v>0</v>
      </c>
      <c r="T284" s="211">
        <f t="shared" si="33"/>
        <v>0</v>
      </c>
      <c r="U284" s="34"/>
      <c r="V284" s="34"/>
      <c r="W284" s="34"/>
      <c r="X284" s="34"/>
      <c r="Y284" s="34"/>
      <c r="Z284" s="34"/>
      <c r="AA284" s="34"/>
      <c r="AB284" s="34"/>
      <c r="AC284" s="34"/>
      <c r="AD284" s="34"/>
      <c r="AE284" s="34"/>
      <c r="AR284" s="212" t="s">
        <v>1920</v>
      </c>
      <c r="AT284" s="212" t="s">
        <v>271</v>
      </c>
      <c r="AU284" s="212" t="s">
        <v>87</v>
      </c>
      <c r="AY284" s="17" t="s">
        <v>207</v>
      </c>
      <c r="BE284" s="213">
        <f t="shared" si="34"/>
        <v>0</v>
      </c>
      <c r="BF284" s="213">
        <f t="shared" si="35"/>
        <v>0</v>
      </c>
      <c r="BG284" s="213">
        <f t="shared" si="36"/>
        <v>0</v>
      </c>
      <c r="BH284" s="213">
        <f t="shared" si="37"/>
        <v>0</v>
      </c>
      <c r="BI284" s="213">
        <f t="shared" si="38"/>
        <v>0</v>
      </c>
      <c r="BJ284" s="17" t="s">
        <v>87</v>
      </c>
      <c r="BK284" s="213">
        <f t="shared" si="39"/>
        <v>0</v>
      </c>
      <c r="BL284" s="17" t="s">
        <v>496</v>
      </c>
      <c r="BM284" s="212" t="s">
        <v>2194</v>
      </c>
    </row>
    <row r="285" spans="1:65" s="2" customFormat="1" ht="21.75" customHeight="1">
      <c r="A285" s="34"/>
      <c r="B285" s="35"/>
      <c r="C285" s="200" t="s">
        <v>1323</v>
      </c>
      <c r="D285" s="200" t="s">
        <v>209</v>
      </c>
      <c r="E285" s="201" t="s">
        <v>2195</v>
      </c>
      <c r="F285" s="202" t="s">
        <v>2196</v>
      </c>
      <c r="G285" s="203" t="s">
        <v>325</v>
      </c>
      <c r="H285" s="204">
        <v>65</v>
      </c>
      <c r="I285" s="205"/>
      <c r="J285" s="206">
        <f t="shared" si="30"/>
        <v>0</v>
      </c>
      <c r="K285" s="207"/>
      <c r="L285" s="39"/>
      <c r="M285" s="208" t="s">
        <v>1</v>
      </c>
      <c r="N285" s="209" t="s">
        <v>40</v>
      </c>
      <c r="O285" s="75"/>
      <c r="P285" s="210">
        <f t="shared" si="31"/>
        <v>0</v>
      </c>
      <c r="Q285" s="210">
        <v>0</v>
      </c>
      <c r="R285" s="210">
        <f t="shared" si="32"/>
        <v>0</v>
      </c>
      <c r="S285" s="210">
        <v>0</v>
      </c>
      <c r="T285" s="211">
        <f t="shared" si="33"/>
        <v>0</v>
      </c>
      <c r="U285" s="34"/>
      <c r="V285" s="34"/>
      <c r="W285" s="34"/>
      <c r="X285" s="34"/>
      <c r="Y285" s="34"/>
      <c r="Z285" s="34"/>
      <c r="AA285" s="34"/>
      <c r="AB285" s="34"/>
      <c r="AC285" s="34"/>
      <c r="AD285" s="34"/>
      <c r="AE285" s="34"/>
      <c r="AR285" s="212" t="s">
        <v>496</v>
      </c>
      <c r="AT285" s="212" t="s">
        <v>209</v>
      </c>
      <c r="AU285" s="212" t="s">
        <v>87</v>
      </c>
      <c r="AY285" s="17" t="s">
        <v>207</v>
      </c>
      <c r="BE285" s="213">
        <f t="shared" si="34"/>
        <v>0</v>
      </c>
      <c r="BF285" s="213">
        <f t="shared" si="35"/>
        <v>0</v>
      </c>
      <c r="BG285" s="213">
        <f t="shared" si="36"/>
        <v>0</v>
      </c>
      <c r="BH285" s="213">
        <f t="shared" si="37"/>
        <v>0</v>
      </c>
      <c r="BI285" s="213">
        <f t="shared" si="38"/>
        <v>0</v>
      </c>
      <c r="BJ285" s="17" t="s">
        <v>87</v>
      </c>
      <c r="BK285" s="213">
        <f t="shared" si="39"/>
        <v>0</v>
      </c>
      <c r="BL285" s="17" t="s">
        <v>496</v>
      </c>
      <c r="BM285" s="212" t="s">
        <v>2197</v>
      </c>
    </row>
    <row r="286" spans="1:65" s="2" customFormat="1" ht="16.5" customHeight="1">
      <c r="A286" s="34"/>
      <c r="B286" s="35"/>
      <c r="C286" s="237" t="s">
        <v>2198</v>
      </c>
      <c r="D286" s="237" t="s">
        <v>271</v>
      </c>
      <c r="E286" s="238" t="s">
        <v>2199</v>
      </c>
      <c r="F286" s="239" t="s">
        <v>2200</v>
      </c>
      <c r="G286" s="240" t="s">
        <v>325</v>
      </c>
      <c r="H286" s="241">
        <v>65</v>
      </c>
      <c r="I286" s="242"/>
      <c r="J286" s="243">
        <f t="shared" si="30"/>
        <v>0</v>
      </c>
      <c r="K286" s="244"/>
      <c r="L286" s="245"/>
      <c r="M286" s="246" t="s">
        <v>1</v>
      </c>
      <c r="N286" s="247" t="s">
        <v>40</v>
      </c>
      <c r="O286" s="75"/>
      <c r="P286" s="210">
        <f t="shared" si="31"/>
        <v>0</v>
      </c>
      <c r="Q286" s="210">
        <v>0</v>
      </c>
      <c r="R286" s="210">
        <f t="shared" si="32"/>
        <v>0</v>
      </c>
      <c r="S286" s="210">
        <v>0</v>
      </c>
      <c r="T286" s="211">
        <f t="shared" si="33"/>
        <v>0</v>
      </c>
      <c r="U286" s="34"/>
      <c r="V286" s="34"/>
      <c r="W286" s="34"/>
      <c r="X286" s="34"/>
      <c r="Y286" s="34"/>
      <c r="Z286" s="34"/>
      <c r="AA286" s="34"/>
      <c r="AB286" s="34"/>
      <c r="AC286" s="34"/>
      <c r="AD286" s="34"/>
      <c r="AE286" s="34"/>
      <c r="AR286" s="212" t="s">
        <v>1920</v>
      </c>
      <c r="AT286" s="212" t="s">
        <v>271</v>
      </c>
      <c r="AU286" s="212" t="s">
        <v>87</v>
      </c>
      <c r="AY286" s="17" t="s">
        <v>207</v>
      </c>
      <c r="BE286" s="213">
        <f t="shared" si="34"/>
        <v>0</v>
      </c>
      <c r="BF286" s="213">
        <f t="shared" si="35"/>
        <v>0</v>
      </c>
      <c r="BG286" s="213">
        <f t="shared" si="36"/>
        <v>0</v>
      </c>
      <c r="BH286" s="213">
        <f t="shared" si="37"/>
        <v>0</v>
      </c>
      <c r="BI286" s="213">
        <f t="shared" si="38"/>
        <v>0</v>
      </c>
      <c r="BJ286" s="17" t="s">
        <v>87</v>
      </c>
      <c r="BK286" s="213">
        <f t="shared" si="39"/>
        <v>0</v>
      </c>
      <c r="BL286" s="17" t="s">
        <v>496</v>
      </c>
      <c r="BM286" s="212" t="s">
        <v>2201</v>
      </c>
    </row>
    <row r="287" spans="1:65" s="2" customFormat="1" ht="21.75" customHeight="1">
      <c r="A287" s="34"/>
      <c r="B287" s="35"/>
      <c r="C287" s="200" t="s">
        <v>1327</v>
      </c>
      <c r="D287" s="200" t="s">
        <v>209</v>
      </c>
      <c r="E287" s="201" t="s">
        <v>2202</v>
      </c>
      <c r="F287" s="202" t="s">
        <v>2203</v>
      </c>
      <c r="G287" s="203" t="s">
        <v>325</v>
      </c>
      <c r="H287" s="204">
        <v>45</v>
      </c>
      <c r="I287" s="205"/>
      <c r="J287" s="206">
        <f t="shared" si="30"/>
        <v>0</v>
      </c>
      <c r="K287" s="207"/>
      <c r="L287" s="39"/>
      <c r="M287" s="208" t="s">
        <v>1</v>
      </c>
      <c r="N287" s="209" t="s">
        <v>40</v>
      </c>
      <c r="O287" s="75"/>
      <c r="P287" s="210">
        <f t="shared" si="31"/>
        <v>0</v>
      </c>
      <c r="Q287" s="210">
        <v>0</v>
      </c>
      <c r="R287" s="210">
        <f t="shared" si="32"/>
        <v>0</v>
      </c>
      <c r="S287" s="210">
        <v>0</v>
      </c>
      <c r="T287" s="211">
        <f t="shared" si="33"/>
        <v>0</v>
      </c>
      <c r="U287" s="34"/>
      <c r="V287" s="34"/>
      <c r="W287" s="34"/>
      <c r="X287" s="34"/>
      <c r="Y287" s="34"/>
      <c r="Z287" s="34"/>
      <c r="AA287" s="34"/>
      <c r="AB287" s="34"/>
      <c r="AC287" s="34"/>
      <c r="AD287" s="34"/>
      <c r="AE287" s="34"/>
      <c r="AR287" s="212" t="s">
        <v>496</v>
      </c>
      <c r="AT287" s="212" t="s">
        <v>209</v>
      </c>
      <c r="AU287" s="212" t="s">
        <v>87</v>
      </c>
      <c r="AY287" s="17" t="s">
        <v>207</v>
      </c>
      <c r="BE287" s="213">
        <f t="shared" si="34"/>
        <v>0</v>
      </c>
      <c r="BF287" s="213">
        <f t="shared" si="35"/>
        <v>0</v>
      </c>
      <c r="BG287" s="213">
        <f t="shared" si="36"/>
        <v>0</v>
      </c>
      <c r="BH287" s="213">
        <f t="shared" si="37"/>
        <v>0</v>
      </c>
      <c r="BI287" s="213">
        <f t="shared" si="38"/>
        <v>0</v>
      </c>
      <c r="BJ287" s="17" t="s">
        <v>87</v>
      </c>
      <c r="BK287" s="213">
        <f t="shared" si="39"/>
        <v>0</v>
      </c>
      <c r="BL287" s="17" t="s">
        <v>496</v>
      </c>
      <c r="BM287" s="212" t="s">
        <v>2204</v>
      </c>
    </row>
    <row r="288" spans="1:65" s="2" customFormat="1" ht="16.5" customHeight="1">
      <c r="A288" s="34"/>
      <c r="B288" s="35"/>
      <c r="C288" s="237" t="s">
        <v>2205</v>
      </c>
      <c r="D288" s="237" t="s">
        <v>271</v>
      </c>
      <c r="E288" s="238" t="s">
        <v>2206</v>
      </c>
      <c r="F288" s="239" t="s">
        <v>2207</v>
      </c>
      <c r="G288" s="240" t="s">
        <v>325</v>
      </c>
      <c r="H288" s="241">
        <v>45</v>
      </c>
      <c r="I288" s="242"/>
      <c r="J288" s="243">
        <f t="shared" si="30"/>
        <v>0</v>
      </c>
      <c r="K288" s="244"/>
      <c r="L288" s="245"/>
      <c r="M288" s="246" t="s">
        <v>1</v>
      </c>
      <c r="N288" s="247" t="s">
        <v>40</v>
      </c>
      <c r="O288" s="75"/>
      <c r="P288" s="210">
        <f t="shared" si="31"/>
        <v>0</v>
      </c>
      <c r="Q288" s="210">
        <v>0</v>
      </c>
      <c r="R288" s="210">
        <f t="shared" si="32"/>
        <v>0</v>
      </c>
      <c r="S288" s="210">
        <v>0</v>
      </c>
      <c r="T288" s="211">
        <f t="shared" si="33"/>
        <v>0</v>
      </c>
      <c r="U288" s="34"/>
      <c r="V288" s="34"/>
      <c r="W288" s="34"/>
      <c r="X288" s="34"/>
      <c r="Y288" s="34"/>
      <c r="Z288" s="34"/>
      <c r="AA288" s="34"/>
      <c r="AB288" s="34"/>
      <c r="AC288" s="34"/>
      <c r="AD288" s="34"/>
      <c r="AE288" s="34"/>
      <c r="AR288" s="212" t="s">
        <v>1920</v>
      </c>
      <c r="AT288" s="212" t="s">
        <v>271</v>
      </c>
      <c r="AU288" s="212" t="s">
        <v>87</v>
      </c>
      <c r="AY288" s="17" t="s">
        <v>207</v>
      </c>
      <c r="BE288" s="213">
        <f t="shared" si="34"/>
        <v>0</v>
      </c>
      <c r="BF288" s="213">
        <f t="shared" si="35"/>
        <v>0</v>
      </c>
      <c r="BG288" s="213">
        <f t="shared" si="36"/>
        <v>0</v>
      </c>
      <c r="BH288" s="213">
        <f t="shared" si="37"/>
        <v>0</v>
      </c>
      <c r="BI288" s="213">
        <f t="shared" si="38"/>
        <v>0</v>
      </c>
      <c r="BJ288" s="17" t="s">
        <v>87</v>
      </c>
      <c r="BK288" s="213">
        <f t="shared" si="39"/>
        <v>0</v>
      </c>
      <c r="BL288" s="17" t="s">
        <v>496</v>
      </c>
      <c r="BM288" s="212" t="s">
        <v>2208</v>
      </c>
    </row>
    <row r="289" spans="1:65" s="2" customFormat="1" ht="21.75" customHeight="1">
      <c r="A289" s="34"/>
      <c r="B289" s="35"/>
      <c r="C289" s="200" t="s">
        <v>1330</v>
      </c>
      <c r="D289" s="200" t="s">
        <v>209</v>
      </c>
      <c r="E289" s="201" t="s">
        <v>2209</v>
      </c>
      <c r="F289" s="202" t="s">
        <v>2210</v>
      </c>
      <c r="G289" s="203" t="s">
        <v>325</v>
      </c>
      <c r="H289" s="204">
        <v>125</v>
      </c>
      <c r="I289" s="205"/>
      <c r="J289" s="206">
        <f t="shared" ref="J289:J301" si="40">ROUND(I289*H289,2)</f>
        <v>0</v>
      </c>
      <c r="K289" s="207"/>
      <c r="L289" s="39"/>
      <c r="M289" s="208" t="s">
        <v>1</v>
      </c>
      <c r="N289" s="209" t="s">
        <v>40</v>
      </c>
      <c r="O289" s="75"/>
      <c r="P289" s="210">
        <f t="shared" ref="P289:P301" si="41">O289*H289</f>
        <v>0</v>
      </c>
      <c r="Q289" s="210">
        <v>0</v>
      </c>
      <c r="R289" s="210">
        <f t="shared" ref="R289:R301" si="42">Q289*H289</f>
        <v>0</v>
      </c>
      <c r="S289" s="210">
        <v>0</v>
      </c>
      <c r="T289" s="211">
        <f t="shared" ref="T289:T301" si="43">S289*H289</f>
        <v>0</v>
      </c>
      <c r="U289" s="34"/>
      <c r="V289" s="34"/>
      <c r="W289" s="34"/>
      <c r="X289" s="34"/>
      <c r="Y289" s="34"/>
      <c r="Z289" s="34"/>
      <c r="AA289" s="34"/>
      <c r="AB289" s="34"/>
      <c r="AC289" s="34"/>
      <c r="AD289" s="34"/>
      <c r="AE289" s="34"/>
      <c r="AR289" s="212" t="s">
        <v>496</v>
      </c>
      <c r="AT289" s="212" t="s">
        <v>209</v>
      </c>
      <c r="AU289" s="212" t="s">
        <v>87</v>
      </c>
      <c r="AY289" s="17" t="s">
        <v>207</v>
      </c>
      <c r="BE289" s="213">
        <f t="shared" ref="BE289:BE301" si="44">IF(N289="základná",J289,0)</f>
        <v>0</v>
      </c>
      <c r="BF289" s="213">
        <f t="shared" ref="BF289:BF301" si="45">IF(N289="znížená",J289,0)</f>
        <v>0</v>
      </c>
      <c r="BG289" s="213">
        <f t="shared" ref="BG289:BG301" si="46">IF(N289="zákl. prenesená",J289,0)</f>
        <v>0</v>
      </c>
      <c r="BH289" s="213">
        <f t="shared" ref="BH289:BH301" si="47">IF(N289="zníž. prenesená",J289,0)</f>
        <v>0</v>
      </c>
      <c r="BI289" s="213">
        <f t="shared" ref="BI289:BI301" si="48">IF(N289="nulová",J289,0)</f>
        <v>0</v>
      </c>
      <c r="BJ289" s="17" t="s">
        <v>87</v>
      </c>
      <c r="BK289" s="213">
        <f t="shared" ref="BK289:BK301" si="49">ROUND(I289*H289,2)</f>
        <v>0</v>
      </c>
      <c r="BL289" s="17" t="s">
        <v>496</v>
      </c>
      <c r="BM289" s="212" t="s">
        <v>2211</v>
      </c>
    </row>
    <row r="290" spans="1:65" s="2" customFormat="1" ht="16.5" customHeight="1">
      <c r="A290" s="34"/>
      <c r="B290" s="35"/>
      <c r="C290" s="237" t="s">
        <v>2212</v>
      </c>
      <c r="D290" s="237" t="s">
        <v>271</v>
      </c>
      <c r="E290" s="238" t="s">
        <v>2213</v>
      </c>
      <c r="F290" s="239" t="s">
        <v>2214</v>
      </c>
      <c r="G290" s="240" t="s">
        <v>325</v>
      </c>
      <c r="H290" s="241">
        <v>125</v>
      </c>
      <c r="I290" s="242"/>
      <c r="J290" s="243">
        <f t="shared" si="40"/>
        <v>0</v>
      </c>
      <c r="K290" s="244"/>
      <c r="L290" s="245"/>
      <c r="M290" s="246" t="s">
        <v>1</v>
      </c>
      <c r="N290" s="247" t="s">
        <v>40</v>
      </c>
      <c r="O290" s="75"/>
      <c r="P290" s="210">
        <f t="shared" si="41"/>
        <v>0</v>
      </c>
      <c r="Q290" s="210">
        <v>0</v>
      </c>
      <c r="R290" s="210">
        <f t="shared" si="42"/>
        <v>0</v>
      </c>
      <c r="S290" s="210">
        <v>0</v>
      </c>
      <c r="T290" s="211">
        <f t="shared" si="43"/>
        <v>0</v>
      </c>
      <c r="U290" s="34"/>
      <c r="V290" s="34"/>
      <c r="W290" s="34"/>
      <c r="X290" s="34"/>
      <c r="Y290" s="34"/>
      <c r="Z290" s="34"/>
      <c r="AA290" s="34"/>
      <c r="AB290" s="34"/>
      <c r="AC290" s="34"/>
      <c r="AD290" s="34"/>
      <c r="AE290" s="34"/>
      <c r="AR290" s="212" t="s">
        <v>1920</v>
      </c>
      <c r="AT290" s="212" t="s">
        <v>271</v>
      </c>
      <c r="AU290" s="212" t="s">
        <v>87</v>
      </c>
      <c r="AY290" s="17" t="s">
        <v>207</v>
      </c>
      <c r="BE290" s="213">
        <f t="shared" si="44"/>
        <v>0</v>
      </c>
      <c r="BF290" s="213">
        <f t="shared" si="45"/>
        <v>0</v>
      </c>
      <c r="BG290" s="213">
        <f t="shared" si="46"/>
        <v>0</v>
      </c>
      <c r="BH290" s="213">
        <f t="shared" si="47"/>
        <v>0</v>
      </c>
      <c r="BI290" s="213">
        <f t="shared" si="48"/>
        <v>0</v>
      </c>
      <c r="BJ290" s="17" t="s">
        <v>87</v>
      </c>
      <c r="BK290" s="213">
        <f t="shared" si="49"/>
        <v>0</v>
      </c>
      <c r="BL290" s="17" t="s">
        <v>496</v>
      </c>
      <c r="BM290" s="212" t="s">
        <v>2215</v>
      </c>
    </row>
    <row r="291" spans="1:65" s="2" customFormat="1" ht="21.75" customHeight="1">
      <c r="A291" s="34"/>
      <c r="B291" s="35"/>
      <c r="C291" s="200" t="s">
        <v>1334</v>
      </c>
      <c r="D291" s="200" t="s">
        <v>209</v>
      </c>
      <c r="E291" s="201" t="s">
        <v>2216</v>
      </c>
      <c r="F291" s="202" t="s">
        <v>2217</v>
      </c>
      <c r="G291" s="203" t="s">
        <v>325</v>
      </c>
      <c r="H291" s="204">
        <v>250</v>
      </c>
      <c r="I291" s="205"/>
      <c r="J291" s="206">
        <f t="shared" si="40"/>
        <v>0</v>
      </c>
      <c r="K291" s="207"/>
      <c r="L291" s="39"/>
      <c r="M291" s="208" t="s">
        <v>1</v>
      </c>
      <c r="N291" s="209" t="s">
        <v>40</v>
      </c>
      <c r="O291" s="75"/>
      <c r="P291" s="210">
        <f t="shared" si="41"/>
        <v>0</v>
      </c>
      <c r="Q291" s="210">
        <v>0</v>
      </c>
      <c r="R291" s="210">
        <f t="shared" si="42"/>
        <v>0</v>
      </c>
      <c r="S291" s="210">
        <v>0</v>
      </c>
      <c r="T291" s="211">
        <f t="shared" si="43"/>
        <v>0</v>
      </c>
      <c r="U291" s="34"/>
      <c r="V291" s="34"/>
      <c r="W291" s="34"/>
      <c r="X291" s="34"/>
      <c r="Y291" s="34"/>
      <c r="Z291" s="34"/>
      <c r="AA291" s="34"/>
      <c r="AB291" s="34"/>
      <c r="AC291" s="34"/>
      <c r="AD291" s="34"/>
      <c r="AE291" s="34"/>
      <c r="AR291" s="212" t="s">
        <v>496</v>
      </c>
      <c r="AT291" s="212" t="s">
        <v>209</v>
      </c>
      <c r="AU291" s="212" t="s">
        <v>87</v>
      </c>
      <c r="AY291" s="17" t="s">
        <v>207</v>
      </c>
      <c r="BE291" s="213">
        <f t="shared" si="44"/>
        <v>0</v>
      </c>
      <c r="BF291" s="213">
        <f t="shared" si="45"/>
        <v>0</v>
      </c>
      <c r="BG291" s="213">
        <f t="shared" si="46"/>
        <v>0</v>
      </c>
      <c r="BH291" s="213">
        <f t="shared" si="47"/>
        <v>0</v>
      </c>
      <c r="BI291" s="213">
        <f t="shared" si="48"/>
        <v>0</v>
      </c>
      <c r="BJ291" s="17" t="s">
        <v>87</v>
      </c>
      <c r="BK291" s="213">
        <f t="shared" si="49"/>
        <v>0</v>
      </c>
      <c r="BL291" s="17" t="s">
        <v>496</v>
      </c>
      <c r="BM291" s="212" t="s">
        <v>2218</v>
      </c>
    </row>
    <row r="292" spans="1:65" s="2" customFormat="1" ht="16.5" customHeight="1">
      <c r="A292" s="34"/>
      <c r="B292" s="35"/>
      <c r="C292" s="237" t="s">
        <v>2219</v>
      </c>
      <c r="D292" s="237" t="s">
        <v>271</v>
      </c>
      <c r="E292" s="238" t="s">
        <v>2220</v>
      </c>
      <c r="F292" s="239" t="s">
        <v>2221</v>
      </c>
      <c r="G292" s="240" t="s">
        <v>325</v>
      </c>
      <c r="H292" s="241">
        <v>250</v>
      </c>
      <c r="I292" s="242"/>
      <c r="J292" s="243">
        <f t="shared" si="40"/>
        <v>0</v>
      </c>
      <c r="K292" s="244"/>
      <c r="L292" s="245"/>
      <c r="M292" s="246" t="s">
        <v>1</v>
      </c>
      <c r="N292" s="247" t="s">
        <v>40</v>
      </c>
      <c r="O292" s="75"/>
      <c r="P292" s="210">
        <f t="shared" si="41"/>
        <v>0</v>
      </c>
      <c r="Q292" s="210">
        <v>0</v>
      </c>
      <c r="R292" s="210">
        <f t="shared" si="42"/>
        <v>0</v>
      </c>
      <c r="S292" s="210">
        <v>0</v>
      </c>
      <c r="T292" s="211">
        <f t="shared" si="43"/>
        <v>0</v>
      </c>
      <c r="U292" s="34"/>
      <c r="V292" s="34"/>
      <c r="W292" s="34"/>
      <c r="X292" s="34"/>
      <c r="Y292" s="34"/>
      <c r="Z292" s="34"/>
      <c r="AA292" s="34"/>
      <c r="AB292" s="34"/>
      <c r="AC292" s="34"/>
      <c r="AD292" s="34"/>
      <c r="AE292" s="34"/>
      <c r="AR292" s="212" t="s">
        <v>1920</v>
      </c>
      <c r="AT292" s="212" t="s">
        <v>271</v>
      </c>
      <c r="AU292" s="212" t="s">
        <v>87</v>
      </c>
      <c r="AY292" s="17" t="s">
        <v>207</v>
      </c>
      <c r="BE292" s="213">
        <f t="shared" si="44"/>
        <v>0</v>
      </c>
      <c r="BF292" s="213">
        <f t="shared" si="45"/>
        <v>0</v>
      </c>
      <c r="BG292" s="213">
        <f t="shared" si="46"/>
        <v>0</v>
      </c>
      <c r="BH292" s="213">
        <f t="shared" si="47"/>
        <v>0</v>
      </c>
      <c r="BI292" s="213">
        <f t="shared" si="48"/>
        <v>0</v>
      </c>
      <c r="BJ292" s="17" t="s">
        <v>87</v>
      </c>
      <c r="BK292" s="213">
        <f t="shared" si="49"/>
        <v>0</v>
      </c>
      <c r="BL292" s="17" t="s">
        <v>496</v>
      </c>
      <c r="BM292" s="212" t="s">
        <v>2222</v>
      </c>
    </row>
    <row r="293" spans="1:65" s="2" customFormat="1" ht="24.15" customHeight="1">
      <c r="A293" s="34"/>
      <c r="B293" s="35"/>
      <c r="C293" s="200" t="s">
        <v>1337</v>
      </c>
      <c r="D293" s="200" t="s">
        <v>209</v>
      </c>
      <c r="E293" s="201" t="s">
        <v>2223</v>
      </c>
      <c r="F293" s="202" t="s">
        <v>2224</v>
      </c>
      <c r="G293" s="203" t="s">
        <v>325</v>
      </c>
      <c r="H293" s="204">
        <v>70</v>
      </c>
      <c r="I293" s="205"/>
      <c r="J293" s="206">
        <f t="shared" si="40"/>
        <v>0</v>
      </c>
      <c r="K293" s="207"/>
      <c r="L293" s="39"/>
      <c r="M293" s="208" t="s">
        <v>1</v>
      </c>
      <c r="N293" s="209" t="s">
        <v>40</v>
      </c>
      <c r="O293" s="75"/>
      <c r="P293" s="210">
        <f t="shared" si="41"/>
        <v>0</v>
      </c>
      <c r="Q293" s="210">
        <v>0</v>
      </c>
      <c r="R293" s="210">
        <f t="shared" si="42"/>
        <v>0</v>
      </c>
      <c r="S293" s="210">
        <v>0</v>
      </c>
      <c r="T293" s="211">
        <f t="shared" si="43"/>
        <v>0</v>
      </c>
      <c r="U293" s="34"/>
      <c r="V293" s="34"/>
      <c r="W293" s="34"/>
      <c r="X293" s="34"/>
      <c r="Y293" s="34"/>
      <c r="Z293" s="34"/>
      <c r="AA293" s="34"/>
      <c r="AB293" s="34"/>
      <c r="AC293" s="34"/>
      <c r="AD293" s="34"/>
      <c r="AE293" s="34"/>
      <c r="AR293" s="212" t="s">
        <v>496</v>
      </c>
      <c r="AT293" s="212" t="s">
        <v>209</v>
      </c>
      <c r="AU293" s="212" t="s">
        <v>87</v>
      </c>
      <c r="AY293" s="17" t="s">
        <v>207</v>
      </c>
      <c r="BE293" s="213">
        <f t="shared" si="44"/>
        <v>0</v>
      </c>
      <c r="BF293" s="213">
        <f t="shared" si="45"/>
        <v>0</v>
      </c>
      <c r="BG293" s="213">
        <f t="shared" si="46"/>
        <v>0</v>
      </c>
      <c r="BH293" s="213">
        <f t="shared" si="47"/>
        <v>0</v>
      </c>
      <c r="BI293" s="213">
        <f t="shared" si="48"/>
        <v>0</v>
      </c>
      <c r="BJ293" s="17" t="s">
        <v>87</v>
      </c>
      <c r="BK293" s="213">
        <f t="shared" si="49"/>
        <v>0</v>
      </c>
      <c r="BL293" s="17" t="s">
        <v>496</v>
      </c>
      <c r="BM293" s="212" t="s">
        <v>2225</v>
      </c>
    </row>
    <row r="294" spans="1:65" s="2" customFormat="1" ht="16.5" customHeight="1">
      <c r="A294" s="34"/>
      <c r="B294" s="35"/>
      <c r="C294" s="237" t="s">
        <v>2226</v>
      </c>
      <c r="D294" s="237" t="s">
        <v>271</v>
      </c>
      <c r="E294" s="238" t="s">
        <v>2227</v>
      </c>
      <c r="F294" s="239" t="s">
        <v>2228</v>
      </c>
      <c r="G294" s="240" t="s">
        <v>325</v>
      </c>
      <c r="H294" s="241">
        <v>70</v>
      </c>
      <c r="I294" s="242"/>
      <c r="J294" s="243">
        <f t="shared" si="40"/>
        <v>0</v>
      </c>
      <c r="K294" s="244"/>
      <c r="L294" s="245"/>
      <c r="M294" s="246" t="s">
        <v>1</v>
      </c>
      <c r="N294" s="247" t="s">
        <v>40</v>
      </c>
      <c r="O294" s="75"/>
      <c r="P294" s="210">
        <f t="shared" si="41"/>
        <v>0</v>
      </c>
      <c r="Q294" s="210">
        <v>0</v>
      </c>
      <c r="R294" s="210">
        <f t="shared" si="42"/>
        <v>0</v>
      </c>
      <c r="S294" s="210">
        <v>0</v>
      </c>
      <c r="T294" s="211">
        <f t="shared" si="43"/>
        <v>0</v>
      </c>
      <c r="U294" s="34"/>
      <c r="V294" s="34"/>
      <c r="W294" s="34"/>
      <c r="X294" s="34"/>
      <c r="Y294" s="34"/>
      <c r="Z294" s="34"/>
      <c r="AA294" s="34"/>
      <c r="AB294" s="34"/>
      <c r="AC294" s="34"/>
      <c r="AD294" s="34"/>
      <c r="AE294" s="34"/>
      <c r="AR294" s="212" t="s">
        <v>1920</v>
      </c>
      <c r="AT294" s="212" t="s">
        <v>271</v>
      </c>
      <c r="AU294" s="212" t="s">
        <v>87</v>
      </c>
      <c r="AY294" s="17" t="s">
        <v>207</v>
      </c>
      <c r="BE294" s="213">
        <f t="shared" si="44"/>
        <v>0</v>
      </c>
      <c r="BF294" s="213">
        <f t="shared" si="45"/>
        <v>0</v>
      </c>
      <c r="BG294" s="213">
        <f t="shared" si="46"/>
        <v>0</v>
      </c>
      <c r="BH294" s="213">
        <f t="shared" si="47"/>
        <v>0</v>
      </c>
      <c r="BI294" s="213">
        <f t="shared" si="48"/>
        <v>0</v>
      </c>
      <c r="BJ294" s="17" t="s">
        <v>87</v>
      </c>
      <c r="BK294" s="213">
        <f t="shared" si="49"/>
        <v>0</v>
      </c>
      <c r="BL294" s="17" t="s">
        <v>496</v>
      </c>
      <c r="BM294" s="212" t="s">
        <v>2229</v>
      </c>
    </row>
    <row r="295" spans="1:65" s="2" customFormat="1" ht="24.15" customHeight="1">
      <c r="A295" s="34"/>
      <c r="B295" s="35"/>
      <c r="C295" s="200" t="s">
        <v>1341</v>
      </c>
      <c r="D295" s="200" t="s">
        <v>209</v>
      </c>
      <c r="E295" s="201" t="s">
        <v>2230</v>
      </c>
      <c r="F295" s="202" t="s">
        <v>2231</v>
      </c>
      <c r="G295" s="203" t="s">
        <v>325</v>
      </c>
      <c r="H295" s="204">
        <v>20</v>
      </c>
      <c r="I295" s="205"/>
      <c r="J295" s="206">
        <f t="shared" si="40"/>
        <v>0</v>
      </c>
      <c r="K295" s="207"/>
      <c r="L295" s="39"/>
      <c r="M295" s="208" t="s">
        <v>1</v>
      </c>
      <c r="N295" s="209" t="s">
        <v>40</v>
      </c>
      <c r="O295" s="75"/>
      <c r="P295" s="210">
        <f t="shared" si="41"/>
        <v>0</v>
      </c>
      <c r="Q295" s="210">
        <v>0</v>
      </c>
      <c r="R295" s="210">
        <f t="shared" si="42"/>
        <v>0</v>
      </c>
      <c r="S295" s="210">
        <v>0</v>
      </c>
      <c r="T295" s="211">
        <f t="shared" si="43"/>
        <v>0</v>
      </c>
      <c r="U295" s="34"/>
      <c r="V295" s="34"/>
      <c r="W295" s="34"/>
      <c r="X295" s="34"/>
      <c r="Y295" s="34"/>
      <c r="Z295" s="34"/>
      <c r="AA295" s="34"/>
      <c r="AB295" s="34"/>
      <c r="AC295" s="34"/>
      <c r="AD295" s="34"/>
      <c r="AE295" s="34"/>
      <c r="AR295" s="212" t="s">
        <v>496</v>
      </c>
      <c r="AT295" s="212" t="s">
        <v>209</v>
      </c>
      <c r="AU295" s="212" t="s">
        <v>87</v>
      </c>
      <c r="AY295" s="17" t="s">
        <v>207</v>
      </c>
      <c r="BE295" s="213">
        <f t="shared" si="44"/>
        <v>0</v>
      </c>
      <c r="BF295" s="213">
        <f t="shared" si="45"/>
        <v>0</v>
      </c>
      <c r="BG295" s="213">
        <f t="shared" si="46"/>
        <v>0</v>
      </c>
      <c r="BH295" s="213">
        <f t="shared" si="47"/>
        <v>0</v>
      </c>
      <c r="BI295" s="213">
        <f t="shared" si="48"/>
        <v>0</v>
      </c>
      <c r="BJ295" s="17" t="s">
        <v>87</v>
      </c>
      <c r="BK295" s="213">
        <f t="shared" si="49"/>
        <v>0</v>
      </c>
      <c r="BL295" s="17" t="s">
        <v>496</v>
      </c>
      <c r="BM295" s="212" t="s">
        <v>2232</v>
      </c>
    </row>
    <row r="296" spans="1:65" s="2" customFormat="1" ht="16.5" customHeight="1">
      <c r="A296" s="34"/>
      <c r="B296" s="35"/>
      <c r="C296" s="237" t="s">
        <v>2233</v>
      </c>
      <c r="D296" s="237" t="s">
        <v>271</v>
      </c>
      <c r="E296" s="238" t="s">
        <v>2234</v>
      </c>
      <c r="F296" s="239" t="s">
        <v>2235</v>
      </c>
      <c r="G296" s="240" t="s">
        <v>325</v>
      </c>
      <c r="H296" s="241">
        <v>20</v>
      </c>
      <c r="I296" s="242"/>
      <c r="J296" s="243">
        <f t="shared" si="40"/>
        <v>0</v>
      </c>
      <c r="K296" s="244"/>
      <c r="L296" s="245"/>
      <c r="M296" s="246" t="s">
        <v>1</v>
      </c>
      <c r="N296" s="247" t="s">
        <v>40</v>
      </c>
      <c r="O296" s="75"/>
      <c r="P296" s="210">
        <f t="shared" si="41"/>
        <v>0</v>
      </c>
      <c r="Q296" s="210">
        <v>0</v>
      </c>
      <c r="R296" s="210">
        <f t="shared" si="42"/>
        <v>0</v>
      </c>
      <c r="S296" s="210">
        <v>0</v>
      </c>
      <c r="T296" s="211">
        <f t="shared" si="43"/>
        <v>0</v>
      </c>
      <c r="U296" s="34"/>
      <c r="V296" s="34"/>
      <c r="W296" s="34"/>
      <c r="X296" s="34"/>
      <c r="Y296" s="34"/>
      <c r="Z296" s="34"/>
      <c r="AA296" s="34"/>
      <c r="AB296" s="34"/>
      <c r="AC296" s="34"/>
      <c r="AD296" s="34"/>
      <c r="AE296" s="34"/>
      <c r="AR296" s="212" t="s">
        <v>1920</v>
      </c>
      <c r="AT296" s="212" t="s">
        <v>271</v>
      </c>
      <c r="AU296" s="212" t="s">
        <v>87</v>
      </c>
      <c r="AY296" s="17" t="s">
        <v>207</v>
      </c>
      <c r="BE296" s="213">
        <f t="shared" si="44"/>
        <v>0</v>
      </c>
      <c r="BF296" s="213">
        <f t="shared" si="45"/>
        <v>0</v>
      </c>
      <c r="BG296" s="213">
        <f t="shared" si="46"/>
        <v>0</v>
      </c>
      <c r="BH296" s="213">
        <f t="shared" si="47"/>
        <v>0</v>
      </c>
      <c r="BI296" s="213">
        <f t="shared" si="48"/>
        <v>0</v>
      </c>
      <c r="BJ296" s="17" t="s">
        <v>87</v>
      </c>
      <c r="BK296" s="213">
        <f t="shared" si="49"/>
        <v>0</v>
      </c>
      <c r="BL296" s="17" t="s">
        <v>496</v>
      </c>
      <c r="BM296" s="212" t="s">
        <v>2236</v>
      </c>
    </row>
    <row r="297" spans="1:65" s="2" customFormat="1" ht="24.15" customHeight="1">
      <c r="A297" s="34"/>
      <c r="B297" s="35"/>
      <c r="C297" s="200" t="s">
        <v>1344</v>
      </c>
      <c r="D297" s="200" t="s">
        <v>209</v>
      </c>
      <c r="E297" s="201" t="s">
        <v>2237</v>
      </c>
      <c r="F297" s="202" t="s">
        <v>2238</v>
      </c>
      <c r="G297" s="203" t="s">
        <v>325</v>
      </c>
      <c r="H297" s="204">
        <v>325</v>
      </c>
      <c r="I297" s="205"/>
      <c r="J297" s="206">
        <f t="shared" si="40"/>
        <v>0</v>
      </c>
      <c r="K297" s="207"/>
      <c r="L297" s="39"/>
      <c r="M297" s="208" t="s">
        <v>1</v>
      </c>
      <c r="N297" s="209" t="s">
        <v>40</v>
      </c>
      <c r="O297" s="75"/>
      <c r="P297" s="210">
        <f t="shared" si="41"/>
        <v>0</v>
      </c>
      <c r="Q297" s="210">
        <v>0</v>
      </c>
      <c r="R297" s="210">
        <f t="shared" si="42"/>
        <v>0</v>
      </c>
      <c r="S297" s="210">
        <v>0</v>
      </c>
      <c r="T297" s="211">
        <f t="shared" si="43"/>
        <v>0</v>
      </c>
      <c r="U297" s="34"/>
      <c r="V297" s="34"/>
      <c r="W297" s="34"/>
      <c r="X297" s="34"/>
      <c r="Y297" s="34"/>
      <c r="Z297" s="34"/>
      <c r="AA297" s="34"/>
      <c r="AB297" s="34"/>
      <c r="AC297" s="34"/>
      <c r="AD297" s="34"/>
      <c r="AE297" s="34"/>
      <c r="AR297" s="212" t="s">
        <v>496</v>
      </c>
      <c r="AT297" s="212" t="s">
        <v>209</v>
      </c>
      <c r="AU297" s="212" t="s">
        <v>87</v>
      </c>
      <c r="AY297" s="17" t="s">
        <v>207</v>
      </c>
      <c r="BE297" s="213">
        <f t="shared" si="44"/>
        <v>0</v>
      </c>
      <c r="BF297" s="213">
        <f t="shared" si="45"/>
        <v>0</v>
      </c>
      <c r="BG297" s="213">
        <f t="shared" si="46"/>
        <v>0</v>
      </c>
      <c r="BH297" s="213">
        <f t="shared" si="47"/>
        <v>0</v>
      </c>
      <c r="BI297" s="213">
        <f t="shared" si="48"/>
        <v>0</v>
      </c>
      <c r="BJ297" s="17" t="s">
        <v>87</v>
      </c>
      <c r="BK297" s="213">
        <f t="shared" si="49"/>
        <v>0</v>
      </c>
      <c r="BL297" s="17" t="s">
        <v>496</v>
      </c>
      <c r="BM297" s="212" t="s">
        <v>2239</v>
      </c>
    </row>
    <row r="298" spans="1:65" s="2" customFormat="1" ht="16.5" customHeight="1">
      <c r="A298" s="34"/>
      <c r="B298" s="35"/>
      <c r="C298" s="237" t="s">
        <v>2240</v>
      </c>
      <c r="D298" s="237" t="s">
        <v>271</v>
      </c>
      <c r="E298" s="238" t="s">
        <v>2241</v>
      </c>
      <c r="F298" s="239" t="s">
        <v>2242</v>
      </c>
      <c r="G298" s="240" t="s">
        <v>325</v>
      </c>
      <c r="H298" s="241">
        <v>325</v>
      </c>
      <c r="I298" s="242"/>
      <c r="J298" s="243">
        <f t="shared" si="40"/>
        <v>0</v>
      </c>
      <c r="K298" s="244"/>
      <c r="L298" s="245"/>
      <c r="M298" s="246" t="s">
        <v>1</v>
      </c>
      <c r="N298" s="247" t="s">
        <v>40</v>
      </c>
      <c r="O298" s="75"/>
      <c r="P298" s="210">
        <f t="shared" si="41"/>
        <v>0</v>
      </c>
      <c r="Q298" s="210">
        <v>0</v>
      </c>
      <c r="R298" s="210">
        <f t="shared" si="42"/>
        <v>0</v>
      </c>
      <c r="S298" s="210">
        <v>0</v>
      </c>
      <c r="T298" s="211">
        <f t="shared" si="43"/>
        <v>0</v>
      </c>
      <c r="U298" s="34"/>
      <c r="V298" s="34"/>
      <c r="W298" s="34"/>
      <c r="X298" s="34"/>
      <c r="Y298" s="34"/>
      <c r="Z298" s="34"/>
      <c r="AA298" s="34"/>
      <c r="AB298" s="34"/>
      <c r="AC298" s="34"/>
      <c r="AD298" s="34"/>
      <c r="AE298" s="34"/>
      <c r="AR298" s="212" t="s">
        <v>1920</v>
      </c>
      <c r="AT298" s="212" t="s">
        <v>271</v>
      </c>
      <c r="AU298" s="212" t="s">
        <v>87</v>
      </c>
      <c r="AY298" s="17" t="s">
        <v>207</v>
      </c>
      <c r="BE298" s="213">
        <f t="shared" si="44"/>
        <v>0</v>
      </c>
      <c r="BF298" s="213">
        <f t="shared" si="45"/>
        <v>0</v>
      </c>
      <c r="BG298" s="213">
        <f t="shared" si="46"/>
        <v>0</v>
      </c>
      <c r="BH298" s="213">
        <f t="shared" si="47"/>
        <v>0</v>
      </c>
      <c r="BI298" s="213">
        <f t="shared" si="48"/>
        <v>0</v>
      </c>
      <c r="BJ298" s="17" t="s">
        <v>87</v>
      </c>
      <c r="BK298" s="213">
        <f t="shared" si="49"/>
        <v>0</v>
      </c>
      <c r="BL298" s="17" t="s">
        <v>496</v>
      </c>
      <c r="BM298" s="212" t="s">
        <v>2243</v>
      </c>
    </row>
    <row r="299" spans="1:65" s="2" customFormat="1" ht="24.15" customHeight="1">
      <c r="A299" s="34"/>
      <c r="B299" s="35"/>
      <c r="C299" s="200" t="s">
        <v>1348</v>
      </c>
      <c r="D299" s="200" t="s">
        <v>209</v>
      </c>
      <c r="E299" s="201" t="s">
        <v>2244</v>
      </c>
      <c r="F299" s="202" t="s">
        <v>2245</v>
      </c>
      <c r="G299" s="203" t="s">
        <v>325</v>
      </c>
      <c r="H299" s="204">
        <v>650</v>
      </c>
      <c r="I299" s="205"/>
      <c r="J299" s="206">
        <f t="shared" si="40"/>
        <v>0</v>
      </c>
      <c r="K299" s="207"/>
      <c r="L299" s="39"/>
      <c r="M299" s="208" t="s">
        <v>1</v>
      </c>
      <c r="N299" s="209" t="s">
        <v>40</v>
      </c>
      <c r="O299" s="75"/>
      <c r="P299" s="210">
        <f t="shared" si="41"/>
        <v>0</v>
      </c>
      <c r="Q299" s="210">
        <v>0</v>
      </c>
      <c r="R299" s="210">
        <f t="shared" si="42"/>
        <v>0</v>
      </c>
      <c r="S299" s="210">
        <v>0</v>
      </c>
      <c r="T299" s="211">
        <f t="shared" si="43"/>
        <v>0</v>
      </c>
      <c r="U299" s="34"/>
      <c r="V299" s="34"/>
      <c r="W299" s="34"/>
      <c r="X299" s="34"/>
      <c r="Y299" s="34"/>
      <c r="Z299" s="34"/>
      <c r="AA299" s="34"/>
      <c r="AB299" s="34"/>
      <c r="AC299" s="34"/>
      <c r="AD299" s="34"/>
      <c r="AE299" s="34"/>
      <c r="AR299" s="212" t="s">
        <v>496</v>
      </c>
      <c r="AT299" s="212" t="s">
        <v>209</v>
      </c>
      <c r="AU299" s="212" t="s">
        <v>87</v>
      </c>
      <c r="AY299" s="17" t="s">
        <v>207</v>
      </c>
      <c r="BE299" s="213">
        <f t="shared" si="44"/>
        <v>0</v>
      </c>
      <c r="BF299" s="213">
        <f t="shared" si="45"/>
        <v>0</v>
      </c>
      <c r="BG299" s="213">
        <f t="shared" si="46"/>
        <v>0</v>
      </c>
      <c r="BH299" s="213">
        <f t="shared" si="47"/>
        <v>0</v>
      </c>
      <c r="BI299" s="213">
        <f t="shared" si="48"/>
        <v>0</v>
      </c>
      <c r="BJ299" s="17" t="s">
        <v>87</v>
      </c>
      <c r="BK299" s="213">
        <f t="shared" si="49"/>
        <v>0</v>
      </c>
      <c r="BL299" s="17" t="s">
        <v>496</v>
      </c>
      <c r="BM299" s="212" t="s">
        <v>2246</v>
      </c>
    </row>
    <row r="300" spans="1:65" s="2" customFormat="1" ht="16.5" customHeight="1">
      <c r="A300" s="34"/>
      <c r="B300" s="35"/>
      <c r="C300" s="237" t="s">
        <v>2247</v>
      </c>
      <c r="D300" s="237" t="s">
        <v>271</v>
      </c>
      <c r="E300" s="238" t="s">
        <v>2248</v>
      </c>
      <c r="F300" s="239" t="s">
        <v>2249</v>
      </c>
      <c r="G300" s="240" t="s">
        <v>325</v>
      </c>
      <c r="H300" s="241">
        <v>650</v>
      </c>
      <c r="I300" s="242"/>
      <c r="J300" s="243">
        <f t="shared" si="40"/>
        <v>0</v>
      </c>
      <c r="K300" s="244"/>
      <c r="L300" s="245"/>
      <c r="M300" s="246" t="s">
        <v>1</v>
      </c>
      <c r="N300" s="247" t="s">
        <v>40</v>
      </c>
      <c r="O300" s="75"/>
      <c r="P300" s="210">
        <f t="shared" si="41"/>
        <v>0</v>
      </c>
      <c r="Q300" s="210">
        <v>0</v>
      </c>
      <c r="R300" s="210">
        <f t="shared" si="42"/>
        <v>0</v>
      </c>
      <c r="S300" s="210">
        <v>0</v>
      </c>
      <c r="T300" s="211">
        <f t="shared" si="43"/>
        <v>0</v>
      </c>
      <c r="U300" s="34"/>
      <c r="V300" s="34"/>
      <c r="W300" s="34"/>
      <c r="X300" s="34"/>
      <c r="Y300" s="34"/>
      <c r="Z300" s="34"/>
      <c r="AA300" s="34"/>
      <c r="AB300" s="34"/>
      <c r="AC300" s="34"/>
      <c r="AD300" s="34"/>
      <c r="AE300" s="34"/>
      <c r="AR300" s="212" t="s">
        <v>1920</v>
      </c>
      <c r="AT300" s="212" t="s">
        <v>271</v>
      </c>
      <c r="AU300" s="212" t="s">
        <v>87</v>
      </c>
      <c r="AY300" s="17" t="s">
        <v>207</v>
      </c>
      <c r="BE300" s="213">
        <f t="shared" si="44"/>
        <v>0</v>
      </c>
      <c r="BF300" s="213">
        <f t="shared" si="45"/>
        <v>0</v>
      </c>
      <c r="BG300" s="213">
        <f t="shared" si="46"/>
        <v>0</v>
      </c>
      <c r="BH300" s="213">
        <f t="shared" si="47"/>
        <v>0</v>
      </c>
      <c r="BI300" s="213">
        <f t="shared" si="48"/>
        <v>0</v>
      </c>
      <c r="BJ300" s="17" t="s">
        <v>87</v>
      </c>
      <c r="BK300" s="213">
        <f t="shared" si="49"/>
        <v>0</v>
      </c>
      <c r="BL300" s="17" t="s">
        <v>496</v>
      </c>
      <c r="BM300" s="212" t="s">
        <v>2250</v>
      </c>
    </row>
    <row r="301" spans="1:65" s="2" customFormat="1" ht="21.75" customHeight="1">
      <c r="A301" s="34"/>
      <c r="B301" s="35"/>
      <c r="C301" s="200" t="s">
        <v>1351</v>
      </c>
      <c r="D301" s="200" t="s">
        <v>209</v>
      </c>
      <c r="E301" s="201" t="s">
        <v>2251</v>
      </c>
      <c r="F301" s="202" t="s">
        <v>2252</v>
      </c>
      <c r="G301" s="203" t="s">
        <v>325</v>
      </c>
      <c r="H301" s="204">
        <v>1750</v>
      </c>
      <c r="I301" s="205"/>
      <c r="J301" s="206">
        <f t="shared" si="40"/>
        <v>0</v>
      </c>
      <c r="K301" s="207"/>
      <c r="L301" s="39"/>
      <c r="M301" s="208" t="s">
        <v>1</v>
      </c>
      <c r="N301" s="209" t="s">
        <v>40</v>
      </c>
      <c r="O301" s="75"/>
      <c r="P301" s="210">
        <f t="shared" si="41"/>
        <v>0</v>
      </c>
      <c r="Q301" s="210">
        <v>0</v>
      </c>
      <c r="R301" s="210">
        <f t="shared" si="42"/>
        <v>0</v>
      </c>
      <c r="S301" s="210">
        <v>0</v>
      </c>
      <c r="T301" s="211">
        <f t="shared" si="43"/>
        <v>0</v>
      </c>
      <c r="U301" s="34"/>
      <c r="V301" s="34"/>
      <c r="W301" s="34"/>
      <c r="X301" s="34"/>
      <c r="Y301" s="34"/>
      <c r="Z301" s="34"/>
      <c r="AA301" s="34"/>
      <c r="AB301" s="34"/>
      <c r="AC301" s="34"/>
      <c r="AD301" s="34"/>
      <c r="AE301" s="34"/>
      <c r="AR301" s="212" t="s">
        <v>496</v>
      </c>
      <c r="AT301" s="212" t="s">
        <v>209</v>
      </c>
      <c r="AU301" s="212" t="s">
        <v>87</v>
      </c>
      <c r="AY301" s="17" t="s">
        <v>207</v>
      </c>
      <c r="BE301" s="213">
        <f t="shared" si="44"/>
        <v>0</v>
      </c>
      <c r="BF301" s="213">
        <f t="shared" si="45"/>
        <v>0</v>
      </c>
      <c r="BG301" s="213">
        <f t="shared" si="46"/>
        <v>0</v>
      </c>
      <c r="BH301" s="213">
        <f t="shared" si="47"/>
        <v>0</v>
      </c>
      <c r="BI301" s="213">
        <f t="shared" si="48"/>
        <v>0</v>
      </c>
      <c r="BJ301" s="17" t="s">
        <v>87</v>
      </c>
      <c r="BK301" s="213">
        <f t="shared" si="49"/>
        <v>0</v>
      </c>
      <c r="BL301" s="17" t="s">
        <v>496</v>
      </c>
      <c r="BM301" s="212" t="s">
        <v>2253</v>
      </c>
    </row>
    <row r="302" spans="1:65" s="12" customFormat="1" ht="22.8" customHeight="1">
      <c r="B302" s="184"/>
      <c r="C302" s="185"/>
      <c r="D302" s="186" t="s">
        <v>73</v>
      </c>
      <c r="E302" s="198" t="s">
        <v>2254</v>
      </c>
      <c r="F302" s="198" t="s">
        <v>2255</v>
      </c>
      <c r="G302" s="185"/>
      <c r="H302" s="185"/>
      <c r="I302" s="188"/>
      <c r="J302" s="199">
        <f>BK302</f>
        <v>0</v>
      </c>
      <c r="K302" s="185"/>
      <c r="L302" s="190"/>
      <c r="M302" s="191"/>
      <c r="N302" s="192"/>
      <c r="O302" s="192"/>
      <c r="P302" s="193">
        <f>SUM(P303:P342)</f>
        <v>0</v>
      </c>
      <c r="Q302" s="192"/>
      <c r="R302" s="193">
        <f>SUM(R303:R342)</f>
        <v>0</v>
      </c>
      <c r="S302" s="192"/>
      <c r="T302" s="194">
        <f>SUM(T303:T342)</f>
        <v>0</v>
      </c>
      <c r="AR302" s="195" t="s">
        <v>94</v>
      </c>
      <c r="AT302" s="196" t="s">
        <v>73</v>
      </c>
      <c r="AU302" s="196" t="s">
        <v>81</v>
      </c>
      <c r="AY302" s="195" t="s">
        <v>207</v>
      </c>
      <c r="BK302" s="197">
        <f>SUM(BK303:BK342)</f>
        <v>0</v>
      </c>
    </row>
    <row r="303" spans="1:65" s="2" customFormat="1" ht="16.5" customHeight="1">
      <c r="A303" s="34"/>
      <c r="B303" s="35"/>
      <c r="C303" s="200" t="s">
        <v>2256</v>
      </c>
      <c r="D303" s="200" t="s">
        <v>209</v>
      </c>
      <c r="E303" s="201" t="s">
        <v>356</v>
      </c>
      <c r="F303" s="202" t="s">
        <v>2257</v>
      </c>
      <c r="G303" s="203" t="s">
        <v>2258</v>
      </c>
      <c r="H303" s="204">
        <v>0.88</v>
      </c>
      <c r="I303" s="205"/>
      <c r="J303" s="206">
        <f t="shared" ref="J303:J342" si="50">ROUND(I303*H303,2)</f>
        <v>0</v>
      </c>
      <c r="K303" s="207"/>
      <c r="L303" s="39"/>
      <c r="M303" s="208" t="s">
        <v>1</v>
      </c>
      <c r="N303" s="209" t="s">
        <v>40</v>
      </c>
      <c r="O303" s="75"/>
      <c r="P303" s="210">
        <f t="shared" ref="P303:P342" si="51">O303*H303</f>
        <v>0</v>
      </c>
      <c r="Q303" s="210">
        <v>0</v>
      </c>
      <c r="R303" s="210">
        <f t="shared" ref="R303:R342" si="52">Q303*H303</f>
        <v>0</v>
      </c>
      <c r="S303" s="210">
        <v>0</v>
      </c>
      <c r="T303" s="211">
        <f t="shared" ref="T303:T342" si="53">S303*H303</f>
        <v>0</v>
      </c>
      <c r="U303" s="34"/>
      <c r="V303" s="34"/>
      <c r="W303" s="34"/>
      <c r="X303" s="34"/>
      <c r="Y303" s="34"/>
      <c r="Z303" s="34"/>
      <c r="AA303" s="34"/>
      <c r="AB303" s="34"/>
      <c r="AC303" s="34"/>
      <c r="AD303" s="34"/>
      <c r="AE303" s="34"/>
      <c r="AR303" s="212" t="s">
        <v>496</v>
      </c>
      <c r="AT303" s="212" t="s">
        <v>209</v>
      </c>
      <c r="AU303" s="212" t="s">
        <v>87</v>
      </c>
      <c r="AY303" s="17" t="s">
        <v>207</v>
      </c>
      <c r="BE303" s="213">
        <f t="shared" ref="BE303:BE342" si="54">IF(N303="základná",J303,0)</f>
        <v>0</v>
      </c>
      <c r="BF303" s="213">
        <f t="shared" ref="BF303:BF342" si="55">IF(N303="znížená",J303,0)</f>
        <v>0</v>
      </c>
      <c r="BG303" s="213">
        <f t="shared" ref="BG303:BG342" si="56">IF(N303="zákl. prenesená",J303,0)</f>
        <v>0</v>
      </c>
      <c r="BH303" s="213">
        <f t="shared" ref="BH303:BH342" si="57">IF(N303="zníž. prenesená",J303,0)</f>
        <v>0</v>
      </c>
      <c r="BI303" s="213">
        <f t="shared" ref="BI303:BI342" si="58">IF(N303="nulová",J303,0)</f>
        <v>0</v>
      </c>
      <c r="BJ303" s="17" t="s">
        <v>87</v>
      </c>
      <c r="BK303" s="213">
        <f t="shared" ref="BK303:BK342" si="59">ROUND(I303*H303,2)</f>
        <v>0</v>
      </c>
      <c r="BL303" s="17" t="s">
        <v>496</v>
      </c>
      <c r="BM303" s="212" t="s">
        <v>2259</v>
      </c>
    </row>
    <row r="304" spans="1:65" s="2" customFormat="1" ht="16.5" customHeight="1">
      <c r="A304" s="34"/>
      <c r="B304" s="35"/>
      <c r="C304" s="237" t="s">
        <v>1356</v>
      </c>
      <c r="D304" s="237" t="s">
        <v>271</v>
      </c>
      <c r="E304" s="238" t="s">
        <v>2260</v>
      </c>
      <c r="F304" s="239" t="s">
        <v>2261</v>
      </c>
      <c r="G304" s="240" t="s">
        <v>268</v>
      </c>
      <c r="H304" s="241">
        <v>880</v>
      </c>
      <c r="I304" s="242"/>
      <c r="J304" s="243">
        <f t="shared" si="50"/>
        <v>0</v>
      </c>
      <c r="K304" s="244"/>
      <c r="L304" s="245"/>
      <c r="M304" s="246" t="s">
        <v>1</v>
      </c>
      <c r="N304" s="247" t="s">
        <v>40</v>
      </c>
      <c r="O304" s="75"/>
      <c r="P304" s="210">
        <f t="shared" si="51"/>
        <v>0</v>
      </c>
      <c r="Q304" s="210">
        <v>0</v>
      </c>
      <c r="R304" s="210">
        <f t="shared" si="52"/>
        <v>0</v>
      </c>
      <c r="S304" s="210">
        <v>0</v>
      </c>
      <c r="T304" s="211">
        <f t="shared" si="53"/>
        <v>0</v>
      </c>
      <c r="U304" s="34"/>
      <c r="V304" s="34"/>
      <c r="W304" s="34"/>
      <c r="X304" s="34"/>
      <c r="Y304" s="34"/>
      <c r="Z304" s="34"/>
      <c r="AA304" s="34"/>
      <c r="AB304" s="34"/>
      <c r="AC304" s="34"/>
      <c r="AD304" s="34"/>
      <c r="AE304" s="34"/>
      <c r="AR304" s="212" t="s">
        <v>1920</v>
      </c>
      <c r="AT304" s="212" t="s">
        <v>271</v>
      </c>
      <c r="AU304" s="212" t="s">
        <v>87</v>
      </c>
      <c r="AY304" s="17" t="s">
        <v>207</v>
      </c>
      <c r="BE304" s="213">
        <f t="shared" si="54"/>
        <v>0</v>
      </c>
      <c r="BF304" s="213">
        <f t="shared" si="55"/>
        <v>0</v>
      </c>
      <c r="BG304" s="213">
        <f t="shared" si="56"/>
        <v>0</v>
      </c>
      <c r="BH304" s="213">
        <f t="shared" si="57"/>
        <v>0</v>
      </c>
      <c r="BI304" s="213">
        <f t="shared" si="58"/>
        <v>0</v>
      </c>
      <c r="BJ304" s="17" t="s">
        <v>87</v>
      </c>
      <c r="BK304" s="213">
        <f t="shared" si="59"/>
        <v>0</v>
      </c>
      <c r="BL304" s="17" t="s">
        <v>496</v>
      </c>
      <c r="BM304" s="212" t="s">
        <v>2262</v>
      </c>
    </row>
    <row r="305" spans="1:65" s="2" customFormat="1" ht="24.15" customHeight="1">
      <c r="A305" s="34"/>
      <c r="B305" s="35"/>
      <c r="C305" s="237" t="s">
        <v>2263</v>
      </c>
      <c r="D305" s="237" t="s">
        <v>271</v>
      </c>
      <c r="E305" s="238" t="s">
        <v>2264</v>
      </c>
      <c r="F305" s="239" t="s">
        <v>2265</v>
      </c>
      <c r="G305" s="240" t="s">
        <v>618</v>
      </c>
      <c r="H305" s="241">
        <v>22</v>
      </c>
      <c r="I305" s="242"/>
      <c r="J305" s="243">
        <f t="shared" si="50"/>
        <v>0</v>
      </c>
      <c r="K305" s="244"/>
      <c r="L305" s="245"/>
      <c r="M305" s="246" t="s">
        <v>1</v>
      </c>
      <c r="N305" s="247" t="s">
        <v>40</v>
      </c>
      <c r="O305" s="75"/>
      <c r="P305" s="210">
        <f t="shared" si="51"/>
        <v>0</v>
      </c>
      <c r="Q305" s="210">
        <v>0</v>
      </c>
      <c r="R305" s="210">
        <f t="shared" si="52"/>
        <v>0</v>
      </c>
      <c r="S305" s="210">
        <v>0</v>
      </c>
      <c r="T305" s="211">
        <f t="shared" si="53"/>
        <v>0</v>
      </c>
      <c r="U305" s="34"/>
      <c r="V305" s="34"/>
      <c r="W305" s="34"/>
      <c r="X305" s="34"/>
      <c r="Y305" s="34"/>
      <c r="Z305" s="34"/>
      <c r="AA305" s="34"/>
      <c r="AB305" s="34"/>
      <c r="AC305" s="34"/>
      <c r="AD305" s="34"/>
      <c r="AE305" s="34"/>
      <c r="AR305" s="212" t="s">
        <v>1920</v>
      </c>
      <c r="AT305" s="212" t="s">
        <v>271</v>
      </c>
      <c r="AU305" s="212" t="s">
        <v>87</v>
      </c>
      <c r="AY305" s="17" t="s">
        <v>207</v>
      </c>
      <c r="BE305" s="213">
        <f t="shared" si="54"/>
        <v>0</v>
      </c>
      <c r="BF305" s="213">
        <f t="shared" si="55"/>
        <v>0</v>
      </c>
      <c r="BG305" s="213">
        <f t="shared" si="56"/>
        <v>0</v>
      </c>
      <c r="BH305" s="213">
        <f t="shared" si="57"/>
        <v>0</v>
      </c>
      <c r="BI305" s="213">
        <f t="shared" si="58"/>
        <v>0</v>
      </c>
      <c r="BJ305" s="17" t="s">
        <v>87</v>
      </c>
      <c r="BK305" s="213">
        <f t="shared" si="59"/>
        <v>0</v>
      </c>
      <c r="BL305" s="17" t="s">
        <v>496</v>
      </c>
      <c r="BM305" s="212" t="s">
        <v>2266</v>
      </c>
    </row>
    <row r="306" spans="1:65" s="2" customFormat="1" ht="24.15" customHeight="1">
      <c r="A306" s="34"/>
      <c r="B306" s="35"/>
      <c r="C306" s="200" t="s">
        <v>1359</v>
      </c>
      <c r="D306" s="200" t="s">
        <v>209</v>
      </c>
      <c r="E306" s="201" t="s">
        <v>2267</v>
      </c>
      <c r="F306" s="202" t="s">
        <v>2268</v>
      </c>
      <c r="G306" s="203" t="s">
        <v>212</v>
      </c>
      <c r="H306" s="204">
        <v>10</v>
      </c>
      <c r="I306" s="205"/>
      <c r="J306" s="206">
        <f t="shared" si="50"/>
        <v>0</v>
      </c>
      <c r="K306" s="207"/>
      <c r="L306" s="39"/>
      <c r="M306" s="208" t="s">
        <v>1</v>
      </c>
      <c r="N306" s="209" t="s">
        <v>40</v>
      </c>
      <c r="O306" s="75"/>
      <c r="P306" s="210">
        <f t="shared" si="51"/>
        <v>0</v>
      </c>
      <c r="Q306" s="210">
        <v>0</v>
      </c>
      <c r="R306" s="210">
        <f t="shared" si="52"/>
        <v>0</v>
      </c>
      <c r="S306" s="210">
        <v>0</v>
      </c>
      <c r="T306" s="211">
        <f t="shared" si="53"/>
        <v>0</v>
      </c>
      <c r="U306" s="34"/>
      <c r="V306" s="34"/>
      <c r="W306" s="34"/>
      <c r="X306" s="34"/>
      <c r="Y306" s="34"/>
      <c r="Z306" s="34"/>
      <c r="AA306" s="34"/>
      <c r="AB306" s="34"/>
      <c r="AC306" s="34"/>
      <c r="AD306" s="34"/>
      <c r="AE306" s="34"/>
      <c r="AR306" s="212" t="s">
        <v>496</v>
      </c>
      <c r="AT306" s="212" t="s">
        <v>209</v>
      </c>
      <c r="AU306" s="212" t="s">
        <v>87</v>
      </c>
      <c r="AY306" s="17" t="s">
        <v>207</v>
      </c>
      <c r="BE306" s="213">
        <f t="shared" si="54"/>
        <v>0</v>
      </c>
      <c r="BF306" s="213">
        <f t="shared" si="55"/>
        <v>0</v>
      </c>
      <c r="BG306" s="213">
        <f t="shared" si="56"/>
        <v>0</v>
      </c>
      <c r="BH306" s="213">
        <f t="shared" si="57"/>
        <v>0</v>
      </c>
      <c r="BI306" s="213">
        <f t="shared" si="58"/>
        <v>0</v>
      </c>
      <c r="BJ306" s="17" t="s">
        <v>87</v>
      </c>
      <c r="BK306" s="213">
        <f t="shared" si="59"/>
        <v>0</v>
      </c>
      <c r="BL306" s="17" t="s">
        <v>496</v>
      </c>
      <c r="BM306" s="212" t="s">
        <v>2269</v>
      </c>
    </row>
    <row r="307" spans="1:65" s="2" customFormat="1" ht="24.15" customHeight="1">
      <c r="A307" s="34"/>
      <c r="B307" s="35"/>
      <c r="C307" s="200" t="s">
        <v>2270</v>
      </c>
      <c r="D307" s="200" t="s">
        <v>209</v>
      </c>
      <c r="E307" s="201" t="s">
        <v>2271</v>
      </c>
      <c r="F307" s="202" t="s">
        <v>2272</v>
      </c>
      <c r="G307" s="203" t="s">
        <v>325</v>
      </c>
      <c r="H307" s="204">
        <v>75</v>
      </c>
      <c r="I307" s="205"/>
      <c r="J307" s="206">
        <f t="shared" si="50"/>
        <v>0</v>
      </c>
      <c r="K307" s="207"/>
      <c r="L307" s="39"/>
      <c r="M307" s="208" t="s">
        <v>1</v>
      </c>
      <c r="N307" s="209" t="s">
        <v>40</v>
      </c>
      <c r="O307" s="75"/>
      <c r="P307" s="210">
        <f t="shared" si="51"/>
        <v>0</v>
      </c>
      <c r="Q307" s="210">
        <v>0</v>
      </c>
      <c r="R307" s="210">
        <f t="shared" si="52"/>
        <v>0</v>
      </c>
      <c r="S307" s="210">
        <v>0</v>
      </c>
      <c r="T307" s="211">
        <f t="shared" si="53"/>
        <v>0</v>
      </c>
      <c r="U307" s="34"/>
      <c r="V307" s="34"/>
      <c r="W307" s="34"/>
      <c r="X307" s="34"/>
      <c r="Y307" s="34"/>
      <c r="Z307" s="34"/>
      <c r="AA307" s="34"/>
      <c r="AB307" s="34"/>
      <c r="AC307" s="34"/>
      <c r="AD307" s="34"/>
      <c r="AE307" s="34"/>
      <c r="AR307" s="212" t="s">
        <v>496</v>
      </c>
      <c r="AT307" s="212" t="s">
        <v>209</v>
      </c>
      <c r="AU307" s="212" t="s">
        <v>87</v>
      </c>
      <c r="AY307" s="17" t="s">
        <v>207</v>
      </c>
      <c r="BE307" s="213">
        <f t="shared" si="54"/>
        <v>0</v>
      </c>
      <c r="BF307" s="213">
        <f t="shared" si="55"/>
        <v>0</v>
      </c>
      <c r="BG307" s="213">
        <f t="shared" si="56"/>
        <v>0</v>
      </c>
      <c r="BH307" s="213">
        <f t="shared" si="57"/>
        <v>0</v>
      </c>
      <c r="BI307" s="213">
        <f t="shared" si="58"/>
        <v>0</v>
      </c>
      <c r="BJ307" s="17" t="s">
        <v>87</v>
      </c>
      <c r="BK307" s="213">
        <f t="shared" si="59"/>
        <v>0</v>
      </c>
      <c r="BL307" s="17" t="s">
        <v>496</v>
      </c>
      <c r="BM307" s="212" t="s">
        <v>2273</v>
      </c>
    </row>
    <row r="308" spans="1:65" s="2" customFormat="1" ht="24.15" customHeight="1">
      <c r="A308" s="34"/>
      <c r="B308" s="35"/>
      <c r="C308" s="200" t="s">
        <v>1363</v>
      </c>
      <c r="D308" s="200" t="s">
        <v>209</v>
      </c>
      <c r="E308" s="201" t="s">
        <v>2274</v>
      </c>
      <c r="F308" s="202" t="s">
        <v>2275</v>
      </c>
      <c r="G308" s="203" t="s">
        <v>325</v>
      </c>
      <c r="H308" s="204">
        <v>340</v>
      </c>
      <c r="I308" s="205"/>
      <c r="J308" s="206">
        <f t="shared" si="50"/>
        <v>0</v>
      </c>
      <c r="K308" s="207"/>
      <c r="L308" s="39"/>
      <c r="M308" s="208" t="s">
        <v>1</v>
      </c>
      <c r="N308" s="209" t="s">
        <v>40</v>
      </c>
      <c r="O308" s="75"/>
      <c r="P308" s="210">
        <f t="shared" si="51"/>
        <v>0</v>
      </c>
      <c r="Q308" s="210">
        <v>0</v>
      </c>
      <c r="R308" s="210">
        <f t="shared" si="52"/>
        <v>0</v>
      </c>
      <c r="S308" s="210">
        <v>0</v>
      </c>
      <c r="T308" s="211">
        <f t="shared" si="53"/>
        <v>0</v>
      </c>
      <c r="U308" s="34"/>
      <c r="V308" s="34"/>
      <c r="W308" s="34"/>
      <c r="X308" s="34"/>
      <c r="Y308" s="34"/>
      <c r="Z308" s="34"/>
      <c r="AA308" s="34"/>
      <c r="AB308" s="34"/>
      <c r="AC308" s="34"/>
      <c r="AD308" s="34"/>
      <c r="AE308" s="34"/>
      <c r="AR308" s="212" t="s">
        <v>496</v>
      </c>
      <c r="AT308" s="212" t="s">
        <v>209</v>
      </c>
      <c r="AU308" s="212" t="s">
        <v>87</v>
      </c>
      <c r="AY308" s="17" t="s">
        <v>207</v>
      </c>
      <c r="BE308" s="213">
        <f t="shared" si="54"/>
        <v>0</v>
      </c>
      <c r="BF308" s="213">
        <f t="shared" si="55"/>
        <v>0</v>
      </c>
      <c r="BG308" s="213">
        <f t="shared" si="56"/>
        <v>0</v>
      </c>
      <c r="BH308" s="213">
        <f t="shared" si="57"/>
        <v>0</v>
      </c>
      <c r="BI308" s="213">
        <f t="shared" si="58"/>
        <v>0</v>
      </c>
      <c r="BJ308" s="17" t="s">
        <v>87</v>
      </c>
      <c r="BK308" s="213">
        <f t="shared" si="59"/>
        <v>0</v>
      </c>
      <c r="BL308" s="17" t="s">
        <v>496</v>
      </c>
      <c r="BM308" s="212" t="s">
        <v>2276</v>
      </c>
    </row>
    <row r="309" spans="1:65" s="2" customFormat="1" ht="24.15" customHeight="1">
      <c r="A309" s="34"/>
      <c r="B309" s="35"/>
      <c r="C309" s="200" t="s">
        <v>2277</v>
      </c>
      <c r="D309" s="200" t="s">
        <v>209</v>
      </c>
      <c r="E309" s="201" t="s">
        <v>2278</v>
      </c>
      <c r="F309" s="202" t="s">
        <v>2279</v>
      </c>
      <c r="G309" s="203" t="s">
        <v>325</v>
      </c>
      <c r="H309" s="204">
        <v>65</v>
      </c>
      <c r="I309" s="205"/>
      <c r="J309" s="206">
        <f t="shared" si="50"/>
        <v>0</v>
      </c>
      <c r="K309" s="207"/>
      <c r="L309" s="39"/>
      <c r="M309" s="208" t="s">
        <v>1</v>
      </c>
      <c r="N309" s="209" t="s">
        <v>40</v>
      </c>
      <c r="O309" s="75"/>
      <c r="P309" s="210">
        <f t="shared" si="51"/>
        <v>0</v>
      </c>
      <c r="Q309" s="210">
        <v>0</v>
      </c>
      <c r="R309" s="210">
        <f t="shared" si="52"/>
        <v>0</v>
      </c>
      <c r="S309" s="210">
        <v>0</v>
      </c>
      <c r="T309" s="211">
        <f t="shared" si="53"/>
        <v>0</v>
      </c>
      <c r="U309" s="34"/>
      <c r="V309" s="34"/>
      <c r="W309" s="34"/>
      <c r="X309" s="34"/>
      <c r="Y309" s="34"/>
      <c r="Z309" s="34"/>
      <c r="AA309" s="34"/>
      <c r="AB309" s="34"/>
      <c r="AC309" s="34"/>
      <c r="AD309" s="34"/>
      <c r="AE309" s="34"/>
      <c r="AR309" s="212" t="s">
        <v>496</v>
      </c>
      <c r="AT309" s="212" t="s">
        <v>209</v>
      </c>
      <c r="AU309" s="212" t="s">
        <v>87</v>
      </c>
      <c r="AY309" s="17" t="s">
        <v>207</v>
      </c>
      <c r="BE309" s="213">
        <f t="shared" si="54"/>
        <v>0</v>
      </c>
      <c r="BF309" s="213">
        <f t="shared" si="55"/>
        <v>0</v>
      </c>
      <c r="BG309" s="213">
        <f t="shared" si="56"/>
        <v>0</v>
      </c>
      <c r="BH309" s="213">
        <f t="shared" si="57"/>
        <v>0</v>
      </c>
      <c r="BI309" s="213">
        <f t="shared" si="58"/>
        <v>0</v>
      </c>
      <c r="BJ309" s="17" t="s">
        <v>87</v>
      </c>
      <c r="BK309" s="213">
        <f t="shared" si="59"/>
        <v>0</v>
      </c>
      <c r="BL309" s="17" t="s">
        <v>496</v>
      </c>
      <c r="BM309" s="212" t="s">
        <v>2280</v>
      </c>
    </row>
    <row r="310" spans="1:65" s="2" customFormat="1" ht="24.15" customHeight="1">
      <c r="A310" s="34"/>
      <c r="B310" s="35"/>
      <c r="C310" s="200" t="s">
        <v>1366</v>
      </c>
      <c r="D310" s="200" t="s">
        <v>209</v>
      </c>
      <c r="E310" s="201" t="s">
        <v>2281</v>
      </c>
      <c r="F310" s="202" t="s">
        <v>2282</v>
      </c>
      <c r="G310" s="203" t="s">
        <v>325</v>
      </c>
      <c r="H310" s="204">
        <v>325</v>
      </c>
      <c r="I310" s="205"/>
      <c r="J310" s="206">
        <f t="shared" si="50"/>
        <v>0</v>
      </c>
      <c r="K310" s="207"/>
      <c r="L310" s="39"/>
      <c r="M310" s="208" t="s">
        <v>1</v>
      </c>
      <c r="N310" s="209" t="s">
        <v>40</v>
      </c>
      <c r="O310" s="75"/>
      <c r="P310" s="210">
        <f t="shared" si="51"/>
        <v>0</v>
      </c>
      <c r="Q310" s="210">
        <v>0</v>
      </c>
      <c r="R310" s="210">
        <f t="shared" si="52"/>
        <v>0</v>
      </c>
      <c r="S310" s="210">
        <v>0</v>
      </c>
      <c r="T310" s="211">
        <f t="shared" si="53"/>
        <v>0</v>
      </c>
      <c r="U310" s="34"/>
      <c r="V310" s="34"/>
      <c r="W310" s="34"/>
      <c r="X310" s="34"/>
      <c r="Y310" s="34"/>
      <c r="Z310" s="34"/>
      <c r="AA310" s="34"/>
      <c r="AB310" s="34"/>
      <c r="AC310" s="34"/>
      <c r="AD310" s="34"/>
      <c r="AE310" s="34"/>
      <c r="AR310" s="212" t="s">
        <v>496</v>
      </c>
      <c r="AT310" s="212" t="s">
        <v>209</v>
      </c>
      <c r="AU310" s="212" t="s">
        <v>87</v>
      </c>
      <c r="AY310" s="17" t="s">
        <v>207</v>
      </c>
      <c r="BE310" s="213">
        <f t="shared" si="54"/>
        <v>0</v>
      </c>
      <c r="BF310" s="213">
        <f t="shared" si="55"/>
        <v>0</v>
      </c>
      <c r="BG310" s="213">
        <f t="shared" si="56"/>
        <v>0</v>
      </c>
      <c r="BH310" s="213">
        <f t="shared" si="57"/>
        <v>0</v>
      </c>
      <c r="BI310" s="213">
        <f t="shared" si="58"/>
        <v>0</v>
      </c>
      <c r="BJ310" s="17" t="s">
        <v>87</v>
      </c>
      <c r="BK310" s="213">
        <f t="shared" si="59"/>
        <v>0</v>
      </c>
      <c r="BL310" s="17" t="s">
        <v>496</v>
      </c>
      <c r="BM310" s="212" t="s">
        <v>2283</v>
      </c>
    </row>
    <row r="311" spans="1:65" s="2" customFormat="1" ht="24.15" customHeight="1">
      <c r="A311" s="34"/>
      <c r="B311" s="35"/>
      <c r="C311" s="200" t="s">
        <v>2284</v>
      </c>
      <c r="D311" s="200" t="s">
        <v>209</v>
      </c>
      <c r="E311" s="201" t="s">
        <v>2285</v>
      </c>
      <c r="F311" s="202" t="s">
        <v>2286</v>
      </c>
      <c r="G311" s="203" t="s">
        <v>325</v>
      </c>
      <c r="H311" s="204">
        <v>45</v>
      </c>
      <c r="I311" s="205"/>
      <c r="J311" s="206">
        <f t="shared" si="50"/>
        <v>0</v>
      </c>
      <c r="K311" s="207"/>
      <c r="L311" s="39"/>
      <c r="M311" s="208" t="s">
        <v>1</v>
      </c>
      <c r="N311" s="209" t="s">
        <v>40</v>
      </c>
      <c r="O311" s="75"/>
      <c r="P311" s="210">
        <f t="shared" si="51"/>
        <v>0</v>
      </c>
      <c r="Q311" s="210">
        <v>0</v>
      </c>
      <c r="R311" s="210">
        <f t="shared" si="52"/>
        <v>0</v>
      </c>
      <c r="S311" s="210">
        <v>0</v>
      </c>
      <c r="T311" s="211">
        <f t="shared" si="53"/>
        <v>0</v>
      </c>
      <c r="U311" s="34"/>
      <c r="V311" s="34"/>
      <c r="W311" s="34"/>
      <c r="X311" s="34"/>
      <c r="Y311" s="34"/>
      <c r="Z311" s="34"/>
      <c r="AA311" s="34"/>
      <c r="AB311" s="34"/>
      <c r="AC311" s="34"/>
      <c r="AD311" s="34"/>
      <c r="AE311" s="34"/>
      <c r="AR311" s="212" t="s">
        <v>496</v>
      </c>
      <c r="AT311" s="212" t="s">
        <v>209</v>
      </c>
      <c r="AU311" s="212" t="s">
        <v>87</v>
      </c>
      <c r="AY311" s="17" t="s">
        <v>207</v>
      </c>
      <c r="BE311" s="213">
        <f t="shared" si="54"/>
        <v>0</v>
      </c>
      <c r="BF311" s="213">
        <f t="shared" si="55"/>
        <v>0</v>
      </c>
      <c r="BG311" s="213">
        <f t="shared" si="56"/>
        <v>0</v>
      </c>
      <c r="BH311" s="213">
        <f t="shared" si="57"/>
        <v>0</v>
      </c>
      <c r="BI311" s="213">
        <f t="shared" si="58"/>
        <v>0</v>
      </c>
      <c r="BJ311" s="17" t="s">
        <v>87</v>
      </c>
      <c r="BK311" s="213">
        <f t="shared" si="59"/>
        <v>0</v>
      </c>
      <c r="BL311" s="17" t="s">
        <v>496</v>
      </c>
      <c r="BM311" s="212" t="s">
        <v>2287</v>
      </c>
    </row>
    <row r="312" spans="1:65" s="2" customFormat="1" ht="24.15" customHeight="1">
      <c r="A312" s="34"/>
      <c r="B312" s="35"/>
      <c r="C312" s="200" t="s">
        <v>1370</v>
      </c>
      <c r="D312" s="200" t="s">
        <v>209</v>
      </c>
      <c r="E312" s="201" t="s">
        <v>2288</v>
      </c>
      <c r="F312" s="202" t="s">
        <v>2289</v>
      </c>
      <c r="G312" s="203" t="s">
        <v>325</v>
      </c>
      <c r="H312" s="204">
        <v>10</v>
      </c>
      <c r="I312" s="205"/>
      <c r="J312" s="206">
        <f t="shared" si="50"/>
        <v>0</v>
      </c>
      <c r="K312" s="207"/>
      <c r="L312" s="39"/>
      <c r="M312" s="208" t="s">
        <v>1</v>
      </c>
      <c r="N312" s="209" t="s">
        <v>40</v>
      </c>
      <c r="O312" s="75"/>
      <c r="P312" s="210">
        <f t="shared" si="51"/>
        <v>0</v>
      </c>
      <c r="Q312" s="210">
        <v>0</v>
      </c>
      <c r="R312" s="210">
        <f t="shared" si="52"/>
        <v>0</v>
      </c>
      <c r="S312" s="210">
        <v>0</v>
      </c>
      <c r="T312" s="211">
        <f t="shared" si="53"/>
        <v>0</v>
      </c>
      <c r="U312" s="34"/>
      <c r="V312" s="34"/>
      <c r="W312" s="34"/>
      <c r="X312" s="34"/>
      <c r="Y312" s="34"/>
      <c r="Z312" s="34"/>
      <c r="AA312" s="34"/>
      <c r="AB312" s="34"/>
      <c r="AC312" s="34"/>
      <c r="AD312" s="34"/>
      <c r="AE312" s="34"/>
      <c r="AR312" s="212" t="s">
        <v>496</v>
      </c>
      <c r="AT312" s="212" t="s">
        <v>209</v>
      </c>
      <c r="AU312" s="212" t="s">
        <v>87</v>
      </c>
      <c r="AY312" s="17" t="s">
        <v>207</v>
      </c>
      <c r="BE312" s="213">
        <f t="shared" si="54"/>
        <v>0</v>
      </c>
      <c r="BF312" s="213">
        <f t="shared" si="55"/>
        <v>0</v>
      </c>
      <c r="BG312" s="213">
        <f t="shared" si="56"/>
        <v>0</v>
      </c>
      <c r="BH312" s="213">
        <f t="shared" si="57"/>
        <v>0</v>
      </c>
      <c r="BI312" s="213">
        <f t="shared" si="58"/>
        <v>0</v>
      </c>
      <c r="BJ312" s="17" t="s">
        <v>87</v>
      </c>
      <c r="BK312" s="213">
        <f t="shared" si="59"/>
        <v>0</v>
      </c>
      <c r="BL312" s="17" t="s">
        <v>496</v>
      </c>
      <c r="BM312" s="212" t="s">
        <v>2290</v>
      </c>
    </row>
    <row r="313" spans="1:65" s="2" customFormat="1" ht="24.15" customHeight="1">
      <c r="A313" s="34"/>
      <c r="B313" s="35"/>
      <c r="C313" s="200" t="s">
        <v>2291</v>
      </c>
      <c r="D313" s="200" t="s">
        <v>209</v>
      </c>
      <c r="E313" s="201" t="s">
        <v>2292</v>
      </c>
      <c r="F313" s="202" t="s">
        <v>2293</v>
      </c>
      <c r="G313" s="203" t="s">
        <v>325</v>
      </c>
      <c r="H313" s="204">
        <v>20</v>
      </c>
      <c r="I313" s="205"/>
      <c r="J313" s="206">
        <f t="shared" si="50"/>
        <v>0</v>
      </c>
      <c r="K313" s="207"/>
      <c r="L313" s="39"/>
      <c r="M313" s="208" t="s">
        <v>1</v>
      </c>
      <c r="N313" s="209" t="s">
        <v>40</v>
      </c>
      <c r="O313" s="75"/>
      <c r="P313" s="210">
        <f t="shared" si="51"/>
        <v>0</v>
      </c>
      <c r="Q313" s="210">
        <v>0</v>
      </c>
      <c r="R313" s="210">
        <f t="shared" si="52"/>
        <v>0</v>
      </c>
      <c r="S313" s="210">
        <v>0</v>
      </c>
      <c r="T313" s="211">
        <f t="shared" si="53"/>
        <v>0</v>
      </c>
      <c r="U313" s="34"/>
      <c r="V313" s="34"/>
      <c r="W313" s="34"/>
      <c r="X313" s="34"/>
      <c r="Y313" s="34"/>
      <c r="Z313" s="34"/>
      <c r="AA313" s="34"/>
      <c r="AB313" s="34"/>
      <c r="AC313" s="34"/>
      <c r="AD313" s="34"/>
      <c r="AE313" s="34"/>
      <c r="AR313" s="212" t="s">
        <v>496</v>
      </c>
      <c r="AT313" s="212" t="s">
        <v>209</v>
      </c>
      <c r="AU313" s="212" t="s">
        <v>87</v>
      </c>
      <c r="AY313" s="17" t="s">
        <v>207</v>
      </c>
      <c r="BE313" s="213">
        <f t="shared" si="54"/>
        <v>0</v>
      </c>
      <c r="BF313" s="213">
        <f t="shared" si="55"/>
        <v>0</v>
      </c>
      <c r="BG313" s="213">
        <f t="shared" si="56"/>
        <v>0</v>
      </c>
      <c r="BH313" s="213">
        <f t="shared" si="57"/>
        <v>0</v>
      </c>
      <c r="BI313" s="213">
        <f t="shared" si="58"/>
        <v>0</v>
      </c>
      <c r="BJ313" s="17" t="s">
        <v>87</v>
      </c>
      <c r="BK313" s="213">
        <f t="shared" si="59"/>
        <v>0</v>
      </c>
      <c r="BL313" s="17" t="s">
        <v>496</v>
      </c>
      <c r="BM313" s="212" t="s">
        <v>2294</v>
      </c>
    </row>
    <row r="314" spans="1:65" s="2" customFormat="1" ht="21.75" customHeight="1">
      <c r="A314" s="34"/>
      <c r="B314" s="35"/>
      <c r="C314" s="200" t="s">
        <v>1373</v>
      </c>
      <c r="D314" s="200" t="s">
        <v>209</v>
      </c>
      <c r="E314" s="201" t="s">
        <v>2295</v>
      </c>
      <c r="F314" s="202" t="s">
        <v>2296</v>
      </c>
      <c r="G314" s="203" t="s">
        <v>325</v>
      </c>
      <c r="H314" s="204">
        <v>45</v>
      </c>
      <c r="I314" s="205"/>
      <c r="J314" s="206">
        <f t="shared" si="50"/>
        <v>0</v>
      </c>
      <c r="K314" s="207"/>
      <c r="L314" s="39"/>
      <c r="M314" s="208" t="s">
        <v>1</v>
      </c>
      <c r="N314" s="209" t="s">
        <v>40</v>
      </c>
      <c r="O314" s="75"/>
      <c r="P314" s="210">
        <f t="shared" si="51"/>
        <v>0</v>
      </c>
      <c r="Q314" s="210">
        <v>0</v>
      </c>
      <c r="R314" s="210">
        <f t="shared" si="52"/>
        <v>0</v>
      </c>
      <c r="S314" s="210">
        <v>0</v>
      </c>
      <c r="T314" s="211">
        <f t="shared" si="53"/>
        <v>0</v>
      </c>
      <c r="U314" s="34"/>
      <c r="V314" s="34"/>
      <c r="W314" s="34"/>
      <c r="X314" s="34"/>
      <c r="Y314" s="34"/>
      <c r="Z314" s="34"/>
      <c r="AA314" s="34"/>
      <c r="AB314" s="34"/>
      <c r="AC314" s="34"/>
      <c r="AD314" s="34"/>
      <c r="AE314" s="34"/>
      <c r="AR314" s="212" t="s">
        <v>496</v>
      </c>
      <c r="AT314" s="212" t="s">
        <v>209</v>
      </c>
      <c r="AU314" s="212" t="s">
        <v>87</v>
      </c>
      <c r="AY314" s="17" t="s">
        <v>207</v>
      </c>
      <c r="BE314" s="213">
        <f t="shared" si="54"/>
        <v>0</v>
      </c>
      <c r="BF314" s="213">
        <f t="shared" si="55"/>
        <v>0</v>
      </c>
      <c r="BG314" s="213">
        <f t="shared" si="56"/>
        <v>0</v>
      </c>
      <c r="BH314" s="213">
        <f t="shared" si="57"/>
        <v>0</v>
      </c>
      <c r="BI314" s="213">
        <f t="shared" si="58"/>
        <v>0</v>
      </c>
      <c r="BJ314" s="17" t="s">
        <v>87</v>
      </c>
      <c r="BK314" s="213">
        <f t="shared" si="59"/>
        <v>0</v>
      </c>
      <c r="BL314" s="17" t="s">
        <v>496</v>
      </c>
      <c r="BM314" s="212" t="s">
        <v>2297</v>
      </c>
    </row>
    <row r="315" spans="1:65" s="2" customFormat="1" ht="33" customHeight="1">
      <c r="A315" s="34"/>
      <c r="B315" s="35"/>
      <c r="C315" s="237" t="s">
        <v>2298</v>
      </c>
      <c r="D315" s="237" t="s">
        <v>271</v>
      </c>
      <c r="E315" s="238" t="s">
        <v>2299</v>
      </c>
      <c r="F315" s="239" t="s">
        <v>2300</v>
      </c>
      <c r="G315" s="240" t="s">
        <v>212</v>
      </c>
      <c r="H315" s="241">
        <v>3.96</v>
      </c>
      <c r="I315" s="242"/>
      <c r="J315" s="243">
        <f t="shared" si="50"/>
        <v>0</v>
      </c>
      <c r="K315" s="244"/>
      <c r="L315" s="245"/>
      <c r="M315" s="246" t="s">
        <v>1</v>
      </c>
      <c r="N315" s="247" t="s">
        <v>40</v>
      </c>
      <c r="O315" s="75"/>
      <c r="P315" s="210">
        <f t="shared" si="51"/>
        <v>0</v>
      </c>
      <c r="Q315" s="210">
        <v>0</v>
      </c>
      <c r="R315" s="210">
        <f t="shared" si="52"/>
        <v>0</v>
      </c>
      <c r="S315" s="210">
        <v>0</v>
      </c>
      <c r="T315" s="211">
        <f t="shared" si="53"/>
        <v>0</v>
      </c>
      <c r="U315" s="34"/>
      <c r="V315" s="34"/>
      <c r="W315" s="34"/>
      <c r="X315" s="34"/>
      <c r="Y315" s="34"/>
      <c r="Z315" s="34"/>
      <c r="AA315" s="34"/>
      <c r="AB315" s="34"/>
      <c r="AC315" s="34"/>
      <c r="AD315" s="34"/>
      <c r="AE315" s="34"/>
      <c r="AR315" s="212" t="s">
        <v>1920</v>
      </c>
      <c r="AT315" s="212" t="s">
        <v>271</v>
      </c>
      <c r="AU315" s="212" t="s">
        <v>87</v>
      </c>
      <c r="AY315" s="17" t="s">
        <v>207</v>
      </c>
      <c r="BE315" s="213">
        <f t="shared" si="54"/>
        <v>0</v>
      </c>
      <c r="BF315" s="213">
        <f t="shared" si="55"/>
        <v>0</v>
      </c>
      <c r="BG315" s="213">
        <f t="shared" si="56"/>
        <v>0</v>
      </c>
      <c r="BH315" s="213">
        <f t="shared" si="57"/>
        <v>0</v>
      </c>
      <c r="BI315" s="213">
        <f t="shared" si="58"/>
        <v>0</v>
      </c>
      <c r="BJ315" s="17" t="s">
        <v>87</v>
      </c>
      <c r="BK315" s="213">
        <f t="shared" si="59"/>
        <v>0</v>
      </c>
      <c r="BL315" s="17" t="s">
        <v>496</v>
      </c>
      <c r="BM315" s="212" t="s">
        <v>2301</v>
      </c>
    </row>
    <row r="316" spans="1:65" s="2" customFormat="1" ht="24.15" customHeight="1">
      <c r="A316" s="34"/>
      <c r="B316" s="35"/>
      <c r="C316" s="237" t="s">
        <v>1377</v>
      </c>
      <c r="D316" s="237" t="s">
        <v>271</v>
      </c>
      <c r="E316" s="238" t="s">
        <v>2302</v>
      </c>
      <c r="F316" s="239" t="s">
        <v>2303</v>
      </c>
      <c r="G316" s="240" t="s">
        <v>212</v>
      </c>
      <c r="H316" s="241">
        <v>4.5</v>
      </c>
      <c r="I316" s="242"/>
      <c r="J316" s="243">
        <f t="shared" si="50"/>
        <v>0</v>
      </c>
      <c r="K316" s="244"/>
      <c r="L316" s="245"/>
      <c r="M316" s="246" t="s">
        <v>1</v>
      </c>
      <c r="N316" s="247" t="s">
        <v>40</v>
      </c>
      <c r="O316" s="75"/>
      <c r="P316" s="210">
        <f t="shared" si="51"/>
        <v>0</v>
      </c>
      <c r="Q316" s="210">
        <v>0</v>
      </c>
      <c r="R316" s="210">
        <f t="shared" si="52"/>
        <v>0</v>
      </c>
      <c r="S316" s="210">
        <v>0</v>
      </c>
      <c r="T316" s="211">
        <f t="shared" si="53"/>
        <v>0</v>
      </c>
      <c r="U316" s="34"/>
      <c r="V316" s="34"/>
      <c r="W316" s="34"/>
      <c r="X316" s="34"/>
      <c r="Y316" s="34"/>
      <c r="Z316" s="34"/>
      <c r="AA316" s="34"/>
      <c r="AB316" s="34"/>
      <c r="AC316" s="34"/>
      <c r="AD316" s="34"/>
      <c r="AE316" s="34"/>
      <c r="AR316" s="212" t="s">
        <v>1920</v>
      </c>
      <c r="AT316" s="212" t="s">
        <v>271</v>
      </c>
      <c r="AU316" s="212" t="s">
        <v>87</v>
      </c>
      <c r="AY316" s="17" t="s">
        <v>207</v>
      </c>
      <c r="BE316" s="213">
        <f t="shared" si="54"/>
        <v>0</v>
      </c>
      <c r="BF316" s="213">
        <f t="shared" si="55"/>
        <v>0</v>
      </c>
      <c r="BG316" s="213">
        <f t="shared" si="56"/>
        <v>0</v>
      </c>
      <c r="BH316" s="213">
        <f t="shared" si="57"/>
        <v>0</v>
      </c>
      <c r="BI316" s="213">
        <f t="shared" si="58"/>
        <v>0</v>
      </c>
      <c r="BJ316" s="17" t="s">
        <v>87</v>
      </c>
      <c r="BK316" s="213">
        <f t="shared" si="59"/>
        <v>0</v>
      </c>
      <c r="BL316" s="17" t="s">
        <v>496</v>
      </c>
      <c r="BM316" s="212" t="s">
        <v>2304</v>
      </c>
    </row>
    <row r="317" spans="1:65" s="2" customFormat="1" ht="16.5" customHeight="1">
      <c r="A317" s="34"/>
      <c r="B317" s="35"/>
      <c r="C317" s="237" t="s">
        <v>2305</v>
      </c>
      <c r="D317" s="237" t="s">
        <v>271</v>
      </c>
      <c r="E317" s="238" t="s">
        <v>2306</v>
      </c>
      <c r="F317" s="239" t="s">
        <v>2307</v>
      </c>
      <c r="G317" s="240" t="s">
        <v>2308</v>
      </c>
      <c r="H317" s="241">
        <v>315</v>
      </c>
      <c r="I317" s="242"/>
      <c r="J317" s="243">
        <f t="shared" si="50"/>
        <v>0</v>
      </c>
      <c r="K317" s="244"/>
      <c r="L317" s="245"/>
      <c r="M317" s="246" t="s">
        <v>1</v>
      </c>
      <c r="N317" s="247" t="s">
        <v>40</v>
      </c>
      <c r="O317" s="75"/>
      <c r="P317" s="210">
        <f t="shared" si="51"/>
        <v>0</v>
      </c>
      <c r="Q317" s="210">
        <v>0</v>
      </c>
      <c r="R317" s="210">
        <f t="shared" si="52"/>
        <v>0</v>
      </c>
      <c r="S317" s="210">
        <v>0</v>
      </c>
      <c r="T317" s="211">
        <f t="shared" si="53"/>
        <v>0</v>
      </c>
      <c r="U317" s="34"/>
      <c r="V317" s="34"/>
      <c r="W317" s="34"/>
      <c r="X317" s="34"/>
      <c r="Y317" s="34"/>
      <c r="Z317" s="34"/>
      <c r="AA317" s="34"/>
      <c r="AB317" s="34"/>
      <c r="AC317" s="34"/>
      <c r="AD317" s="34"/>
      <c r="AE317" s="34"/>
      <c r="AR317" s="212" t="s">
        <v>1920</v>
      </c>
      <c r="AT317" s="212" t="s">
        <v>271</v>
      </c>
      <c r="AU317" s="212" t="s">
        <v>87</v>
      </c>
      <c r="AY317" s="17" t="s">
        <v>207</v>
      </c>
      <c r="BE317" s="213">
        <f t="shared" si="54"/>
        <v>0</v>
      </c>
      <c r="BF317" s="213">
        <f t="shared" si="55"/>
        <v>0</v>
      </c>
      <c r="BG317" s="213">
        <f t="shared" si="56"/>
        <v>0</v>
      </c>
      <c r="BH317" s="213">
        <f t="shared" si="57"/>
        <v>0</v>
      </c>
      <c r="BI317" s="213">
        <f t="shared" si="58"/>
        <v>0</v>
      </c>
      <c r="BJ317" s="17" t="s">
        <v>87</v>
      </c>
      <c r="BK317" s="213">
        <f t="shared" si="59"/>
        <v>0</v>
      </c>
      <c r="BL317" s="17" t="s">
        <v>496</v>
      </c>
      <c r="BM317" s="212" t="s">
        <v>2309</v>
      </c>
    </row>
    <row r="318" spans="1:65" s="2" customFormat="1" ht="24.15" customHeight="1">
      <c r="A318" s="34"/>
      <c r="B318" s="35"/>
      <c r="C318" s="200" t="s">
        <v>1380</v>
      </c>
      <c r="D318" s="200" t="s">
        <v>209</v>
      </c>
      <c r="E318" s="201" t="s">
        <v>2310</v>
      </c>
      <c r="F318" s="202" t="s">
        <v>2311</v>
      </c>
      <c r="G318" s="203" t="s">
        <v>325</v>
      </c>
      <c r="H318" s="204">
        <v>45</v>
      </c>
      <c r="I318" s="205"/>
      <c r="J318" s="206">
        <f t="shared" si="50"/>
        <v>0</v>
      </c>
      <c r="K318" s="207"/>
      <c r="L318" s="39"/>
      <c r="M318" s="208" t="s">
        <v>1</v>
      </c>
      <c r="N318" s="209" t="s">
        <v>40</v>
      </c>
      <c r="O318" s="75"/>
      <c r="P318" s="210">
        <f t="shared" si="51"/>
        <v>0</v>
      </c>
      <c r="Q318" s="210">
        <v>0</v>
      </c>
      <c r="R318" s="210">
        <f t="shared" si="52"/>
        <v>0</v>
      </c>
      <c r="S318" s="210">
        <v>0</v>
      </c>
      <c r="T318" s="211">
        <f t="shared" si="53"/>
        <v>0</v>
      </c>
      <c r="U318" s="34"/>
      <c r="V318" s="34"/>
      <c r="W318" s="34"/>
      <c r="X318" s="34"/>
      <c r="Y318" s="34"/>
      <c r="Z318" s="34"/>
      <c r="AA318" s="34"/>
      <c r="AB318" s="34"/>
      <c r="AC318" s="34"/>
      <c r="AD318" s="34"/>
      <c r="AE318" s="34"/>
      <c r="AR318" s="212" t="s">
        <v>496</v>
      </c>
      <c r="AT318" s="212" t="s">
        <v>209</v>
      </c>
      <c r="AU318" s="212" t="s">
        <v>87</v>
      </c>
      <c r="AY318" s="17" t="s">
        <v>207</v>
      </c>
      <c r="BE318" s="213">
        <f t="shared" si="54"/>
        <v>0</v>
      </c>
      <c r="BF318" s="213">
        <f t="shared" si="55"/>
        <v>0</v>
      </c>
      <c r="BG318" s="213">
        <f t="shared" si="56"/>
        <v>0</v>
      </c>
      <c r="BH318" s="213">
        <f t="shared" si="57"/>
        <v>0</v>
      </c>
      <c r="BI318" s="213">
        <f t="shared" si="58"/>
        <v>0</v>
      </c>
      <c r="BJ318" s="17" t="s">
        <v>87</v>
      </c>
      <c r="BK318" s="213">
        <f t="shared" si="59"/>
        <v>0</v>
      </c>
      <c r="BL318" s="17" t="s">
        <v>496</v>
      </c>
      <c r="BM318" s="212" t="s">
        <v>2312</v>
      </c>
    </row>
    <row r="319" spans="1:65" s="2" customFormat="1" ht="33" customHeight="1">
      <c r="A319" s="34"/>
      <c r="B319" s="35"/>
      <c r="C319" s="200" t="s">
        <v>2313</v>
      </c>
      <c r="D319" s="200" t="s">
        <v>209</v>
      </c>
      <c r="E319" s="201" t="s">
        <v>2314</v>
      </c>
      <c r="F319" s="202" t="s">
        <v>2315</v>
      </c>
      <c r="G319" s="203" t="s">
        <v>325</v>
      </c>
      <c r="H319" s="204">
        <v>190</v>
      </c>
      <c r="I319" s="205"/>
      <c r="J319" s="206">
        <f t="shared" si="50"/>
        <v>0</v>
      </c>
      <c r="K319" s="207"/>
      <c r="L319" s="39"/>
      <c r="M319" s="208" t="s">
        <v>1</v>
      </c>
      <c r="N319" s="209" t="s">
        <v>40</v>
      </c>
      <c r="O319" s="75"/>
      <c r="P319" s="210">
        <f t="shared" si="51"/>
        <v>0</v>
      </c>
      <c r="Q319" s="210">
        <v>0</v>
      </c>
      <c r="R319" s="210">
        <f t="shared" si="52"/>
        <v>0</v>
      </c>
      <c r="S319" s="210">
        <v>0</v>
      </c>
      <c r="T319" s="211">
        <f t="shared" si="53"/>
        <v>0</v>
      </c>
      <c r="U319" s="34"/>
      <c r="V319" s="34"/>
      <c r="W319" s="34"/>
      <c r="X319" s="34"/>
      <c r="Y319" s="34"/>
      <c r="Z319" s="34"/>
      <c r="AA319" s="34"/>
      <c r="AB319" s="34"/>
      <c r="AC319" s="34"/>
      <c r="AD319" s="34"/>
      <c r="AE319" s="34"/>
      <c r="AR319" s="212" t="s">
        <v>496</v>
      </c>
      <c r="AT319" s="212" t="s">
        <v>209</v>
      </c>
      <c r="AU319" s="212" t="s">
        <v>87</v>
      </c>
      <c r="AY319" s="17" t="s">
        <v>207</v>
      </c>
      <c r="BE319" s="213">
        <f t="shared" si="54"/>
        <v>0</v>
      </c>
      <c r="BF319" s="213">
        <f t="shared" si="55"/>
        <v>0</v>
      </c>
      <c r="BG319" s="213">
        <f t="shared" si="56"/>
        <v>0</v>
      </c>
      <c r="BH319" s="213">
        <f t="shared" si="57"/>
        <v>0</v>
      </c>
      <c r="BI319" s="213">
        <f t="shared" si="58"/>
        <v>0</v>
      </c>
      <c r="BJ319" s="17" t="s">
        <v>87</v>
      </c>
      <c r="BK319" s="213">
        <f t="shared" si="59"/>
        <v>0</v>
      </c>
      <c r="BL319" s="17" t="s">
        <v>496</v>
      </c>
      <c r="BM319" s="212" t="s">
        <v>2316</v>
      </c>
    </row>
    <row r="320" spans="1:65" s="2" customFormat="1" ht="16.5" customHeight="1">
      <c r="A320" s="34"/>
      <c r="B320" s="35"/>
      <c r="C320" s="237" t="s">
        <v>1384</v>
      </c>
      <c r="D320" s="237" t="s">
        <v>271</v>
      </c>
      <c r="E320" s="238" t="s">
        <v>2317</v>
      </c>
      <c r="F320" s="239" t="s">
        <v>2318</v>
      </c>
      <c r="G320" s="240" t="s">
        <v>256</v>
      </c>
      <c r="H320" s="241">
        <v>19.760000000000002</v>
      </c>
      <c r="I320" s="242"/>
      <c r="J320" s="243">
        <f t="shared" si="50"/>
        <v>0</v>
      </c>
      <c r="K320" s="244"/>
      <c r="L320" s="245"/>
      <c r="M320" s="246" t="s">
        <v>1</v>
      </c>
      <c r="N320" s="247" t="s">
        <v>40</v>
      </c>
      <c r="O320" s="75"/>
      <c r="P320" s="210">
        <f t="shared" si="51"/>
        <v>0</v>
      </c>
      <c r="Q320" s="210">
        <v>0</v>
      </c>
      <c r="R320" s="210">
        <f t="shared" si="52"/>
        <v>0</v>
      </c>
      <c r="S320" s="210">
        <v>0</v>
      </c>
      <c r="T320" s="211">
        <f t="shared" si="53"/>
        <v>0</v>
      </c>
      <c r="U320" s="34"/>
      <c r="V320" s="34"/>
      <c r="W320" s="34"/>
      <c r="X320" s="34"/>
      <c r="Y320" s="34"/>
      <c r="Z320" s="34"/>
      <c r="AA320" s="34"/>
      <c r="AB320" s="34"/>
      <c r="AC320" s="34"/>
      <c r="AD320" s="34"/>
      <c r="AE320" s="34"/>
      <c r="AR320" s="212" t="s">
        <v>1920</v>
      </c>
      <c r="AT320" s="212" t="s">
        <v>271</v>
      </c>
      <c r="AU320" s="212" t="s">
        <v>87</v>
      </c>
      <c r="AY320" s="17" t="s">
        <v>207</v>
      </c>
      <c r="BE320" s="213">
        <f t="shared" si="54"/>
        <v>0</v>
      </c>
      <c r="BF320" s="213">
        <f t="shared" si="55"/>
        <v>0</v>
      </c>
      <c r="BG320" s="213">
        <f t="shared" si="56"/>
        <v>0</v>
      </c>
      <c r="BH320" s="213">
        <f t="shared" si="57"/>
        <v>0</v>
      </c>
      <c r="BI320" s="213">
        <f t="shared" si="58"/>
        <v>0</v>
      </c>
      <c r="BJ320" s="17" t="s">
        <v>87</v>
      </c>
      <c r="BK320" s="213">
        <f t="shared" si="59"/>
        <v>0</v>
      </c>
      <c r="BL320" s="17" t="s">
        <v>496</v>
      </c>
      <c r="BM320" s="212" t="s">
        <v>2319</v>
      </c>
    </row>
    <row r="321" spans="1:65" s="2" customFormat="1" ht="33" customHeight="1">
      <c r="A321" s="34"/>
      <c r="B321" s="35"/>
      <c r="C321" s="200" t="s">
        <v>2320</v>
      </c>
      <c r="D321" s="200" t="s">
        <v>209</v>
      </c>
      <c r="E321" s="201" t="s">
        <v>2321</v>
      </c>
      <c r="F321" s="202" t="s">
        <v>2322</v>
      </c>
      <c r="G321" s="203" t="s">
        <v>325</v>
      </c>
      <c r="H321" s="204">
        <v>905</v>
      </c>
      <c r="I321" s="205"/>
      <c r="J321" s="206">
        <f t="shared" si="50"/>
        <v>0</v>
      </c>
      <c r="K321" s="207"/>
      <c r="L321" s="39"/>
      <c r="M321" s="208" t="s">
        <v>1</v>
      </c>
      <c r="N321" s="209" t="s">
        <v>40</v>
      </c>
      <c r="O321" s="75"/>
      <c r="P321" s="210">
        <f t="shared" si="51"/>
        <v>0</v>
      </c>
      <c r="Q321" s="210">
        <v>0</v>
      </c>
      <c r="R321" s="210">
        <f t="shared" si="52"/>
        <v>0</v>
      </c>
      <c r="S321" s="210">
        <v>0</v>
      </c>
      <c r="T321" s="211">
        <f t="shared" si="53"/>
        <v>0</v>
      </c>
      <c r="U321" s="34"/>
      <c r="V321" s="34"/>
      <c r="W321" s="34"/>
      <c r="X321" s="34"/>
      <c r="Y321" s="34"/>
      <c r="Z321" s="34"/>
      <c r="AA321" s="34"/>
      <c r="AB321" s="34"/>
      <c r="AC321" s="34"/>
      <c r="AD321" s="34"/>
      <c r="AE321" s="34"/>
      <c r="AR321" s="212" t="s">
        <v>496</v>
      </c>
      <c r="AT321" s="212" t="s">
        <v>209</v>
      </c>
      <c r="AU321" s="212" t="s">
        <v>87</v>
      </c>
      <c r="AY321" s="17" t="s">
        <v>207</v>
      </c>
      <c r="BE321" s="213">
        <f t="shared" si="54"/>
        <v>0</v>
      </c>
      <c r="BF321" s="213">
        <f t="shared" si="55"/>
        <v>0</v>
      </c>
      <c r="BG321" s="213">
        <f t="shared" si="56"/>
        <v>0</v>
      </c>
      <c r="BH321" s="213">
        <f t="shared" si="57"/>
        <v>0</v>
      </c>
      <c r="BI321" s="213">
        <f t="shared" si="58"/>
        <v>0</v>
      </c>
      <c r="BJ321" s="17" t="s">
        <v>87</v>
      </c>
      <c r="BK321" s="213">
        <f t="shared" si="59"/>
        <v>0</v>
      </c>
      <c r="BL321" s="17" t="s">
        <v>496</v>
      </c>
      <c r="BM321" s="212" t="s">
        <v>2323</v>
      </c>
    </row>
    <row r="322" spans="1:65" s="2" customFormat="1" ht="16.5" customHeight="1">
      <c r="A322" s="34"/>
      <c r="B322" s="35"/>
      <c r="C322" s="237" t="s">
        <v>1387</v>
      </c>
      <c r="D322" s="237" t="s">
        <v>271</v>
      </c>
      <c r="E322" s="238" t="s">
        <v>2324</v>
      </c>
      <c r="F322" s="239" t="s">
        <v>2325</v>
      </c>
      <c r="G322" s="240" t="s">
        <v>256</v>
      </c>
      <c r="H322" s="241">
        <v>181</v>
      </c>
      <c r="I322" s="242"/>
      <c r="J322" s="243">
        <f t="shared" si="50"/>
        <v>0</v>
      </c>
      <c r="K322" s="244"/>
      <c r="L322" s="245"/>
      <c r="M322" s="246" t="s">
        <v>1</v>
      </c>
      <c r="N322" s="247" t="s">
        <v>40</v>
      </c>
      <c r="O322" s="75"/>
      <c r="P322" s="210">
        <f t="shared" si="51"/>
        <v>0</v>
      </c>
      <c r="Q322" s="210">
        <v>0</v>
      </c>
      <c r="R322" s="210">
        <f t="shared" si="52"/>
        <v>0</v>
      </c>
      <c r="S322" s="210">
        <v>0</v>
      </c>
      <c r="T322" s="211">
        <f t="shared" si="53"/>
        <v>0</v>
      </c>
      <c r="U322" s="34"/>
      <c r="V322" s="34"/>
      <c r="W322" s="34"/>
      <c r="X322" s="34"/>
      <c r="Y322" s="34"/>
      <c r="Z322" s="34"/>
      <c r="AA322" s="34"/>
      <c r="AB322" s="34"/>
      <c r="AC322" s="34"/>
      <c r="AD322" s="34"/>
      <c r="AE322" s="34"/>
      <c r="AR322" s="212" t="s">
        <v>1920</v>
      </c>
      <c r="AT322" s="212" t="s">
        <v>271</v>
      </c>
      <c r="AU322" s="212" t="s">
        <v>87</v>
      </c>
      <c r="AY322" s="17" t="s">
        <v>207</v>
      </c>
      <c r="BE322" s="213">
        <f t="shared" si="54"/>
        <v>0</v>
      </c>
      <c r="BF322" s="213">
        <f t="shared" si="55"/>
        <v>0</v>
      </c>
      <c r="BG322" s="213">
        <f t="shared" si="56"/>
        <v>0</v>
      </c>
      <c r="BH322" s="213">
        <f t="shared" si="57"/>
        <v>0</v>
      </c>
      <c r="BI322" s="213">
        <f t="shared" si="58"/>
        <v>0</v>
      </c>
      <c r="BJ322" s="17" t="s">
        <v>87</v>
      </c>
      <c r="BK322" s="213">
        <f t="shared" si="59"/>
        <v>0</v>
      </c>
      <c r="BL322" s="17" t="s">
        <v>496</v>
      </c>
      <c r="BM322" s="212" t="s">
        <v>2326</v>
      </c>
    </row>
    <row r="323" spans="1:65" s="2" customFormat="1" ht="16.5" customHeight="1">
      <c r="A323" s="34"/>
      <c r="B323" s="35"/>
      <c r="C323" s="237" t="s">
        <v>2327</v>
      </c>
      <c r="D323" s="237" t="s">
        <v>271</v>
      </c>
      <c r="E323" s="238" t="s">
        <v>2328</v>
      </c>
      <c r="F323" s="239" t="s">
        <v>2329</v>
      </c>
      <c r="G323" s="240" t="s">
        <v>256</v>
      </c>
      <c r="H323" s="241">
        <v>12.67</v>
      </c>
      <c r="I323" s="242"/>
      <c r="J323" s="243">
        <f t="shared" si="50"/>
        <v>0</v>
      </c>
      <c r="K323" s="244"/>
      <c r="L323" s="245"/>
      <c r="M323" s="246" t="s">
        <v>1</v>
      </c>
      <c r="N323" s="247" t="s">
        <v>40</v>
      </c>
      <c r="O323" s="75"/>
      <c r="P323" s="210">
        <f t="shared" si="51"/>
        <v>0</v>
      </c>
      <c r="Q323" s="210">
        <v>0</v>
      </c>
      <c r="R323" s="210">
        <f t="shared" si="52"/>
        <v>0</v>
      </c>
      <c r="S323" s="210">
        <v>0</v>
      </c>
      <c r="T323" s="211">
        <f t="shared" si="53"/>
        <v>0</v>
      </c>
      <c r="U323" s="34"/>
      <c r="V323" s="34"/>
      <c r="W323" s="34"/>
      <c r="X323" s="34"/>
      <c r="Y323" s="34"/>
      <c r="Z323" s="34"/>
      <c r="AA323" s="34"/>
      <c r="AB323" s="34"/>
      <c r="AC323" s="34"/>
      <c r="AD323" s="34"/>
      <c r="AE323" s="34"/>
      <c r="AR323" s="212" t="s">
        <v>1920</v>
      </c>
      <c r="AT323" s="212" t="s">
        <v>271</v>
      </c>
      <c r="AU323" s="212" t="s">
        <v>87</v>
      </c>
      <c r="AY323" s="17" t="s">
        <v>207</v>
      </c>
      <c r="BE323" s="213">
        <f t="shared" si="54"/>
        <v>0</v>
      </c>
      <c r="BF323" s="213">
        <f t="shared" si="55"/>
        <v>0</v>
      </c>
      <c r="BG323" s="213">
        <f t="shared" si="56"/>
        <v>0</v>
      </c>
      <c r="BH323" s="213">
        <f t="shared" si="57"/>
        <v>0</v>
      </c>
      <c r="BI323" s="213">
        <f t="shared" si="58"/>
        <v>0</v>
      </c>
      <c r="BJ323" s="17" t="s">
        <v>87</v>
      </c>
      <c r="BK323" s="213">
        <f t="shared" si="59"/>
        <v>0</v>
      </c>
      <c r="BL323" s="17" t="s">
        <v>496</v>
      </c>
      <c r="BM323" s="212" t="s">
        <v>2330</v>
      </c>
    </row>
    <row r="324" spans="1:65" s="2" customFormat="1" ht="24.15" customHeight="1">
      <c r="A324" s="34"/>
      <c r="B324" s="35"/>
      <c r="C324" s="200" t="s">
        <v>1391</v>
      </c>
      <c r="D324" s="200" t="s">
        <v>209</v>
      </c>
      <c r="E324" s="201" t="s">
        <v>2331</v>
      </c>
      <c r="F324" s="202" t="s">
        <v>2332</v>
      </c>
      <c r="G324" s="203" t="s">
        <v>325</v>
      </c>
      <c r="H324" s="204">
        <v>1705</v>
      </c>
      <c r="I324" s="205"/>
      <c r="J324" s="206">
        <f t="shared" si="50"/>
        <v>0</v>
      </c>
      <c r="K324" s="207"/>
      <c r="L324" s="39"/>
      <c r="M324" s="208" t="s">
        <v>1</v>
      </c>
      <c r="N324" s="209" t="s">
        <v>40</v>
      </c>
      <c r="O324" s="75"/>
      <c r="P324" s="210">
        <f t="shared" si="51"/>
        <v>0</v>
      </c>
      <c r="Q324" s="210">
        <v>0</v>
      </c>
      <c r="R324" s="210">
        <f t="shared" si="52"/>
        <v>0</v>
      </c>
      <c r="S324" s="210">
        <v>0</v>
      </c>
      <c r="T324" s="211">
        <f t="shared" si="53"/>
        <v>0</v>
      </c>
      <c r="U324" s="34"/>
      <c r="V324" s="34"/>
      <c r="W324" s="34"/>
      <c r="X324" s="34"/>
      <c r="Y324" s="34"/>
      <c r="Z324" s="34"/>
      <c r="AA324" s="34"/>
      <c r="AB324" s="34"/>
      <c r="AC324" s="34"/>
      <c r="AD324" s="34"/>
      <c r="AE324" s="34"/>
      <c r="AR324" s="212" t="s">
        <v>496</v>
      </c>
      <c r="AT324" s="212" t="s">
        <v>209</v>
      </c>
      <c r="AU324" s="212" t="s">
        <v>87</v>
      </c>
      <c r="AY324" s="17" t="s">
        <v>207</v>
      </c>
      <c r="BE324" s="213">
        <f t="shared" si="54"/>
        <v>0</v>
      </c>
      <c r="BF324" s="213">
        <f t="shared" si="55"/>
        <v>0</v>
      </c>
      <c r="BG324" s="213">
        <f t="shared" si="56"/>
        <v>0</v>
      </c>
      <c r="BH324" s="213">
        <f t="shared" si="57"/>
        <v>0</v>
      </c>
      <c r="BI324" s="213">
        <f t="shared" si="58"/>
        <v>0</v>
      </c>
      <c r="BJ324" s="17" t="s">
        <v>87</v>
      </c>
      <c r="BK324" s="213">
        <f t="shared" si="59"/>
        <v>0</v>
      </c>
      <c r="BL324" s="17" t="s">
        <v>496</v>
      </c>
      <c r="BM324" s="212" t="s">
        <v>2333</v>
      </c>
    </row>
    <row r="325" spans="1:65" s="2" customFormat="1" ht="16.5" customHeight="1">
      <c r="A325" s="34"/>
      <c r="B325" s="35"/>
      <c r="C325" s="237" t="s">
        <v>2334</v>
      </c>
      <c r="D325" s="237" t="s">
        <v>271</v>
      </c>
      <c r="E325" s="238" t="s">
        <v>2335</v>
      </c>
      <c r="F325" s="239" t="s">
        <v>2336</v>
      </c>
      <c r="G325" s="240" t="s">
        <v>325</v>
      </c>
      <c r="H325" s="241">
        <v>1705</v>
      </c>
      <c r="I325" s="242"/>
      <c r="J325" s="243">
        <f t="shared" si="50"/>
        <v>0</v>
      </c>
      <c r="K325" s="244"/>
      <c r="L325" s="245"/>
      <c r="M325" s="246" t="s">
        <v>1</v>
      </c>
      <c r="N325" s="247" t="s">
        <v>40</v>
      </c>
      <c r="O325" s="75"/>
      <c r="P325" s="210">
        <f t="shared" si="51"/>
        <v>0</v>
      </c>
      <c r="Q325" s="210">
        <v>0</v>
      </c>
      <c r="R325" s="210">
        <f t="shared" si="52"/>
        <v>0</v>
      </c>
      <c r="S325" s="210">
        <v>0</v>
      </c>
      <c r="T325" s="211">
        <f t="shared" si="53"/>
        <v>0</v>
      </c>
      <c r="U325" s="34"/>
      <c r="V325" s="34"/>
      <c r="W325" s="34"/>
      <c r="X325" s="34"/>
      <c r="Y325" s="34"/>
      <c r="Z325" s="34"/>
      <c r="AA325" s="34"/>
      <c r="AB325" s="34"/>
      <c r="AC325" s="34"/>
      <c r="AD325" s="34"/>
      <c r="AE325" s="34"/>
      <c r="AR325" s="212" t="s">
        <v>1920</v>
      </c>
      <c r="AT325" s="212" t="s">
        <v>271</v>
      </c>
      <c r="AU325" s="212" t="s">
        <v>87</v>
      </c>
      <c r="AY325" s="17" t="s">
        <v>207</v>
      </c>
      <c r="BE325" s="213">
        <f t="shared" si="54"/>
        <v>0</v>
      </c>
      <c r="BF325" s="213">
        <f t="shared" si="55"/>
        <v>0</v>
      </c>
      <c r="BG325" s="213">
        <f t="shared" si="56"/>
        <v>0</v>
      </c>
      <c r="BH325" s="213">
        <f t="shared" si="57"/>
        <v>0</v>
      </c>
      <c r="BI325" s="213">
        <f t="shared" si="58"/>
        <v>0</v>
      </c>
      <c r="BJ325" s="17" t="s">
        <v>87</v>
      </c>
      <c r="BK325" s="213">
        <f t="shared" si="59"/>
        <v>0</v>
      </c>
      <c r="BL325" s="17" t="s">
        <v>496</v>
      </c>
      <c r="BM325" s="212" t="s">
        <v>2337</v>
      </c>
    </row>
    <row r="326" spans="1:65" s="2" customFormat="1" ht="16.5" customHeight="1">
      <c r="A326" s="34"/>
      <c r="B326" s="35"/>
      <c r="C326" s="200" t="s">
        <v>1394</v>
      </c>
      <c r="D326" s="200" t="s">
        <v>209</v>
      </c>
      <c r="E326" s="201" t="s">
        <v>2338</v>
      </c>
      <c r="F326" s="202" t="s">
        <v>2339</v>
      </c>
      <c r="G326" s="203" t="s">
        <v>325</v>
      </c>
      <c r="H326" s="204">
        <v>10</v>
      </c>
      <c r="I326" s="205"/>
      <c r="J326" s="206">
        <f t="shared" si="50"/>
        <v>0</v>
      </c>
      <c r="K326" s="207"/>
      <c r="L326" s="39"/>
      <c r="M326" s="208" t="s">
        <v>1</v>
      </c>
      <c r="N326" s="209" t="s">
        <v>40</v>
      </c>
      <c r="O326" s="75"/>
      <c r="P326" s="210">
        <f t="shared" si="51"/>
        <v>0</v>
      </c>
      <c r="Q326" s="210">
        <v>0</v>
      </c>
      <c r="R326" s="210">
        <f t="shared" si="52"/>
        <v>0</v>
      </c>
      <c r="S326" s="210">
        <v>0</v>
      </c>
      <c r="T326" s="211">
        <f t="shared" si="53"/>
        <v>0</v>
      </c>
      <c r="U326" s="34"/>
      <c r="V326" s="34"/>
      <c r="W326" s="34"/>
      <c r="X326" s="34"/>
      <c r="Y326" s="34"/>
      <c r="Z326" s="34"/>
      <c r="AA326" s="34"/>
      <c r="AB326" s="34"/>
      <c r="AC326" s="34"/>
      <c r="AD326" s="34"/>
      <c r="AE326" s="34"/>
      <c r="AR326" s="212" t="s">
        <v>496</v>
      </c>
      <c r="AT326" s="212" t="s">
        <v>209</v>
      </c>
      <c r="AU326" s="212" t="s">
        <v>87</v>
      </c>
      <c r="AY326" s="17" t="s">
        <v>207</v>
      </c>
      <c r="BE326" s="213">
        <f t="shared" si="54"/>
        <v>0</v>
      </c>
      <c r="BF326" s="213">
        <f t="shared" si="55"/>
        <v>0</v>
      </c>
      <c r="BG326" s="213">
        <f t="shared" si="56"/>
        <v>0</v>
      </c>
      <c r="BH326" s="213">
        <f t="shared" si="57"/>
        <v>0</v>
      </c>
      <c r="BI326" s="213">
        <f t="shared" si="58"/>
        <v>0</v>
      </c>
      <c r="BJ326" s="17" t="s">
        <v>87</v>
      </c>
      <c r="BK326" s="213">
        <f t="shared" si="59"/>
        <v>0</v>
      </c>
      <c r="BL326" s="17" t="s">
        <v>496</v>
      </c>
      <c r="BM326" s="212" t="s">
        <v>2340</v>
      </c>
    </row>
    <row r="327" spans="1:65" s="2" customFormat="1" ht="24.15" customHeight="1">
      <c r="A327" s="34"/>
      <c r="B327" s="35"/>
      <c r="C327" s="237" t="s">
        <v>2341</v>
      </c>
      <c r="D327" s="237" t="s">
        <v>271</v>
      </c>
      <c r="E327" s="238" t="s">
        <v>2342</v>
      </c>
      <c r="F327" s="239" t="s">
        <v>2343</v>
      </c>
      <c r="G327" s="240" t="s">
        <v>268</v>
      </c>
      <c r="H327" s="241">
        <v>35</v>
      </c>
      <c r="I327" s="242"/>
      <c r="J327" s="243">
        <f t="shared" si="50"/>
        <v>0</v>
      </c>
      <c r="K327" s="244"/>
      <c r="L327" s="245"/>
      <c r="M327" s="246" t="s">
        <v>1</v>
      </c>
      <c r="N327" s="247" t="s">
        <v>40</v>
      </c>
      <c r="O327" s="75"/>
      <c r="P327" s="210">
        <f t="shared" si="51"/>
        <v>0</v>
      </c>
      <c r="Q327" s="210">
        <v>0</v>
      </c>
      <c r="R327" s="210">
        <f t="shared" si="52"/>
        <v>0</v>
      </c>
      <c r="S327" s="210">
        <v>0</v>
      </c>
      <c r="T327" s="211">
        <f t="shared" si="53"/>
        <v>0</v>
      </c>
      <c r="U327" s="34"/>
      <c r="V327" s="34"/>
      <c r="W327" s="34"/>
      <c r="X327" s="34"/>
      <c r="Y327" s="34"/>
      <c r="Z327" s="34"/>
      <c r="AA327" s="34"/>
      <c r="AB327" s="34"/>
      <c r="AC327" s="34"/>
      <c r="AD327" s="34"/>
      <c r="AE327" s="34"/>
      <c r="AR327" s="212" t="s">
        <v>1920</v>
      </c>
      <c r="AT327" s="212" t="s">
        <v>271</v>
      </c>
      <c r="AU327" s="212" t="s">
        <v>87</v>
      </c>
      <c r="AY327" s="17" t="s">
        <v>207</v>
      </c>
      <c r="BE327" s="213">
        <f t="shared" si="54"/>
        <v>0</v>
      </c>
      <c r="BF327" s="213">
        <f t="shared" si="55"/>
        <v>0</v>
      </c>
      <c r="BG327" s="213">
        <f t="shared" si="56"/>
        <v>0</v>
      </c>
      <c r="BH327" s="213">
        <f t="shared" si="57"/>
        <v>0</v>
      </c>
      <c r="BI327" s="213">
        <f t="shared" si="58"/>
        <v>0</v>
      </c>
      <c r="BJ327" s="17" t="s">
        <v>87</v>
      </c>
      <c r="BK327" s="213">
        <f t="shared" si="59"/>
        <v>0</v>
      </c>
      <c r="BL327" s="17" t="s">
        <v>496</v>
      </c>
      <c r="BM327" s="212" t="s">
        <v>2344</v>
      </c>
    </row>
    <row r="328" spans="1:65" s="2" customFormat="1" ht="33" customHeight="1">
      <c r="A328" s="34"/>
      <c r="B328" s="35"/>
      <c r="C328" s="200" t="s">
        <v>1398</v>
      </c>
      <c r="D328" s="200" t="s">
        <v>209</v>
      </c>
      <c r="E328" s="201" t="s">
        <v>2345</v>
      </c>
      <c r="F328" s="202" t="s">
        <v>2346</v>
      </c>
      <c r="G328" s="203" t="s">
        <v>325</v>
      </c>
      <c r="H328" s="204">
        <v>2300</v>
      </c>
      <c r="I328" s="205"/>
      <c r="J328" s="206">
        <f t="shared" si="50"/>
        <v>0</v>
      </c>
      <c r="K328" s="207"/>
      <c r="L328" s="39"/>
      <c r="M328" s="208" t="s">
        <v>1</v>
      </c>
      <c r="N328" s="209" t="s">
        <v>40</v>
      </c>
      <c r="O328" s="75"/>
      <c r="P328" s="210">
        <f t="shared" si="51"/>
        <v>0</v>
      </c>
      <c r="Q328" s="210">
        <v>0</v>
      </c>
      <c r="R328" s="210">
        <f t="shared" si="52"/>
        <v>0</v>
      </c>
      <c r="S328" s="210">
        <v>0</v>
      </c>
      <c r="T328" s="211">
        <f t="shared" si="53"/>
        <v>0</v>
      </c>
      <c r="U328" s="34"/>
      <c r="V328" s="34"/>
      <c r="W328" s="34"/>
      <c r="X328" s="34"/>
      <c r="Y328" s="34"/>
      <c r="Z328" s="34"/>
      <c r="AA328" s="34"/>
      <c r="AB328" s="34"/>
      <c r="AC328" s="34"/>
      <c r="AD328" s="34"/>
      <c r="AE328" s="34"/>
      <c r="AR328" s="212" t="s">
        <v>496</v>
      </c>
      <c r="AT328" s="212" t="s">
        <v>209</v>
      </c>
      <c r="AU328" s="212" t="s">
        <v>87</v>
      </c>
      <c r="AY328" s="17" t="s">
        <v>207</v>
      </c>
      <c r="BE328" s="213">
        <f t="shared" si="54"/>
        <v>0</v>
      </c>
      <c r="BF328" s="213">
        <f t="shared" si="55"/>
        <v>0</v>
      </c>
      <c r="BG328" s="213">
        <f t="shared" si="56"/>
        <v>0</v>
      </c>
      <c r="BH328" s="213">
        <f t="shared" si="57"/>
        <v>0</v>
      </c>
      <c r="BI328" s="213">
        <f t="shared" si="58"/>
        <v>0</v>
      </c>
      <c r="BJ328" s="17" t="s">
        <v>87</v>
      </c>
      <c r="BK328" s="213">
        <f t="shared" si="59"/>
        <v>0</v>
      </c>
      <c r="BL328" s="17" t="s">
        <v>496</v>
      </c>
      <c r="BM328" s="212" t="s">
        <v>2347</v>
      </c>
    </row>
    <row r="329" spans="1:65" s="2" customFormat="1" ht="44.25" customHeight="1">
      <c r="A329" s="34"/>
      <c r="B329" s="35"/>
      <c r="C329" s="237" t="s">
        <v>2348</v>
      </c>
      <c r="D329" s="237" t="s">
        <v>271</v>
      </c>
      <c r="E329" s="238" t="s">
        <v>2349</v>
      </c>
      <c r="F329" s="239" t="s">
        <v>2350</v>
      </c>
      <c r="G329" s="240" t="s">
        <v>325</v>
      </c>
      <c r="H329" s="241">
        <v>1420</v>
      </c>
      <c r="I329" s="242"/>
      <c r="J329" s="243">
        <f t="shared" si="50"/>
        <v>0</v>
      </c>
      <c r="K329" s="244"/>
      <c r="L329" s="245"/>
      <c r="M329" s="246" t="s">
        <v>1</v>
      </c>
      <c r="N329" s="247" t="s">
        <v>40</v>
      </c>
      <c r="O329" s="75"/>
      <c r="P329" s="210">
        <f t="shared" si="51"/>
        <v>0</v>
      </c>
      <c r="Q329" s="210">
        <v>0</v>
      </c>
      <c r="R329" s="210">
        <f t="shared" si="52"/>
        <v>0</v>
      </c>
      <c r="S329" s="210">
        <v>0</v>
      </c>
      <c r="T329" s="211">
        <f t="shared" si="53"/>
        <v>0</v>
      </c>
      <c r="U329" s="34"/>
      <c r="V329" s="34"/>
      <c r="W329" s="34"/>
      <c r="X329" s="34"/>
      <c r="Y329" s="34"/>
      <c r="Z329" s="34"/>
      <c r="AA329" s="34"/>
      <c r="AB329" s="34"/>
      <c r="AC329" s="34"/>
      <c r="AD329" s="34"/>
      <c r="AE329" s="34"/>
      <c r="AR329" s="212" t="s">
        <v>1920</v>
      </c>
      <c r="AT329" s="212" t="s">
        <v>271</v>
      </c>
      <c r="AU329" s="212" t="s">
        <v>87</v>
      </c>
      <c r="AY329" s="17" t="s">
        <v>207</v>
      </c>
      <c r="BE329" s="213">
        <f t="shared" si="54"/>
        <v>0</v>
      </c>
      <c r="BF329" s="213">
        <f t="shared" si="55"/>
        <v>0</v>
      </c>
      <c r="BG329" s="213">
        <f t="shared" si="56"/>
        <v>0</v>
      </c>
      <c r="BH329" s="213">
        <f t="shared" si="57"/>
        <v>0</v>
      </c>
      <c r="BI329" s="213">
        <f t="shared" si="58"/>
        <v>0</v>
      </c>
      <c r="BJ329" s="17" t="s">
        <v>87</v>
      </c>
      <c r="BK329" s="213">
        <f t="shared" si="59"/>
        <v>0</v>
      </c>
      <c r="BL329" s="17" t="s">
        <v>496</v>
      </c>
      <c r="BM329" s="212" t="s">
        <v>2351</v>
      </c>
    </row>
    <row r="330" spans="1:65" s="2" customFormat="1" ht="44.25" customHeight="1">
      <c r="A330" s="34"/>
      <c r="B330" s="35"/>
      <c r="C330" s="237" t="s">
        <v>1399</v>
      </c>
      <c r="D330" s="237" t="s">
        <v>271</v>
      </c>
      <c r="E330" s="238" t="s">
        <v>2352</v>
      </c>
      <c r="F330" s="239" t="s">
        <v>2353</v>
      </c>
      <c r="G330" s="240" t="s">
        <v>325</v>
      </c>
      <c r="H330" s="241">
        <v>325</v>
      </c>
      <c r="I330" s="242"/>
      <c r="J330" s="243">
        <f t="shared" si="50"/>
        <v>0</v>
      </c>
      <c r="K330" s="244"/>
      <c r="L330" s="245"/>
      <c r="M330" s="246" t="s">
        <v>1</v>
      </c>
      <c r="N330" s="247" t="s">
        <v>40</v>
      </c>
      <c r="O330" s="75"/>
      <c r="P330" s="210">
        <f t="shared" si="51"/>
        <v>0</v>
      </c>
      <c r="Q330" s="210">
        <v>0</v>
      </c>
      <c r="R330" s="210">
        <f t="shared" si="52"/>
        <v>0</v>
      </c>
      <c r="S330" s="210">
        <v>0</v>
      </c>
      <c r="T330" s="211">
        <f t="shared" si="53"/>
        <v>0</v>
      </c>
      <c r="U330" s="34"/>
      <c r="V330" s="34"/>
      <c r="W330" s="34"/>
      <c r="X330" s="34"/>
      <c r="Y330" s="34"/>
      <c r="Z330" s="34"/>
      <c r="AA330" s="34"/>
      <c r="AB330" s="34"/>
      <c r="AC330" s="34"/>
      <c r="AD330" s="34"/>
      <c r="AE330" s="34"/>
      <c r="AR330" s="212" t="s">
        <v>1920</v>
      </c>
      <c r="AT330" s="212" t="s">
        <v>271</v>
      </c>
      <c r="AU330" s="212" t="s">
        <v>87</v>
      </c>
      <c r="AY330" s="17" t="s">
        <v>207</v>
      </c>
      <c r="BE330" s="213">
        <f t="shared" si="54"/>
        <v>0</v>
      </c>
      <c r="BF330" s="213">
        <f t="shared" si="55"/>
        <v>0</v>
      </c>
      <c r="BG330" s="213">
        <f t="shared" si="56"/>
        <v>0</v>
      </c>
      <c r="BH330" s="213">
        <f t="shared" si="57"/>
        <v>0</v>
      </c>
      <c r="BI330" s="213">
        <f t="shared" si="58"/>
        <v>0</v>
      </c>
      <c r="BJ330" s="17" t="s">
        <v>87</v>
      </c>
      <c r="BK330" s="213">
        <f t="shared" si="59"/>
        <v>0</v>
      </c>
      <c r="BL330" s="17" t="s">
        <v>496</v>
      </c>
      <c r="BM330" s="212" t="s">
        <v>2354</v>
      </c>
    </row>
    <row r="331" spans="1:65" s="2" customFormat="1" ht="44.25" customHeight="1">
      <c r="A331" s="34"/>
      <c r="B331" s="35"/>
      <c r="C331" s="237" t="s">
        <v>2355</v>
      </c>
      <c r="D331" s="237" t="s">
        <v>271</v>
      </c>
      <c r="E331" s="238" t="s">
        <v>2356</v>
      </c>
      <c r="F331" s="239" t="s">
        <v>2357</v>
      </c>
      <c r="G331" s="240" t="s">
        <v>325</v>
      </c>
      <c r="H331" s="241">
        <v>505</v>
      </c>
      <c r="I331" s="242"/>
      <c r="J331" s="243">
        <f t="shared" si="50"/>
        <v>0</v>
      </c>
      <c r="K331" s="244"/>
      <c r="L331" s="245"/>
      <c r="M331" s="246" t="s">
        <v>1</v>
      </c>
      <c r="N331" s="247" t="s">
        <v>40</v>
      </c>
      <c r="O331" s="75"/>
      <c r="P331" s="210">
        <f t="shared" si="51"/>
        <v>0</v>
      </c>
      <c r="Q331" s="210">
        <v>0</v>
      </c>
      <c r="R331" s="210">
        <f t="shared" si="52"/>
        <v>0</v>
      </c>
      <c r="S331" s="210">
        <v>0</v>
      </c>
      <c r="T331" s="211">
        <f t="shared" si="53"/>
        <v>0</v>
      </c>
      <c r="U331" s="34"/>
      <c r="V331" s="34"/>
      <c r="W331" s="34"/>
      <c r="X331" s="34"/>
      <c r="Y331" s="34"/>
      <c r="Z331" s="34"/>
      <c r="AA331" s="34"/>
      <c r="AB331" s="34"/>
      <c r="AC331" s="34"/>
      <c r="AD331" s="34"/>
      <c r="AE331" s="34"/>
      <c r="AR331" s="212" t="s">
        <v>1920</v>
      </c>
      <c r="AT331" s="212" t="s">
        <v>271</v>
      </c>
      <c r="AU331" s="212" t="s">
        <v>87</v>
      </c>
      <c r="AY331" s="17" t="s">
        <v>207</v>
      </c>
      <c r="BE331" s="213">
        <f t="shared" si="54"/>
        <v>0</v>
      </c>
      <c r="BF331" s="213">
        <f t="shared" si="55"/>
        <v>0</v>
      </c>
      <c r="BG331" s="213">
        <f t="shared" si="56"/>
        <v>0</v>
      </c>
      <c r="BH331" s="213">
        <f t="shared" si="57"/>
        <v>0</v>
      </c>
      <c r="BI331" s="213">
        <f t="shared" si="58"/>
        <v>0</v>
      </c>
      <c r="BJ331" s="17" t="s">
        <v>87</v>
      </c>
      <c r="BK331" s="213">
        <f t="shared" si="59"/>
        <v>0</v>
      </c>
      <c r="BL331" s="17" t="s">
        <v>496</v>
      </c>
      <c r="BM331" s="212" t="s">
        <v>2358</v>
      </c>
    </row>
    <row r="332" spans="1:65" s="2" customFormat="1" ht="44.25" customHeight="1">
      <c r="A332" s="34"/>
      <c r="B332" s="35"/>
      <c r="C332" s="237" t="s">
        <v>1403</v>
      </c>
      <c r="D332" s="237" t="s">
        <v>271</v>
      </c>
      <c r="E332" s="238" t="s">
        <v>2359</v>
      </c>
      <c r="F332" s="239" t="s">
        <v>2360</v>
      </c>
      <c r="G332" s="240" t="s">
        <v>325</v>
      </c>
      <c r="H332" s="241">
        <v>50</v>
      </c>
      <c r="I332" s="242"/>
      <c r="J332" s="243">
        <f t="shared" si="50"/>
        <v>0</v>
      </c>
      <c r="K332" s="244"/>
      <c r="L332" s="245"/>
      <c r="M332" s="246" t="s">
        <v>1</v>
      </c>
      <c r="N332" s="247" t="s">
        <v>40</v>
      </c>
      <c r="O332" s="75"/>
      <c r="P332" s="210">
        <f t="shared" si="51"/>
        <v>0</v>
      </c>
      <c r="Q332" s="210">
        <v>0</v>
      </c>
      <c r="R332" s="210">
        <f t="shared" si="52"/>
        <v>0</v>
      </c>
      <c r="S332" s="210">
        <v>0</v>
      </c>
      <c r="T332" s="211">
        <f t="shared" si="53"/>
        <v>0</v>
      </c>
      <c r="U332" s="34"/>
      <c r="V332" s="34"/>
      <c r="W332" s="34"/>
      <c r="X332" s="34"/>
      <c r="Y332" s="34"/>
      <c r="Z332" s="34"/>
      <c r="AA332" s="34"/>
      <c r="AB332" s="34"/>
      <c r="AC332" s="34"/>
      <c r="AD332" s="34"/>
      <c r="AE332" s="34"/>
      <c r="AR332" s="212" t="s">
        <v>1920</v>
      </c>
      <c r="AT332" s="212" t="s">
        <v>271</v>
      </c>
      <c r="AU332" s="212" t="s">
        <v>87</v>
      </c>
      <c r="AY332" s="17" t="s">
        <v>207</v>
      </c>
      <c r="BE332" s="213">
        <f t="shared" si="54"/>
        <v>0</v>
      </c>
      <c r="BF332" s="213">
        <f t="shared" si="55"/>
        <v>0</v>
      </c>
      <c r="BG332" s="213">
        <f t="shared" si="56"/>
        <v>0</v>
      </c>
      <c r="BH332" s="213">
        <f t="shared" si="57"/>
        <v>0</v>
      </c>
      <c r="BI332" s="213">
        <f t="shared" si="58"/>
        <v>0</v>
      </c>
      <c r="BJ332" s="17" t="s">
        <v>87</v>
      </c>
      <c r="BK332" s="213">
        <f t="shared" si="59"/>
        <v>0</v>
      </c>
      <c r="BL332" s="17" t="s">
        <v>496</v>
      </c>
      <c r="BM332" s="212" t="s">
        <v>2361</v>
      </c>
    </row>
    <row r="333" spans="1:65" s="2" customFormat="1" ht="33" customHeight="1">
      <c r="A333" s="34"/>
      <c r="B333" s="35"/>
      <c r="C333" s="200" t="s">
        <v>2362</v>
      </c>
      <c r="D333" s="200" t="s">
        <v>209</v>
      </c>
      <c r="E333" s="201" t="s">
        <v>2363</v>
      </c>
      <c r="F333" s="202" t="s">
        <v>2364</v>
      </c>
      <c r="G333" s="203" t="s">
        <v>325</v>
      </c>
      <c r="H333" s="204">
        <v>75</v>
      </c>
      <c r="I333" s="205"/>
      <c r="J333" s="206">
        <f t="shared" si="50"/>
        <v>0</v>
      </c>
      <c r="K333" s="207"/>
      <c r="L333" s="39"/>
      <c r="M333" s="208" t="s">
        <v>1</v>
      </c>
      <c r="N333" s="209" t="s">
        <v>40</v>
      </c>
      <c r="O333" s="75"/>
      <c r="P333" s="210">
        <f t="shared" si="51"/>
        <v>0</v>
      </c>
      <c r="Q333" s="210">
        <v>0</v>
      </c>
      <c r="R333" s="210">
        <f t="shared" si="52"/>
        <v>0</v>
      </c>
      <c r="S333" s="210">
        <v>0</v>
      </c>
      <c r="T333" s="211">
        <f t="shared" si="53"/>
        <v>0</v>
      </c>
      <c r="U333" s="34"/>
      <c r="V333" s="34"/>
      <c r="W333" s="34"/>
      <c r="X333" s="34"/>
      <c r="Y333" s="34"/>
      <c r="Z333" s="34"/>
      <c r="AA333" s="34"/>
      <c r="AB333" s="34"/>
      <c r="AC333" s="34"/>
      <c r="AD333" s="34"/>
      <c r="AE333" s="34"/>
      <c r="AR333" s="212" t="s">
        <v>496</v>
      </c>
      <c r="AT333" s="212" t="s">
        <v>209</v>
      </c>
      <c r="AU333" s="212" t="s">
        <v>87</v>
      </c>
      <c r="AY333" s="17" t="s">
        <v>207</v>
      </c>
      <c r="BE333" s="213">
        <f t="shared" si="54"/>
        <v>0</v>
      </c>
      <c r="BF333" s="213">
        <f t="shared" si="55"/>
        <v>0</v>
      </c>
      <c r="BG333" s="213">
        <f t="shared" si="56"/>
        <v>0</v>
      </c>
      <c r="BH333" s="213">
        <f t="shared" si="57"/>
        <v>0</v>
      </c>
      <c r="BI333" s="213">
        <f t="shared" si="58"/>
        <v>0</v>
      </c>
      <c r="BJ333" s="17" t="s">
        <v>87</v>
      </c>
      <c r="BK333" s="213">
        <f t="shared" si="59"/>
        <v>0</v>
      </c>
      <c r="BL333" s="17" t="s">
        <v>496</v>
      </c>
      <c r="BM333" s="212" t="s">
        <v>2365</v>
      </c>
    </row>
    <row r="334" spans="1:65" s="2" customFormat="1" ht="33" customHeight="1">
      <c r="A334" s="34"/>
      <c r="B334" s="35"/>
      <c r="C334" s="200" t="s">
        <v>1406</v>
      </c>
      <c r="D334" s="200" t="s">
        <v>209</v>
      </c>
      <c r="E334" s="201" t="s">
        <v>2366</v>
      </c>
      <c r="F334" s="202" t="s">
        <v>2367</v>
      </c>
      <c r="G334" s="203" t="s">
        <v>325</v>
      </c>
      <c r="H334" s="204">
        <v>340</v>
      </c>
      <c r="I334" s="205"/>
      <c r="J334" s="206">
        <f t="shared" si="50"/>
        <v>0</v>
      </c>
      <c r="K334" s="207"/>
      <c r="L334" s="39"/>
      <c r="M334" s="208" t="s">
        <v>1</v>
      </c>
      <c r="N334" s="209" t="s">
        <v>40</v>
      </c>
      <c r="O334" s="75"/>
      <c r="P334" s="210">
        <f t="shared" si="51"/>
        <v>0</v>
      </c>
      <c r="Q334" s="210">
        <v>0</v>
      </c>
      <c r="R334" s="210">
        <f t="shared" si="52"/>
        <v>0</v>
      </c>
      <c r="S334" s="210">
        <v>0</v>
      </c>
      <c r="T334" s="211">
        <f t="shared" si="53"/>
        <v>0</v>
      </c>
      <c r="U334" s="34"/>
      <c r="V334" s="34"/>
      <c r="W334" s="34"/>
      <c r="X334" s="34"/>
      <c r="Y334" s="34"/>
      <c r="Z334" s="34"/>
      <c r="AA334" s="34"/>
      <c r="AB334" s="34"/>
      <c r="AC334" s="34"/>
      <c r="AD334" s="34"/>
      <c r="AE334" s="34"/>
      <c r="AR334" s="212" t="s">
        <v>496</v>
      </c>
      <c r="AT334" s="212" t="s">
        <v>209</v>
      </c>
      <c r="AU334" s="212" t="s">
        <v>87</v>
      </c>
      <c r="AY334" s="17" t="s">
        <v>207</v>
      </c>
      <c r="BE334" s="213">
        <f t="shared" si="54"/>
        <v>0</v>
      </c>
      <c r="BF334" s="213">
        <f t="shared" si="55"/>
        <v>0</v>
      </c>
      <c r="BG334" s="213">
        <f t="shared" si="56"/>
        <v>0</v>
      </c>
      <c r="BH334" s="213">
        <f t="shared" si="57"/>
        <v>0</v>
      </c>
      <c r="BI334" s="213">
        <f t="shared" si="58"/>
        <v>0</v>
      </c>
      <c r="BJ334" s="17" t="s">
        <v>87</v>
      </c>
      <c r="BK334" s="213">
        <f t="shared" si="59"/>
        <v>0</v>
      </c>
      <c r="BL334" s="17" t="s">
        <v>496</v>
      </c>
      <c r="BM334" s="212" t="s">
        <v>2368</v>
      </c>
    </row>
    <row r="335" spans="1:65" s="2" customFormat="1" ht="33" customHeight="1">
      <c r="A335" s="34"/>
      <c r="B335" s="35"/>
      <c r="C335" s="200" t="s">
        <v>2369</v>
      </c>
      <c r="D335" s="200" t="s">
        <v>209</v>
      </c>
      <c r="E335" s="201" t="s">
        <v>2370</v>
      </c>
      <c r="F335" s="202" t="s">
        <v>2371</v>
      </c>
      <c r="G335" s="203" t="s">
        <v>325</v>
      </c>
      <c r="H335" s="204">
        <v>65</v>
      </c>
      <c r="I335" s="205"/>
      <c r="J335" s="206">
        <f t="shared" si="50"/>
        <v>0</v>
      </c>
      <c r="K335" s="207"/>
      <c r="L335" s="39"/>
      <c r="M335" s="208" t="s">
        <v>1</v>
      </c>
      <c r="N335" s="209" t="s">
        <v>40</v>
      </c>
      <c r="O335" s="75"/>
      <c r="P335" s="210">
        <f t="shared" si="51"/>
        <v>0</v>
      </c>
      <c r="Q335" s="210">
        <v>0</v>
      </c>
      <c r="R335" s="210">
        <f t="shared" si="52"/>
        <v>0</v>
      </c>
      <c r="S335" s="210">
        <v>0</v>
      </c>
      <c r="T335" s="211">
        <f t="shared" si="53"/>
        <v>0</v>
      </c>
      <c r="U335" s="34"/>
      <c r="V335" s="34"/>
      <c r="W335" s="34"/>
      <c r="X335" s="34"/>
      <c r="Y335" s="34"/>
      <c r="Z335" s="34"/>
      <c r="AA335" s="34"/>
      <c r="AB335" s="34"/>
      <c r="AC335" s="34"/>
      <c r="AD335" s="34"/>
      <c r="AE335" s="34"/>
      <c r="AR335" s="212" t="s">
        <v>496</v>
      </c>
      <c r="AT335" s="212" t="s">
        <v>209</v>
      </c>
      <c r="AU335" s="212" t="s">
        <v>87</v>
      </c>
      <c r="AY335" s="17" t="s">
        <v>207</v>
      </c>
      <c r="BE335" s="213">
        <f t="shared" si="54"/>
        <v>0</v>
      </c>
      <c r="BF335" s="213">
        <f t="shared" si="55"/>
        <v>0</v>
      </c>
      <c r="BG335" s="213">
        <f t="shared" si="56"/>
        <v>0</v>
      </c>
      <c r="BH335" s="213">
        <f t="shared" si="57"/>
        <v>0</v>
      </c>
      <c r="BI335" s="213">
        <f t="shared" si="58"/>
        <v>0</v>
      </c>
      <c r="BJ335" s="17" t="s">
        <v>87</v>
      </c>
      <c r="BK335" s="213">
        <f t="shared" si="59"/>
        <v>0</v>
      </c>
      <c r="BL335" s="17" t="s">
        <v>496</v>
      </c>
      <c r="BM335" s="212" t="s">
        <v>2372</v>
      </c>
    </row>
    <row r="336" spans="1:65" s="2" customFormat="1" ht="33" customHeight="1">
      <c r="A336" s="34"/>
      <c r="B336" s="35"/>
      <c r="C336" s="200" t="s">
        <v>1410</v>
      </c>
      <c r="D336" s="200" t="s">
        <v>209</v>
      </c>
      <c r="E336" s="201" t="s">
        <v>2373</v>
      </c>
      <c r="F336" s="202" t="s">
        <v>2374</v>
      </c>
      <c r="G336" s="203" t="s">
        <v>325</v>
      </c>
      <c r="H336" s="204">
        <v>325</v>
      </c>
      <c r="I336" s="205"/>
      <c r="J336" s="206">
        <f t="shared" si="50"/>
        <v>0</v>
      </c>
      <c r="K336" s="207"/>
      <c r="L336" s="39"/>
      <c r="M336" s="208" t="s">
        <v>1</v>
      </c>
      <c r="N336" s="209" t="s">
        <v>40</v>
      </c>
      <c r="O336" s="75"/>
      <c r="P336" s="210">
        <f t="shared" si="51"/>
        <v>0</v>
      </c>
      <c r="Q336" s="210">
        <v>0</v>
      </c>
      <c r="R336" s="210">
        <f t="shared" si="52"/>
        <v>0</v>
      </c>
      <c r="S336" s="210">
        <v>0</v>
      </c>
      <c r="T336" s="211">
        <f t="shared" si="53"/>
        <v>0</v>
      </c>
      <c r="U336" s="34"/>
      <c r="V336" s="34"/>
      <c r="W336" s="34"/>
      <c r="X336" s="34"/>
      <c r="Y336" s="34"/>
      <c r="Z336" s="34"/>
      <c r="AA336" s="34"/>
      <c r="AB336" s="34"/>
      <c r="AC336" s="34"/>
      <c r="AD336" s="34"/>
      <c r="AE336" s="34"/>
      <c r="AR336" s="212" t="s">
        <v>496</v>
      </c>
      <c r="AT336" s="212" t="s">
        <v>209</v>
      </c>
      <c r="AU336" s="212" t="s">
        <v>87</v>
      </c>
      <c r="AY336" s="17" t="s">
        <v>207</v>
      </c>
      <c r="BE336" s="213">
        <f t="shared" si="54"/>
        <v>0</v>
      </c>
      <c r="BF336" s="213">
        <f t="shared" si="55"/>
        <v>0</v>
      </c>
      <c r="BG336" s="213">
        <f t="shared" si="56"/>
        <v>0</v>
      </c>
      <c r="BH336" s="213">
        <f t="shared" si="57"/>
        <v>0</v>
      </c>
      <c r="BI336" s="213">
        <f t="shared" si="58"/>
        <v>0</v>
      </c>
      <c r="BJ336" s="17" t="s">
        <v>87</v>
      </c>
      <c r="BK336" s="213">
        <f t="shared" si="59"/>
        <v>0</v>
      </c>
      <c r="BL336" s="17" t="s">
        <v>496</v>
      </c>
      <c r="BM336" s="212" t="s">
        <v>2375</v>
      </c>
    </row>
    <row r="337" spans="1:65" s="2" customFormat="1" ht="33" customHeight="1">
      <c r="A337" s="34"/>
      <c r="B337" s="35"/>
      <c r="C337" s="200" t="s">
        <v>2376</v>
      </c>
      <c r="D337" s="200" t="s">
        <v>209</v>
      </c>
      <c r="E337" s="201" t="s">
        <v>2377</v>
      </c>
      <c r="F337" s="202" t="s">
        <v>2378</v>
      </c>
      <c r="G337" s="203" t="s">
        <v>325</v>
      </c>
      <c r="H337" s="204">
        <v>45</v>
      </c>
      <c r="I337" s="205"/>
      <c r="J337" s="206">
        <f t="shared" si="50"/>
        <v>0</v>
      </c>
      <c r="K337" s="207"/>
      <c r="L337" s="39"/>
      <c r="M337" s="208" t="s">
        <v>1</v>
      </c>
      <c r="N337" s="209" t="s">
        <v>40</v>
      </c>
      <c r="O337" s="75"/>
      <c r="P337" s="210">
        <f t="shared" si="51"/>
        <v>0</v>
      </c>
      <c r="Q337" s="210">
        <v>0</v>
      </c>
      <c r="R337" s="210">
        <f t="shared" si="52"/>
        <v>0</v>
      </c>
      <c r="S337" s="210">
        <v>0</v>
      </c>
      <c r="T337" s="211">
        <f t="shared" si="53"/>
        <v>0</v>
      </c>
      <c r="U337" s="34"/>
      <c r="V337" s="34"/>
      <c r="W337" s="34"/>
      <c r="X337" s="34"/>
      <c r="Y337" s="34"/>
      <c r="Z337" s="34"/>
      <c r="AA337" s="34"/>
      <c r="AB337" s="34"/>
      <c r="AC337" s="34"/>
      <c r="AD337" s="34"/>
      <c r="AE337" s="34"/>
      <c r="AR337" s="212" t="s">
        <v>496</v>
      </c>
      <c r="AT337" s="212" t="s">
        <v>209</v>
      </c>
      <c r="AU337" s="212" t="s">
        <v>87</v>
      </c>
      <c r="AY337" s="17" t="s">
        <v>207</v>
      </c>
      <c r="BE337" s="213">
        <f t="shared" si="54"/>
        <v>0</v>
      </c>
      <c r="BF337" s="213">
        <f t="shared" si="55"/>
        <v>0</v>
      </c>
      <c r="BG337" s="213">
        <f t="shared" si="56"/>
        <v>0</v>
      </c>
      <c r="BH337" s="213">
        <f t="shared" si="57"/>
        <v>0</v>
      </c>
      <c r="BI337" s="213">
        <f t="shared" si="58"/>
        <v>0</v>
      </c>
      <c r="BJ337" s="17" t="s">
        <v>87</v>
      </c>
      <c r="BK337" s="213">
        <f t="shared" si="59"/>
        <v>0</v>
      </c>
      <c r="BL337" s="17" t="s">
        <v>496</v>
      </c>
      <c r="BM337" s="212" t="s">
        <v>2379</v>
      </c>
    </row>
    <row r="338" spans="1:65" s="2" customFormat="1" ht="33" customHeight="1">
      <c r="A338" s="34"/>
      <c r="B338" s="35"/>
      <c r="C338" s="200" t="s">
        <v>1413</v>
      </c>
      <c r="D338" s="200" t="s">
        <v>209</v>
      </c>
      <c r="E338" s="201" t="s">
        <v>2380</v>
      </c>
      <c r="F338" s="202" t="s">
        <v>2381</v>
      </c>
      <c r="G338" s="203" t="s">
        <v>325</v>
      </c>
      <c r="H338" s="204">
        <v>10</v>
      </c>
      <c r="I338" s="205"/>
      <c r="J338" s="206">
        <f t="shared" si="50"/>
        <v>0</v>
      </c>
      <c r="K338" s="207"/>
      <c r="L338" s="39"/>
      <c r="M338" s="208" t="s">
        <v>1</v>
      </c>
      <c r="N338" s="209" t="s">
        <v>40</v>
      </c>
      <c r="O338" s="75"/>
      <c r="P338" s="210">
        <f t="shared" si="51"/>
        <v>0</v>
      </c>
      <c r="Q338" s="210">
        <v>0</v>
      </c>
      <c r="R338" s="210">
        <f t="shared" si="52"/>
        <v>0</v>
      </c>
      <c r="S338" s="210">
        <v>0</v>
      </c>
      <c r="T338" s="211">
        <f t="shared" si="53"/>
        <v>0</v>
      </c>
      <c r="U338" s="34"/>
      <c r="V338" s="34"/>
      <c r="W338" s="34"/>
      <c r="X338" s="34"/>
      <c r="Y338" s="34"/>
      <c r="Z338" s="34"/>
      <c r="AA338" s="34"/>
      <c r="AB338" s="34"/>
      <c r="AC338" s="34"/>
      <c r="AD338" s="34"/>
      <c r="AE338" s="34"/>
      <c r="AR338" s="212" t="s">
        <v>496</v>
      </c>
      <c r="AT338" s="212" t="s">
        <v>209</v>
      </c>
      <c r="AU338" s="212" t="s">
        <v>87</v>
      </c>
      <c r="AY338" s="17" t="s">
        <v>207</v>
      </c>
      <c r="BE338" s="213">
        <f t="shared" si="54"/>
        <v>0</v>
      </c>
      <c r="BF338" s="213">
        <f t="shared" si="55"/>
        <v>0</v>
      </c>
      <c r="BG338" s="213">
        <f t="shared" si="56"/>
        <v>0</v>
      </c>
      <c r="BH338" s="213">
        <f t="shared" si="57"/>
        <v>0</v>
      </c>
      <c r="BI338" s="213">
        <f t="shared" si="58"/>
        <v>0</v>
      </c>
      <c r="BJ338" s="17" t="s">
        <v>87</v>
      </c>
      <c r="BK338" s="213">
        <f t="shared" si="59"/>
        <v>0</v>
      </c>
      <c r="BL338" s="17" t="s">
        <v>496</v>
      </c>
      <c r="BM338" s="212" t="s">
        <v>2382</v>
      </c>
    </row>
    <row r="339" spans="1:65" s="2" customFormat="1" ht="33" customHeight="1">
      <c r="A339" s="34"/>
      <c r="B339" s="35"/>
      <c r="C339" s="200" t="s">
        <v>2383</v>
      </c>
      <c r="D339" s="200" t="s">
        <v>209</v>
      </c>
      <c r="E339" s="201" t="s">
        <v>2384</v>
      </c>
      <c r="F339" s="202" t="s">
        <v>2385</v>
      </c>
      <c r="G339" s="203" t="s">
        <v>325</v>
      </c>
      <c r="H339" s="204">
        <v>20</v>
      </c>
      <c r="I339" s="205"/>
      <c r="J339" s="206">
        <f t="shared" si="50"/>
        <v>0</v>
      </c>
      <c r="K339" s="207"/>
      <c r="L339" s="39"/>
      <c r="M339" s="208" t="s">
        <v>1</v>
      </c>
      <c r="N339" s="209" t="s">
        <v>40</v>
      </c>
      <c r="O339" s="75"/>
      <c r="P339" s="210">
        <f t="shared" si="51"/>
        <v>0</v>
      </c>
      <c r="Q339" s="210">
        <v>0</v>
      </c>
      <c r="R339" s="210">
        <f t="shared" si="52"/>
        <v>0</v>
      </c>
      <c r="S339" s="210">
        <v>0</v>
      </c>
      <c r="T339" s="211">
        <f t="shared" si="53"/>
        <v>0</v>
      </c>
      <c r="U339" s="34"/>
      <c r="V339" s="34"/>
      <c r="W339" s="34"/>
      <c r="X339" s="34"/>
      <c r="Y339" s="34"/>
      <c r="Z339" s="34"/>
      <c r="AA339" s="34"/>
      <c r="AB339" s="34"/>
      <c r="AC339" s="34"/>
      <c r="AD339" s="34"/>
      <c r="AE339" s="34"/>
      <c r="AR339" s="212" t="s">
        <v>496</v>
      </c>
      <c r="AT339" s="212" t="s">
        <v>209</v>
      </c>
      <c r="AU339" s="212" t="s">
        <v>87</v>
      </c>
      <c r="AY339" s="17" t="s">
        <v>207</v>
      </c>
      <c r="BE339" s="213">
        <f t="shared" si="54"/>
        <v>0</v>
      </c>
      <c r="BF339" s="213">
        <f t="shared" si="55"/>
        <v>0</v>
      </c>
      <c r="BG339" s="213">
        <f t="shared" si="56"/>
        <v>0</v>
      </c>
      <c r="BH339" s="213">
        <f t="shared" si="57"/>
        <v>0</v>
      </c>
      <c r="BI339" s="213">
        <f t="shared" si="58"/>
        <v>0</v>
      </c>
      <c r="BJ339" s="17" t="s">
        <v>87</v>
      </c>
      <c r="BK339" s="213">
        <f t="shared" si="59"/>
        <v>0</v>
      </c>
      <c r="BL339" s="17" t="s">
        <v>496</v>
      </c>
      <c r="BM339" s="212" t="s">
        <v>2386</v>
      </c>
    </row>
    <row r="340" spans="1:65" s="2" customFormat="1" ht="24.15" customHeight="1">
      <c r="A340" s="34"/>
      <c r="B340" s="35"/>
      <c r="C340" s="200" t="s">
        <v>1417</v>
      </c>
      <c r="D340" s="200" t="s">
        <v>209</v>
      </c>
      <c r="E340" s="201" t="s">
        <v>2387</v>
      </c>
      <c r="F340" s="202" t="s">
        <v>2388</v>
      </c>
      <c r="G340" s="203" t="s">
        <v>212</v>
      </c>
      <c r="H340" s="204">
        <v>73.400000000000006</v>
      </c>
      <c r="I340" s="205"/>
      <c r="J340" s="206">
        <f t="shared" si="50"/>
        <v>0</v>
      </c>
      <c r="K340" s="207"/>
      <c r="L340" s="39"/>
      <c r="M340" s="208" t="s">
        <v>1</v>
      </c>
      <c r="N340" s="209" t="s">
        <v>40</v>
      </c>
      <c r="O340" s="75"/>
      <c r="P340" s="210">
        <f t="shared" si="51"/>
        <v>0</v>
      </c>
      <c r="Q340" s="210">
        <v>0</v>
      </c>
      <c r="R340" s="210">
        <f t="shared" si="52"/>
        <v>0</v>
      </c>
      <c r="S340" s="210">
        <v>0</v>
      </c>
      <c r="T340" s="211">
        <f t="shared" si="53"/>
        <v>0</v>
      </c>
      <c r="U340" s="34"/>
      <c r="V340" s="34"/>
      <c r="W340" s="34"/>
      <c r="X340" s="34"/>
      <c r="Y340" s="34"/>
      <c r="Z340" s="34"/>
      <c r="AA340" s="34"/>
      <c r="AB340" s="34"/>
      <c r="AC340" s="34"/>
      <c r="AD340" s="34"/>
      <c r="AE340" s="34"/>
      <c r="AR340" s="212" t="s">
        <v>496</v>
      </c>
      <c r="AT340" s="212" t="s">
        <v>209</v>
      </c>
      <c r="AU340" s="212" t="s">
        <v>87</v>
      </c>
      <c r="AY340" s="17" t="s">
        <v>207</v>
      </c>
      <c r="BE340" s="213">
        <f t="shared" si="54"/>
        <v>0</v>
      </c>
      <c r="BF340" s="213">
        <f t="shared" si="55"/>
        <v>0</v>
      </c>
      <c r="BG340" s="213">
        <f t="shared" si="56"/>
        <v>0</v>
      </c>
      <c r="BH340" s="213">
        <f t="shared" si="57"/>
        <v>0</v>
      </c>
      <c r="BI340" s="213">
        <f t="shared" si="58"/>
        <v>0</v>
      </c>
      <c r="BJ340" s="17" t="s">
        <v>87</v>
      </c>
      <c r="BK340" s="213">
        <f t="shared" si="59"/>
        <v>0</v>
      </c>
      <c r="BL340" s="17" t="s">
        <v>496</v>
      </c>
      <c r="BM340" s="212" t="s">
        <v>2389</v>
      </c>
    </row>
    <row r="341" spans="1:65" s="2" customFormat="1" ht="24.15" customHeight="1">
      <c r="A341" s="34"/>
      <c r="B341" s="35"/>
      <c r="C341" s="200" t="s">
        <v>2390</v>
      </c>
      <c r="D341" s="200" t="s">
        <v>209</v>
      </c>
      <c r="E341" s="201" t="s">
        <v>2391</v>
      </c>
      <c r="F341" s="202" t="s">
        <v>2392</v>
      </c>
      <c r="G341" s="203" t="s">
        <v>212</v>
      </c>
      <c r="H341" s="204">
        <v>734</v>
      </c>
      <c r="I341" s="205"/>
      <c r="J341" s="206">
        <f t="shared" si="50"/>
        <v>0</v>
      </c>
      <c r="K341" s="207"/>
      <c r="L341" s="39"/>
      <c r="M341" s="208" t="s">
        <v>1</v>
      </c>
      <c r="N341" s="209" t="s">
        <v>40</v>
      </c>
      <c r="O341" s="75"/>
      <c r="P341" s="210">
        <f t="shared" si="51"/>
        <v>0</v>
      </c>
      <c r="Q341" s="210">
        <v>0</v>
      </c>
      <c r="R341" s="210">
        <f t="shared" si="52"/>
        <v>0</v>
      </c>
      <c r="S341" s="210">
        <v>0</v>
      </c>
      <c r="T341" s="211">
        <f t="shared" si="53"/>
        <v>0</v>
      </c>
      <c r="U341" s="34"/>
      <c r="V341" s="34"/>
      <c r="W341" s="34"/>
      <c r="X341" s="34"/>
      <c r="Y341" s="34"/>
      <c r="Z341" s="34"/>
      <c r="AA341" s="34"/>
      <c r="AB341" s="34"/>
      <c r="AC341" s="34"/>
      <c r="AD341" s="34"/>
      <c r="AE341" s="34"/>
      <c r="AR341" s="212" t="s">
        <v>496</v>
      </c>
      <c r="AT341" s="212" t="s">
        <v>209</v>
      </c>
      <c r="AU341" s="212" t="s">
        <v>87</v>
      </c>
      <c r="AY341" s="17" t="s">
        <v>207</v>
      </c>
      <c r="BE341" s="213">
        <f t="shared" si="54"/>
        <v>0</v>
      </c>
      <c r="BF341" s="213">
        <f t="shared" si="55"/>
        <v>0</v>
      </c>
      <c r="BG341" s="213">
        <f t="shared" si="56"/>
        <v>0</v>
      </c>
      <c r="BH341" s="213">
        <f t="shared" si="57"/>
        <v>0</v>
      </c>
      <c r="BI341" s="213">
        <f t="shared" si="58"/>
        <v>0</v>
      </c>
      <c r="BJ341" s="17" t="s">
        <v>87</v>
      </c>
      <c r="BK341" s="213">
        <f t="shared" si="59"/>
        <v>0</v>
      </c>
      <c r="BL341" s="17" t="s">
        <v>496</v>
      </c>
      <c r="BM341" s="212" t="s">
        <v>2393</v>
      </c>
    </row>
    <row r="342" spans="1:65" s="2" customFormat="1" ht="33" customHeight="1">
      <c r="A342" s="34"/>
      <c r="B342" s="35"/>
      <c r="C342" s="200" t="s">
        <v>1420</v>
      </c>
      <c r="D342" s="200" t="s">
        <v>209</v>
      </c>
      <c r="E342" s="201" t="s">
        <v>2394</v>
      </c>
      <c r="F342" s="202" t="s">
        <v>2395</v>
      </c>
      <c r="G342" s="203" t="s">
        <v>243</v>
      </c>
      <c r="H342" s="204">
        <v>35</v>
      </c>
      <c r="I342" s="205"/>
      <c r="J342" s="206">
        <f t="shared" si="50"/>
        <v>0</v>
      </c>
      <c r="K342" s="207"/>
      <c r="L342" s="39"/>
      <c r="M342" s="208" t="s">
        <v>1</v>
      </c>
      <c r="N342" s="209" t="s">
        <v>40</v>
      </c>
      <c r="O342" s="75"/>
      <c r="P342" s="210">
        <f t="shared" si="51"/>
        <v>0</v>
      </c>
      <c r="Q342" s="210">
        <v>0</v>
      </c>
      <c r="R342" s="210">
        <f t="shared" si="52"/>
        <v>0</v>
      </c>
      <c r="S342" s="210">
        <v>0</v>
      </c>
      <c r="T342" s="211">
        <f t="shared" si="53"/>
        <v>0</v>
      </c>
      <c r="U342" s="34"/>
      <c r="V342" s="34"/>
      <c r="W342" s="34"/>
      <c r="X342" s="34"/>
      <c r="Y342" s="34"/>
      <c r="Z342" s="34"/>
      <c r="AA342" s="34"/>
      <c r="AB342" s="34"/>
      <c r="AC342" s="34"/>
      <c r="AD342" s="34"/>
      <c r="AE342" s="34"/>
      <c r="AR342" s="212" t="s">
        <v>496</v>
      </c>
      <c r="AT342" s="212" t="s">
        <v>209</v>
      </c>
      <c r="AU342" s="212" t="s">
        <v>87</v>
      </c>
      <c r="AY342" s="17" t="s">
        <v>207</v>
      </c>
      <c r="BE342" s="213">
        <f t="shared" si="54"/>
        <v>0</v>
      </c>
      <c r="BF342" s="213">
        <f t="shared" si="55"/>
        <v>0</v>
      </c>
      <c r="BG342" s="213">
        <f t="shared" si="56"/>
        <v>0</v>
      </c>
      <c r="BH342" s="213">
        <f t="shared" si="57"/>
        <v>0</v>
      </c>
      <c r="BI342" s="213">
        <f t="shared" si="58"/>
        <v>0</v>
      </c>
      <c r="BJ342" s="17" t="s">
        <v>87</v>
      </c>
      <c r="BK342" s="213">
        <f t="shared" si="59"/>
        <v>0</v>
      </c>
      <c r="BL342" s="17" t="s">
        <v>496</v>
      </c>
      <c r="BM342" s="212" t="s">
        <v>2396</v>
      </c>
    </row>
    <row r="343" spans="1:65" s="12" customFormat="1" ht="25.95" customHeight="1">
      <c r="B343" s="184"/>
      <c r="C343" s="185"/>
      <c r="D343" s="186" t="s">
        <v>73</v>
      </c>
      <c r="E343" s="187" t="s">
        <v>1125</v>
      </c>
      <c r="F343" s="187" t="s">
        <v>2397</v>
      </c>
      <c r="G343" s="185"/>
      <c r="H343" s="185"/>
      <c r="I343" s="188"/>
      <c r="J343" s="189">
        <f>BK343</f>
        <v>0</v>
      </c>
      <c r="K343" s="185"/>
      <c r="L343" s="190"/>
      <c r="M343" s="191"/>
      <c r="N343" s="192"/>
      <c r="O343" s="192"/>
      <c r="P343" s="193">
        <f>SUM(P344:P347)</f>
        <v>0</v>
      </c>
      <c r="Q343" s="192"/>
      <c r="R343" s="193">
        <f>SUM(R344:R347)</f>
        <v>0</v>
      </c>
      <c r="S343" s="192"/>
      <c r="T343" s="194">
        <f>SUM(T344:T347)</f>
        <v>0</v>
      </c>
      <c r="AR343" s="195" t="s">
        <v>213</v>
      </c>
      <c r="AT343" s="196" t="s">
        <v>73</v>
      </c>
      <c r="AU343" s="196" t="s">
        <v>74</v>
      </c>
      <c r="AY343" s="195" t="s">
        <v>207</v>
      </c>
      <c r="BK343" s="197">
        <f>SUM(BK344:BK347)</f>
        <v>0</v>
      </c>
    </row>
    <row r="344" spans="1:65" s="2" customFormat="1" ht="49.05" customHeight="1">
      <c r="A344" s="34"/>
      <c r="B344" s="35"/>
      <c r="C344" s="200" t="s">
        <v>2398</v>
      </c>
      <c r="D344" s="200" t="s">
        <v>209</v>
      </c>
      <c r="E344" s="201" t="s">
        <v>2399</v>
      </c>
      <c r="F344" s="202" t="s">
        <v>2400</v>
      </c>
      <c r="G344" s="203" t="s">
        <v>1076</v>
      </c>
      <c r="H344" s="204">
        <v>24</v>
      </c>
      <c r="I344" s="205"/>
      <c r="J344" s="206">
        <f>ROUND(I344*H344,2)</f>
        <v>0</v>
      </c>
      <c r="K344" s="207"/>
      <c r="L344" s="39"/>
      <c r="M344" s="208" t="s">
        <v>1</v>
      </c>
      <c r="N344" s="209" t="s">
        <v>40</v>
      </c>
      <c r="O344" s="75"/>
      <c r="P344" s="210">
        <f>O344*H344</f>
        <v>0</v>
      </c>
      <c r="Q344" s="210">
        <v>0</v>
      </c>
      <c r="R344" s="210">
        <f>Q344*H344</f>
        <v>0</v>
      </c>
      <c r="S344" s="210">
        <v>0</v>
      </c>
      <c r="T344" s="211">
        <f>S344*H344</f>
        <v>0</v>
      </c>
      <c r="U344" s="34"/>
      <c r="V344" s="34"/>
      <c r="W344" s="34"/>
      <c r="X344" s="34"/>
      <c r="Y344" s="34"/>
      <c r="Z344" s="34"/>
      <c r="AA344" s="34"/>
      <c r="AB344" s="34"/>
      <c r="AC344" s="34"/>
      <c r="AD344" s="34"/>
      <c r="AE344" s="34"/>
      <c r="AR344" s="212" t="s">
        <v>2401</v>
      </c>
      <c r="AT344" s="212" t="s">
        <v>209</v>
      </c>
      <c r="AU344" s="212" t="s">
        <v>81</v>
      </c>
      <c r="AY344" s="17" t="s">
        <v>207</v>
      </c>
      <c r="BE344" s="213">
        <f>IF(N344="základná",J344,0)</f>
        <v>0</v>
      </c>
      <c r="BF344" s="213">
        <f>IF(N344="znížená",J344,0)</f>
        <v>0</v>
      </c>
      <c r="BG344" s="213">
        <f>IF(N344="zákl. prenesená",J344,0)</f>
        <v>0</v>
      </c>
      <c r="BH344" s="213">
        <f>IF(N344="zníž. prenesená",J344,0)</f>
        <v>0</v>
      </c>
      <c r="BI344" s="213">
        <f>IF(N344="nulová",J344,0)</f>
        <v>0</v>
      </c>
      <c r="BJ344" s="17" t="s">
        <v>87</v>
      </c>
      <c r="BK344" s="213">
        <f>ROUND(I344*H344,2)</f>
        <v>0</v>
      </c>
      <c r="BL344" s="17" t="s">
        <v>2401</v>
      </c>
      <c r="BM344" s="212" t="s">
        <v>2402</v>
      </c>
    </row>
    <row r="345" spans="1:65" s="2" customFormat="1" ht="37.799999999999997" customHeight="1">
      <c r="A345" s="34"/>
      <c r="B345" s="35"/>
      <c r="C345" s="200" t="s">
        <v>1423</v>
      </c>
      <c r="D345" s="200" t="s">
        <v>209</v>
      </c>
      <c r="E345" s="201" t="s">
        <v>2403</v>
      </c>
      <c r="F345" s="202" t="s">
        <v>2404</v>
      </c>
      <c r="G345" s="203" t="s">
        <v>1076</v>
      </c>
      <c r="H345" s="204">
        <v>120</v>
      </c>
      <c r="I345" s="205"/>
      <c r="J345" s="206">
        <f>ROUND(I345*H345,2)</f>
        <v>0</v>
      </c>
      <c r="K345" s="207"/>
      <c r="L345" s="39"/>
      <c r="M345" s="208" t="s">
        <v>1</v>
      </c>
      <c r="N345" s="209" t="s">
        <v>40</v>
      </c>
      <c r="O345" s="75"/>
      <c r="P345" s="210">
        <f>O345*H345</f>
        <v>0</v>
      </c>
      <c r="Q345" s="210">
        <v>0</v>
      </c>
      <c r="R345" s="210">
        <f>Q345*H345</f>
        <v>0</v>
      </c>
      <c r="S345" s="210">
        <v>0</v>
      </c>
      <c r="T345" s="211">
        <f>S345*H345</f>
        <v>0</v>
      </c>
      <c r="U345" s="34"/>
      <c r="V345" s="34"/>
      <c r="W345" s="34"/>
      <c r="X345" s="34"/>
      <c r="Y345" s="34"/>
      <c r="Z345" s="34"/>
      <c r="AA345" s="34"/>
      <c r="AB345" s="34"/>
      <c r="AC345" s="34"/>
      <c r="AD345" s="34"/>
      <c r="AE345" s="34"/>
      <c r="AR345" s="212" t="s">
        <v>2401</v>
      </c>
      <c r="AT345" s="212" t="s">
        <v>209</v>
      </c>
      <c r="AU345" s="212" t="s">
        <v>81</v>
      </c>
      <c r="AY345" s="17" t="s">
        <v>207</v>
      </c>
      <c r="BE345" s="213">
        <f>IF(N345="základná",J345,0)</f>
        <v>0</v>
      </c>
      <c r="BF345" s="213">
        <f>IF(N345="znížená",J345,0)</f>
        <v>0</v>
      </c>
      <c r="BG345" s="213">
        <f>IF(N345="zákl. prenesená",J345,0)</f>
        <v>0</v>
      </c>
      <c r="BH345" s="213">
        <f>IF(N345="zníž. prenesená",J345,0)</f>
        <v>0</v>
      </c>
      <c r="BI345" s="213">
        <f>IF(N345="nulová",J345,0)</f>
        <v>0</v>
      </c>
      <c r="BJ345" s="17" t="s">
        <v>87</v>
      </c>
      <c r="BK345" s="213">
        <f>ROUND(I345*H345,2)</f>
        <v>0</v>
      </c>
      <c r="BL345" s="17" t="s">
        <v>2401</v>
      </c>
      <c r="BM345" s="212" t="s">
        <v>2405</v>
      </c>
    </row>
    <row r="346" spans="1:65" s="2" customFormat="1" ht="55.5" customHeight="1">
      <c r="A346" s="34"/>
      <c r="B346" s="35"/>
      <c r="C346" s="200" t="s">
        <v>2406</v>
      </c>
      <c r="D346" s="200" t="s">
        <v>209</v>
      </c>
      <c r="E346" s="201" t="s">
        <v>2407</v>
      </c>
      <c r="F346" s="202" t="s">
        <v>2408</v>
      </c>
      <c r="G346" s="203" t="s">
        <v>1076</v>
      </c>
      <c r="H346" s="204">
        <v>64</v>
      </c>
      <c r="I346" s="205"/>
      <c r="J346" s="206">
        <f>ROUND(I346*H346,2)</f>
        <v>0</v>
      </c>
      <c r="K346" s="207"/>
      <c r="L346" s="39"/>
      <c r="M346" s="208" t="s">
        <v>1</v>
      </c>
      <c r="N346" s="209" t="s">
        <v>40</v>
      </c>
      <c r="O346" s="75"/>
      <c r="P346" s="210">
        <f>O346*H346</f>
        <v>0</v>
      </c>
      <c r="Q346" s="210">
        <v>0</v>
      </c>
      <c r="R346" s="210">
        <f>Q346*H346</f>
        <v>0</v>
      </c>
      <c r="S346" s="210">
        <v>0</v>
      </c>
      <c r="T346" s="211">
        <f>S346*H346</f>
        <v>0</v>
      </c>
      <c r="U346" s="34"/>
      <c r="V346" s="34"/>
      <c r="W346" s="34"/>
      <c r="X346" s="34"/>
      <c r="Y346" s="34"/>
      <c r="Z346" s="34"/>
      <c r="AA346" s="34"/>
      <c r="AB346" s="34"/>
      <c r="AC346" s="34"/>
      <c r="AD346" s="34"/>
      <c r="AE346" s="34"/>
      <c r="AR346" s="212" t="s">
        <v>2401</v>
      </c>
      <c r="AT346" s="212" t="s">
        <v>209</v>
      </c>
      <c r="AU346" s="212" t="s">
        <v>81</v>
      </c>
      <c r="AY346" s="17" t="s">
        <v>207</v>
      </c>
      <c r="BE346" s="213">
        <f>IF(N346="základná",J346,0)</f>
        <v>0</v>
      </c>
      <c r="BF346" s="213">
        <f>IF(N346="znížená",J346,0)</f>
        <v>0</v>
      </c>
      <c r="BG346" s="213">
        <f>IF(N346="zákl. prenesená",J346,0)</f>
        <v>0</v>
      </c>
      <c r="BH346" s="213">
        <f>IF(N346="zníž. prenesená",J346,0)</f>
        <v>0</v>
      </c>
      <c r="BI346" s="213">
        <f>IF(N346="nulová",J346,0)</f>
        <v>0</v>
      </c>
      <c r="BJ346" s="17" t="s">
        <v>87</v>
      </c>
      <c r="BK346" s="213">
        <f>ROUND(I346*H346,2)</f>
        <v>0</v>
      </c>
      <c r="BL346" s="17" t="s">
        <v>2401</v>
      </c>
      <c r="BM346" s="212" t="s">
        <v>2409</v>
      </c>
    </row>
    <row r="347" spans="1:65" s="2" customFormat="1" ht="49.05" customHeight="1">
      <c r="A347" s="34"/>
      <c r="B347" s="35"/>
      <c r="C347" s="200" t="s">
        <v>1426</v>
      </c>
      <c r="D347" s="200" t="s">
        <v>209</v>
      </c>
      <c r="E347" s="201" t="s">
        <v>2410</v>
      </c>
      <c r="F347" s="202" t="s">
        <v>2411</v>
      </c>
      <c r="G347" s="203" t="s">
        <v>1076</v>
      </c>
      <c r="H347" s="204">
        <v>80</v>
      </c>
      <c r="I347" s="205"/>
      <c r="J347" s="206">
        <f>ROUND(I347*H347,2)</f>
        <v>0</v>
      </c>
      <c r="K347" s="207"/>
      <c r="L347" s="39"/>
      <c r="M347" s="208" t="s">
        <v>1</v>
      </c>
      <c r="N347" s="209" t="s">
        <v>40</v>
      </c>
      <c r="O347" s="75"/>
      <c r="P347" s="210">
        <f>O347*H347</f>
        <v>0</v>
      </c>
      <c r="Q347" s="210">
        <v>0</v>
      </c>
      <c r="R347" s="210">
        <f>Q347*H347</f>
        <v>0</v>
      </c>
      <c r="S347" s="210">
        <v>0</v>
      </c>
      <c r="T347" s="211">
        <f>S347*H347</f>
        <v>0</v>
      </c>
      <c r="U347" s="34"/>
      <c r="V347" s="34"/>
      <c r="W347" s="34"/>
      <c r="X347" s="34"/>
      <c r="Y347" s="34"/>
      <c r="Z347" s="34"/>
      <c r="AA347" s="34"/>
      <c r="AB347" s="34"/>
      <c r="AC347" s="34"/>
      <c r="AD347" s="34"/>
      <c r="AE347" s="34"/>
      <c r="AR347" s="212" t="s">
        <v>2401</v>
      </c>
      <c r="AT347" s="212" t="s">
        <v>209</v>
      </c>
      <c r="AU347" s="212" t="s">
        <v>81</v>
      </c>
      <c r="AY347" s="17" t="s">
        <v>207</v>
      </c>
      <c r="BE347" s="213">
        <f>IF(N347="základná",J347,0)</f>
        <v>0</v>
      </c>
      <c r="BF347" s="213">
        <f>IF(N347="znížená",J347,0)</f>
        <v>0</v>
      </c>
      <c r="BG347" s="213">
        <f>IF(N347="zákl. prenesená",J347,0)</f>
        <v>0</v>
      </c>
      <c r="BH347" s="213">
        <f>IF(N347="zníž. prenesená",J347,0)</f>
        <v>0</v>
      </c>
      <c r="BI347" s="213">
        <f>IF(N347="nulová",J347,0)</f>
        <v>0</v>
      </c>
      <c r="BJ347" s="17" t="s">
        <v>87</v>
      </c>
      <c r="BK347" s="213">
        <f>ROUND(I347*H347,2)</f>
        <v>0</v>
      </c>
      <c r="BL347" s="17" t="s">
        <v>2401</v>
      </c>
      <c r="BM347" s="212" t="s">
        <v>2412</v>
      </c>
    </row>
    <row r="348" spans="1:65" s="12" customFormat="1" ht="25.95" customHeight="1">
      <c r="B348" s="184"/>
      <c r="C348" s="185"/>
      <c r="D348" s="186" t="s">
        <v>73</v>
      </c>
      <c r="E348" s="187" t="s">
        <v>2413</v>
      </c>
      <c r="F348" s="187" t="s">
        <v>2414</v>
      </c>
      <c r="G348" s="185"/>
      <c r="H348" s="185"/>
      <c r="I348" s="188"/>
      <c r="J348" s="189">
        <f>BK348</f>
        <v>0</v>
      </c>
      <c r="K348" s="185"/>
      <c r="L348" s="190"/>
      <c r="M348" s="191"/>
      <c r="N348" s="192"/>
      <c r="O348" s="192"/>
      <c r="P348" s="193">
        <f>SUM(P349:P350)</f>
        <v>0</v>
      </c>
      <c r="Q348" s="192"/>
      <c r="R348" s="193">
        <f>SUM(R349:R350)</f>
        <v>0</v>
      </c>
      <c r="S348" s="192"/>
      <c r="T348" s="194">
        <f>SUM(T349:T350)</f>
        <v>0</v>
      </c>
      <c r="AR348" s="195" t="s">
        <v>213</v>
      </c>
      <c r="AT348" s="196" t="s">
        <v>73</v>
      </c>
      <c r="AU348" s="196" t="s">
        <v>74</v>
      </c>
      <c r="AY348" s="195" t="s">
        <v>207</v>
      </c>
      <c r="BK348" s="197">
        <f>SUM(BK349:BK350)</f>
        <v>0</v>
      </c>
    </row>
    <row r="349" spans="1:65" s="2" customFormat="1" ht="16.5" customHeight="1">
      <c r="A349" s="34"/>
      <c r="B349" s="35"/>
      <c r="C349" s="200" t="s">
        <v>2415</v>
      </c>
      <c r="D349" s="200" t="s">
        <v>209</v>
      </c>
      <c r="E349" s="201" t="s">
        <v>2416</v>
      </c>
      <c r="F349" s="202" t="s">
        <v>2417</v>
      </c>
      <c r="G349" s="203" t="s">
        <v>268</v>
      </c>
      <c r="H349" s="204">
        <v>1</v>
      </c>
      <c r="I349" s="205"/>
      <c r="J349" s="206">
        <f>ROUND(I349*H349,2)</f>
        <v>0</v>
      </c>
      <c r="K349" s="207"/>
      <c r="L349" s="39"/>
      <c r="M349" s="208" t="s">
        <v>1</v>
      </c>
      <c r="N349" s="209" t="s">
        <v>40</v>
      </c>
      <c r="O349" s="75"/>
      <c r="P349" s="210">
        <f>O349*H349</f>
        <v>0</v>
      </c>
      <c r="Q349" s="210">
        <v>0</v>
      </c>
      <c r="R349" s="210">
        <f>Q349*H349</f>
        <v>0</v>
      </c>
      <c r="S349" s="210">
        <v>0</v>
      </c>
      <c r="T349" s="211">
        <f>S349*H349</f>
        <v>0</v>
      </c>
      <c r="U349" s="34"/>
      <c r="V349" s="34"/>
      <c r="W349" s="34"/>
      <c r="X349" s="34"/>
      <c r="Y349" s="34"/>
      <c r="Z349" s="34"/>
      <c r="AA349" s="34"/>
      <c r="AB349" s="34"/>
      <c r="AC349" s="34"/>
      <c r="AD349" s="34"/>
      <c r="AE349" s="34"/>
      <c r="AR349" s="212" t="s">
        <v>2401</v>
      </c>
      <c r="AT349" s="212" t="s">
        <v>209</v>
      </c>
      <c r="AU349" s="212" t="s">
        <v>81</v>
      </c>
      <c r="AY349" s="17" t="s">
        <v>207</v>
      </c>
      <c r="BE349" s="213">
        <f>IF(N349="základná",J349,0)</f>
        <v>0</v>
      </c>
      <c r="BF349" s="213">
        <f>IF(N349="znížená",J349,0)</f>
        <v>0</v>
      </c>
      <c r="BG349" s="213">
        <f>IF(N349="zákl. prenesená",J349,0)</f>
        <v>0</v>
      </c>
      <c r="BH349" s="213">
        <f>IF(N349="zníž. prenesená",J349,0)</f>
        <v>0</v>
      </c>
      <c r="BI349" s="213">
        <f>IF(N349="nulová",J349,0)</f>
        <v>0</v>
      </c>
      <c r="BJ349" s="17" t="s">
        <v>87</v>
      </c>
      <c r="BK349" s="213">
        <f>ROUND(I349*H349,2)</f>
        <v>0</v>
      </c>
      <c r="BL349" s="17" t="s">
        <v>2401</v>
      </c>
      <c r="BM349" s="212" t="s">
        <v>2418</v>
      </c>
    </row>
    <row r="350" spans="1:65" s="2" customFormat="1" ht="16.5" customHeight="1">
      <c r="A350" s="34"/>
      <c r="B350" s="35"/>
      <c r="C350" s="200" t="s">
        <v>1430</v>
      </c>
      <c r="D350" s="200" t="s">
        <v>209</v>
      </c>
      <c r="E350" s="201" t="s">
        <v>2419</v>
      </c>
      <c r="F350" s="202" t="s">
        <v>2420</v>
      </c>
      <c r="G350" s="203" t="s">
        <v>268</v>
      </c>
      <c r="H350" s="204">
        <v>30</v>
      </c>
      <c r="I350" s="205"/>
      <c r="J350" s="206">
        <f>ROUND(I350*H350,2)</f>
        <v>0</v>
      </c>
      <c r="K350" s="207"/>
      <c r="L350" s="39"/>
      <c r="M350" s="248" t="s">
        <v>1</v>
      </c>
      <c r="N350" s="249" t="s">
        <v>40</v>
      </c>
      <c r="O350" s="250"/>
      <c r="P350" s="251">
        <f>O350*H350</f>
        <v>0</v>
      </c>
      <c r="Q350" s="251">
        <v>0</v>
      </c>
      <c r="R350" s="251">
        <f>Q350*H350</f>
        <v>0</v>
      </c>
      <c r="S350" s="251">
        <v>0</v>
      </c>
      <c r="T350" s="252">
        <f>S350*H350</f>
        <v>0</v>
      </c>
      <c r="U350" s="34"/>
      <c r="V350" s="34"/>
      <c r="W350" s="34"/>
      <c r="X350" s="34"/>
      <c r="Y350" s="34"/>
      <c r="Z350" s="34"/>
      <c r="AA350" s="34"/>
      <c r="AB350" s="34"/>
      <c r="AC350" s="34"/>
      <c r="AD350" s="34"/>
      <c r="AE350" s="34"/>
      <c r="AR350" s="212" t="s">
        <v>2401</v>
      </c>
      <c r="AT350" s="212" t="s">
        <v>209</v>
      </c>
      <c r="AU350" s="212" t="s">
        <v>81</v>
      </c>
      <c r="AY350" s="17" t="s">
        <v>207</v>
      </c>
      <c r="BE350" s="213">
        <f>IF(N350="základná",J350,0)</f>
        <v>0</v>
      </c>
      <c r="BF350" s="213">
        <f>IF(N350="znížená",J350,0)</f>
        <v>0</v>
      </c>
      <c r="BG350" s="213">
        <f>IF(N350="zákl. prenesená",J350,0)</f>
        <v>0</v>
      </c>
      <c r="BH350" s="213">
        <f>IF(N350="zníž. prenesená",J350,0)</f>
        <v>0</v>
      </c>
      <c r="BI350" s="213">
        <f>IF(N350="nulová",J350,0)</f>
        <v>0</v>
      </c>
      <c r="BJ350" s="17" t="s">
        <v>87</v>
      </c>
      <c r="BK350" s="213">
        <f>ROUND(I350*H350,2)</f>
        <v>0</v>
      </c>
      <c r="BL350" s="17" t="s">
        <v>2401</v>
      </c>
      <c r="BM350" s="212" t="s">
        <v>2421</v>
      </c>
    </row>
    <row r="351" spans="1:65" s="2" customFormat="1" ht="6.9" customHeight="1">
      <c r="A351" s="34"/>
      <c r="B351" s="58"/>
      <c r="C351" s="59"/>
      <c r="D351" s="59"/>
      <c r="E351" s="59"/>
      <c r="F351" s="59"/>
      <c r="G351" s="59"/>
      <c r="H351" s="59"/>
      <c r="I351" s="59"/>
      <c r="J351" s="59"/>
      <c r="K351" s="59"/>
      <c r="L351" s="39"/>
      <c r="M351" s="34"/>
      <c r="O351" s="34"/>
      <c r="P351" s="34"/>
      <c r="Q351" s="34"/>
      <c r="R351" s="34"/>
      <c r="S351" s="34"/>
      <c r="T351" s="34"/>
      <c r="U351" s="34"/>
      <c r="V351" s="34"/>
      <c r="W351" s="34"/>
      <c r="X351" s="34"/>
      <c r="Y351" s="34"/>
      <c r="Z351" s="34"/>
      <c r="AA351" s="34"/>
      <c r="AB351" s="34"/>
      <c r="AC351" s="34"/>
      <c r="AD351" s="34"/>
      <c r="AE351" s="34"/>
    </row>
  </sheetData>
  <sheetProtection algorithmName="SHA-512" hashValue="MIkwWtVAV64FAm739iV9ZR1z6X1+3wObO2oYAgeIegPUPb6f5COub33r+yQRTjuSD0Tx+AvL6SUG8HlSXMxsxA==" saltValue="C9V+46UcWbH+J4xSA1ZCnmjBtsSu9koHnDJgMdrpBbfpfse4+csrhFlHh0PpIxAbzEpMsOWNVCljF52xqoCxgA==" spinCount="100000" sheet="1" objects="1" scenarios="1" formatColumns="0" formatRows="0" autoFilter="0"/>
  <autoFilter ref="C134:K350"/>
  <mergeCells count="15">
    <mergeCell ref="E121:H121"/>
    <mergeCell ref="E125:H125"/>
    <mergeCell ref="E123:H123"/>
    <mergeCell ref="E127:H12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83"/>
  <sheetViews>
    <sheetView showGridLines="0" workbookViewId="0">
      <selection activeCell="J14" sqref="J14"/>
    </sheetView>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88</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176</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178</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ROUND(J129,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ROUND((SUM(BE129:BE182)),  2)</f>
        <v>0</v>
      </c>
      <c r="G35" s="135"/>
      <c r="H35" s="135"/>
      <c r="I35" s="136">
        <v>0.2</v>
      </c>
      <c r="J35" s="134">
        <f>ROUND(((SUM(BE129:BE182))*I35),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ROUND((SUM(BF129:BF182)),  2)</f>
        <v>0</v>
      </c>
      <c r="G36" s="135"/>
      <c r="H36" s="135"/>
      <c r="I36" s="136">
        <v>0.2</v>
      </c>
      <c r="J36" s="134">
        <f>ROUND(((SUM(BF129:BF182))*I36),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ROUND((SUM(BG129:BG182)),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ROUND((SUM(BH129:BH182)),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ROUND((SUM(BI129:BI182)),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176</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01-1 - Objekt na parkovisku</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J129</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J130</f>
        <v>0</v>
      </c>
      <c r="K99" s="162"/>
      <c r="L99" s="166"/>
    </row>
    <row r="100" spans="1:47" s="10" customFormat="1" ht="19.95" customHeight="1">
      <c r="B100" s="167"/>
      <c r="C100" s="108"/>
      <c r="D100" s="168" t="s">
        <v>185</v>
      </c>
      <c r="E100" s="169"/>
      <c r="F100" s="169"/>
      <c r="G100" s="169"/>
      <c r="H100" s="169"/>
      <c r="I100" s="169"/>
      <c r="J100" s="170">
        <f>J131</f>
        <v>0</v>
      </c>
      <c r="K100" s="108"/>
      <c r="L100" s="171"/>
    </row>
    <row r="101" spans="1:47" s="10" customFormat="1" ht="19.95" customHeight="1">
      <c r="B101" s="167"/>
      <c r="C101" s="108"/>
      <c r="D101" s="168" t="s">
        <v>186</v>
      </c>
      <c r="E101" s="169"/>
      <c r="F101" s="169"/>
      <c r="G101" s="169"/>
      <c r="H101" s="169"/>
      <c r="I101" s="169"/>
      <c r="J101" s="170">
        <f>J137</f>
        <v>0</v>
      </c>
      <c r="K101" s="108"/>
      <c r="L101" s="171"/>
    </row>
    <row r="102" spans="1:47" s="10" customFormat="1" ht="19.95" customHeight="1">
      <c r="B102" s="167"/>
      <c r="C102" s="108"/>
      <c r="D102" s="168" t="s">
        <v>187</v>
      </c>
      <c r="E102" s="169"/>
      <c r="F102" s="169"/>
      <c r="G102" s="169"/>
      <c r="H102" s="169"/>
      <c r="I102" s="169"/>
      <c r="J102" s="170">
        <f>J142</f>
        <v>0</v>
      </c>
      <c r="K102" s="108"/>
      <c r="L102" s="171"/>
    </row>
    <row r="103" spans="1:47" s="10" customFormat="1" ht="19.95" customHeight="1">
      <c r="B103" s="167"/>
      <c r="C103" s="108"/>
      <c r="D103" s="168" t="s">
        <v>188</v>
      </c>
      <c r="E103" s="169"/>
      <c r="F103" s="169"/>
      <c r="G103" s="169"/>
      <c r="H103" s="169"/>
      <c r="I103" s="169"/>
      <c r="J103" s="170">
        <f>J155</f>
        <v>0</v>
      </c>
      <c r="K103" s="108"/>
      <c r="L103" s="171"/>
    </row>
    <row r="104" spans="1:47" s="10" customFormat="1" ht="19.95" customHeight="1">
      <c r="B104" s="167"/>
      <c r="C104" s="108"/>
      <c r="D104" s="168" t="s">
        <v>189</v>
      </c>
      <c r="E104" s="169"/>
      <c r="F104" s="169"/>
      <c r="G104" s="169"/>
      <c r="H104" s="169"/>
      <c r="I104" s="169"/>
      <c r="J104" s="170">
        <f>J168</f>
        <v>0</v>
      </c>
      <c r="K104" s="108"/>
      <c r="L104" s="171"/>
    </row>
    <row r="105" spans="1:47" s="9" customFormat="1" ht="24.9" customHeight="1">
      <c r="B105" s="161"/>
      <c r="C105" s="162"/>
      <c r="D105" s="163" t="s">
        <v>190</v>
      </c>
      <c r="E105" s="164"/>
      <c r="F105" s="164"/>
      <c r="G105" s="164"/>
      <c r="H105" s="164"/>
      <c r="I105" s="164"/>
      <c r="J105" s="165">
        <f>J170</f>
        <v>0</v>
      </c>
      <c r="K105" s="162"/>
      <c r="L105" s="166"/>
    </row>
    <row r="106" spans="1:47" s="10" customFormat="1" ht="19.95" customHeight="1">
      <c r="B106" s="167"/>
      <c r="C106" s="108"/>
      <c r="D106" s="168" t="s">
        <v>191</v>
      </c>
      <c r="E106" s="169"/>
      <c r="F106" s="169"/>
      <c r="G106" s="169"/>
      <c r="H106" s="169"/>
      <c r="I106" s="169"/>
      <c r="J106" s="170">
        <f>J171</f>
        <v>0</v>
      </c>
      <c r="K106" s="108"/>
      <c r="L106" s="171"/>
    </row>
    <row r="107" spans="1:47" s="10" customFormat="1" ht="19.95" customHeight="1">
      <c r="B107" s="167"/>
      <c r="C107" s="108"/>
      <c r="D107" s="168" t="s">
        <v>192</v>
      </c>
      <c r="E107" s="169"/>
      <c r="F107" s="169"/>
      <c r="G107" s="169"/>
      <c r="H107" s="169"/>
      <c r="I107" s="169"/>
      <c r="J107" s="170">
        <f>J177</f>
        <v>0</v>
      </c>
      <c r="K107" s="108"/>
      <c r="L107" s="171"/>
    </row>
    <row r="108" spans="1:47" s="2" customFormat="1" ht="21.75" customHeight="1">
      <c r="A108" s="34"/>
      <c r="B108" s="35"/>
      <c r="C108" s="36"/>
      <c r="D108" s="36"/>
      <c r="E108" s="36"/>
      <c r="F108" s="36"/>
      <c r="G108" s="36"/>
      <c r="H108" s="36"/>
      <c r="I108" s="36"/>
      <c r="J108" s="36"/>
      <c r="K108" s="36"/>
      <c r="L108" s="55"/>
      <c r="S108" s="34"/>
      <c r="T108" s="34"/>
      <c r="U108" s="34"/>
      <c r="V108" s="34"/>
      <c r="W108" s="34"/>
      <c r="X108" s="34"/>
      <c r="Y108" s="34"/>
      <c r="Z108" s="34"/>
      <c r="AA108" s="34"/>
      <c r="AB108" s="34"/>
      <c r="AC108" s="34"/>
      <c r="AD108" s="34"/>
      <c r="AE108" s="34"/>
    </row>
    <row r="109" spans="1:47" s="2" customFormat="1" ht="6.9" customHeight="1">
      <c r="A109" s="34"/>
      <c r="B109" s="58"/>
      <c r="C109" s="59"/>
      <c r="D109" s="59"/>
      <c r="E109" s="59"/>
      <c r="F109" s="59"/>
      <c r="G109" s="59"/>
      <c r="H109" s="59"/>
      <c r="I109" s="59"/>
      <c r="J109" s="59"/>
      <c r="K109" s="59"/>
      <c r="L109" s="55"/>
      <c r="S109" s="34"/>
      <c r="T109" s="34"/>
      <c r="U109" s="34"/>
      <c r="V109" s="34"/>
      <c r="W109" s="34"/>
      <c r="X109" s="34"/>
      <c r="Y109" s="34"/>
      <c r="Z109" s="34"/>
      <c r="AA109" s="34"/>
      <c r="AB109" s="34"/>
      <c r="AC109" s="34"/>
      <c r="AD109" s="34"/>
      <c r="AE109" s="34"/>
    </row>
    <row r="113" spans="1:31" s="2" customFormat="1" ht="6.9" customHeight="1">
      <c r="A113" s="34"/>
      <c r="B113" s="60"/>
      <c r="C113" s="61"/>
      <c r="D113" s="61"/>
      <c r="E113" s="61"/>
      <c r="F113" s="61"/>
      <c r="G113" s="61"/>
      <c r="H113" s="61"/>
      <c r="I113" s="61"/>
      <c r="J113" s="61"/>
      <c r="K113" s="61"/>
      <c r="L113" s="55"/>
      <c r="S113" s="34"/>
      <c r="T113" s="34"/>
      <c r="U113" s="34"/>
      <c r="V113" s="34"/>
      <c r="W113" s="34"/>
      <c r="X113" s="34"/>
      <c r="Y113" s="34"/>
      <c r="Z113" s="34"/>
      <c r="AA113" s="34"/>
      <c r="AB113" s="34"/>
      <c r="AC113" s="34"/>
      <c r="AD113" s="34"/>
      <c r="AE113" s="34"/>
    </row>
    <row r="114" spans="1:31" s="2" customFormat="1" ht="24.9" customHeight="1">
      <c r="A114" s="34"/>
      <c r="B114" s="35"/>
      <c r="C114" s="23" t="s">
        <v>193</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31" s="2" customFormat="1" ht="6.9" customHeight="1">
      <c r="A115" s="34"/>
      <c r="B115" s="35"/>
      <c r="C115" s="36"/>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31" s="2" customFormat="1" ht="12" customHeight="1">
      <c r="A116" s="34"/>
      <c r="B116" s="35"/>
      <c r="C116" s="29" t="s">
        <v>15</v>
      </c>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31" s="2" customFormat="1" ht="16.5" customHeight="1">
      <c r="A117" s="34"/>
      <c r="B117" s="35"/>
      <c r="C117" s="36"/>
      <c r="D117" s="36"/>
      <c r="E117" s="314" t="str">
        <f>E7</f>
        <v>Verejný cintorín - vstupná časť</v>
      </c>
      <c r="F117" s="315"/>
      <c r="G117" s="315"/>
      <c r="H117" s="315"/>
      <c r="I117" s="36"/>
      <c r="J117" s="36"/>
      <c r="K117" s="36"/>
      <c r="L117" s="55"/>
      <c r="S117" s="34"/>
      <c r="T117" s="34"/>
      <c r="U117" s="34"/>
      <c r="V117" s="34"/>
      <c r="W117" s="34"/>
      <c r="X117" s="34"/>
      <c r="Y117" s="34"/>
      <c r="Z117" s="34"/>
      <c r="AA117" s="34"/>
      <c r="AB117" s="34"/>
      <c r="AC117" s="34"/>
      <c r="AD117" s="34"/>
      <c r="AE117" s="34"/>
    </row>
    <row r="118" spans="1:31" s="1" customFormat="1" ht="12" customHeight="1">
      <c r="B118" s="21"/>
      <c r="C118" s="29" t="s">
        <v>175</v>
      </c>
      <c r="D118" s="22"/>
      <c r="E118" s="22"/>
      <c r="F118" s="22"/>
      <c r="G118" s="22"/>
      <c r="H118" s="22"/>
      <c r="I118" s="22"/>
      <c r="J118" s="22"/>
      <c r="K118" s="22"/>
      <c r="L118" s="20"/>
    </row>
    <row r="119" spans="1:31" s="2" customFormat="1" ht="16.5" customHeight="1">
      <c r="A119" s="34"/>
      <c r="B119" s="35"/>
      <c r="C119" s="36"/>
      <c r="D119" s="36"/>
      <c r="E119" s="314" t="s">
        <v>176</v>
      </c>
      <c r="F119" s="313"/>
      <c r="G119" s="313"/>
      <c r="H119" s="313"/>
      <c r="I119" s="36"/>
      <c r="J119" s="36"/>
      <c r="K119" s="36"/>
      <c r="L119" s="55"/>
      <c r="S119" s="34"/>
      <c r="T119" s="34"/>
      <c r="U119" s="34"/>
      <c r="V119" s="34"/>
      <c r="W119" s="34"/>
      <c r="X119" s="34"/>
      <c r="Y119" s="34"/>
      <c r="Z119" s="34"/>
      <c r="AA119" s="34"/>
      <c r="AB119" s="34"/>
      <c r="AC119" s="34"/>
      <c r="AD119" s="34"/>
      <c r="AE119" s="34"/>
    </row>
    <row r="120" spans="1:31" s="2" customFormat="1" ht="12" customHeight="1">
      <c r="A120" s="34"/>
      <c r="B120" s="35"/>
      <c r="C120" s="29" t="s">
        <v>177</v>
      </c>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31" s="2" customFormat="1" ht="16.5" customHeight="1">
      <c r="A121" s="34"/>
      <c r="B121" s="35"/>
      <c r="C121" s="36"/>
      <c r="D121" s="36"/>
      <c r="E121" s="310" t="str">
        <f>E11</f>
        <v>01-1 - Objekt na parkovisku</v>
      </c>
      <c r="F121" s="313"/>
      <c r="G121" s="313"/>
      <c r="H121" s="313"/>
      <c r="I121" s="36"/>
      <c r="J121" s="36"/>
      <c r="K121" s="36"/>
      <c r="L121" s="55"/>
      <c r="S121" s="34"/>
      <c r="T121" s="34"/>
      <c r="U121" s="34"/>
      <c r="V121" s="34"/>
      <c r="W121" s="34"/>
      <c r="X121" s="34"/>
      <c r="Y121" s="34"/>
      <c r="Z121" s="34"/>
      <c r="AA121" s="34"/>
      <c r="AB121" s="34"/>
      <c r="AC121" s="34"/>
      <c r="AD121" s="34"/>
      <c r="AE121" s="34"/>
    </row>
    <row r="122" spans="1:31"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31" s="2" customFormat="1" ht="12" customHeight="1">
      <c r="A123" s="34"/>
      <c r="B123" s="35"/>
      <c r="C123" s="29" t="s">
        <v>19</v>
      </c>
      <c r="D123" s="36"/>
      <c r="E123" s="36"/>
      <c r="F123" s="27" t="str">
        <f>F14</f>
        <v>Rastislavova 83, Košice</v>
      </c>
      <c r="G123" s="36"/>
      <c r="H123" s="36"/>
      <c r="I123" s="29" t="s">
        <v>21</v>
      </c>
      <c r="J123" s="70">
        <f>IF(J14="","",J14)</f>
        <v>44676</v>
      </c>
      <c r="K123" s="36"/>
      <c r="L123" s="55"/>
      <c r="S123" s="34"/>
      <c r="T123" s="34"/>
      <c r="U123" s="34"/>
      <c r="V123" s="34"/>
      <c r="W123" s="34"/>
      <c r="X123" s="34"/>
      <c r="Y123" s="34"/>
      <c r="Z123" s="34"/>
      <c r="AA123" s="34"/>
      <c r="AB123" s="34"/>
      <c r="AC123" s="34"/>
      <c r="AD123" s="34"/>
      <c r="AE123" s="34"/>
    </row>
    <row r="124" spans="1:31" s="2" customFormat="1" ht="6.9"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31" s="2" customFormat="1" ht="40.049999999999997" customHeight="1">
      <c r="A125" s="34"/>
      <c r="B125" s="35"/>
      <c r="C125" s="29" t="s">
        <v>22</v>
      </c>
      <c r="D125" s="36"/>
      <c r="E125" s="36"/>
      <c r="F125" s="27" t="str">
        <f>E17</f>
        <v>Mesto Košice, Tr.SNP48/A, Košice</v>
      </c>
      <c r="G125" s="36"/>
      <c r="H125" s="36"/>
      <c r="I125" s="29" t="s">
        <v>28</v>
      </c>
      <c r="J125" s="32" t="str">
        <f>E23</f>
        <v>STOA architekti s.r.o., Slovenská 28, Prešov</v>
      </c>
      <c r="K125" s="36"/>
      <c r="L125" s="55"/>
      <c r="S125" s="34"/>
      <c r="T125" s="34"/>
      <c r="U125" s="34"/>
      <c r="V125" s="34"/>
      <c r="W125" s="34"/>
      <c r="X125" s="34"/>
      <c r="Y125" s="34"/>
      <c r="Z125" s="34"/>
      <c r="AA125" s="34"/>
      <c r="AB125" s="34"/>
      <c r="AC125" s="34"/>
      <c r="AD125" s="34"/>
      <c r="AE125" s="34"/>
    </row>
    <row r="126" spans="1:31" s="2" customFormat="1" ht="15.15" customHeight="1">
      <c r="A126" s="34"/>
      <c r="B126" s="35"/>
      <c r="C126" s="29" t="s">
        <v>26</v>
      </c>
      <c r="D126" s="36"/>
      <c r="E126" s="36"/>
      <c r="F126" s="27" t="str">
        <f>IF(E20="","",E20)</f>
        <v>Vyplň údaj</v>
      </c>
      <c r="G126" s="36"/>
      <c r="H126" s="36"/>
      <c r="I126" s="29" t="s">
        <v>31</v>
      </c>
      <c r="J126" s="32" t="str">
        <f>E26</f>
        <v>ing. Ľ. Šáriczká</v>
      </c>
      <c r="K126" s="36"/>
      <c r="L126" s="55"/>
      <c r="S126" s="34"/>
      <c r="T126" s="34"/>
      <c r="U126" s="34"/>
      <c r="V126" s="34"/>
      <c r="W126" s="34"/>
      <c r="X126" s="34"/>
      <c r="Y126" s="34"/>
      <c r="Z126" s="34"/>
      <c r="AA126" s="34"/>
      <c r="AB126" s="34"/>
      <c r="AC126" s="34"/>
      <c r="AD126" s="34"/>
      <c r="AE126" s="34"/>
    </row>
    <row r="127" spans="1:31" s="2" customFormat="1" ht="10.35" customHeight="1">
      <c r="A127" s="34"/>
      <c r="B127" s="35"/>
      <c r="C127" s="36"/>
      <c r="D127" s="36"/>
      <c r="E127" s="36"/>
      <c r="F127" s="36"/>
      <c r="G127" s="36"/>
      <c r="H127" s="36"/>
      <c r="I127" s="36"/>
      <c r="J127" s="36"/>
      <c r="K127" s="36"/>
      <c r="L127" s="55"/>
      <c r="S127" s="34"/>
      <c r="T127" s="34"/>
      <c r="U127" s="34"/>
      <c r="V127" s="34"/>
      <c r="W127" s="34"/>
      <c r="X127" s="34"/>
      <c r="Y127" s="34"/>
      <c r="Z127" s="34"/>
      <c r="AA127" s="34"/>
      <c r="AB127" s="34"/>
      <c r="AC127" s="34"/>
      <c r="AD127" s="34"/>
      <c r="AE127" s="34"/>
    </row>
    <row r="128" spans="1:31" s="11" customFormat="1" ht="29.25" customHeight="1">
      <c r="A128" s="172"/>
      <c r="B128" s="173"/>
      <c r="C128" s="174" t="s">
        <v>194</v>
      </c>
      <c r="D128" s="175" t="s">
        <v>59</v>
      </c>
      <c r="E128" s="175" t="s">
        <v>55</v>
      </c>
      <c r="F128" s="175" t="s">
        <v>56</v>
      </c>
      <c r="G128" s="175" t="s">
        <v>195</v>
      </c>
      <c r="H128" s="175" t="s">
        <v>196</v>
      </c>
      <c r="I128" s="175" t="s">
        <v>197</v>
      </c>
      <c r="J128" s="176" t="s">
        <v>181</v>
      </c>
      <c r="K128" s="177" t="s">
        <v>198</v>
      </c>
      <c r="L128" s="178"/>
      <c r="M128" s="79" t="s">
        <v>1</v>
      </c>
      <c r="N128" s="80" t="s">
        <v>38</v>
      </c>
      <c r="O128" s="80" t="s">
        <v>199</v>
      </c>
      <c r="P128" s="80" t="s">
        <v>200</v>
      </c>
      <c r="Q128" s="80" t="s">
        <v>201</v>
      </c>
      <c r="R128" s="80" t="s">
        <v>202</v>
      </c>
      <c r="S128" s="80" t="s">
        <v>203</v>
      </c>
      <c r="T128" s="81" t="s">
        <v>204</v>
      </c>
      <c r="U128" s="172"/>
      <c r="V128" s="172"/>
      <c r="W128" s="172"/>
      <c r="X128" s="172"/>
      <c r="Y128" s="172"/>
      <c r="Z128" s="172"/>
      <c r="AA128" s="172"/>
      <c r="AB128" s="172"/>
      <c r="AC128" s="172"/>
      <c r="AD128" s="172"/>
      <c r="AE128" s="172"/>
    </row>
    <row r="129" spans="1:65" s="2" customFormat="1" ht="22.8" customHeight="1">
      <c r="A129" s="34"/>
      <c r="B129" s="35"/>
      <c r="C129" s="86" t="s">
        <v>182</v>
      </c>
      <c r="D129" s="36"/>
      <c r="E129" s="36"/>
      <c r="F129" s="36"/>
      <c r="G129" s="36"/>
      <c r="H129" s="36"/>
      <c r="I129" s="36"/>
      <c r="J129" s="179">
        <f>BK129</f>
        <v>0</v>
      </c>
      <c r="K129" s="36"/>
      <c r="L129" s="39"/>
      <c r="M129" s="82"/>
      <c r="N129" s="180"/>
      <c r="O129" s="83"/>
      <c r="P129" s="181">
        <f>P130+P170</f>
        <v>0</v>
      </c>
      <c r="Q129" s="83"/>
      <c r="R129" s="181">
        <f>R130+R170</f>
        <v>5.8589801499999998</v>
      </c>
      <c r="S129" s="83"/>
      <c r="T129" s="182">
        <f>T130+T170</f>
        <v>3.6751999999999998</v>
      </c>
      <c r="U129" s="34"/>
      <c r="V129" s="34"/>
      <c r="W129" s="34"/>
      <c r="X129" s="34"/>
      <c r="Y129" s="34"/>
      <c r="Z129" s="34"/>
      <c r="AA129" s="34"/>
      <c r="AB129" s="34"/>
      <c r="AC129" s="34"/>
      <c r="AD129" s="34"/>
      <c r="AE129" s="34"/>
      <c r="AT129" s="17" t="s">
        <v>73</v>
      </c>
      <c r="AU129" s="17" t="s">
        <v>183</v>
      </c>
      <c r="BK129" s="183">
        <f>BK130+BK170</f>
        <v>0</v>
      </c>
    </row>
    <row r="130" spans="1:65" s="12" customFormat="1" ht="25.95" customHeight="1">
      <c r="B130" s="184"/>
      <c r="C130" s="185"/>
      <c r="D130" s="186" t="s">
        <v>73</v>
      </c>
      <c r="E130" s="187" t="s">
        <v>205</v>
      </c>
      <c r="F130" s="187" t="s">
        <v>206</v>
      </c>
      <c r="G130" s="185"/>
      <c r="H130" s="185"/>
      <c r="I130" s="188"/>
      <c r="J130" s="189">
        <f>BK130</f>
        <v>0</v>
      </c>
      <c r="K130" s="185"/>
      <c r="L130" s="190"/>
      <c r="M130" s="191"/>
      <c r="N130" s="192"/>
      <c r="O130" s="192"/>
      <c r="P130" s="193">
        <f>P131+P137+P142+P155+P168</f>
        <v>0</v>
      </c>
      <c r="Q130" s="192"/>
      <c r="R130" s="193">
        <f>R131+R137+R142+R155+R168</f>
        <v>5.8083629500000002</v>
      </c>
      <c r="S130" s="192"/>
      <c r="T130" s="194">
        <f>T131+T137+T142+T155+T168</f>
        <v>3.6751999999999998</v>
      </c>
      <c r="AR130" s="195" t="s">
        <v>81</v>
      </c>
      <c r="AT130" s="196" t="s">
        <v>73</v>
      </c>
      <c r="AU130" s="196" t="s">
        <v>74</v>
      </c>
      <c r="AY130" s="195" t="s">
        <v>207</v>
      </c>
      <c r="BK130" s="197">
        <f>BK131+BK137+BK142+BK155+BK168</f>
        <v>0</v>
      </c>
    </row>
    <row r="131" spans="1:65" s="12" customFormat="1" ht="22.8" customHeight="1">
      <c r="B131" s="184"/>
      <c r="C131" s="185"/>
      <c r="D131" s="186" t="s">
        <v>73</v>
      </c>
      <c r="E131" s="198" t="s">
        <v>81</v>
      </c>
      <c r="F131" s="198" t="s">
        <v>208</v>
      </c>
      <c r="G131" s="185"/>
      <c r="H131" s="185"/>
      <c r="I131" s="188"/>
      <c r="J131" s="199">
        <f>BK131</f>
        <v>0</v>
      </c>
      <c r="K131" s="185"/>
      <c r="L131" s="190"/>
      <c r="M131" s="191"/>
      <c r="N131" s="192"/>
      <c r="O131" s="192"/>
      <c r="P131" s="193">
        <f>SUM(P132:P136)</f>
        <v>0</v>
      </c>
      <c r="Q131" s="192"/>
      <c r="R131" s="193">
        <f>SUM(R132:R136)</f>
        <v>0</v>
      </c>
      <c r="S131" s="192"/>
      <c r="T131" s="194">
        <f>SUM(T132:T136)</f>
        <v>0</v>
      </c>
      <c r="AR131" s="195" t="s">
        <v>81</v>
      </c>
      <c r="AT131" s="196" t="s">
        <v>73</v>
      </c>
      <c r="AU131" s="196" t="s">
        <v>81</v>
      </c>
      <c r="AY131" s="195" t="s">
        <v>207</v>
      </c>
      <c r="BK131" s="197">
        <f>SUM(BK132:BK136)</f>
        <v>0</v>
      </c>
    </row>
    <row r="132" spans="1:65" s="2" customFormat="1" ht="21.75" customHeight="1">
      <c r="A132" s="34"/>
      <c r="B132" s="35"/>
      <c r="C132" s="200" t="s">
        <v>81</v>
      </c>
      <c r="D132" s="200" t="s">
        <v>209</v>
      </c>
      <c r="E132" s="201" t="s">
        <v>210</v>
      </c>
      <c r="F132" s="202" t="s">
        <v>211</v>
      </c>
      <c r="G132" s="203" t="s">
        <v>212</v>
      </c>
      <c r="H132" s="204">
        <v>4.8</v>
      </c>
      <c r="I132" s="205"/>
      <c r="J132" s="206">
        <f>ROUND(I132*H132,2)</f>
        <v>0</v>
      </c>
      <c r="K132" s="207"/>
      <c r="L132" s="39"/>
      <c r="M132" s="208" t="s">
        <v>1</v>
      </c>
      <c r="N132" s="209" t="s">
        <v>40</v>
      </c>
      <c r="O132" s="75"/>
      <c r="P132" s="210">
        <f>O132*H132</f>
        <v>0</v>
      </c>
      <c r="Q132" s="210">
        <v>0</v>
      </c>
      <c r="R132" s="210">
        <f>Q132*H132</f>
        <v>0</v>
      </c>
      <c r="S132" s="210">
        <v>0</v>
      </c>
      <c r="T132" s="211">
        <f>S132*H132</f>
        <v>0</v>
      </c>
      <c r="U132" s="34"/>
      <c r="V132" s="34"/>
      <c r="W132" s="34"/>
      <c r="X132" s="34"/>
      <c r="Y132" s="34"/>
      <c r="Z132" s="34"/>
      <c r="AA132" s="34"/>
      <c r="AB132" s="34"/>
      <c r="AC132" s="34"/>
      <c r="AD132" s="34"/>
      <c r="AE132" s="34"/>
      <c r="AR132" s="212" t="s">
        <v>213</v>
      </c>
      <c r="AT132" s="212" t="s">
        <v>209</v>
      </c>
      <c r="AU132" s="212" t="s">
        <v>87</v>
      </c>
      <c r="AY132" s="17" t="s">
        <v>207</v>
      </c>
      <c r="BE132" s="213">
        <f>IF(N132="základná",J132,0)</f>
        <v>0</v>
      </c>
      <c r="BF132" s="213">
        <f>IF(N132="znížená",J132,0)</f>
        <v>0</v>
      </c>
      <c r="BG132" s="213">
        <f>IF(N132="zákl. prenesená",J132,0)</f>
        <v>0</v>
      </c>
      <c r="BH132" s="213">
        <f>IF(N132="zníž. prenesená",J132,0)</f>
        <v>0</v>
      </c>
      <c r="BI132" s="213">
        <f>IF(N132="nulová",J132,0)</f>
        <v>0</v>
      </c>
      <c r="BJ132" s="17" t="s">
        <v>87</v>
      </c>
      <c r="BK132" s="213">
        <f>ROUND(I132*H132,2)</f>
        <v>0</v>
      </c>
      <c r="BL132" s="17" t="s">
        <v>213</v>
      </c>
      <c r="BM132" s="212" t="s">
        <v>214</v>
      </c>
    </row>
    <row r="133" spans="1:65" s="13" customFormat="1">
      <c r="B133" s="214"/>
      <c r="C133" s="215"/>
      <c r="D133" s="216" t="s">
        <v>215</v>
      </c>
      <c r="E133" s="217" t="s">
        <v>1</v>
      </c>
      <c r="F133" s="218" t="s">
        <v>216</v>
      </c>
      <c r="G133" s="215"/>
      <c r="H133" s="219">
        <v>4.8</v>
      </c>
      <c r="I133" s="220"/>
      <c r="J133" s="215"/>
      <c r="K133" s="215"/>
      <c r="L133" s="221"/>
      <c r="M133" s="222"/>
      <c r="N133" s="223"/>
      <c r="O133" s="223"/>
      <c r="P133" s="223"/>
      <c r="Q133" s="223"/>
      <c r="R133" s="223"/>
      <c r="S133" s="223"/>
      <c r="T133" s="224"/>
      <c r="AT133" s="225" t="s">
        <v>215</v>
      </c>
      <c r="AU133" s="225" t="s">
        <v>87</v>
      </c>
      <c r="AV133" s="13" t="s">
        <v>87</v>
      </c>
      <c r="AW133" s="13" t="s">
        <v>30</v>
      </c>
      <c r="AX133" s="13" t="s">
        <v>81</v>
      </c>
      <c r="AY133" s="225" t="s">
        <v>207</v>
      </c>
    </row>
    <row r="134" spans="1:65" s="2" customFormat="1" ht="37.799999999999997" customHeight="1">
      <c r="A134" s="34"/>
      <c r="B134" s="35"/>
      <c r="C134" s="200" t="s">
        <v>87</v>
      </c>
      <c r="D134" s="200" t="s">
        <v>209</v>
      </c>
      <c r="E134" s="201" t="s">
        <v>217</v>
      </c>
      <c r="F134" s="202" t="s">
        <v>218</v>
      </c>
      <c r="G134" s="203" t="s">
        <v>212</v>
      </c>
      <c r="H134" s="204">
        <v>1.44</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219</v>
      </c>
    </row>
    <row r="135" spans="1:65" s="13" customFormat="1">
      <c r="B135" s="214"/>
      <c r="C135" s="215"/>
      <c r="D135" s="216" t="s">
        <v>215</v>
      </c>
      <c r="E135" s="215"/>
      <c r="F135" s="218" t="s">
        <v>220</v>
      </c>
      <c r="G135" s="215"/>
      <c r="H135" s="219">
        <v>1.44</v>
      </c>
      <c r="I135" s="220"/>
      <c r="J135" s="215"/>
      <c r="K135" s="215"/>
      <c r="L135" s="221"/>
      <c r="M135" s="222"/>
      <c r="N135" s="223"/>
      <c r="O135" s="223"/>
      <c r="P135" s="223"/>
      <c r="Q135" s="223"/>
      <c r="R135" s="223"/>
      <c r="S135" s="223"/>
      <c r="T135" s="224"/>
      <c r="AT135" s="225" t="s">
        <v>215</v>
      </c>
      <c r="AU135" s="225" t="s">
        <v>87</v>
      </c>
      <c r="AV135" s="13" t="s">
        <v>87</v>
      </c>
      <c r="AW135" s="13" t="s">
        <v>4</v>
      </c>
      <c r="AX135" s="13" t="s">
        <v>81</v>
      </c>
      <c r="AY135" s="225" t="s">
        <v>207</v>
      </c>
    </row>
    <row r="136" spans="1:65" s="2" customFormat="1" ht="24.15" customHeight="1">
      <c r="A136" s="34"/>
      <c r="B136" s="35"/>
      <c r="C136" s="200" t="s">
        <v>94</v>
      </c>
      <c r="D136" s="200" t="s">
        <v>209</v>
      </c>
      <c r="E136" s="201" t="s">
        <v>221</v>
      </c>
      <c r="F136" s="202" t="s">
        <v>222</v>
      </c>
      <c r="G136" s="203" t="s">
        <v>212</v>
      </c>
      <c r="H136" s="204">
        <v>4.8</v>
      </c>
      <c r="I136" s="205"/>
      <c r="J136" s="206">
        <f>ROUND(I136*H136,2)</f>
        <v>0</v>
      </c>
      <c r="K136" s="207"/>
      <c r="L136" s="39"/>
      <c r="M136" s="208" t="s">
        <v>1</v>
      </c>
      <c r="N136" s="209" t="s">
        <v>40</v>
      </c>
      <c r="O136" s="75"/>
      <c r="P136" s="210">
        <f>O136*H136</f>
        <v>0</v>
      </c>
      <c r="Q136" s="210">
        <v>0</v>
      </c>
      <c r="R136" s="210">
        <f>Q136*H136</f>
        <v>0</v>
      </c>
      <c r="S136" s="210">
        <v>0</v>
      </c>
      <c r="T136" s="211">
        <f>S136*H136</f>
        <v>0</v>
      </c>
      <c r="U136" s="34"/>
      <c r="V136" s="34"/>
      <c r="W136" s="34"/>
      <c r="X136" s="34"/>
      <c r="Y136" s="34"/>
      <c r="Z136" s="34"/>
      <c r="AA136" s="34"/>
      <c r="AB136" s="34"/>
      <c r="AC136" s="34"/>
      <c r="AD136" s="34"/>
      <c r="AE136" s="34"/>
      <c r="AR136" s="212" t="s">
        <v>213</v>
      </c>
      <c r="AT136" s="212" t="s">
        <v>209</v>
      </c>
      <c r="AU136" s="212" t="s">
        <v>87</v>
      </c>
      <c r="AY136" s="17" t="s">
        <v>207</v>
      </c>
      <c r="BE136" s="213">
        <f>IF(N136="základná",J136,0)</f>
        <v>0</v>
      </c>
      <c r="BF136" s="213">
        <f>IF(N136="znížená",J136,0)</f>
        <v>0</v>
      </c>
      <c r="BG136" s="213">
        <f>IF(N136="zákl. prenesená",J136,0)</f>
        <v>0</v>
      </c>
      <c r="BH136" s="213">
        <f>IF(N136="zníž. prenesená",J136,0)</f>
        <v>0</v>
      </c>
      <c r="BI136" s="213">
        <f>IF(N136="nulová",J136,0)</f>
        <v>0</v>
      </c>
      <c r="BJ136" s="17" t="s">
        <v>87</v>
      </c>
      <c r="BK136" s="213">
        <f>ROUND(I136*H136,2)</f>
        <v>0</v>
      </c>
      <c r="BL136" s="17" t="s">
        <v>213</v>
      </c>
      <c r="BM136" s="212" t="s">
        <v>223</v>
      </c>
    </row>
    <row r="137" spans="1:65" s="12" customFormat="1" ht="22.8" customHeight="1">
      <c r="B137" s="184"/>
      <c r="C137" s="185"/>
      <c r="D137" s="186" t="s">
        <v>73</v>
      </c>
      <c r="E137" s="198" t="s">
        <v>87</v>
      </c>
      <c r="F137" s="198" t="s">
        <v>224</v>
      </c>
      <c r="G137" s="185"/>
      <c r="H137" s="185"/>
      <c r="I137" s="188"/>
      <c r="J137" s="199">
        <f>BK137</f>
        <v>0</v>
      </c>
      <c r="K137" s="185"/>
      <c r="L137" s="190"/>
      <c r="M137" s="191"/>
      <c r="N137" s="192"/>
      <c r="O137" s="192"/>
      <c r="P137" s="193">
        <f>SUM(P138:P141)</f>
        <v>0</v>
      </c>
      <c r="Q137" s="192"/>
      <c r="R137" s="193">
        <f>SUM(R138:R141)</f>
        <v>0.18743200999999998</v>
      </c>
      <c r="S137" s="192"/>
      <c r="T137" s="194">
        <f>SUM(T138:T141)</f>
        <v>0</v>
      </c>
      <c r="AR137" s="195" t="s">
        <v>81</v>
      </c>
      <c r="AT137" s="196" t="s">
        <v>73</v>
      </c>
      <c r="AU137" s="196" t="s">
        <v>81</v>
      </c>
      <c r="AY137" s="195" t="s">
        <v>207</v>
      </c>
      <c r="BK137" s="197">
        <f>SUM(BK138:BK141)</f>
        <v>0</v>
      </c>
    </row>
    <row r="138" spans="1:65" s="2" customFormat="1" ht="24.15" customHeight="1">
      <c r="A138" s="34"/>
      <c r="B138" s="35"/>
      <c r="C138" s="200" t="s">
        <v>213</v>
      </c>
      <c r="D138" s="200" t="s">
        <v>209</v>
      </c>
      <c r="E138" s="201" t="s">
        <v>225</v>
      </c>
      <c r="F138" s="202" t="s">
        <v>226</v>
      </c>
      <c r="G138" s="203" t="s">
        <v>212</v>
      </c>
      <c r="H138" s="204">
        <v>5.3999999999999999E-2</v>
      </c>
      <c r="I138" s="205"/>
      <c r="J138" s="206">
        <f>ROUND(I138*H138,2)</f>
        <v>0</v>
      </c>
      <c r="K138" s="207"/>
      <c r="L138" s="39"/>
      <c r="M138" s="208" t="s">
        <v>1</v>
      </c>
      <c r="N138" s="209" t="s">
        <v>40</v>
      </c>
      <c r="O138" s="75"/>
      <c r="P138" s="210">
        <f>O138*H138</f>
        <v>0</v>
      </c>
      <c r="Q138" s="210">
        <v>2.0699999999999998</v>
      </c>
      <c r="R138" s="210">
        <f>Q138*H138</f>
        <v>0.11177999999999999</v>
      </c>
      <c r="S138" s="210">
        <v>0</v>
      </c>
      <c r="T138" s="211">
        <f>S138*H138</f>
        <v>0</v>
      </c>
      <c r="U138" s="34"/>
      <c r="V138" s="34"/>
      <c r="W138" s="34"/>
      <c r="X138" s="34"/>
      <c r="Y138" s="34"/>
      <c r="Z138" s="34"/>
      <c r="AA138" s="34"/>
      <c r="AB138" s="34"/>
      <c r="AC138" s="34"/>
      <c r="AD138" s="34"/>
      <c r="AE138" s="34"/>
      <c r="AR138" s="212" t="s">
        <v>213</v>
      </c>
      <c r="AT138" s="212" t="s">
        <v>209</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227</v>
      </c>
    </row>
    <row r="139" spans="1:65" s="13" customFormat="1">
      <c r="B139" s="214"/>
      <c r="C139" s="215"/>
      <c r="D139" s="216" t="s">
        <v>215</v>
      </c>
      <c r="E139" s="217" t="s">
        <v>1</v>
      </c>
      <c r="F139" s="218" t="s">
        <v>228</v>
      </c>
      <c r="G139" s="215"/>
      <c r="H139" s="219">
        <v>5.3999999999999999E-2</v>
      </c>
      <c r="I139" s="220"/>
      <c r="J139" s="215"/>
      <c r="K139" s="215"/>
      <c r="L139" s="221"/>
      <c r="M139" s="222"/>
      <c r="N139" s="223"/>
      <c r="O139" s="223"/>
      <c r="P139" s="223"/>
      <c r="Q139" s="223"/>
      <c r="R139" s="223"/>
      <c r="S139" s="223"/>
      <c r="T139" s="224"/>
      <c r="AT139" s="225" t="s">
        <v>215</v>
      </c>
      <c r="AU139" s="225" t="s">
        <v>87</v>
      </c>
      <c r="AV139" s="13" t="s">
        <v>87</v>
      </c>
      <c r="AW139" s="13" t="s">
        <v>30</v>
      </c>
      <c r="AX139" s="13" t="s">
        <v>81</v>
      </c>
      <c r="AY139" s="225" t="s">
        <v>207</v>
      </c>
    </row>
    <row r="140" spans="1:65" s="2" customFormat="1" ht="37.799999999999997" customHeight="1">
      <c r="A140" s="34"/>
      <c r="B140" s="35"/>
      <c r="C140" s="200" t="s">
        <v>229</v>
      </c>
      <c r="D140" s="200" t="s">
        <v>209</v>
      </c>
      <c r="E140" s="201" t="s">
        <v>230</v>
      </c>
      <c r="F140" s="202" t="s">
        <v>231</v>
      </c>
      <c r="G140" s="203" t="s">
        <v>212</v>
      </c>
      <c r="H140" s="204">
        <v>2.9000000000000001E-2</v>
      </c>
      <c r="I140" s="205"/>
      <c r="J140" s="206">
        <f>ROUND(I140*H140,2)</f>
        <v>0</v>
      </c>
      <c r="K140" s="207"/>
      <c r="L140" s="39"/>
      <c r="M140" s="208" t="s">
        <v>1</v>
      </c>
      <c r="N140" s="209" t="s">
        <v>40</v>
      </c>
      <c r="O140" s="75"/>
      <c r="P140" s="210">
        <f>O140*H140</f>
        <v>0</v>
      </c>
      <c r="Q140" s="210">
        <v>2.6086900000000002</v>
      </c>
      <c r="R140" s="210">
        <f>Q140*H140</f>
        <v>7.5652010000000006E-2</v>
      </c>
      <c r="S140" s="210">
        <v>0</v>
      </c>
      <c r="T140" s="211">
        <f>S140*H140</f>
        <v>0</v>
      </c>
      <c r="U140" s="34"/>
      <c r="V140" s="34"/>
      <c r="W140" s="34"/>
      <c r="X140" s="34"/>
      <c r="Y140" s="34"/>
      <c r="Z140" s="34"/>
      <c r="AA140" s="34"/>
      <c r="AB140" s="34"/>
      <c r="AC140" s="34"/>
      <c r="AD140" s="34"/>
      <c r="AE140" s="34"/>
      <c r="AR140" s="212" t="s">
        <v>213</v>
      </c>
      <c r="AT140" s="212" t="s">
        <v>209</v>
      </c>
      <c r="AU140" s="212" t="s">
        <v>87</v>
      </c>
      <c r="AY140" s="17" t="s">
        <v>207</v>
      </c>
      <c r="BE140" s="213">
        <f>IF(N140="základná",J140,0)</f>
        <v>0</v>
      </c>
      <c r="BF140" s="213">
        <f>IF(N140="znížená",J140,0)</f>
        <v>0</v>
      </c>
      <c r="BG140" s="213">
        <f>IF(N140="zákl. prenesená",J140,0)</f>
        <v>0</v>
      </c>
      <c r="BH140" s="213">
        <f>IF(N140="zníž. prenesená",J140,0)</f>
        <v>0</v>
      </c>
      <c r="BI140" s="213">
        <f>IF(N140="nulová",J140,0)</f>
        <v>0</v>
      </c>
      <c r="BJ140" s="17" t="s">
        <v>87</v>
      </c>
      <c r="BK140" s="213">
        <f>ROUND(I140*H140,2)</f>
        <v>0</v>
      </c>
      <c r="BL140" s="17" t="s">
        <v>213</v>
      </c>
      <c r="BM140" s="212" t="s">
        <v>232</v>
      </c>
    </row>
    <row r="141" spans="1:65" s="13" customFormat="1">
      <c r="B141" s="214"/>
      <c r="C141" s="215"/>
      <c r="D141" s="216" t="s">
        <v>215</v>
      </c>
      <c r="E141" s="217" t="s">
        <v>1</v>
      </c>
      <c r="F141" s="218" t="s">
        <v>233</v>
      </c>
      <c r="G141" s="215"/>
      <c r="H141" s="219">
        <v>2.9000000000000001E-2</v>
      </c>
      <c r="I141" s="220"/>
      <c r="J141" s="215"/>
      <c r="K141" s="215"/>
      <c r="L141" s="221"/>
      <c r="M141" s="222"/>
      <c r="N141" s="223"/>
      <c r="O141" s="223"/>
      <c r="P141" s="223"/>
      <c r="Q141" s="223"/>
      <c r="R141" s="223"/>
      <c r="S141" s="223"/>
      <c r="T141" s="224"/>
      <c r="AT141" s="225" t="s">
        <v>215</v>
      </c>
      <c r="AU141" s="225" t="s">
        <v>87</v>
      </c>
      <c r="AV141" s="13" t="s">
        <v>87</v>
      </c>
      <c r="AW141" s="13" t="s">
        <v>30</v>
      </c>
      <c r="AX141" s="13" t="s">
        <v>81</v>
      </c>
      <c r="AY141" s="225" t="s">
        <v>207</v>
      </c>
    </row>
    <row r="142" spans="1:65" s="12" customFormat="1" ht="22.8" customHeight="1">
      <c r="B142" s="184"/>
      <c r="C142" s="185"/>
      <c r="D142" s="186" t="s">
        <v>73</v>
      </c>
      <c r="E142" s="198" t="s">
        <v>213</v>
      </c>
      <c r="F142" s="198" t="s">
        <v>234</v>
      </c>
      <c r="G142" s="185"/>
      <c r="H142" s="185"/>
      <c r="I142" s="188"/>
      <c r="J142" s="199">
        <f>BK142</f>
        <v>0</v>
      </c>
      <c r="K142" s="185"/>
      <c r="L142" s="190"/>
      <c r="M142" s="191"/>
      <c r="N142" s="192"/>
      <c r="O142" s="192"/>
      <c r="P142" s="193">
        <f>SUM(P143:P154)</f>
        <v>0</v>
      </c>
      <c r="Q142" s="192"/>
      <c r="R142" s="193">
        <f>SUM(R143:R154)</f>
        <v>5.5103109400000001</v>
      </c>
      <c r="S142" s="192"/>
      <c r="T142" s="194">
        <f>SUM(T143:T154)</f>
        <v>0</v>
      </c>
      <c r="AR142" s="195" t="s">
        <v>81</v>
      </c>
      <c r="AT142" s="196" t="s">
        <v>73</v>
      </c>
      <c r="AU142" s="196" t="s">
        <v>81</v>
      </c>
      <c r="AY142" s="195" t="s">
        <v>207</v>
      </c>
      <c r="BK142" s="197">
        <f>SUM(BK143:BK154)</f>
        <v>0</v>
      </c>
    </row>
    <row r="143" spans="1:65" s="2" customFormat="1" ht="24.15" customHeight="1">
      <c r="A143" s="34"/>
      <c r="B143" s="35"/>
      <c r="C143" s="200" t="s">
        <v>235</v>
      </c>
      <c r="D143" s="200" t="s">
        <v>209</v>
      </c>
      <c r="E143" s="201" t="s">
        <v>236</v>
      </c>
      <c r="F143" s="202" t="s">
        <v>237</v>
      </c>
      <c r="G143" s="203" t="s">
        <v>212</v>
      </c>
      <c r="H143" s="204">
        <v>0.86099999999999999</v>
      </c>
      <c r="I143" s="205"/>
      <c r="J143" s="206">
        <f>ROUND(I143*H143,2)</f>
        <v>0</v>
      </c>
      <c r="K143" s="207"/>
      <c r="L143" s="39"/>
      <c r="M143" s="208" t="s">
        <v>1</v>
      </c>
      <c r="N143" s="209" t="s">
        <v>40</v>
      </c>
      <c r="O143" s="75"/>
      <c r="P143" s="210">
        <f>O143*H143</f>
        <v>0</v>
      </c>
      <c r="Q143" s="210">
        <v>2.4018999999999999</v>
      </c>
      <c r="R143" s="210">
        <f>Q143*H143</f>
        <v>2.0680358999999999</v>
      </c>
      <c r="S143" s="210">
        <v>0</v>
      </c>
      <c r="T143" s="211">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238</v>
      </c>
    </row>
    <row r="144" spans="1:65" s="13" customFormat="1">
      <c r="B144" s="214"/>
      <c r="C144" s="215"/>
      <c r="D144" s="216" t="s">
        <v>215</v>
      </c>
      <c r="E144" s="217" t="s">
        <v>1</v>
      </c>
      <c r="F144" s="218" t="s">
        <v>239</v>
      </c>
      <c r="G144" s="215"/>
      <c r="H144" s="219">
        <v>0.86099999999999999</v>
      </c>
      <c r="I144" s="220"/>
      <c r="J144" s="215"/>
      <c r="K144" s="215"/>
      <c r="L144" s="221"/>
      <c r="M144" s="222"/>
      <c r="N144" s="223"/>
      <c r="O144" s="223"/>
      <c r="P144" s="223"/>
      <c r="Q144" s="223"/>
      <c r="R144" s="223"/>
      <c r="S144" s="223"/>
      <c r="T144" s="224"/>
      <c r="AT144" s="225" t="s">
        <v>215</v>
      </c>
      <c r="AU144" s="225" t="s">
        <v>87</v>
      </c>
      <c r="AV144" s="13" t="s">
        <v>87</v>
      </c>
      <c r="AW144" s="13" t="s">
        <v>30</v>
      </c>
      <c r="AX144" s="13" t="s">
        <v>81</v>
      </c>
      <c r="AY144" s="225" t="s">
        <v>207</v>
      </c>
    </row>
    <row r="145" spans="1:65" s="2" customFormat="1" ht="16.5" customHeight="1">
      <c r="A145" s="34"/>
      <c r="B145" s="35"/>
      <c r="C145" s="200" t="s">
        <v>240</v>
      </c>
      <c r="D145" s="200" t="s">
        <v>209</v>
      </c>
      <c r="E145" s="201" t="s">
        <v>241</v>
      </c>
      <c r="F145" s="202" t="s">
        <v>242</v>
      </c>
      <c r="G145" s="203" t="s">
        <v>243</v>
      </c>
      <c r="H145" s="204">
        <v>7.4180000000000001</v>
      </c>
      <c r="I145" s="205"/>
      <c r="J145" s="206">
        <f>ROUND(I145*H145,2)</f>
        <v>0</v>
      </c>
      <c r="K145" s="207"/>
      <c r="L145" s="39"/>
      <c r="M145" s="208" t="s">
        <v>1</v>
      </c>
      <c r="N145" s="209" t="s">
        <v>40</v>
      </c>
      <c r="O145" s="75"/>
      <c r="P145" s="210">
        <f>O145*H145</f>
        <v>0</v>
      </c>
      <c r="Q145" s="210">
        <v>1.1299999999999999E-3</v>
      </c>
      <c r="R145" s="210">
        <f>Q145*H145</f>
        <v>8.3823400000000003E-3</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244</v>
      </c>
    </row>
    <row r="146" spans="1:65" s="13" customFormat="1">
      <c r="B146" s="214"/>
      <c r="C146" s="215"/>
      <c r="D146" s="216" t="s">
        <v>215</v>
      </c>
      <c r="E146" s="217" t="s">
        <v>1</v>
      </c>
      <c r="F146" s="218" t="s">
        <v>245</v>
      </c>
      <c r="G146" s="215"/>
      <c r="H146" s="219">
        <v>5.7380000000000004</v>
      </c>
      <c r="I146" s="220"/>
      <c r="J146" s="215"/>
      <c r="K146" s="215"/>
      <c r="L146" s="221"/>
      <c r="M146" s="222"/>
      <c r="N146" s="223"/>
      <c r="O146" s="223"/>
      <c r="P146" s="223"/>
      <c r="Q146" s="223"/>
      <c r="R146" s="223"/>
      <c r="S146" s="223"/>
      <c r="T146" s="224"/>
      <c r="AT146" s="225" t="s">
        <v>215</v>
      </c>
      <c r="AU146" s="225" t="s">
        <v>87</v>
      </c>
      <c r="AV146" s="13" t="s">
        <v>87</v>
      </c>
      <c r="AW146" s="13" t="s">
        <v>30</v>
      </c>
      <c r="AX146" s="13" t="s">
        <v>74</v>
      </c>
      <c r="AY146" s="225" t="s">
        <v>207</v>
      </c>
    </row>
    <row r="147" spans="1:65" s="13" customFormat="1">
      <c r="B147" s="214"/>
      <c r="C147" s="215"/>
      <c r="D147" s="216" t="s">
        <v>215</v>
      </c>
      <c r="E147" s="217" t="s">
        <v>1</v>
      </c>
      <c r="F147" s="218" t="s">
        <v>246</v>
      </c>
      <c r="G147" s="215"/>
      <c r="H147" s="219">
        <v>1.397</v>
      </c>
      <c r="I147" s="220"/>
      <c r="J147" s="215"/>
      <c r="K147" s="215"/>
      <c r="L147" s="221"/>
      <c r="M147" s="222"/>
      <c r="N147" s="223"/>
      <c r="O147" s="223"/>
      <c r="P147" s="223"/>
      <c r="Q147" s="223"/>
      <c r="R147" s="223"/>
      <c r="S147" s="223"/>
      <c r="T147" s="224"/>
      <c r="AT147" s="225" t="s">
        <v>215</v>
      </c>
      <c r="AU147" s="225" t="s">
        <v>87</v>
      </c>
      <c r="AV147" s="13" t="s">
        <v>87</v>
      </c>
      <c r="AW147" s="13" t="s">
        <v>30</v>
      </c>
      <c r="AX147" s="13" t="s">
        <v>74</v>
      </c>
      <c r="AY147" s="225" t="s">
        <v>207</v>
      </c>
    </row>
    <row r="148" spans="1:65" s="13" customFormat="1">
      <c r="B148" s="214"/>
      <c r="C148" s="215"/>
      <c r="D148" s="216" t="s">
        <v>215</v>
      </c>
      <c r="E148" s="217" t="s">
        <v>1</v>
      </c>
      <c r="F148" s="218" t="s">
        <v>247</v>
      </c>
      <c r="G148" s="215"/>
      <c r="H148" s="219">
        <v>0.28299999999999997</v>
      </c>
      <c r="I148" s="220"/>
      <c r="J148" s="215"/>
      <c r="K148" s="215"/>
      <c r="L148" s="221"/>
      <c r="M148" s="222"/>
      <c r="N148" s="223"/>
      <c r="O148" s="223"/>
      <c r="P148" s="223"/>
      <c r="Q148" s="223"/>
      <c r="R148" s="223"/>
      <c r="S148" s="223"/>
      <c r="T148" s="224"/>
      <c r="AT148" s="225" t="s">
        <v>215</v>
      </c>
      <c r="AU148" s="225" t="s">
        <v>87</v>
      </c>
      <c r="AV148" s="13" t="s">
        <v>87</v>
      </c>
      <c r="AW148" s="13" t="s">
        <v>30</v>
      </c>
      <c r="AX148" s="13" t="s">
        <v>74</v>
      </c>
      <c r="AY148" s="225" t="s">
        <v>207</v>
      </c>
    </row>
    <row r="149" spans="1:65" s="14" customFormat="1">
      <c r="B149" s="226"/>
      <c r="C149" s="227"/>
      <c r="D149" s="216" t="s">
        <v>215</v>
      </c>
      <c r="E149" s="228" t="s">
        <v>1</v>
      </c>
      <c r="F149" s="229" t="s">
        <v>248</v>
      </c>
      <c r="G149" s="227"/>
      <c r="H149" s="230">
        <v>7.418000000000001</v>
      </c>
      <c r="I149" s="231"/>
      <c r="J149" s="227"/>
      <c r="K149" s="227"/>
      <c r="L149" s="232"/>
      <c r="M149" s="233"/>
      <c r="N149" s="234"/>
      <c r="O149" s="234"/>
      <c r="P149" s="234"/>
      <c r="Q149" s="234"/>
      <c r="R149" s="234"/>
      <c r="S149" s="234"/>
      <c r="T149" s="235"/>
      <c r="AT149" s="236" t="s">
        <v>215</v>
      </c>
      <c r="AU149" s="236" t="s">
        <v>87</v>
      </c>
      <c r="AV149" s="14" t="s">
        <v>213</v>
      </c>
      <c r="AW149" s="14" t="s">
        <v>30</v>
      </c>
      <c r="AX149" s="14" t="s">
        <v>81</v>
      </c>
      <c r="AY149" s="236" t="s">
        <v>207</v>
      </c>
    </row>
    <row r="150" spans="1:65" s="2" customFormat="1" ht="16.5" customHeight="1">
      <c r="A150" s="34"/>
      <c r="B150" s="35"/>
      <c r="C150" s="200" t="s">
        <v>249</v>
      </c>
      <c r="D150" s="200" t="s">
        <v>209</v>
      </c>
      <c r="E150" s="201" t="s">
        <v>250</v>
      </c>
      <c r="F150" s="202" t="s">
        <v>251</v>
      </c>
      <c r="G150" s="203" t="s">
        <v>243</v>
      </c>
      <c r="H150" s="204">
        <v>7.4180000000000001</v>
      </c>
      <c r="I150" s="205"/>
      <c r="J150" s="206">
        <f>ROUND(I150*H150,2)</f>
        <v>0</v>
      </c>
      <c r="K150" s="207"/>
      <c r="L150" s="39"/>
      <c r="M150" s="208" t="s">
        <v>1</v>
      </c>
      <c r="N150" s="209" t="s">
        <v>40</v>
      </c>
      <c r="O150" s="75"/>
      <c r="P150" s="210">
        <f>O150*H150</f>
        <v>0</v>
      </c>
      <c r="Q150" s="210">
        <v>0</v>
      </c>
      <c r="R150" s="210">
        <f>Q150*H150</f>
        <v>0</v>
      </c>
      <c r="S150" s="210">
        <v>0</v>
      </c>
      <c r="T150" s="211">
        <f>S150*H150</f>
        <v>0</v>
      </c>
      <c r="U150" s="34"/>
      <c r="V150" s="34"/>
      <c r="W150" s="34"/>
      <c r="X150" s="34"/>
      <c r="Y150" s="34"/>
      <c r="Z150" s="34"/>
      <c r="AA150" s="34"/>
      <c r="AB150" s="34"/>
      <c r="AC150" s="34"/>
      <c r="AD150" s="34"/>
      <c r="AE150" s="34"/>
      <c r="AR150" s="212" t="s">
        <v>213</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213</v>
      </c>
      <c r="BM150" s="212" t="s">
        <v>252</v>
      </c>
    </row>
    <row r="151" spans="1:65" s="2" customFormat="1" ht="37.799999999999997" customHeight="1">
      <c r="A151" s="34"/>
      <c r="B151" s="35"/>
      <c r="C151" s="200" t="s">
        <v>253</v>
      </c>
      <c r="D151" s="200" t="s">
        <v>209</v>
      </c>
      <c r="E151" s="201" t="s">
        <v>254</v>
      </c>
      <c r="F151" s="202" t="s">
        <v>255</v>
      </c>
      <c r="G151" s="203" t="s">
        <v>256</v>
      </c>
      <c r="H151" s="204">
        <v>0.03</v>
      </c>
      <c r="I151" s="205"/>
      <c r="J151" s="206">
        <f>ROUND(I151*H151,2)</f>
        <v>0</v>
      </c>
      <c r="K151" s="207"/>
      <c r="L151" s="39"/>
      <c r="M151" s="208" t="s">
        <v>1</v>
      </c>
      <c r="N151" s="209" t="s">
        <v>40</v>
      </c>
      <c r="O151" s="75"/>
      <c r="P151" s="210">
        <f>O151*H151</f>
        <v>0</v>
      </c>
      <c r="Q151" s="210">
        <v>1.0162899999999999</v>
      </c>
      <c r="R151" s="210">
        <f>Q151*H151</f>
        <v>3.0488699999999997E-2</v>
      </c>
      <c r="S151" s="210">
        <v>0</v>
      </c>
      <c r="T151" s="211">
        <f>S151*H151</f>
        <v>0</v>
      </c>
      <c r="U151" s="34"/>
      <c r="V151" s="34"/>
      <c r="W151" s="34"/>
      <c r="X151" s="34"/>
      <c r="Y151" s="34"/>
      <c r="Z151" s="34"/>
      <c r="AA151" s="34"/>
      <c r="AB151" s="34"/>
      <c r="AC151" s="34"/>
      <c r="AD151" s="34"/>
      <c r="AE151" s="34"/>
      <c r="AR151" s="212" t="s">
        <v>213</v>
      </c>
      <c r="AT151" s="212" t="s">
        <v>209</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257</v>
      </c>
    </row>
    <row r="152" spans="1:65" s="13" customFormat="1">
      <c r="B152" s="214"/>
      <c r="C152" s="215"/>
      <c r="D152" s="216" t="s">
        <v>215</v>
      </c>
      <c r="E152" s="217" t="s">
        <v>1</v>
      </c>
      <c r="F152" s="218" t="s">
        <v>258</v>
      </c>
      <c r="G152" s="215"/>
      <c r="H152" s="219">
        <v>0.03</v>
      </c>
      <c r="I152" s="220"/>
      <c r="J152" s="215"/>
      <c r="K152" s="215"/>
      <c r="L152" s="221"/>
      <c r="M152" s="222"/>
      <c r="N152" s="223"/>
      <c r="O152" s="223"/>
      <c r="P152" s="223"/>
      <c r="Q152" s="223"/>
      <c r="R152" s="223"/>
      <c r="S152" s="223"/>
      <c r="T152" s="224"/>
      <c r="AT152" s="225" t="s">
        <v>215</v>
      </c>
      <c r="AU152" s="225" t="s">
        <v>87</v>
      </c>
      <c r="AV152" s="13" t="s">
        <v>87</v>
      </c>
      <c r="AW152" s="13" t="s">
        <v>30</v>
      </c>
      <c r="AX152" s="13" t="s">
        <v>81</v>
      </c>
      <c r="AY152" s="225" t="s">
        <v>207</v>
      </c>
    </row>
    <row r="153" spans="1:65" s="2" customFormat="1" ht="33" customHeight="1">
      <c r="A153" s="34"/>
      <c r="B153" s="35"/>
      <c r="C153" s="200" t="s">
        <v>259</v>
      </c>
      <c r="D153" s="200" t="s">
        <v>209</v>
      </c>
      <c r="E153" s="201" t="s">
        <v>260</v>
      </c>
      <c r="F153" s="202" t="s">
        <v>261</v>
      </c>
      <c r="G153" s="203" t="s">
        <v>212</v>
      </c>
      <c r="H153" s="204">
        <v>1.8</v>
      </c>
      <c r="I153" s="205"/>
      <c r="J153" s="206">
        <f>ROUND(I153*H153,2)</f>
        <v>0</v>
      </c>
      <c r="K153" s="207"/>
      <c r="L153" s="39"/>
      <c r="M153" s="208" t="s">
        <v>1</v>
      </c>
      <c r="N153" s="209" t="s">
        <v>40</v>
      </c>
      <c r="O153" s="75"/>
      <c r="P153" s="210">
        <f>O153*H153</f>
        <v>0</v>
      </c>
      <c r="Q153" s="210">
        <v>1.8907799999999999</v>
      </c>
      <c r="R153" s="210">
        <f>Q153*H153</f>
        <v>3.4034040000000001</v>
      </c>
      <c r="S153" s="210">
        <v>0</v>
      </c>
      <c r="T153" s="211">
        <f>S153*H153</f>
        <v>0</v>
      </c>
      <c r="U153" s="34"/>
      <c r="V153" s="34"/>
      <c r="W153" s="34"/>
      <c r="X153" s="34"/>
      <c r="Y153" s="34"/>
      <c r="Z153" s="34"/>
      <c r="AA153" s="34"/>
      <c r="AB153" s="34"/>
      <c r="AC153" s="34"/>
      <c r="AD153" s="34"/>
      <c r="AE153" s="34"/>
      <c r="AR153" s="212" t="s">
        <v>213</v>
      </c>
      <c r="AT153" s="212" t="s">
        <v>209</v>
      </c>
      <c r="AU153" s="212" t="s">
        <v>87</v>
      </c>
      <c r="AY153" s="17" t="s">
        <v>207</v>
      </c>
      <c r="BE153" s="213">
        <f>IF(N153="základná",J153,0)</f>
        <v>0</v>
      </c>
      <c r="BF153" s="213">
        <f>IF(N153="znížená",J153,0)</f>
        <v>0</v>
      </c>
      <c r="BG153" s="213">
        <f>IF(N153="zákl. prenesená",J153,0)</f>
        <v>0</v>
      </c>
      <c r="BH153" s="213">
        <f>IF(N153="zníž. prenesená",J153,0)</f>
        <v>0</v>
      </c>
      <c r="BI153" s="213">
        <f>IF(N153="nulová",J153,0)</f>
        <v>0</v>
      </c>
      <c r="BJ153" s="17" t="s">
        <v>87</v>
      </c>
      <c r="BK153" s="213">
        <f>ROUND(I153*H153,2)</f>
        <v>0</v>
      </c>
      <c r="BL153" s="17" t="s">
        <v>213</v>
      </c>
      <c r="BM153" s="212" t="s">
        <v>262</v>
      </c>
    </row>
    <row r="154" spans="1:65" s="13" customFormat="1">
      <c r="B154" s="214"/>
      <c r="C154" s="215"/>
      <c r="D154" s="216" t="s">
        <v>215</v>
      </c>
      <c r="E154" s="217" t="s">
        <v>1</v>
      </c>
      <c r="F154" s="218" t="s">
        <v>263</v>
      </c>
      <c r="G154" s="215"/>
      <c r="H154" s="219">
        <v>1.8</v>
      </c>
      <c r="I154" s="220"/>
      <c r="J154" s="215"/>
      <c r="K154" s="215"/>
      <c r="L154" s="221"/>
      <c r="M154" s="222"/>
      <c r="N154" s="223"/>
      <c r="O154" s="223"/>
      <c r="P154" s="223"/>
      <c r="Q154" s="223"/>
      <c r="R154" s="223"/>
      <c r="S154" s="223"/>
      <c r="T154" s="224"/>
      <c r="AT154" s="225" t="s">
        <v>215</v>
      </c>
      <c r="AU154" s="225" t="s">
        <v>87</v>
      </c>
      <c r="AV154" s="13" t="s">
        <v>87</v>
      </c>
      <c r="AW154" s="13" t="s">
        <v>30</v>
      </c>
      <c r="AX154" s="13" t="s">
        <v>81</v>
      </c>
      <c r="AY154" s="225" t="s">
        <v>207</v>
      </c>
    </row>
    <row r="155" spans="1:65" s="12" customFormat="1" ht="22.8" customHeight="1">
      <c r="B155" s="184"/>
      <c r="C155" s="185"/>
      <c r="D155" s="186" t="s">
        <v>73</v>
      </c>
      <c r="E155" s="198" t="s">
        <v>253</v>
      </c>
      <c r="F155" s="198" t="s">
        <v>264</v>
      </c>
      <c r="G155" s="185"/>
      <c r="H155" s="185"/>
      <c r="I155" s="188"/>
      <c r="J155" s="199">
        <f>BK155</f>
        <v>0</v>
      </c>
      <c r="K155" s="185"/>
      <c r="L155" s="190"/>
      <c r="M155" s="191"/>
      <c r="N155" s="192"/>
      <c r="O155" s="192"/>
      <c r="P155" s="193">
        <f>SUM(P156:P167)</f>
        <v>0</v>
      </c>
      <c r="Q155" s="192"/>
      <c r="R155" s="193">
        <f>SUM(R156:R167)</f>
        <v>0.11062</v>
      </c>
      <c r="S155" s="192"/>
      <c r="T155" s="194">
        <f>SUM(T156:T167)</f>
        <v>3.6751999999999998</v>
      </c>
      <c r="AR155" s="195" t="s">
        <v>81</v>
      </c>
      <c r="AT155" s="196" t="s">
        <v>73</v>
      </c>
      <c r="AU155" s="196" t="s">
        <v>81</v>
      </c>
      <c r="AY155" s="195" t="s">
        <v>207</v>
      </c>
      <c r="BK155" s="197">
        <f>SUM(BK156:BK167)</f>
        <v>0</v>
      </c>
    </row>
    <row r="156" spans="1:65" s="2" customFormat="1" ht="33" customHeight="1">
      <c r="A156" s="34"/>
      <c r="B156" s="35"/>
      <c r="C156" s="200" t="s">
        <v>265</v>
      </c>
      <c r="D156" s="200" t="s">
        <v>209</v>
      </c>
      <c r="E156" s="201" t="s">
        <v>266</v>
      </c>
      <c r="F156" s="202" t="s">
        <v>267</v>
      </c>
      <c r="G156" s="203" t="s">
        <v>268</v>
      </c>
      <c r="H156" s="204">
        <v>1</v>
      </c>
      <c r="I156" s="205"/>
      <c r="J156" s="206">
        <f>ROUND(I156*H156,2)</f>
        <v>0</v>
      </c>
      <c r="K156" s="207"/>
      <c r="L156" s="39"/>
      <c r="M156" s="208" t="s">
        <v>1</v>
      </c>
      <c r="N156" s="209" t="s">
        <v>40</v>
      </c>
      <c r="O156" s="75"/>
      <c r="P156" s="210">
        <f>O156*H156</f>
        <v>0</v>
      </c>
      <c r="Q156" s="210">
        <v>4.1619999999999997E-2</v>
      </c>
      <c r="R156" s="210">
        <f>Q156*H156</f>
        <v>4.1619999999999997E-2</v>
      </c>
      <c r="S156" s="210">
        <v>0</v>
      </c>
      <c r="T156" s="211">
        <f>S156*H156</f>
        <v>0</v>
      </c>
      <c r="U156" s="34"/>
      <c r="V156" s="34"/>
      <c r="W156" s="34"/>
      <c r="X156" s="34"/>
      <c r="Y156" s="34"/>
      <c r="Z156" s="34"/>
      <c r="AA156" s="34"/>
      <c r="AB156" s="34"/>
      <c r="AC156" s="34"/>
      <c r="AD156" s="34"/>
      <c r="AE156" s="34"/>
      <c r="AR156" s="212" t="s">
        <v>213</v>
      </c>
      <c r="AT156" s="212" t="s">
        <v>209</v>
      </c>
      <c r="AU156" s="212" t="s">
        <v>87</v>
      </c>
      <c r="AY156" s="17" t="s">
        <v>207</v>
      </c>
      <c r="BE156" s="213">
        <f>IF(N156="základná",J156,0)</f>
        <v>0</v>
      </c>
      <c r="BF156" s="213">
        <f>IF(N156="znížená",J156,0)</f>
        <v>0</v>
      </c>
      <c r="BG156" s="213">
        <f>IF(N156="zákl. prenesená",J156,0)</f>
        <v>0</v>
      </c>
      <c r="BH156" s="213">
        <f>IF(N156="zníž. prenesená",J156,0)</f>
        <v>0</v>
      </c>
      <c r="BI156" s="213">
        <f>IF(N156="nulová",J156,0)</f>
        <v>0</v>
      </c>
      <c r="BJ156" s="17" t="s">
        <v>87</v>
      </c>
      <c r="BK156" s="213">
        <f>ROUND(I156*H156,2)</f>
        <v>0</v>
      </c>
      <c r="BL156" s="17" t="s">
        <v>213</v>
      </c>
      <c r="BM156" s="212" t="s">
        <v>269</v>
      </c>
    </row>
    <row r="157" spans="1:65" s="2" customFormat="1" ht="33" customHeight="1">
      <c r="A157" s="34"/>
      <c r="B157" s="35"/>
      <c r="C157" s="237" t="s">
        <v>270</v>
      </c>
      <c r="D157" s="237" t="s">
        <v>271</v>
      </c>
      <c r="E157" s="238" t="s">
        <v>272</v>
      </c>
      <c r="F157" s="239" t="s">
        <v>273</v>
      </c>
      <c r="G157" s="240" t="s">
        <v>268</v>
      </c>
      <c r="H157" s="241">
        <v>1</v>
      </c>
      <c r="I157" s="242"/>
      <c r="J157" s="243">
        <f>ROUND(I157*H157,2)</f>
        <v>0</v>
      </c>
      <c r="K157" s="244"/>
      <c r="L157" s="245"/>
      <c r="M157" s="246" t="s">
        <v>1</v>
      </c>
      <c r="N157" s="247" t="s">
        <v>40</v>
      </c>
      <c r="O157" s="75"/>
      <c r="P157" s="210">
        <f>O157*H157</f>
        <v>0</v>
      </c>
      <c r="Q157" s="210">
        <v>6.9000000000000006E-2</v>
      </c>
      <c r="R157" s="210">
        <f>Q157*H157</f>
        <v>6.9000000000000006E-2</v>
      </c>
      <c r="S157" s="210">
        <v>0</v>
      </c>
      <c r="T157" s="211">
        <f>S157*H157</f>
        <v>0</v>
      </c>
      <c r="U157" s="34"/>
      <c r="V157" s="34"/>
      <c r="W157" s="34"/>
      <c r="X157" s="34"/>
      <c r="Y157" s="34"/>
      <c r="Z157" s="34"/>
      <c r="AA157" s="34"/>
      <c r="AB157" s="34"/>
      <c r="AC157" s="34"/>
      <c r="AD157" s="34"/>
      <c r="AE157" s="34"/>
      <c r="AR157" s="212" t="s">
        <v>249</v>
      </c>
      <c r="AT157" s="212" t="s">
        <v>271</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274</v>
      </c>
    </row>
    <row r="158" spans="1:65" s="2" customFormat="1" ht="33" customHeight="1">
      <c r="A158" s="34"/>
      <c r="B158" s="35"/>
      <c r="C158" s="200" t="s">
        <v>275</v>
      </c>
      <c r="D158" s="200" t="s">
        <v>209</v>
      </c>
      <c r="E158" s="201" t="s">
        <v>276</v>
      </c>
      <c r="F158" s="202" t="s">
        <v>277</v>
      </c>
      <c r="G158" s="203" t="s">
        <v>212</v>
      </c>
      <c r="H158" s="204">
        <v>1.5129999999999999</v>
      </c>
      <c r="I158" s="205"/>
      <c r="J158" s="206">
        <f>ROUND(I158*H158,2)</f>
        <v>0</v>
      </c>
      <c r="K158" s="207"/>
      <c r="L158" s="39"/>
      <c r="M158" s="208" t="s">
        <v>1</v>
      </c>
      <c r="N158" s="209" t="s">
        <v>40</v>
      </c>
      <c r="O158" s="75"/>
      <c r="P158" s="210">
        <f>O158*H158</f>
        <v>0</v>
      </c>
      <c r="Q158" s="210">
        <v>0</v>
      </c>
      <c r="R158" s="210">
        <f>Q158*H158</f>
        <v>0</v>
      </c>
      <c r="S158" s="210">
        <v>2.4</v>
      </c>
      <c r="T158" s="211">
        <f>S158*H158</f>
        <v>3.6311999999999998</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278</v>
      </c>
    </row>
    <row r="159" spans="1:65" s="13" customFormat="1">
      <c r="B159" s="214"/>
      <c r="C159" s="215"/>
      <c r="D159" s="216" t="s">
        <v>215</v>
      </c>
      <c r="E159" s="217" t="s">
        <v>1</v>
      </c>
      <c r="F159" s="218" t="s">
        <v>239</v>
      </c>
      <c r="G159" s="215"/>
      <c r="H159" s="219">
        <v>0.86099999999999999</v>
      </c>
      <c r="I159" s="220"/>
      <c r="J159" s="215"/>
      <c r="K159" s="215"/>
      <c r="L159" s="221"/>
      <c r="M159" s="222"/>
      <c r="N159" s="223"/>
      <c r="O159" s="223"/>
      <c r="P159" s="223"/>
      <c r="Q159" s="223"/>
      <c r="R159" s="223"/>
      <c r="S159" s="223"/>
      <c r="T159" s="224"/>
      <c r="AT159" s="225" t="s">
        <v>215</v>
      </c>
      <c r="AU159" s="225" t="s">
        <v>87</v>
      </c>
      <c r="AV159" s="13" t="s">
        <v>87</v>
      </c>
      <c r="AW159" s="13" t="s">
        <v>30</v>
      </c>
      <c r="AX159" s="13" t="s">
        <v>74</v>
      </c>
      <c r="AY159" s="225" t="s">
        <v>207</v>
      </c>
    </row>
    <row r="160" spans="1:65" s="13" customFormat="1">
      <c r="B160" s="214"/>
      <c r="C160" s="215"/>
      <c r="D160" s="216" t="s">
        <v>215</v>
      </c>
      <c r="E160" s="217" t="s">
        <v>1</v>
      </c>
      <c r="F160" s="218" t="s">
        <v>279</v>
      </c>
      <c r="G160" s="215"/>
      <c r="H160" s="219">
        <v>0.65200000000000002</v>
      </c>
      <c r="I160" s="220"/>
      <c r="J160" s="215"/>
      <c r="K160" s="215"/>
      <c r="L160" s="221"/>
      <c r="M160" s="222"/>
      <c r="N160" s="223"/>
      <c r="O160" s="223"/>
      <c r="P160" s="223"/>
      <c r="Q160" s="223"/>
      <c r="R160" s="223"/>
      <c r="S160" s="223"/>
      <c r="T160" s="224"/>
      <c r="AT160" s="225" t="s">
        <v>215</v>
      </c>
      <c r="AU160" s="225" t="s">
        <v>87</v>
      </c>
      <c r="AV160" s="13" t="s">
        <v>87</v>
      </c>
      <c r="AW160" s="13" t="s">
        <v>30</v>
      </c>
      <c r="AX160" s="13" t="s">
        <v>74</v>
      </c>
      <c r="AY160" s="225" t="s">
        <v>207</v>
      </c>
    </row>
    <row r="161" spans="1:65" s="14" customFormat="1">
      <c r="B161" s="226"/>
      <c r="C161" s="227"/>
      <c r="D161" s="216" t="s">
        <v>215</v>
      </c>
      <c r="E161" s="228" t="s">
        <v>1</v>
      </c>
      <c r="F161" s="229" t="s">
        <v>248</v>
      </c>
      <c r="G161" s="227"/>
      <c r="H161" s="230">
        <v>1.5129999999999999</v>
      </c>
      <c r="I161" s="231"/>
      <c r="J161" s="227"/>
      <c r="K161" s="227"/>
      <c r="L161" s="232"/>
      <c r="M161" s="233"/>
      <c r="N161" s="234"/>
      <c r="O161" s="234"/>
      <c r="P161" s="234"/>
      <c r="Q161" s="234"/>
      <c r="R161" s="234"/>
      <c r="S161" s="234"/>
      <c r="T161" s="235"/>
      <c r="AT161" s="236" t="s">
        <v>215</v>
      </c>
      <c r="AU161" s="236" t="s">
        <v>87</v>
      </c>
      <c r="AV161" s="14" t="s">
        <v>213</v>
      </c>
      <c r="AW161" s="14" t="s">
        <v>30</v>
      </c>
      <c r="AX161" s="14" t="s">
        <v>81</v>
      </c>
      <c r="AY161" s="236" t="s">
        <v>207</v>
      </c>
    </row>
    <row r="162" spans="1:65" s="2" customFormat="1" ht="24.15" customHeight="1">
      <c r="A162" s="34"/>
      <c r="B162" s="35"/>
      <c r="C162" s="200" t="s">
        <v>280</v>
      </c>
      <c r="D162" s="200" t="s">
        <v>209</v>
      </c>
      <c r="E162" s="201" t="s">
        <v>281</v>
      </c>
      <c r="F162" s="202" t="s">
        <v>282</v>
      </c>
      <c r="G162" s="203" t="s">
        <v>268</v>
      </c>
      <c r="H162" s="204">
        <v>1</v>
      </c>
      <c r="I162" s="205"/>
      <c r="J162" s="206">
        <f>ROUND(I162*H162,2)</f>
        <v>0</v>
      </c>
      <c r="K162" s="207"/>
      <c r="L162" s="39"/>
      <c r="M162" s="208" t="s">
        <v>1</v>
      </c>
      <c r="N162" s="209" t="s">
        <v>40</v>
      </c>
      <c r="O162" s="75"/>
      <c r="P162" s="210">
        <f>O162*H162</f>
        <v>0</v>
      </c>
      <c r="Q162" s="210">
        <v>0</v>
      </c>
      <c r="R162" s="210">
        <f>Q162*H162</f>
        <v>0</v>
      </c>
      <c r="S162" s="210">
        <v>4.3999999999999997E-2</v>
      </c>
      <c r="T162" s="211">
        <f>S162*H162</f>
        <v>4.3999999999999997E-2</v>
      </c>
      <c r="U162" s="34"/>
      <c r="V162" s="34"/>
      <c r="W162" s="34"/>
      <c r="X162" s="34"/>
      <c r="Y162" s="34"/>
      <c r="Z162" s="34"/>
      <c r="AA162" s="34"/>
      <c r="AB162" s="34"/>
      <c r="AC162" s="34"/>
      <c r="AD162" s="34"/>
      <c r="AE162" s="34"/>
      <c r="AR162" s="212" t="s">
        <v>213</v>
      </c>
      <c r="AT162" s="212" t="s">
        <v>209</v>
      </c>
      <c r="AU162" s="212" t="s">
        <v>87</v>
      </c>
      <c r="AY162" s="17" t="s">
        <v>207</v>
      </c>
      <c r="BE162" s="213">
        <f>IF(N162="základná",J162,0)</f>
        <v>0</v>
      </c>
      <c r="BF162" s="213">
        <f>IF(N162="znížená",J162,0)</f>
        <v>0</v>
      </c>
      <c r="BG162" s="213">
        <f>IF(N162="zákl. prenesená",J162,0)</f>
        <v>0</v>
      </c>
      <c r="BH162" s="213">
        <f>IF(N162="zníž. prenesená",J162,0)</f>
        <v>0</v>
      </c>
      <c r="BI162" s="213">
        <f>IF(N162="nulová",J162,0)</f>
        <v>0</v>
      </c>
      <c r="BJ162" s="17" t="s">
        <v>87</v>
      </c>
      <c r="BK162" s="213">
        <f>ROUND(I162*H162,2)</f>
        <v>0</v>
      </c>
      <c r="BL162" s="17" t="s">
        <v>213</v>
      </c>
      <c r="BM162" s="212" t="s">
        <v>283</v>
      </c>
    </row>
    <row r="163" spans="1:65" s="2" customFormat="1" ht="21.75" customHeight="1">
      <c r="A163" s="34"/>
      <c r="B163" s="35"/>
      <c r="C163" s="200" t="s">
        <v>284</v>
      </c>
      <c r="D163" s="200" t="s">
        <v>209</v>
      </c>
      <c r="E163" s="201" t="s">
        <v>285</v>
      </c>
      <c r="F163" s="202" t="s">
        <v>286</v>
      </c>
      <c r="G163" s="203" t="s">
        <v>256</v>
      </c>
      <c r="H163" s="204">
        <v>3.6749999999999998</v>
      </c>
      <c r="I163" s="205"/>
      <c r="J163" s="206">
        <f>ROUND(I163*H163,2)</f>
        <v>0</v>
      </c>
      <c r="K163" s="207"/>
      <c r="L163" s="39"/>
      <c r="M163" s="208" t="s">
        <v>1</v>
      </c>
      <c r="N163" s="209" t="s">
        <v>40</v>
      </c>
      <c r="O163" s="75"/>
      <c r="P163" s="210">
        <f>O163*H163</f>
        <v>0</v>
      </c>
      <c r="Q163" s="210">
        <v>0</v>
      </c>
      <c r="R163" s="210">
        <f>Q163*H163</f>
        <v>0</v>
      </c>
      <c r="S163" s="210">
        <v>0</v>
      </c>
      <c r="T163" s="211">
        <f>S163*H163</f>
        <v>0</v>
      </c>
      <c r="U163" s="34"/>
      <c r="V163" s="34"/>
      <c r="W163" s="34"/>
      <c r="X163" s="34"/>
      <c r="Y163" s="34"/>
      <c r="Z163" s="34"/>
      <c r="AA163" s="34"/>
      <c r="AB163" s="34"/>
      <c r="AC163" s="34"/>
      <c r="AD163" s="34"/>
      <c r="AE163" s="34"/>
      <c r="AR163" s="212" t="s">
        <v>213</v>
      </c>
      <c r="AT163" s="212" t="s">
        <v>209</v>
      </c>
      <c r="AU163" s="212" t="s">
        <v>87</v>
      </c>
      <c r="AY163" s="17" t="s">
        <v>207</v>
      </c>
      <c r="BE163" s="213">
        <f>IF(N163="základná",J163,0)</f>
        <v>0</v>
      </c>
      <c r="BF163" s="213">
        <f>IF(N163="znížená",J163,0)</f>
        <v>0</v>
      </c>
      <c r="BG163" s="213">
        <f>IF(N163="zákl. prenesená",J163,0)</f>
        <v>0</v>
      </c>
      <c r="BH163" s="213">
        <f>IF(N163="zníž. prenesená",J163,0)</f>
        <v>0</v>
      </c>
      <c r="BI163" s="213">
        <f>IF(N163="nulová",J163,0)</f>
        <v>0</v>
      </c>
      <c r="BJ163" s="17" t="s">
        <v>87</v>
      </c>
      <c r="BK163" s="213">
        <f>ROUND(I163*H163,2)</f>
        <v>0</v>
      </c>
      <c r="BL163" s="17" t="s">
        <v>213</v>
      </c>
      <c r="BM163" s="212" t="s">
        <v>287</v>
      </c>
    </row>
    <row r="164" spans="1:65" s="2" customFormat="1" ht="24.15" customHeight="1">
      <c r="A164" s="34"/>
      <c r="B164" s="35"/>
      <c r="C164" s="200" t="s">
        <v>288</v>
      </c>
      <c r="D164" s="200" t="s">
        <v>209</v>
      </c>
      <c r="E164" s="201" t="s">
        <v>289</v>
      </c>
      <c r="F164" s="202" t="s">
        <v>290</v>
      </c>
      <c r="G164" s="203" t="s">
        <v>256</v>
      </c>
      <c r="H164" s="204">
        <v>69.825000000000003</v>
      </c>
      <c r="I164" s="205"/>
      <c r="J164" s="206">
        <f>ROUND(I164*H164,2)</f>
        <v>0</v>
      </c>
      <c r="K164" s="207"/>
      <c r="L164" s="39"/>
      <c r="M164" s="208" t="s">
        <v>1</v>
      </c>
      <c r="N164" s="209" t="s">
        <v>40</v>
      </c>
      <c r="O164" s="75"/>
      <c r="P164" s="210">
        <f>O164*H164</f>
        <v>0</v>
      </c>
      <c r="Q164" s="210">
        <v>0</v>
      </c>
      <c r="R164" s="210">
        <f>Q164*H164</f>
        <v>0</v>
      </c>
      <c r="S164" s="210">
        <v>0</v>
      </c>
      <c r="T164" s="211">
        <f>S164*H164</f>
        <v>0</v>
      </c>
      <c r="U164" s="34"/>
      <c r="V164" s="34"/>
      <c r="W164" s="34"/>
      <c r="X164" s="34"/>
      <c r="Y164" s="34"/>
      <c r="Z164" s="34"/>
      <c r="AA164" s="34"/>
      <c r="AB164" s="34"/>
      <c r="AC164" s="34"/>
      <c r="AD164" s="34"/>
      <c r="AE164" s="34"/>
      <c r="AR164" s="212" t="s">
        <v>213</v>
      </c>
      <c r="AT164" s="212" t="s">
        <v>209</v>
      </c>
      <c r="AU164" s="212" t="s">
        <v>87</v>
      </c>
      <c r="AY164" s="17" t="s">
        <v>207</v>
      </c>
      <c r="BE164" s="213">
        <f>IF(N164="základná",J164,0)</f>
        <v>0</v>
      </c>
      <c r="BF164" s="213">
        <f>IF(N164="znížená",J164,0)</f>
        <v>0</v>
      </c>
      <c r="BG164" s="213">
        <f>IF(N164="zákl. prenesená",J164,0)</f>
        <v>0</v>
      </c>
      <c r="BH164" s="213">
        <f>IF(N164="zníž. prenesená",J164,0)</f>
        <v>0</v>
      </c>
      <c r="BI164" s="213">
        <f>IF(N164="nulová",J164,0)</f>
        <v>0</v>
      </c>
      <c r="BJ164" s="17" t="s">
        <v>87</v>
      </c>
      <c r="BK164" s="213">
        <f>ROUND(I164*H164,2)</f>
        <v>0</v>
      </c>
      <c r="BL164" s="17" t="s">
        <v>213</v>
      </c>
      <c r="BM164" s="212" t="s">
        <v>291</v>
      </c>
    </row>
    <row r="165" spans="1:65" s="13" customFormat="1">
      <c r="B165" s="214"/>
      <c r="C165" s="215"/>
      <c r="D165" s="216" t="s">
        <v>215</v>
      </c>
      <c r="E165" s="215"/>
      <c r="F165" s="218" t="s">
        <v>292</v>
      </c>
      <c r="G165" s="215"/>
      <c r="H165" s="219">
        <v>69.825000000000003</v>
      </c>
      <c r="I165" s="220"/>
      <c r="J165" s="215"/>
      <c r="K165" s="215"/>
      <c r="L165" s="221"/>
      <c r="M165" s="222"/>
      <c r="N165" s="223"/>
      <c r="O165" s="223"/>
      <c r="P165" s="223"/>
      <c r="Q165" s="223"/>
      <c r="R165" s="223"/>
      <c r="S165" s="223"/>
      <c r="T165" s="224"/>
      <c r="AT165" s="225" t="s">
        <v>215</v>
      </c>
      <c r="AU165" s="225" t="s">
        <v>87</v>
      </c>
      <c r="AV165" s="13" t="s">
        <v>87</v>
      </c>
      <c r="AW165" s="13" t="s">
        <v>4</v>
      </c>
      <c r="AX165" s="13" t="s">
        <v>81</v>
      </c>
      <c r="AY165" s="225" t="s">
        <v>207</v>
      </c>
    </row>
    <row r="166" spans="1:65" s="2" customFormat="1" ht="24.15" customHeight="1">
      <c r="A166" s="34"/>
      <c r="B166" s="35"/>
      <c r="C166" s="200" t="s">
        <v>293</v>
      </c>
      <c r="D166" s="200" t="s">
        <v>209</v>
      </c>
      <c r="E166" s="201" t="s">
        <v>294</v>
      </c>
      <c r="F166" s="202" t="s">
        <v>295</v>
      </c>
      <c r="G166" s="203" t="s">
        <v>256</v>
      </c>
      <c r="H166" s="204">
        <v>3.6749999999999998</v>
      </c>
      <c r="I166" s="205"/>
      <c r="J166" s="206">
        <f>ROUND(I166*H166,2)</f>
        <v>0</v>
      </c>
      <c r="K166" s="207"/>
      <c r="L166" s="39"/>
      <c r="M166" s="208" t="s">
        <v>1</v>
      </c>
      <c r="N166" s="209" t="s">
        <v>40</v>
      </c>
      <c r="O166" s="75"/>
      <c r="P166" s="210">
        <f>O166*H166</f>
        <v>0</v>
      </c>
      <c r="Q166" s="210">
        <v>0</v>
      </c>
      <c r="R166" s="210">
        <f>Q166*H166</f>
        <v>0</v>
      </c>
      <c r="S166" s="210">
        <v>0</v>
      </c>
      <c r="T166" s="211">
        <f>S166*H166</f>
        <v>0</v>
      </c>
      <c r="U166" s="34"/>
      <c r="V166" s="34"/>
      <c r="W166" s="34"/>
      <c r="X166" s="34"/>
      <c r="Y166" s="34"/>
      <c r="Z166" s="34"/>
      <c r="AA166" s="34"/>
      <c r="AB166" s="34"/>
      <c r="AC166" s="34"/>
      <c r="AD166" s="34"/>
      <c r="AE166" s="34"/>
      <c r="AR166" s="212" t="s">
        <v>213</v>
      </c>
      <c r="AT166" s="212" t="s">
        <v>209</v>
      </c>
      <c r="AU166" s="212" t="s">
        <v>87</v>
      </c>
      <c r="AY166" s="17" t="s">
        <v>207</v>
      </c>
      <c r="BE166" s="213">
        <f>IF(N166="základná",J166,0)</f>
        <v>0</v>
      </c>
      <c r="BF166" s="213">
        <f>IF(N166="znížená",J166,0)</f>
        <v>0</v>
      </c>
      <c r="BG166" s="213">
        <f>IF(N166="zákl. prenesená",J166,0)</f>
        <v>0</v>
      </c>
      <c r="BH166" s="213">
        <f>IF(N166="zníž. prenesená",J166,0)</f>
        <v>0</v>
      </c>
      <c r="BI166" s="213">
        <f>IF(N166="nulová",J166,0)</f>
        <v>0</v>
      </c>
      <c r="BJ166" s="17" t="s">
        <v>87</v>
      </c>
      <c r="BK166" s="213">
        <f>ROUND(I166*H166,2)</f>
        <v>0</v>
      </c>
      <c r="BL166" s="17" t="s">
        <v>213</v>
      </c>
      <c r="BM166" s="212" t="s">
        <v>296</v>
      </c>
    </row>
    <row r="167" spans="1:65" s="2" customFormat="1" ht="24.15" customHeight="1">
      <c r="A167" s="34"/>
      <c r="B167" s="35"/>
      <c r="C167" s="200" t="s">
        <v>297</v>
      </c>
      <c r="D167" s="200" t="s">
        <v>209</v>
      </c>
      <c r="E167" s="201" t="s">
        <v>298</v>
      </c>
      <c r="F167" s="202" t="s">
        <v>299</v>
      </c>
      <c r="G167" s="203" t="s">
        <v>256</v>
      </c>
      <c r="H167" s="204">
        <v>3.6749999999999998</v>
      </c>
      <c r="I167" s="205"/>
      <c r="J167" s="206">
        <f>ROUND(I167*H167,2)</f>
        <v>0</v>
      </c>
      <c r="K167" s="207"/>
      <c r="L167" s="39"/>
      <c r="M167" s="208" t="s">
        <v>1</v>
      </c>
      <c r="N167" s="209" t="s">
        <v>40</v>
      </c>
      <c r="O167" s="75"/>
      <c r="P167" s="210">
        <f>O167*H167</f>
        <v>0</v>
      </c>
      <c r="Q167" s="210">
        <v>0</v>
      </c>
      <c r="R167" s="210">
        <f>Q167*H167</f>
        <v>0</v>
      </c>
      <c r="S167" s="210">
        <v>0</v>
      </c>
      <c r="T167" s="211">
        <f>S167*H167</f>
        <v>0</v>
      </c>
      <c r="U167" s="34"/>
      <c r="V167" s="34"/>
      <c r="W167" s="34"/>
      <c r="X167" s="34"/>
      <c r="Y167" s="34"/>
      <c r="Z167" s="34"/>
      <c r="AA167" s="34"/>
      <c r="AB167" s="34"/>
      <c r="AC167" s="34"/>
      <c r="AD167" s="34"/>
      <c r="AE167" s="34"/>
      <c r="AR167" s="212" t="s">
        <v>213</v>
      </c>
      <c r="AT167" s="212" t="s">
        <v>209</v>
      </c>
      <c r="AU167" s="212" t="s">
        <v>87</v>
      </c>
      <c r="AY167" s="17" t="s">
        <v>207</v>
      </c>
      <c r="BE167" s="213">
        <f>IF(N167="základná",J167,0)</f>
        <v>0</v>
      </c>
      <c r="BF167" s="213">
        <f>IF(N167="znížená",J167,0)</f>
        <v>0</v>
      </c>
      <c r="BG167" s="213">
        <f>IF(N167="zákl. prenesená",J167,0)</f>
        <v>0</v>
      </c>
      <c r="BH167" s="213">
        <f>IF(N167="zníž. prenesená",J167,0)</f>
        <v>0</v>
      </c>
      <c r="BI167" s="213">
        <f>IF(N167="nulová",J167,0)</f>
        <v>0</v>
      </c>
      <c r="BJ167" s="17" t="s">
        <v>87</v>
      </c>
      <c r="BK167" s="213">
        <f>ROUND(I167*H167,2)</f>
        <v>0</v>
      </c>
      <c r="BL167" s="17" t="s">
        <v>213</v>
      </c>
      <c r="BM167" s="212" t="s">
        <v>300</v>
      </c>
    </row>
    <row r="168" spans="1:65" s="12" customFormat="1" ht="22.8" customHeight="1">
      <c r="B168" s="184"/>
      <c r="C168" s="185"/>
      <c r="D168" s="186" t="s">
        <v>73</v>
      </c>
      <c r="E168" s="198" t="s">
        <v>301</v>
      </c>
      <c r="F168" s="198" t="s">
        <v>302</v>
      </c>
      <c r="G168" s="185"/>
      <c r="H168" s="185"/>
      <c r="I168" s="188"/>
      <c r="J168" s="199">
        <f>BK168</f>
        <v>0</v>
      </c>
      <c r="K168" s="185"/>
      <c r="L168" s="190"/>
      <c r="M168" s="191"/>
      <c r="N168" s="192"/>
      <c r="O168" s="192"/>
      <c r="P168" s="193">
        <f>P169</f>
        <v>0</v>
      </c>
      <c r="Q168" s="192"/>
      <c r="R168" s="193">
        <f>R169</f>
        <v>0</v>
      </c>
      <c r="S168" s="192"/>
      <c r="T168" s="194">
        <f>T169</f>
        <v>0</v>
      </c>
      <c r="AR168" s="195" t="s">
        <v>81</v>
      </c>
      <c r="AT168" s="196" t="s">
        <v>73</v>
      </c>
      <c r="AU168" s="196" t="s">
        <v>81</v>
      </c>
      <c r="AY168" s="195" t="s">
        <v>207</v>
      </c>
      <c r="BK168" s="197">
        <f>BK169</f>
        <v>0</v>
      </c>
    </row>
    <row r="169" spans="1:65" s="2" customFormat="1" ht="24.15" customHeight="1">
      <c r="A169" s="34"/>
      <c r="B169" s="35"/>
      <c r="C169" s="200" t="s">
        <v>303</v>
      </c>
      <c r="D169" s="200" t="s">
        <v>209</v>
      </c>
      <c r="E169" s="201" t="s">
        <v>304</v>
      </c>
      <c r="F169" s="202" t="s">
        <v>305</v>
      </c>
      <c r="G169" s="203" t="s">
        <v>256</v>
      </c>
      <c r="H169" s="204">
        <v>5.8079999999999998</v>
      </c>
      <c r="I169" s="205"/>
      <c r="J169" s="206">
        <f>ROUND(I169*H169,2)</f>
        <v>0</v>
      </c>
      <c r="K169" s="207"/>
      <c r="L169" s="39"/>
      <c r="M169" s="208" t="s">
        <v>1</v>
      </c>
      <c r="N169" s="209" t="s">
        <v>40</v>
      </c>
      <c r="O169" s="75"/>
      <c r="P169" s="210">
        <f>O169*H169</f>
        <v>0</v>
      </c>
      <c r="Q169" s="210">
        <v>0</v>
      </c>
      <c r="R169" s="210">
        <f>Q169*H169</f>
        <v>0</v>
      </c>
      <c r="S169" s="210">
        <v>0</v>
      </c>
      <c r="T169" s="211">
        <f>S169*H169</f>
        <v>0</v>
      </c>
      <c r="U169" s="34"/>
      <c r="V169" s="34"/>
      <c r="W169" s="34"/>
      <c r="X169" s="34"/>
      <c r="Y169" s="34"/>
      <c r="Z169" s="34"/>
      <c r="AA169" s="34"/>
      <c r="AB169" s="34"/>
      <c r="AC169" s="34"/>
      <c r="AD169" s="34"/>
      <c r="AE169" s="34"/>
      <c r="AR169" s="212" t="s">
        <v>213</v>
      </c>
      <c r="AT169" s="212" t="s">
        <v>209</v>
      </c>
      <c r="AU169" s="212" t="s">
        <v>87</v>
      </c>
      <c r="AY169" s="17" t="s">
        <v>207</v>
      </c>
      <c r="BE169" s="213">
        <f>IF(N169="základná",J169,0)</f>
        <v>0</v>
      </c>
      <c r="BF169" s="213">
        <f>IF(N169="znížená",J169,0)</f>
        <v>0</v>
      </c>
      <c r="BG169" s="213">
        <f>IF(N169="zákl. prenesená",J169,0)</f>
        <v>0</v>
      </c>
      <c r="BH169" s="213">
        <f>IF(N169="zníž. prenesená",J169,0)</f>
        <v>0</v>
      </c>
      <c r="BI169" s="213">
        <f>IF(N169="nulová",J169,0)</f>
        <v>0</v>
      </c>
      <c r="BJ169" s="17" t="s">
        <v>87</v>
      </c>
      <c r="BK169" s="213">
        <f>ROUND(I169*H169,2)</f>
        <v>0</v>
      </c>
      <c r="BL169" s="17" t="s">
        <v>213</v>
      </c>
      <c r="BM169" s="212" t="s">
        <v>306</v>
      </c>
    </row>
    <row r="170" spans="1:65" s="12" customFormat="1" ht="25.95" customHeight="1">
      <c r="B170" s="184"/>
      <c r="C170" s="185"/>
      <c r="D170" s="186" t="s">
        <v>73</v>
      </c>
      <c r="E170" s="187" t="s">
        <v>307</v>
      </c>
      <c r="F170" s="187" t="s">
        <v>308</v>
      </c>
      <c r="G170" s="185"/>
      <c r="H170" s="185"/>
      <c r="I170" s="188"/>
      <c r="J170" s="189">
        <f>BK170</f>
        <v>0</v>
      </c>
      <c r="K170" s="185"/>
      <c r="L170" s="190"/>
      <c r="M170" s="191"/>
      <c r="N170" s="192"/>
      <c r="O170" s="192"/>
      <c r="P170" s="193">
        <f>P171+P177</f>
        <v>0</v>
      </c>
      <c r="Q170" s="192"/>
      <c r="R170" s="193">
        <f>R171+R177</f>
        <v>5.0617200000000001E-2</v>
      </c>
      <c r="S170" s="192"/>
      <c r="T170" s="194">
        <f>T171+T177</f>
        <v>0</v>
      </c>
      <c r="AR170" s="195" t="s">
        <v>87</v>
      </c>
      <c r="AT170" s="196" t="s">
        <v>73</v>
      </c>
      <c r="AU170" s="196" t="s">
        <v>74</v>
      </c>
      <c r="AY170" s="195" t="s">
        <v>207</v>
      </c>
      <c r="BK170" s="197">
        <f>BK171+BK177</f>
        <v>0</v>
      </c>
    </row>
    <row r="171" spans="1:65" s="12" customFormat="1" ht="22.8" customHeight="1">
      <c r="B171" s="184"/>
      <c r="C171" s="185"/>
      <c r="D171" s="186" t="s">
        <v>73</v>
      </c>
      <c r="E171" s="198" t="s">
        <v>309</v>
      </c>
      <c r="F171" s="198" t="s">
        <v>310</v>
      </c>
      <c r="G171" s="185"/>
      <c r="H171" s="185"/>
      <c r="I171" s="188"/>
      <c r="J171" s="199">
        <f>BK171</f>
        <v>0</v>
      </c>
      <c r="K171" s="185"/>
      <c r="L171" s="190"/>
      <c r="M171" s="191"/>
      <c r="N171" s="192"/>
      <c r="O171" s="192"/>
      <c r="P171" s="193">
        <f>SUM(P172:P176)</f>
        <v>0</v>
      </c>
      <c r="Q171" s="192"/>
      <c r="R171" s="193">
        <f>SUM(R172:R176)</f>
        <v>3.3877200000000003E-2</v>
      </c>
      <c r="S171" s="192"/>
      <c r="T171" s="194">
        <f>SUM(T172:T176)</f>
        <v>0</v>
      </c>
      <c r="AR171" s="195" t="s">
        <v>87</v>
      </c>
      <c r="AT171" s="196" t="s">
        <v>73</v>
      </c>
      <c r="AU171" s="196" t="s">
        <v>81</v>
      </c>
      <c r="AY171" s="195" t="s">
        <v>207</v>
      </c>
      <c r="BK171" s="197">
        <f>SUM(BK172:BK176)</f>
        <v>0</v>
      </c>
    </row>
    <row r="172" spans="1:65" s="2" customFormat="1" ht="33" customHeight="1">
      <c r="A172" s="34"/>
      <c r="B172" s="35"/>
      <c r="C172" s="200" t="s">
        <v>7</v>
      </c>
      <c r="D172" s="200" t="s">
        <v>209</v>
      </c>
      <c r="E172" s="201" t="s">
        <v>311</v>
      </c>
      <c r="F172" s="202" t="s">
        <v>312</v>
      </c>
      <c r="G172" s="203" t="s">
        <v>243</v>
      </c>
      <c r="H172" s="204">
        <v>8.0660000000000007</v>
      </c>
      <c r="I172" s="205"/>
      <c r="J172" s="206">
        <f>ROUND(I172*H172,2)</f>
        <v>0</v>
      </c>
      <c r="K172" s="207"/>
      <c r="L172" s="39"/>
      <c r="M172" s="208" t="s">
        <v>1</v>
      </c>
      <c r="N172" s="209" t="s">
        <v>40</v>
      </c>
      <c r="O172" s="75"/>
      <c r="P172" s="210">
        <f>O172*H172</f>
        <v>0</v>
      </c>
      <c r="Q172" s="210">
        <v>4.1999999999999997E-3</v>
      </c>
      <c r="R172" s="210">
        <f>Q172*H172</f>
        <v>3.3877200000000003E-2</v>
      </c>
      <c r="S172" s="210">
        <v>0</v>
      </c>
      <c r="T172" s="211">
        <f>S172*H172</f>
        <v>0</v>
      </c>
      <c r="U172" s="34"/>
      <c r="V172" s="34"/>
      <c r="W172" s="34"/>
      <c r="X172" s="34"/>
      <c r="Y172" s="34"/>
      <c r="Z172" s="34"/>
      <c r="AA172" s="34"/>
      <c r="AB172" s="34"/>
      <c r="AC172" s="34"/>
      <c r="AD172" s="34"/>
      <c r="AE172" s="34"/>
      <c r="AR172" s="212" t="s">
        <v>288</v>
      </c>
      <c r="AT172" s="212" t="s">
        <v>209</v>
      </c>
      <c r="AU172" s="212" t="s">
        <v>87</v>
      </c>
      <c r="AY172" s="17" t="s">
        <v>207</v>
      </c>
      <c r="BE172" s="213">
        <f>IF(N172="základná",J172,0)</f>
        <v>0</v>
      </c>
      <c r="BF172" s="213">
        <f>IF(N172="znížená",J172,0)</f>
        <v>0</v>
      </c>
      <c r="BG172" s="213">
        <f>IF(N172="zákl. prenesená",J172,0)</f>
        <v>0</v>
      </c>
      <c r="BH172" s="213">
        <f>IF(N172="zníž. prenesená",J172,0)</f>
        <v>0</v>
      </c>
      <c r="BI172" s="213">
        <f>IF(N172="nulová",J172,0)</f>
        <v>0</v>
      </c>
      <c r="BJ172" s="17" t="s">
        <v>87</v>
      </c>
      <c r="BK172" s="213">
        <f>ROUND(I172*H172,2)</f>
        <v>0</v>
      </c>
      <c r="BL172" s="17" t="s">
        <v>288</v>
      </c>
      <c r="BM172" s="212" t="s">
        <v>313</v>
      </c>
    </row>
    <row r="173" spans="1:65" s="13" customFormat="1">
      <c r="B173" s="214"/>
      <c r="C173" s="215"/>
      <c r="D173" s="216" t="s">
        <v>215</v>
      </c>
      <c r="E173" s="217" t="s">
        <v>1</v>
      </c>
      <c r="F173" s="218" t="s">
        <v>245</v>
      </c>
      <c r="G173" s="215"/>
      <c r="H173" s="219">
        <v>5.7380000000000004</v>
      </c>
      <c r="I173" s="220"/>
      <c r="J173" s="215"/>
      <c r="K173" s="215"/>
      <c r="L173" s="221"/>
      <c r="M173" s="222"/>
      <c r="N173" s="223"/>
      <c r="O173" s="223"/>
      <c r="P173" s="223"/>
      <c r="Q173" s="223"/>
      <c r="R173" s="223"/>
      <c r="S173" s="223"/>
      <c r="T173" s="224"/>
      <c r="AT173" s="225" t="s">
        <v>215</v>
      </c>
      <c r="AU173" s="225" t="s">
        <v>87</v>
      </c>
      <c r="AV173" s="13" t="s">
        <v>87</v>
      </c>
      <c r="AW173" s="13" t="s">
        <v>30</v>
      </c>
      <c r="AX173" s="13" t="s">
        <v>74</v>
      </c>
      <c r="AY173" s="225" t="s">
        <v>207</v>
      </c>
    </row>
    <row r="174" spans="1:65" s="13" customFormat="1">
      <c r="B174" s="214"/>
      <c r="C174" s="215"/>
      <c r="D174" s="216" t="s">
        <v>215</v>
      </c>
      <c r="E174" s="217" t="s">
        <v>1</v>
      </c>
      <c r="F174" s="218" t="s">
        <v>314</v>
      </c>
      <c r="G174" s="215"/>
      <c r="H174" s="219">
        <v>2.3279999999999998</v>
      </c>
      <c r="I174" s="220"/>
      <c r="J174" s="215"/>
      <c r="K174" s="215"/>
      <c r="L174" s="221"/>
      <c r="M174" s="222"/>
      <c r="N174" s="223"/>
      <c r="O174" s="223"/>
      <c r="P174" s="223"/>
      <c r="Q174" s="223"/>
      <c r="R174" s="223"/>
      <c r="S174" s="223"/>
      <c r="T174" s="224"/>
      <c r="AT174" s="225" t="s">
        <v>215</v>
      </c>
      <c r="AU174" s="225" t="s">
        <v>87</v>
      </c>
      <c r="AV174" s="13" t="s">
        <v>87</v>
      </c>
      <c r="AW174" s="13" t="s">
        <v>30</v>
      </c>
      <c r="AX174" s="13" t="s">
        <v>74</v>
      </c>
      <c r="AY174" s="225" t="s">
        <v>207</v>
      </c>
    </row>
    <row r="175" spans="1:65" s="14" customFormat="1">
      <c r="B175" s="226"/>
      <c r="C175" s="227"/>
      <c r="D175" s="216" t="s">
        <v>215</v>
      </c>
      <c r="E175" s="228" t="s">
        <v>1</v>
      </c>
      <c r="F175" s="229" t="s">
        <v>248</v>
      </c>
      <c r="G175" s="227"/>
      <c r="H175" s="230">
        <v>8.0660000000000007</v>
      </c>
      <c r="I175" s="231"/>
      <c r="J175" s="227"/>
      <c r="K175" s="227"/>
      <c r="L175" s="232"/>
      <c r="M175" s="233"/>
      <c r="N175" s="234"/>
      <c r="O175" s="234"/>
      <c r="P175" s="234"/>
      <c r="Q175" s="234"/>
      <c r="R175" s="234"/>
      <c r="S175" s="234"/>
      <c r="T175" s="235"/>
      <c r="AT175" s="236" t="s">
        <v>215</v>
      </c>
      <c r="AU175" s="236" t="s">
        <v>87</v>
      </c>
      <c r="AV175" s="14" t="s">
        <v>213</v>
      </c>
      <c r="AW175" s="14" t="s">
        <v>30</v>
      </c>
      <c r="AX175" s="14" t="s">
        <v>81</v>
      </c>
      <c r="AY175" s="236" t="s">
        <v>207</v>
      </c>
    </row>
    <row r="176" spans="1:65" s="2" customFormat="1" ht="24.15" customHeight="1">
      <c r="A176" s="34"/>
      <c r="B176" s="35"/>
      <c r="C176" s="200" t="s">
        <v>315</v>
      </c>
      <c r="D176" s="200" t="s">
        <v>209</v>
      </c>
      <c r="E176" s="201" t="s">
        <v>316</v>
      </c>
      <c r="F176" s="202" t="s">
        <v>317</v>
      </c>
      <c r="G176" s="203" t="s">
        <v>318</v>
      </c>
      <c r="H176" s="205"/>
      <c r="I176" s="205"/>
      <c r="J176" s="206">
        <f>ROUND(I176*H176,2)</f>
        <v>0</v>
      </c>
      <c r="K176" s="207"/>
      <c r="L176" s="39"/>
      <c r="M176" s="208" t="s">
        <v>1</v>
      </c>
      <c r="N176" s="209" t="s">
        <v>40</v>
      </c>
      <c r="O176" s="75"/>
      <c r="P176" s="210">
        <f>O176*H176</f>
        <v>0</v>
      </c>
      <c r="Q176" s="210">
        <v>0</v>
      </c>
      <c r="R176" s="210">
        <f>Q176*H176</f>
        <v>0</v>
      </c>
      <c r="S176" s="210">
        <v>0</v>
      </c>
      <c r="T176" s="211">
        <f>S176*H176</f>
        <v>0</v>
      </c>
      <c r="U176" s="34"/>
      <c r="V176" s="34"/>
      <c r="W176" s="34"/>
      <c r="X176" s="34"/>
      <c r="Y176" s="34"/>
      <c r="Z176" s="34"/>
      <c r="AA176" s="34"/>
      <c r="AB176" s="34"/>
      <c r="AC176" s="34"/>
      <c r="AD176" s="34"/>
      <c r="AE176" s="34"/>
      <c r="AR176" s="212" t="s">
        <v>288</v>
      </c>
      <c r="AT176" s="212" t="s">
        <v>209</v>
      </c>
      <c r="AU176" s="212" t="s">
        <v>87</v>
      </c>
      <c r="AY176" s="17" t="s">
        <v>207</v>
      </c>
      <c r="BE176" s="213">
        <f>IF(N176="základná",J176,0)</f>
        <v>0</v>
      </c>
      <c r="BF176" s="213">
        <f>IF(N176="znížená",J176,0)</f>
        <v>0</v>
      </c>
      <c r="BG176" s="213">
        <f>IF(N176="zákl. prenesená",J176,0)</f>
        <v>0</v>
      </c>
      <c r="BH176" s="213">
        <f>IF(N176="zníž. prenesená",J176,0)</f>
        <v>0</v>
      </c>
      <c r="BI176" s="213">
        <f>IF(N176="nulová",J176,0)</f>
        <v>0</v>
      </c>
      <c r="BJ176" s="17" t="s">
        <v>87</v>
      </c>
      <c r="BK176" s="213">
        <f>ROUND(I176*H176,2)</f>
        <v>0</v>
      </c>
      <c r="BL176" s="17" t="s">
        <v>288</v>
      </c>
      <c r="BM176" s="212" t="s">
        <v>319</v>
      </c>
    </row>
    <row r="177" spans="1:65" s="12" customFormat="1" ht="22.8" customHeight="1">
      <c r="B177" s="184"/>
      <c r="C177" s="185"/>
      <c r="D177" s="186" t="s">
        <v>73</v>
      </c>
      <c r="E177" s="198" t="s">
        <v>320</v>
      </c>
      <c r="F177" s="198" t="s">
        <v>321</v>
      </c>
      <c r="G177" s="185"/>
      <c r="H177" s="185"/>
      <c r="I177" s="188"/>
      <c r="J177" s="199">
        <f>BK177</f>
        <v>0</v>
      </c>
      <c r="K177" s="185"/>
      <c r="L177" s="190"/>
      <c r="M177" s="191"/>
      <c r="N177" s="192"/>
      <c r="O177" s="192"/>
      <c r="P177" s="193">
        <f>SUM(P178:P182)</f>
        <v>0</v>
      </c>
      <c r="Q177" s="192"/>
      <c r="R177" s="193">
        <f>SUM(R178:R182)</f>
        <v>1.6740000000000001E-2</v>
      </c>
      <c r="S177" s="192"/>
      <c r="T177" s="194">
        <f>SUM(T178:T182)</f>
        <v>0</v>
      </c>
      <c r="AR177" s="195" t="s">
        <v>87</v>
      </c>
      <c r="AT177" s="196" t="s">
        <v>73</v>
      </c>
      <c r="AU177" s="196" t="s">
        <v>81</v>
      </c>
      <c r="AY177" s="195" t="s">
        <v>207</v>
      </c>
      <c r="BK177" s="197">
        <f>SUM(BK178:BK182)</f>
        <v>0</v>
      </c>
    </row>
    <row r="178" spans="1:65" s="2" customFormat="1" ht="16.5" customHeight="1">
      <c r="A178" s="34"/>
      <c r="B178" s="35"/>
      <c r="C178" s="200" t="s">
        <v>322</v>
      </c>
      <c r="D178" s="200" t="s">
        <v>209</v>
      </c>
      <c r="E178" s="201" t="s">
        <v>323</v>
      </c>
      <c r="F178" s="202" t="s">
        <v>324</v>
      </c>
      <c r="G178" s="203" t="s">
        <v>325</v>
      </c>
      <c r="H178" s="204">
        <v>12</v>
      </c>
      <c r="I178" s="205"/>
      <c r="J178" s="206">
        <f>ROUND(I178*H178,2)</f>
        <v>0</v>
      </c>
      <c r="K178" s="207"/>
      <c r="L178" s="39"/>
      <c r="M178" s="208" t="s">
        <v>1</v>
      </c>
      <c r="N178" s="209" t="s">
        <v>40</v>
      </c>
      <c r="O178" s="75"/>
      <c r="P178" s="210">
        <f>O178*H178</f>
        <v>0</v>
      </c>
      <c r="Q178" s="210">
        <v>1.3699999999999999E-3</v>
      </c>
      <c r="R178" s="210">
        <f>Q178*H178</f>
        <v>1.644E-2</v>
      </c>
      <c r="S178" s="210">
        <v>0</v>
      </c>
      <c r="T178" s="211">
        <f>S178*H178</f>
        <v>0</v>
      </c>
      <c r="U178" s="34"/>
      <c r="V178" s="34"/>
      <c r="W178" s="34"/>
      <c r="X178" s="34"/>
      <c r="Y178" s="34"/>
      <c r="Z178" s="34"/>
      <c r="AA178" s="34"/>
      <c r="AB178" s="34"/>
      <c r="AC178" s="34"/>
      <c r="AD178" s="34"/>
      <c r="AE178" s="34"/>
      <c r="AR178" s="212" t="s">
        <v>288</v>
      </c>
      <c r="AT178" s="212" t="s">
        <v>209</v>
      </c>
      <c r="AU178" s="212" t="s">
        <v>87</v>
      </c>
      <c r="AY178" s="17" t="s">
        <v>207</v>
      </c>
      <c r="BE178" s="213">
        <f>IF(N178="základná",J178,0)</f>
        <v>0</v>
      </c>
      <c r="BF178" s="213">
        <f>IF(N178="znížená",J178,0)</f>
        <v>0</v>
      </c>
      <c r="BG178" s="213">
        <f>IF(N178="zákl. prenesená",J178,0)</f>
        <v>0</v>
      </c>
      <c r="BH178" s="213">
        <f>IF(N178="zníž. prenesená",J178,0)</f>
        <v>0</v>
      </c>
      <c r="BI178" s="213">
        <f>IF(N178="nulová",J178,0)</f>
        <v>0</v>
      </c>
      <c r="BJ178" s="17" t="s">
        <v>87</v>
      </c>
      <c r="BK178" s="213">
        <f>ROUND(I178*H178,2)</f>
        <v>0</v>
      </c>
      <c r="BL178" s="17" t="s">
        <v>288</v>
      </c>
      <c r="BM178" s="212" t="s">
        <v>326</v>
      </c>
    </row>
    <row r="179" spans="1:65" s="2" customFormat="1" ht="16.5" customHeight="1">
      <c r="A179" s="34"/>
      <c r="B179" s="35"/>
      <c r="C179" s="200" t="s">
        <v>327</v>
      </c>
      <c r="D179" s="200" t="s">
        <v>209</v>
      </c>
      <c r="E179" s="201" t="s">
        <v>328</v>
      </c>
      <c r="F179" s="202" t="s">
        <v>329</v>
      </c>
      <c r="G179" s="203" t="s">
        <v>268</v>
      </c>
      <c r="H179" s="204">
        <v>1</v>
      </c>
      <c r="I179" s="205"/>
      <c r="J179" s="206">
        <f>ROUND(I179*H179,2)</f>
        <v>0</v>
      </c>
      <c r="K179" s="207"/>
      <c r="L179" s="39"/>
      <c r="M179" s="208" t="s">
        <v>1</v>
      </c>
      <c r="N179" s="209" t="s">
        <v>40</v>
      </c>
      <c r="O179" s="75"/>
      <c r="P179" s="210">
        <f>O179*H179</f>
        <v>0</v>
      </c>
      <c r="Q179" s="210">
        <v>0</v>
      </c>
      <c r="R179" s="210">
        <f>Q179*H179</f>
        <v>0</v>
      </c>
      <c r="S179" s="210">
        <v>0</v>
      </c>
      <c r="T179" s="211">
        <f>S179*H179</f>
        <v>0</v>
      </c>
      <c r="U179" s="34"/>
      <c r="V179" s="34"/>
      <c r="W179" s="34"/>
      <c r="X179" s="34"/>
      <c r="Y179" s="34"/>
      <c r="Z179" s="34"/>
      <c r="AA179" s="34"/>
      <c r="AB179" s="34"/>
      <c r="AC179" s="34"/>
      <c r="AD179" s="34"/>
      <c r="AE179" s="34"/>
      <c r="AR179" s="212" t="s">
        <v>288</v>
      </c>
      <c r="AT179" s="212" t="s">
        <v>209</v>
      </c>
      <c r="AU179" s="212" t="s">
        <v>87</v>
      </c>
      <c r="AY179" s="17" t="s">
        <v>207</v>
      </c>
      <c r="BE179" s="213">
        <f>IF(N179="základná",J179,0)</f>
        <v>0</v>
      </c>
      <c r="BF179" s="213">
        <f>IF(N179="znížená",J179,0)</f>
        <v>0</v>
      </c>
      <c r="BG179" s="213">
        <f>IF(N179="zákl. prenesená",J179,0)</f>
        <v>0</v>
      </c>
      <c r="BH179" s="213">
        <f>IF(N179="zníž. prenesená",J179,0)</f>
        <v>0</v>
      </c>
      <c r="BI179" s="213">
        <f>IF(N179="nulová",J179,0)</f>
        <v>0</v>
      </c>
      <c r="BJ179" s="17" t="s">
        <v>87</v>
      </c>
      <c r="BK179" s="213">
        <f>ROUND(I179*H179,2)</f>
        <v>0</v>
      </c>
      <c r="BL179" s="17" t="s">
        <v>288</v>
      </c>
      <c r="BM179" s="212" t="s">
        <v>330</v>
      </c>
    </row>
    <row r="180" spans="1:65" s="2" customFormat="1" ht="16.5" customHeight="1">
      <c r="A180" s="34"/>
      <c r="B180" s="35"/>
      <c r="C180" s="200" t="s">
        <v>331</v>
      </c>
      <c r="D180" s="200" t="s">
        <v>209</v>
      </c>
      <c r="E180" s="201" t="s">
        <v>332</v>
      </c>
      <c r="F180" s="202" t="s">
        <v>333</v>
      </c>
      <c r="G180" s="203" t="s">
        <v>268</v>
      </c>
      <c r="H180" s="204">
        <v>1</v>
      </c>
      <c r="I180" s="205"/>
      <c r="J180" s="206">
        <f>ROUND(I180*H180,2)</f>
        <v>0</v>
      </c>
      <c r="K180" s="207"/>
      <c r="L180" s="39"/>
      <c r="M180" s="208" t="s">
        <v>1</v>
      </c>
      <c r="N180" s="209" t="s">
        <v>40</v>
      </c>
      <c r="O180" s="75"/>
      <c r="P180" s="210">
        <f>O180*H180</f>
        <v>0</v>
      </c>
      <c r="Q180" s="210">
        <v>0</v>
      </c>
      <c r="R180" s="210">
        <f>Q180*H180</f>
        <v>0</v>
      </c>
      <c r="S180" s="210">
        <v>0</v>
      </c>
      <c r="T180" s="211">
        <f>S180*H180</f>
        <v>0</v>
      </c>
      <c r="U180" s="34"/>
      <c r="V180" s="34"/>
      <c r="W180" s="34"/>
      <c r="X180" s="34"/>
      <c r="Y180" s="34"/>
      <c r="Z180" s="34"/>
      <c r="AA180" s="34"/>
      <c r="AB180" s="34"/>
      <c r="AC180" s="34"/>
      <c r="AD180" s="34"/>
      <c r="AE180" s="34"/>
      <c r="AR180" s="212" t="s">
        <v>288</v>
      </c>
      <c r="AT180" s="212" t="s">
        <v>209</v>
      </c>
      <c r="AU180" s="212" t="s">
        <v>87</v>
      </c>
      <c r="AY180" s="17" t="s">
        <v>207</v>
      </c>
      <c r="BE180" s="213">
        <f>IF(N180="základná",J180,0)</f>
        <v>0</v>
      </c>
      <c r="BF180" s="213">
        <f>IF(N180="znížená",J180,0)</f>
        <v>0</v>
      </c>
      <c r="BG180" s="213">
        <f>IF(N180="zákl. prenesená",J180,0)</f>
        <v>0</v>
      </c>
      <c r="BH180" s="213">
        <f>IF(N180="zníž. prenesená",J180,0)</f>
        <v>0</v>
      </c>
      <c r="BI180" s="213">
        <f>IF(N180="nulová",J180,0)</f>
        <v>0</v>
      </c>
      <c r="BJ180" s="17" t="s">
        <v>87</v>
      </c>
      <c r="BK180" s="213">
        <f>ROUND(I180*H180,2)</f>
        <v>0</v>
      </c>
      <c r="BL180" s="17" t="s">
        <v>288</v>
      </c>
      <c r="BM180" s="212" t="s">
        <v>334</v>
      </c>
    </row>
    <row r="181" spans="1:65" s="2" customFormat="1" ht="24.15" customHeight="1">
      <c r="A181" s="34"/>
      <c r="B181" s="35"/>
      <c r="C181" s="237" t="s">
        <v>335</v>
      </c>
      <c r="D181" s="237" t="s">
        <v>271</v>
      </c>
      <c r="E181" s="238" t="s">
        <v>336</v>
      </c>
      <c r="F181" s="239" t="s">
        <v>337</v>
      </c>
      <c r="G181" s="240" t="s">
        <v>268</v>
      </c>
      <c r="H181" s="241">
        <v>1</v>
      </c>
      <c r="I181" s="242"/>
      <c r="J181" s="243">
        <f>ROUND(I181*H181,2)</f>
        <v>0</v>
      </c>
      <c r="K181" s="244"/>
      <c r="L181" s="245"/>
      <c r="M181" s="246" t="s">
        <v>1</v>
      </c>
      <c r="N181" s="247" t="s">
        <v>40</v>
      </c>
      <c r="O181" s="75"/>
      <c r="P181" s="210">
        <f>O181*H181</f>
        <v>0</v>
      </c>
      <c r="Q181" s="210">
        <v>2.9999999999999997E-4</v>
      </c>
      <c r="R181" s="210">
        <f>Q181*H181</f>
        <v>2.9999999999999997E-4</v>
      </c>
      <c r="S181" s="210">
        <v>0</v>
      </c>
      <c r="T181" s="211">
        <f>S181*H181</f>
        <v>0</v>
      </c>
      <c r="U181" s="34"/>
      <c r="V181" s="34"/>
      <c r="W181" s="34"/>
      <c r="X181" s="34"/>
      <c r="Y181" s="34"/>
      <c r="Z181" s="34"/>
      <c r="AA181" s="34"/>
      <c r="AB181" s="34"/>
      <c r="AC181" s="34"/>
      <c r="AD181" s="34"/>
      <c r="AE181" s="34"/>
      <c r="AR181" s="212" t="s">
        <v>338</v>
      </c>
      <c r="AT181" s="212" t="s">
        <v>271</v>
      </c>
      <c r="AU181" s="212" t="s">
        <v>87</v>
      </c>
      <c r="AY181" s="17" t="s">
        <v>207</v>
      </c>
      <c r="BE181" s="213">
        <f>IF(N181="základná",J181,0)</f>
        <v>0</v>
      </c>
      <c r="BF181" s="213">
        <f>IF(N181="znížená",J181,0)</f>
        <v>0</v>
      </c>
      <c r="BG181" s="213">
        <f>IF(N181="zákl. prenesená",J181,0)</f>
        <v>0</v>
      </c>
      <c r="BH181" s="213">
        <f>IF(N181="zníž. prenesená",J181,0)</f>
        <v>0</v>
      </c>
      <c r="BI181" s="213">
        <f>IF(N181="nulová",J181,0)</f>
        <v>0</v>
      </c>
      <c r="BJ181" s="17" t="s">
        <v>87</v>
      </c>
      <c r="BK181" s="213">
        <f>ROUND(I181*H181,2)</f>
        <v>0</v>
      </c>
      <c r="BL181" s="17" t="s">
        <v>288</v>
      </c>
      <c r="BM181" s="212" t="s">
        <v>339</v>
      </c>
    </row>
    <row r="182" spans="1:65" s="2" customFormat="1" ht="24.15" customHeight="1">
      <c r="A182" s="34"/>
      <c r="B182" s="35"/>
      <c r="C182" s="200" t="s">
        <v>340</v>
      </c>
      <c r="D182" s="200" t="s">
        <v>209</v>
      </c>
      <c r="E182" s="201" t="s">
        <v>341</v>
      </c>
      <c r="F182" s="202" t="s">
        <v>342</v>
      </c>
      <c r="G182" s="203" t="s">
        <v>318</v>
      </c>
      <c r="H182" s="205"/>
      <c r="I182" s="205"/>
      <c r="J182" s="206">
        <f>ROUND(I182*H182,2)</f>
        <v>0</v>
      </c>
      <c r="K182" s="207"/>
      <c r="L182" s="39"/>
      <c r="M182" s="248" t="s">
        <v>1</v>
      </c>
      <c r="N182" s="249" t="s">
        <v>40</v>
      </c>
      <c r="O182" s="250"/>
      <c r="P182" s="251">
        <f>O182*H182</f>
        <v>0</v>
      </c>
      <c r="Q182" s="251">
        <v>0</v>
      </c>
      <c r="R182" s="251">
        <f>Q182*H182</f>
        <v>0</v>
      </c>
      <c r="S182" s="251">
        <v>0</v>
      </c>
      <c r="T182" s="252">
        <f>S182*H182</f>
        <v>0</v>
      </c>
      <c r="U182" s="34"/>
      <c r="V182" s="34"/>
      <c r="W182" s="34"/>
      <c r="X182" s="34"/>
      <c r="Y182" s="34"/>
      <c r="Z182" s="34"/>
      <c r="AA182" s="34"/>
      <c r="AB182" s="34"/>
      <c r="AC182" s="34"/>
      <c r="AD182" s="34"/>
      <c r="AE182" s="34"/>
      <c r="AR182" s="212" t="s">
        <v>288</v>
      </c>
      <c r="AT182" s="212" t="s">
        <v>209</v>
      </c>
      <c r="AU182" s="212" t="s">
        <v>87</v>
      </c>
      <c r="AY182" s="17" t="s">
        <v>207</v>
      </c>
      <c r="BE182" s="213">
        <f>IF(N182="základná",J182,0)</f>
        <v>0</v>
      </c>
      <c r="BF182" s="213">
        <f>IF(N182="znížená",J182,0)</f>
        <v>0</v>
      </c>
      <c r="BG182" s="213">
        <f>IF(N182="zákl. prenesená",J182,0)</f>
        <v>0</v>
      </c>
      <c r="BH182" s="213">
        <f>IF(N182="zníž. prenesená",J182,0)</f>
        <v>0</v>
      </c>
      <c r="BI182" s="213">
        <f>IF(N182="nulová",J182,0)</f>
        <v>0</v>
      </c>
      <c r="BJ182" s="17" t="s">
        <v>87</v>
      </c>
      <c r="BK182" s="213">
        <f>ROUND(I182*H182,2)</f>
        <v>0</v>
      </c>
      <c r="BL182" s="17" t="s">
        <v>288</v>
      </c>
      <c r="BM182" s="212" t="s">
        <v>343</v>
      </c>
    </row>
    <row r="183" spans="1:65" s="2" customFormat="1" ht="6.9" customHeight="1">
      <c r="A183" s="34"/>
      <c r="B183" s="58"/>
      <c r="C183" s="59"/>
      <c r="D183" s="59"/>
      <c r="E183" s="59"/>
      <c r="F183" s="59"/>
      <c r="G183" s="59"/>
      <c r="H183" s="59"/>
      <c r="I183" s="59"/>
      <c r="J183" s="59"/>
      <c r="K183" s="59"/>
      <c r="L183" s="39"/>
      <c r="M183" s="34"/>
      <c r="O183" s="34"/>
      <c r="P183" s="34"/>
      <c r="Q183" s="34"/>
      <c r="R183" s="34"/>
      <c r="S183" s="34"/>
      <c r="T183" s="34"/>
      <c r="U183" s="34"/>
      <c r="V183" s="34"/>
      <c r="W183" s="34"/>
      <c r="X183" s="34"/>
      <c r="Y183" s="34"/>
      <c r="Z183" s="34"/>
      <c r="AA183" s="34"/>
      <c r="AB183" s="34"/>
      <c r="AC183" s="34"/>
      <c r="AD183" s="34"/>
      <c r="AE183" s="34"/>
    </row>
  </sheetData>
  <sheetProtection algorithmName="SHA-512" hashValue="6DiNORUbceLb3w1ERZTQz/HtVssaZonD3ULH7jNSx9WEya+jHBd8BF8al3gQo5dFRidnQc1eUNFgz+gNqNh/iA==" saltValue="awJLtPfuDmxeLBtYjJsfvJoqAXxzzFumWeWVs6x9yUOUA5aCH9d5YjT1cC7Ee+NDqgkqsRLm2evlhrzd16VbEw==" spinCount="100000" sheet="1" objects="1" scenarios="1" formatColumns="0" formatRows="0" autoFilter="0"/>
  <autoFilter ref="C128:K182"/>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7"/>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157</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1873</v>
      </c>
      <c r="F9" s="268"/>
      <c r="G9" s="268"/>
      <c r="H9" s="268"/>
      <c r="L9" s="20"/>
    </row>
    <row r="10" spans="1:46" s="1" customFormat="1" ht="12" customHeight="1">
      <c r="B10" s="20"/>
      <c r="D10" s="123" t="s">
        <v>177</v>
      </c>
      <c r="L10" s="20"/>
    </row>
    <row r="11" spans="1:46" s="2" customFormat="1" ht="16.5" customHeight="1">
      <c r="A11" s="34"/>
      <c r="B11" s="39"/>
      <c r="C11" s="34"/>
      <c r="D11" s="34"/>
      <c r="E11" s="324" t="s">
        <v>1874</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16.5" customHeight="1">
      <c r="A13" s="34"/>
      <c r="B13" s="39"/>
      <c r="C13" s="34"/>
      <c r="D13" s="34"/>
      <c r="E13" s="319" t="s">
        <v>2422</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2423</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tr">
        <f>IF('Rekapitulácia stavby'!AN10="","",'Rekapitulácia stavby'!AN10)</f>
        <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tr">
        <f>IF('Rekapitulácia stavby'!E11="","",'Rekapitulácia stavby'!E11)</f>
        <v>Mesto Košice, Tr.SNP48/A, Košice</v>
      </c>
      <c r="F19" s="34"/>
      <c r="G19" s="34"/>
      <c r="H19" s="34"/>
      <c r="I19" s="123" t="s">
        <v>25</v>
      </c>
      <c r="J19" s="114" t="str">
        <f>IF('Rekapitulácia stavby'!AN11="","",'Rekapitulácia stavby'!AN11)</f>
        <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tr">
        <f>IF('Rekapitulácia stavby'!AN16="","",'Rekapitulácia stavby'!AN16)</f>
        <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tr">
        <f>IF('Rekapitulácia stavby'!E17="","",'Rekapitulácia stavby'!E17)</f>
        <v>STOA architekti s.r.o., Slovenská 28, Prešov</v>
      </c>
      <c r="F25" s="34"/>
      <c r="G25" s="34"/>
      <c r="H25" s="34"/>
      <c r="I25" s="123" t="s">
        <v>25</v>
      </c>
      <c r="J25" s="114" t="str">
        <f>IF('Rekapitulácia stavby'!AN17="","",'Rekapitulácia stavby'!AN17)</f>
        <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tr">
        <f>IF('Rekapitulácia stavby'!AN19="","",'Rekapitulácia stavby'!AN19)</f>
        <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tr">
        <f>IF('Rekapitulácia stavby'!E20="","",'Rekapitulácia stavby'!E20)</f>
        <v>ing. Ľ. Šáriczká</v>
      </c>
      <c r="F28" s="34"/>
      <c r="G28" s="34"/>
      <c r="H28" s="34"/>
      <c r="I28" s="123" t="s">
        <v>25</v>
      </c>
      <c r="J28" s="114" t="str">
        <f>IF('Rekapitulácia stavby'!AN20="","",'Rekapitulácia stavby'!AN20)</f>
        <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ROUND(J129,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ROUND((SUM(BE129:BE176)),  2)</f>
        <v>0</v>
      </c>
      <c r="G37" s="135"/>
      <c r="H37" s="135"/>
      <c r="I37" s="136">
        <v>0.2</v>
      </c>
      <c r="J37" s="134">
        <f>ROUND(((SUM(BE129:BE176))*I37),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ROUND((SUM(BF129:BF176)),  2)</f>
        <v>0</v>
      </c>
      <c r="G38" s="135"/>
      <c r="H38" s="135"/>
      <c r="I38" s="136">
        <v>0.2</v>
      </c>
      <c r="J38" s="134">
        <f>ROUND(((SUM(BF129:BF176))*I38),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ROUND((SUM(BG129:BG176)),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ROUND((SUM(BH129:BH176)),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ROUND((SUM(BI129:BI176)),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1873</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1874</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6.5" customHeight="1">
      <c r="A91" s="34"/>
      <c r="B91" s="35"/>
      <c r="C91" s="36"/>
      <c r="D91" s="36"/>
      <c r="E91" s="310" t="str">
        <f>E13</f>
        <v>05-1-2 - Verejné osvetlenie a rozvody nn, Nová RIS</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 xml:space="preserve"> </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J129</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1877</v>
      </c>
      <c r="E101" s="164"/>
      <c r="F101" s="164"/>
      <c r="G101" s="164"/>
      <c r="H101" s="164"/>
      <c r="I101" s="164"/>
      <c r="J101" s="165">
        <f>J130</f>
        <v>0</v>
      </c>
      <c r="K101" s="162"/>
      <c r="L101" s="166"/>
    </row>
    <row r="102" spans="1:47" s="10" customFormat="1" ht="19.95" customHeight="1">
      <c r="B102" s="167"/>
      <c r="C102" s="108"/>
      <c r="D102" s="168" t="s">
        <v>1878</v>
      </c>
      <c r="E102" s="169"/>
      <c r="F102" s="169"/>
      <c r="G102" s="169"/>
      <c r="H102" s="169"/>
      <c r="I102" s="169"/>
      <c r="J102" s="170">
        <f>J131</f>
        <v>0</v>
      </c>
      <c r="K102" s="108"/>
      <c r="L102" s="171"/>
    </row>
    <row r="103" spans="1:47" s="10" customFormat="1" ht="19.95" customHeight="1">
      <c r="B103" s="167"/>
      <c r="C103" s="108"/>
      <c r="D103" s="168" t="s">
        <v>1879</v>
      </c>
      <c r="E103" s="169"/>
      <c r="F103" s="169"/>
      <c r="G103" s="169"/>
      <c r="H103" s="169"/>
      <c r="I103" s="169"/>
      <c r="J103" s="170">
        <f>J157</f>
        <v>0</v>
      </c>
      <c r="K103" s="108"/>
      <c r="L103" s="171"/>
    </row>
    <row r="104" spans="1:47" s="9" customFormat="1" ht="24.9" customHeight="1">
      <c r="B104" s="161"/>
      <c r="C104" s="162"/>
      <c r="D104" s="163" t="s">
        <v>1880</v>
      </c>
      <c r="E104" s="164"/>
      <c r="F104" s="164"/>
      <c r="G104" s="164"/>
      <c r="H104" s="164"/>
      <c r="I104" s="164"/>
      <c r="J104" s="165">
        <f>J170</f>
        <v>0</v>
      </c>
      <c r="K104" s="162"/>
      <c r="L104" s="166"/>
    </row>
    <row r="105" spans="1:47" s="9" customFormat="1" ht="24.9" customHeight="1">
      <c r="B105" s="161"/>
      <c r="C105" s="162"/>
      <c r="D105" s="163" t="s">
        <v>1881</v>
      </c>
      <c r="E105" s="164"/>
      <c r="F105" s="164"/>
      <c r="G105" s="164"/>
      <c r="H105" s="164"/>
      <c r="I105" s="164"/>
      <c r="J105" s="165">
        <f>J174</f>
        <v>0</v>
      </c>
      <c r="K105" s="162"/>
      <c r="L105" s="166"/>
    </row>
    <row r="106" spans="1:47" s="2" customFormat="1" ht="21.75" customHeight="1">
      <c r="A106" s="34"/>
      <c r="B106" s="35"/>
      <c r="C106" s="36"/>
      <c r="D106" s="36"/>
      <c r="E106" s="36"/>
      <c r="F106" s="36"/>
      <c r="G106" s="36"/>
      <c r="H106" s="36"/>
      <c r="I106" s="36"/>
      <c r="J106" s="36"/>
      <c r="K106" s="36"/>
      <c r="L106" s="55"/>
      <c r="S106" s="34"/>
      <c r="T106" s="34"/>
      <c r="U106" s="34"/>
      <c r="V106" s="34"/>
      <c r="W106" s="34"/>
      <c r="X106" s="34"/>
      <c r="Y106" s="34"/>
      <c r="Z106" s="34"/>
      <c r="AA106" s="34"/>
      <c r="AB106" s="34"/>
      <c r="AC106" s="34"/>
      <c r="AD106" s="34"/>
      <c r="AE106" s="34"/>
    </row>
    <row r="107" spans="1:47" s="2" customFormat="1" ht="6.9" customHeight="1">
      <c r="A107" s="34"/>
      <c r="B107" s="58"/>
      <c r="C107" s="59"/>
      <c r="D107" s="59"/>
      <c r="E107" s="59"/>
      <c r="F107" s="59"/>
      <c r="G107" s="59"/>
      <c r="H107" s="59"/>
      <c r="I107" s="59"/>
      <c r="J107" s="59"/>
      <c r="K107" s="59"/>
      <c r="L107" s="55"/>
      <c r="S107" s="34"/>
      <c r="T107" s="34"/>
      <c r="U107" s="34"/>
      <c r="V107" s="34"/>
      <c r="W107" s="34"/>
      <c r="X107" s="34"/>
      <c r="Y107" s="34"/>
      <c r="Z107" s="34"/>
      <c r="AA107" s="34"/>
      <c r="AB107" s="34"/>
      <c r="AC107" s="34"/>
      <c r="AD107" s="34"/>
      <c r="AE107" s="34"/>
    </row>
    <row r="111" spans="1:47" s="2" customFormat="1" ht="6.9" customHeight="1">
      <c r="A111" s="34"/>
      <c r="B111" s="60"/>
      <c r="C111" s="61"/>
      <c r="D111" s="61"/>
      <c r="E111" s="61"/>
      <c r="F111" s="61"/>
      <c r="G111" s="61"/>
      <c r="H111" s="61"/>
      <c r="I111" s="61"/>
      <c r="J111" s="61"/>
      <c r="K111" s="61"/>
      <c r="L111" s="55"/>
      <c r="S111" s="34"/>
      <c r="T111" s="34"/>
      <c r="U111" s="34"/>
      <c r="V111" s="34"/>
      <c r="W111" s="34"/>
      <c r="X111" s="34"/>
      <c r="Y111" s="34"/>
      <c r="Z111" s="34"/>
      <c r="AA111" s="34"/>
      <c r="AB111" s="34"/>
      <c r="AC111" s="34"/>
      <c r="AD111" s="34"/>
      <c r="AE111" s="34"/>
    </row>
    <row r="112" spans="1:47" s="2" customFormat="1" ht="24.9" customHeight="1">
      <c r="A112" s="34"/>
      <c r="B112" s="35"/>
      <c r="C112" s="23" t="s">
        <v>193</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31" s="2" customFormat="1" ht="6.9" customHeight="1">
      <c r="A113" s="34"/>
      <c r="B113" s="35"/>
      <c r="C113" s="36"/>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31" s="2" customFormat="1" ht="12" customHeight="1">
      <c r="A114" s="34"/>
      <c r="B114" s="35"/>
      <c r="C114" s="29" t="s">
        <v>15</v>
      </c>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31" s="2" customFormat="1" ht="16.5" customHeight="1">
      <c r="A115" s="34"/>
      <c r="B115" s="35"/>
      <c r="C115" s="36"/>
      <c r="D115" s="36"/>
      <c r="E115" s="314" t="str">
        <f>E7</f>
        <v>Verejný cintorín - vstupná časť</v>
      </c>
      <c r="F115" s="315"/>
      <c r="G115" s="315"/>
      <c r="H115" s="315"/>
      <c r="I115" s="36"/>
      <c r="J115" s="36"/>
      <c r="K115" s="36"/>
      <c r="L115" s="55"/>
      <c r="S115" s="34"/>
      <c r="T115" s="34"/>
      <c r="U115" s="34"/>
      <c r="V115" s="34"/>
      <c r="W115" s="34"/>
      <c r="X115" s="34"/>
      <c r="Y115" s="34"/>
      <c r="Z115" s="34"/>
      <c r="AA115" s="34"/>
      <c r="AB115" s="34"/>
      <c r="AC115" s="34"/>
      <c r="AD115" s="34"/>
      <c r="AE115" s="34"/>
    </row>
    <row r="116" spans="1:31" s="1" customFormat="1" ht="12" customHeight="1">
      <c r="B116" s="21"/>
      <c r="C116" s="29" t="s">
        <v>175</v>
      </c>
      <c r="D116" s="22"/>
      <c r="E116" s="22"/>
      <c r="F116" s="22"/>
      <c r="G116" s="22"/>
      <c r="H116" s="22"/>
      <c r="I116" s="22"/>
      <c r="J116" s="22"/>
      <c r="K116" s="22"/>
      <c r="L116" s="20"/>
    </row>
    <row r="117" spans="1:31" s="1" customFormat="1" ht="16.5" customHeight="1">
      <c r="B117" s="21"/>
      <c r="C117" s="22"/>
      <c r="D117" s="22"/>
      <c r="E117" s="314" t="s">
        <v>1873</v>
      </c>
      <c r="F117" s="273"/>
      <c r="G117" s="273"/>
      <c r="H117" s="273"/>
      <c r="I117" s="22"/>
      <c r="J117" s="22"/>
      <c r="K117" s="22"/>
      <c r="L117" s="20"/>
    </row>
    <row r="118" spans="1:31" s="1" customFormat="1" ht="12" customHeight="1">
      <c r="B118" s="21"/>
      <c r="C118" s="29" t="s">
        <v>177</v>
      </c>
      <c r="D118" s="22"/>
      <c r="E118" s="22"/>
      <c r="F118" s="22"/>
      <c r="G118" s="22"/>
      <c r="H118" s="22"/>
      <c r="I118" s="22"/>
      <c r="J118" s="22"/>
      <c r="K118" s="22"/>
      <c r="L118" s="20"/>
    </row>
    <row r="119" spans="1:31" s="2" customFormat="1" ht="16.5" customHeight="1">
      <c r="A119" s="34"/>
      <c r="B119" s="35"/>
      <c r="C119" s="36"/>
      <c r="D119" s="36"/>
      <c r="E119" s="323" t="s">
        <v>1874</v>
      </c>
      <c r="F119" s="313"/>
      <c r="G119" s="313"/>
      <c r="H119" s="313"/>
      <c r="I119" s="36"/>
      <c r="J119" s="36"/>
      <c r="K119" s="36"/>
      <c r="L119" s="55"/>
      <c r="S119" s="34"/>
      <c r="T119" s="34"/>
      <c r="U119" s="34"/>
      <c r="V119" s="34"/>
      <c r="W119" s="34"/>
      <c r="X119" s="34"/>
      <c r="Y119" s="34"/>
      <c r="Z119" s="34"/>
      <c r="AA119" s="34"/>
      <c r="AB119" s="34"/>
      <c r="AC119" s="34"/>
      <c r="AD119" s="34"/>
      <c r="AE119" s="34"/>
    </row>
    <row r="120" spans="1:31" s="2" customFormat="1" ht="12" customHeight="1">
      <c r="A120" s="34"/>
      <c r="B120" s="35"/>
      <c r="C120" s="29" t="s">
        <v>345</v>
      </c>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31" s="2" customFormat="1" ht="16.5" customHeight="1">
      <c r="A121" s="34"/>
      <c r="B121" s="35"/>
      <c r="C121" s="36"/>
      <c r="D121" s="36"/>
      <c r="E121" s="310" t="str">
        <f>E13</f>
        <v>05-1-2 - Verejné osvetlenie a rozvody nn, Nová RIS</v>
      </c>
      <c r="F121" s="313"/>
      <c r="G121" s="313"/>
      <c r="H121" s="313"/>
      <c r="I121" s="36"/>
      <c r="J121" s="36"/>
      <c r="K121" s="36"/>
      <c r="L121" s="55"/>
      <c r="S121" s="34"/>
      <c r="T121" s="34"/>
      <c r="U121" s="34"/>
      <c r="V121" s="34"/>
      <c r="W121" s="34"/>
      <c r="X121" s="34"/>
      <c r="Y121" s="34"/>
      <c r="Z121" s="34"/>
      <c r="AA121" s="34"/>
      <c r="AB121" s="34"/>
      <c r="AC121" s="34"/>
      <c r="AD121" s="34"/>
      <c r="AE121" s="34"/>
    </row>
    <row r="122" spans="1:31"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31" s="2" customFormat="1" ht="12" customHeight="1">
      <c r="A123" s="34"/>
      <c r="B123" s="35"/>
      <c r="C123" s="29" t="s">
        <v>19</v>
      </c>
      <c r="D123" s="36"/>
      <c r="E123" s="36"/>
      <c r="F123" s="27" t="str">
        <f>F16</f>
        <v xml:space="preserve"> </v>
      </c>
      <c r="G123" s="36"/>
      <c r="H123" s="36"/>
      <c r="I123" s="29" t="s">
        <v>21</v>
      </c>
      <c r="J123" s="70">
        <f>IF(J16="","",J16)</f>
        <v>44676</v>
      </c>
      <c r="K123" s="36"/>
      <c r="L123" s="55"/>
      <c r="S123" s="34"/>
      <c r="T123" s="34"/>
      <c r="U123" s="34"/>
      <c r="V123" s="34"/>
      <c r="W123" s="34"/>
      <c r="X123" s="34"/>
      <c r="Y123" s="34"/>
      <c r="Z123" s="34"/>
      <c r="AA123" s="34"/>
      <c r="AB123" s="34"/>
      <c r="AC123" s="34"/>
      <c r="AD123" s="34"/>
      <c r="AE123" s="34"/>
    </row>
    <row r="124" spans="1:31" s="2" customFormat="1" ht="6.9"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31" s="2" customFormat="1" ht="40.049999999999997" customHeight="1">
      <c r="A125" s="34"/>
      <c r="B125" s="35"/>
      <c r="C125" s="29" t="s">
        <v>22</v>
      </c>
      <c r="D125" s="36"/>
      <c r="E125" s="36"/>
      <c r="F125" s="27" t="str">
        <f>E19</f>
        <v>Mesto Košice, Tr.SNP48/A, Košice</v>
      </c>
      <c r="G125" s="36"/>
      <c r="H125" s="36"/>
      <c r="I125" s="29" t="s">
        <v>28</v>
      </c>
      <c r="J125" s="32" t="str">
        <f>E25</f>
        <v>STOA architekti s.r.o., Slovenská 28, Prešov</v>
      </c>
      <c r="K125" s="36"/>
      <c r="L125" s="55"/>
      <c r="S125" s="34"/>
      <c r="T125" s="34"/>
      <c r="U125" s="34"/>
      <c r="V125" s="34"/>
      <c r="W125" s="34"/>
      <c r="X125" s="34"/>
      <c r="Y125" s="34"/>
      <c r="Z125" s="34"/>
      <c r="AA125" s="34"/>
      <c r="AB125" s="34"/>
      <c r="AC125" s="34"/>
      <c r="AD125" s="34"/>
      <c r="AE125" s="34"/>
    </row>
    <row r="126" spans="1:31" s="2" customFormat="1" ht="15.15" customHeight="1">
      <c r="A126" s="34"/>
      <c r="B126" s="35"/>
      <c r="C126" s="29" t="s">
        <v>26</v>
      </c>
      <c r="D126" s="36"/>
      <c r="E126" s="36"/>
      <c r="F126" s="27" t="str">
        <f>IF(E22="","",E22)</f>
        <v>Vyplň údaj</v>
      </c>
      <c r="G126" s="36"/>
      <c r="H126" s="36"/>
      <c r="I126" s="29" t="s">
        <v>31</v>
      </c>
      <c r="J126" s="32" t="str">
        <f>E28</f>
        <v>ing. Ľ. Šáriczká</v>
      </c>
      <c r="K126" s="36"/>
      <c r="L126" s="55"/>
      <c r="S126" s="34"/>
      <c r="T126" s="34"/>
      <c r="U126" s="34"/>
      <c r="V126" s="34"/>
      <c r="W126" s="34"/>
      <c r="X126" s="34"/>
      <c r="Y126" s="34"/>
      <c r="Z126" s="34"/>
      <c r="AA126" s="34"/>
      <c r="AB126" s="34"/>
      <c r="AC126" s="34"/>
      <c r="AD126" s="34"/>
      <c r="AE126" s="34"/>
    </row>
    <row r="127" spans="1:31" s="2" customFormat="1" ht="10.35" customHeight="1">
      <c r="A127" s="34"/>
      <c r="B127" s="35"/>
      <c r="C127" s="36"/>
      <c r="D127" s="36"/>
      <c r="E127" s="36"/>
      <c r="F127" s="36"/>
      <c r="G127" s="36"/>
      <c r="H127" s="36"/>
      <c r="I127" s="36"/>
      <c r="J127" s="36"/>
      <c r="K127" s="36"/>
      <c r="L127" s="55"/>
      <c r="S127" s="34"/>
      <c r="T127" s="34"/>
      <c r="U127" s="34"/>
      <c r="V127" s="34"/>
      <c r="W127" s="34"/>
      <c r="X127" s="34"/>
      <c r="Y127" s="34"/>
      <c r="Z127" s="34"/>
      <c r="AA127" s="34"/>
      <c r="AB127" s="34"/>
      <c r="AC127" s="34"/>
      <c r="AD127" s="34"/>
      <c r="AE127" s="34"/>
    </row>
    <row r="128" spans="1:31" s="11" customFormat="1" ht="29.25" customHeight="1">
      <c r="A128" s="172"/>
      <c r="B128" s="173"/>
      <c r="C128" s="174" t="s">
        <v>194</v>
      </c>
      <c r="D128" s="175" t="s">
        <v>59</v>
      </c>
      <c r="E128" s="175" t="s">
        <v>55</v>
      </c>
      <c r="F128" s="175" t="s">
        <v>56</v>
      </c>
      <c r="G128" s="175" t="s">
        <v>195</v>
      </c>
      <c r="H128" s="175" t="s">
        <v>196</v>
      </c>
      <c r="I128" s="175" t="s">
        <v>197</v>
      </c>
      <c r="J128" s="176" t="s">
        <v>181</v>
      </c>
      <c r="K128" s="177" t="s">
        <v>198</v>
      </c>
      <c r="L128" s="178"/>
      <c r="M128" s="79" t="s">
        <v>1</v>
      </c>
      <c r="N128" s="80" t="s">
        <v>38</v>
      </c>
      <c r="O128" s="80" t="s">
        <v>199</v>
      </c>
      <c r="P128" s="80" t="s">
        <v>200</v>
      </c>
      <c r="Q128" s="80" t="s">
        <v>201</v>
      </c>
      <c r="R128" s="80" t="s">
        <v>202</v>
      </c>
      <c r="S128" s="80" t="s">
        <v>203</v>
      </c>
      <c r="T128" s="81" t="s">
        <v>204</v>
      </c>
      <c r="U128" s="172"/>
      <c r="V128" s="172"/>
      <c r="W128" s="172"/>
      <c r="X128" s="172"/>
      <c r="Y128" s="172"/>
      <c r="Z128" s="172"/>
      <c r="AA128" s="172"/>
      <c r="AB128" s="172"/>
      <c r="AC128" s="172"/>
      <c r="AD128" s="172"/>
      <c r="AE128" s="172"/>
    </row>
    <row r="129" spans="1:65" s="2" customFormat="1" ht="22.8" customHeight="1">
      <c r="A129" s="34"/>
      <c r="B129" s="35"/>
      <c r="C129" s="86" t="s">
        <v>182</v>
      </c>
      <c r="D129" s="36"/>
      <c r="E129" s="36"/>
      <c r="F129" s="36"/>
      <c r="G129" s="36"/>
      <c r="H129" s="36"/>
      <c r="I129" s="36"/>
      <c r="J129" s="179">
        <f>BK129</f>
        <v>0</v>
      </c>
      <c r="K129" s="36"/>
      <c r="L129" s="39"/>
      <c r="M129" s="82"/>
      <c r="N129" s="180"/>
      <c r="O129" s="83"/>
      <c r="P129" s="181">
        <f>P130+P170+P174</f>
        <v>0</v>
      </c>
      <c r="Q129" s="83"/>
      <c r="R129" s="181">
        <f>R130+R170+R174</f>
        <v>3.2278700000000002</v>
      </c>
      <c r="S129" s="83"/>
      <c r="T129" s="182">
        <f>T130+T170+T174</f>
        <v>0</v>
      </c>
      <c r="U129" s="34"/>
      <c r="V129" s="34"/>
      <c r="W129" s="34"/>
      <c r="X129" s="34"/>
      <c r="Y129" s="34"/>
      <c r="Z129" s="34"/>
      <c r="AA129" s="34"/>
      <c r="AB129" s="34"/>
      <c r="AC129" s="34"/>
      <c r="AD129" s="34"/>
      <c r="AE129" s="34"/>
      <c r="AT129" s="17" t="s">
        <v>73</v>
      </c>
      <c r="AU129" s="17" t="s">
        <v>183</v>
      </c>
      <c r="BK129" s="183">
        <f>BK130+BK170+BK174</f>
        <v>0</v>
      </c>
    </row>
    <row r="130" spans="1:65" s="12" customFormat="1" ht="25.95" customHeight="1">
      <c r="B130" s="184"/>
      <c r="C130" s="185"/>
      <c r="D130" s="186" t="s">
        <v>73</v>
      </c>
      <c r="E130" s="187" t="s">
        <v>271</v>
      </c>
      <c r="F130" s="187" t="s">
        <v>1913</v>
      </c>
      <c r="G130" s="185"/>
      <c r="H130" s="185"/>
      <c r="I130" s="188"/>
      <c r="J130" s="189">
        <f>BK130</f>
        <v>0</v>
      </c>
      <c r="K130" s="185"/>
      <c r="L130" s="190"/>
      <c r="M130" s="191"/>
      <c r="N130" s="192"/>
      <c r="O130" s="192"/>
      <c r="P130" s="193">
        <f>P131+P157</f>
        <v>0</v>
      </c>
      <c r="Q130" s="192"/>
      <c r="R130" s="193">
        <f>R131+R157</f>
        <v>3.2278700000000002</v>
      </c>
      <c r="S130" s="192"/>
      <c r="T130" s="194">
        <f>T131+T157</f>
        <v>0</v>
      </c>
      <c r="AR130" s="195" t="s">
        <v>94</v>
      </c>
      <c r="AT130" s="196" t="s">
        <v>73</v>
      </c>
      <c r="AU130" s="196" t="s">
        <v>74</v>
      </c>
      <c r="AY130" s="195" t="s">
        <v>207</v>
      </c>
      <c r="BK130" s="197">
        <f>BK131+BK157</f>
        <v>0</v>
      </c>
    </row>
    <row r="131" spans="1:65" s="12" customFormat="1" ht="22.8" customHeight="1">
      <c r="B131" s="184"/>
      <c r="C131" s="185"/>
      <c r="D131" s="186" t="s">
        <v>73</v>
      </c>
      <c r="E131" s="198" t="s">
        <v>1914</v>
      </c>
      <c r="F131" s="198" t="s">
        <v>1915</v>
      </c>
      <c r="G131" s="185"/>
      <c r="H131" s="185"/>
      <c r="I131" s="188"/>
      <c r="J131" s="199">
        <f>BK131</f>
        <v>0</v>
      </c>
      <c r="K131" s="185"/>
      <c r="L131" s="190"/>
      <c r="M131" s="191"/>
      <c r="N131" s="192"/>
      <c r="O131" s="192"/>
      <c r="P131" s="193">
        <f>SUM(P132:P156)</f>
        <v>0</v>
      </c>
      <c r="Q131" s="192"/>
      <c r="R131" s="193">
        <f>SUM(R132:R156)</f>
        <v>9.9699999999999997E-2</v>
      </c>
      <c r="S131" s="192"/>
      <c r="T131" s="194">
        <f>SUM(T132:T156)</f>
        <v>0</v>
      </c>
      <c r="AR131" s="195" t="s">
        <v>94</v>
      </c>
      <c r="AT131" s="196" t="s">
        <v>73</v>
      </c>
      <c r="AU131" s="196" t="s">
        <v>81</v>
      </c>
      <c r="AY131" s="195" t="s">
        <v>207</v>
      </c>
      <c r="BK131" s="197">
        <f>SUM(BK132:BK156)</f>
        <v>0</v>
      </c>
    </row>
    <row r="132" spans="1:65" s="2" customFormat="1" ht="24.15" customHeight="1">
      <c r="A132" s="34"/>
      <c r="B132" s="35"/>
      <c r="C132" s="200" t="s">
        <v>81</v>
      </c>
      <c r="D132" s="200" t="s">
        <v>209</v>
      </c>
      <c r="E132" s="201" t="s">
        <v>1929</v>
      </c>
      <c r="F132" s="202" t="s">
        <v>1930</v>
      </c>
      <c r="G132" s="203" t="s">
        <v>325</v>
      </c>
      <c r="H132" s="204">
        <v>10</v>
      </c>
      <c r="I132" s="205"/>
      <c r="J132" s="206">
        <f t="shared" ref="J132:J156" si="0">ROUND(I132*H132,2)</f>
        <v>0</v>
      </c>
      <c r="K132" s="207"/>
      <c r="L132" s="39"/>
      <c r="M132" s="208" t="s">
        <v>1</v>
      </c>
      <c r="N132" s="209" t="s">
        <v>40</v>
      </c>
      <c r="O132" s="75"/>
      <c r="P132" s="210">
        <f t="shared" ref="P132:P156" si="1">O132*H132</f>
        <v>0</v>
      </c>
      <c r="Q132" s="210">
        <v>0</v>
      </c>
      <c r="R132" s="210">
        <f t="shared" ref="R132:R156" si="2">Q132*H132</f>
        <v>0</v>
      </c>
      <c r="S132" s="210">
        <v>0</v>
      </c>
      <c r="T132" s="211">
        <f t="shared" ref="T132:T156" si="3">S132*H132</f>
        <v>0</v>
      </c>
      <c r="U132" s="34"/>
      <c r="V132" s="34"/>
      <c r="W132" s="34"/>
      <c r="X132" s="34"/>
      <c r="Y132" s="34"/>
      <c r="Z132" s="34"/>
      <c r="AA132" s="34"/>
      <c r="AB132" s="34"/>
      <c r="AC132" s="34"/>
      <c r="AD132" s="34"/>
      <c r="AE132" s="34"/>
      <c r="AR132" s="212" t="s">
        <v>496</v>
      </c>
      <c r="AT132" s="212" t="s">
        <v>209</v>
      </c>
      <c r="AU132" s="212" t="s">
        <v>87</v>
      </c>
      <c r="AY132" s="17" t="s">
        <v>207</v>
      </c>
      <c r="BE132" s="213">
        <f t="shared" ref="BE132:BE156" si="4">IF(N132="základná",J132,0)</f>
        <v>0</v>
      </c>
      <c r="BF132" s="213">
        <f t="shared" ref="BF132:BF156" si="5">IF(N132="znížená",J132,0)</f>
        <v>0</v>
      </c>
      <c r="BG132" s="213">
        <f t="shared" ref="BG132:BG156" si="6">IF(N132="zákl. prenesená",J132,0)</f>
        <v>0</v>
      </c>
      <c r="BH132" s="213">
        <f t="shared" ref="BH132:BH156" si="7">IF(N132="zníž. prenesená",J132,0)</f>
        <v>0</v>
      </c>
      <c r="BI132" s="213">
        <f t="shared" ref="BI132:BI156" si="8">IF(N132="nulová",J132,0)</f>
        <v>0</v>
      </c>
      <c r="BJ132" s="17" t="s">
        <v>87</v>
      </c>
      <c r="BK132" s="213">
        <f t="shared" ref="BK132:BK156" si="9">ROUND(I132*H132,2)</f>
        <v>0</v>
      </c>
      <c r="BL132" s="17" t="s">
        <v>496</v>
      </c>
      <c r="BM132" s="212" t="s">
        <v>87</v>
      </c>
    </row>
    <row r="133" spans="1:65" s="2" customFormat="1" ht="24.15" customHeight="1">
      <c r="A133" s="34"/>
      <c r="B133" s="35"/>
      <c r="C133" s="237" t="s">
        <v>87</v>
      </c>
      <c r="D133" s="237" t="s">
        <v>271</v>
      </c>
      <c r="E133" s="238" t="s">
        <v>2424</v>
      </c>
      <c r="F133" s="239" t="s">
        <v>2425</v>
      </c>
      <c r="G133" s="240" t="s">
        <v>268</v>
      </c>
      <c r="H133" s="241">
        <v>4</v>
      </c>
      <c r="I133" s="242"/>
      <c r="J133" s="243">
        <f t="shared" si="0"/>
        <v>0</v>
      </c>
      <c r="K133" s="244"/>
      <c r="L133" s="245"/>
      <c r="M133" s="246" t="s">
        <v>1</v>
      </c>
      <c r="N133" s="247" t="s">
        <v>40</v>
      </c>
      <c r="O133" s="75"/>
      <c r="P133" s="210">
        <f t="shared" si="1"/>
        <v>0</v>
      </c>
      <c r="Q133" s="210">
        <v>1.0000000000000001E-5</v>
      </c>
      <c r="R133" s="210">
        <f t="shared" si="2"/>
        <v>4.0000000000000003E-5</v>
      </c>
      <c r="S133" s="210">
        <v>0</v>
      </c>
      <c r="T133" s="211">
        <f t="shared" si="3"/>
        <v>0</v>
      </c>
      <c r="U133" s="34"/>
      <c r="V133" s="34"/>
      <c r="W133" s="34"/>
      <c r="X133" s="34"/>
      <c r="Y133" s="34"/>
      <c r="Z133" s="34"/>
      <c r="AA133" s="34"/>
      <c r="AB133" s="34"/>
      <c r="AC133" s="34"/>
      <c r="AD133" s="34"/>
      <c r="AE133" s="34"/>
      <c r="AR133" s="212" t="s">
        <v>1920</v>
      </c>
      <c r="AT133" s="212" t="s">
        <v>271</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496</v>
      </c>
      <c r="BM133" s="212" t="s">
        <v>213</v>
      </c>
    </row>
    <row r="134" spans="1:65" s="2" customFormat="1" ht="24.15" customHeight="1">
      <c r="A134" s="34"/>
      <c r="B134" s="35"/>
      <c r="C134" s="237" t="s">
        <v>94</v>
      </c>
      <c r="D134" s="237" t="s">
        <v>271</v>
      </c>
      <c r="E134" s="238" t="s">
        <v>2426</v>
      </c>
      <c r="F134" s="239" t="s">
        <v>2427</v>
      </c>
      <c r="G134" s="240" t="s">
        <v>325</v>
      </c>
      <c r="H134" s="241">
        <v>10</v>
      </c>
      <c r="I134" s="242"/>
      <c r="J134" s="243">
        <f t="shared" si="0"/>
        <v>0</v>
      </c>
      <c r="K134" s="244"/>
      <c r="L134" s="245"/>
      <c r="M134" s="246" t="s">
        <v>1</v>
      </c>
      <c r="N134" s="247" t="s">
        <v>40</v>
      </c>
      <c r="O134" s="75"/>
      <c r="P134" s="210">
        <f t="shared" si="1"/>
        <v>0</v>
      </c>
      <c r="Q134" s="210">
        <v>5.0000000000000001E-4</v>
      </c>
      <c r="R134" s="210">
        <f t="shared" si="2"/>
        <v>5.0000000000000001E-3</v>
      </c>
      <c r="S134" s="210">
        <v>0</v>
      </c>
      <c r="T134" s="211">
        <f t="shared" si="3"/>
        <v>0</v>
      </c>
      <c r="U134" s="34"/>
      <c r="V134" s="34"/>
      <c r="W134" s="34"/>
      <c r="X134" s="34"/>
      <c r="Y134" s="34"/>
      <c r="Z134" s="34"/>
      <c r="AA134" s="34"/>
      <c r="AB134" s="34"/>
      <c r="AC134" s="34"/>
      <c r="AD134" s="34"/>
      <c r="AE134" s="34"/>
      <c r="AR134" s="212" t="s">
        <v>1920</v>
      </c>
      <c r="AT134" s="212" t="s">
        <v>271</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496</v>
      </c>
      <c r="BM134" s="212" t="s">
        <v>235</v>
      </c>
    </row>
    <row r="135" spans="1:65" s="2" customFormat="1" ht="24.15" customHeight="1">
      <c r="A135" s="34"/>
      <c r="B135" s="35"/>
      <c r="C135" s="200" t="s">
        <v>213</v>
      </c>
      <c r="D135" s="200" t="s">
        <v>209</v>
      </c>
      <c r="E135" s="201" t="s">
        <v>2428</v>
      </c>
      <c r="F135" s="202" t="s">
        <v>2429</v>
      </c>
      <c r="G135" s="203" t="s">
        <v>268</v>
      </c>
      <c r="H135" s="204">
        <v>3</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496</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496</v>
      </c>
      <c r="BM135" s="212" t="s">
        <v>249</v>
      </c>
    </row>
    <row r="136" spans="1:65" s="2" customFormat="1" ht="16.5" customHeight="1">
      <c r="A136" s="34"/>
      <c r="B136" s="35"/>
      <c r="C136" s="237" t="s">
        <v>229</v>
      </c>
      <c r="D136" s="237" t="s">
        <v>271</v>
      </c>
      <c r="E136" s="238" t="s">
        <v>2430</v>
      </c>
      <c r="F136" s="239" t="s">
        <v>2431</v>
      </c>
      <c r="G136" s="240" t="s">
        <v>268</v>
      </c>
      <c r="H136" s="241">
        <v>3</v>
      </c>
      <c r="I136" s="242"/>
      <c r="J136" s="243">
        <f t="shared" si="0"/>
        <v>0</v>
      </c>
      <c r="K136" s="244"/>
      <c r="L136" s="245"/>
      <c r="M136" s="246" t="s">
        <v>1</v>
      </c>
      <c r="N136" s="247" t="s">
        <v>40</v>
      </c>
      <c r="O136" s="75"/>
      <c r="P136" s="210">
        <f t="shared" si="1"/>
        <v>0</v>
      </c>
      <c r="Q136" s="210">
        <v>1.1E-4</v>
      </c>
      <c r="R136" s="210">
        <f t="shared" si="2"/>
        <v>3.3E-4</v>
      </c>
      <c r="S136" s="210">
        <v>0</v>
      </c>
      <c r="T136" s="211">
        <f t="shared" si="3"/>
        <v>0</v>
      </c>
      <c r="U136" s="34"/>
      <c r="V136" s="34"/>
      <c r="W136" s="34"/>
      <c r="X136" s="34"/>
      <c r="Y136" s="34"/>
      <c r="Z136" s="34"/>
      <c r="AA136" s="34"/>
      <c r="AB136" s="34"/>
      <c r="AC136" s="34"/>
      <c r="AD136" s="34"/>
      <c r="AE136" s="34"/>
      <c r="AR136" s="212" t="s">
        <v>1920</v>
      </c>
      <c r="AT136" s="212" t="s">
        <v>271</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496</v>
      </c>
      <c r="BM136" s="212" t="s">
        <v>259</v>
      </c>
    </row>
    <row r="137" spans="1:65" s="2" customFormat="1" ht="24.15" customHeight="1">
      <c r="A137" s="34"/>
      <c r="B137" s="35"/>
      <c r="C137" s="200" t="s">
        <v>235</v>
      </c>
      <c r="D137" s="200" t="s">
        <v>209</v>
      </c>
      <c r="E137" s="201" t="s">
        <v>1985</v>
      </c>
      <c r="F137" s="202" t="s">
        <v>1986</v>
      </c>
      <c r="G137" s="203" t="s">
        <v>268</v>
      </c>
      <c r="H137" s="204">
        <v>9</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496</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496</v>
      </c>
      <c r="BM137" s="212" t="s">
        <v>270</v>
      </c>
    </row>
    <row r="138" spans="1:65" s="2" customFormat="1" ht="16.5" customHeight="1">
      <c r="A138" s="34"/>
      <c r="B138" s="35"/>
      <c r="C138" s="237" t="s">
        <v>240</v>
      </c>
      <c r="D138" s="237" t="s">
        <v>271</v>
      </c>
      <c r="E138" s="238" t="s">
        <v>1987</v>
      </c>
      <c r="F138" s="239" t="s">
        <v>2432</v>
      </c>
      <c r="G138" s="240" t="s">
        <v>268</v>
      </c>
      <c r="H138" s="241">
        <v>9</v>
      </c>
      <c r="I138" s="242"/>
      <c r="J138" s="243">
        <f t="shared" si="0"/>
        <v>0</v>
      </c>
      <c r="K138" s="244"/>
      <c r="L138" s="245"/>
      <c r="M138" s="246" t="s">
        <v>1</v>
      </c>
      <c r="N138" s="247" t="s">
        <v>40</v>
      </c>
      <c r="O138" s="75"/>
      <c r="P138" s="210">
        <f t="shared" si="1"/>
        <v>0</v>
      </c>
      <c r="Q138" s="210">
        <v>2.7E-4</v>
      </c>
      <c r="R138" s="210">
        <f t="shared" si="2"/>
        <v>2.4299999999999999E-3</v>
      </c>
      <c r="S138" s="210">
        <v>0</v>
      </c>
      <c r="T138" s="211">
        <f t="shared" si="3"/>
        <v>0</v>
      </c>
      <c r="U138" s="34"/>
      <c r="V138" s="34"/>
      <c r="W138" s="34"/>
      <c r="X138" s="34"/>
      <c r="Y138" s="34"/>
      <c r="Z138" s="34"/>
      <c r="AA138" s="34"/>
      <c r="AB138" s="34"/>
      <c r="AC138" s="34"/>
      <c r="AD138" s="34"/>
      <c r="AE138" s="34"/>
      <c r="AR138" s="212" t="s">
        <v>1920</v>
      </c>
      <c r="AT138" s="212" t="s">
        <v>271</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496</v>
      </c>
      <c r="BM138" s="212" t="s">
        <v>280</v>
      </c>
    </row>
    <row r="139" spans="1:65" s="2" customFormat="1" ht="33" customHeight="1">
      <c r="A139" s="34"/>
      <c r="B139" s="35"/>
      <c r="C139" s="200" t="s">
        <v>249</v>
      </c>
      <c r="D139" s="200" t="s">
        <v>209</v>
      </c>
      <c r="E139" s="201" t="s">
        <v>2011</v>
      </c>
      <c r="F139" s="202" t="s">
        <v>2012</v>
      </c>
      <c r="G139" s="203" t="s">
        <v>268</v>
      </c>
      <c r="H139" s="204">
        <v>3</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496</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496</v>
      </c>
      <c r="BM139" s="212" t="s">
        <v>288</v>
      </c>
    </row>
    <row r="140" spans="1:65" s="2" customFormat="1" ht="24.15" customHeight="1">
      <c r="A140" s="34"/>
      <c r="B140" s="35"/>
      <c r="C140" s="237" t="s">
        <v>253</v>
      </c>
      <c r="D140" s="237" t="s">
        <v>271</v>
      </c>
      <c r="E140" s="238" t="s">
        <v>2013</v>
      </c>
      <c r="F140" s="239" t="s">
        <v>2433</v>
      </c>
      <c r="G140" s="240" t="s">
        <v>268</v>
      </c>
      <c r="H140" s="241">
        <v>3</v>
      </c>
      <c r="I140" s="242"/>
      <c r="J140" s="243">
        <f t="shared" si="0"/>
        <v>0</v>
      </c>
      <c r="K140" s="244"/>
      <c r="L140" s="245"/>
      <c r="M140" s="246" t="s">
        <v>1</v>
      </c>
      <c r="N140" s="247" t="s">
        <v>40</v>
      </c>
      <c r="O140" s="75"/>
      <c r="P140" s="210">
        <f t="shared" si="1"/>
        <v>0</v>
      </c>
      <c r="Q140" s="210">
        <v>1E-3</v>
      </c>
      <c r="R140" s="210">
        <f t="shared" si="2"/>
        <v>3.0000000000000001E-3</v>
      </c>
      <c r="S140" s="210">
        <v>0</v>
      </c>
      <c r="T140" s="211">
        <f t="shared" si="3"/>
        <v>0</v>
      </c>
      <c r="U140" s="34"/>
      <c r="V140" s="34"/>
      <c r="W140" s="34"/>
      <c r="X140" s="34"/>
      <c r="Y140" s="34"/>
      <c r="Z140" s="34"/>
      <c r="AA140" s="34"/>
      <c r="AB140" s="34"/>
      <c r="AC140" s="34"/>
      <c r="AD140" s="34"/>
      <c r="AE140" s="34"/>
      <c r="AR140" s="212" t="s">
        <v>1920</v>
      </c>
      <c r="AT140" s="212" t="s">
        <v>271</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496</v>
      </c>
      <c r="BM140" s="212" t="s">
        <v>297</v>
      </c>
    </row>
    <row r="141" spans="1:65" s="2" customFormat="1" ht="16.5" customHeight="1">
      <c r="A141" s="34"/>
      <c r="B141" s="35"/>
      <c r="C141" s="200" t="s">
        <v>259</v>
      </c>
      <c r="D141" s="200" t="s">
        <v>209</v>
      </c>
      <c r="E141" s="201" t="s">
        <v>2434</v>
      </c>
      <c r="F141" s="202" t="s">
        <v>2435</v>
      </c>
      <c r="G141" s="203" t="s">
        <v>268</v>
      </c>
      <c r="H141" s="204">
        <v>6</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496</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496</v>
      </c>
      <c r="BM141" s="212" t="s">
        <v>7</v>
      </c>
    </row>
    <row r="142" spans="1:65" s="2" customFormat="1" ht="24.15" customHeight="1">
      <c r="A142" s="34"/>
      <c r="B142" s="35"/>
      <c r="C142" s="237" t="s">
        <v>265</v>
      </c>
      <c r="D142" s="237" t="s">
        <v>271</v>
      </c>
      <c r="E142" s="238" t="s">
        <v>2436</v>
      </c>
      <c r="F142" s="239" t="s">
        <v>2437</v>
      </c>
      <c r="G142" s="240" t="s">
        <v>268</v>
      </c>
      <c r="H142" s="241">
        <v>6</v>
      </c>
      <c r="I142" s="242"/>
      <c r="J142" s="243">
        <f t="shared" si="0"/>
        <v>0</v>
      </c>
      <c r="K142" s="244"/>
      <c r="L142" s="245"/>
      <c r="M142" s="246" t="s">
        <v>1</v>
      </c>
      <c r="N142" s="247" t="s">
        <v>40</v>
      </c>
      <c r="O142" s="75"/>
      <c r="P142" s="210">
        <f t="shared" si="1"/>
        <v>0</v>
      </c>
      <c r="Q142" s="210">
        <v>6.6E-4</v>
      </c>
      <c r="R142" s="210">
        <f t="shared" si="2"/>
        <v>3.96E-3</v>
      </c>
      <c r="S142" s="210">
        <v>0</v>
      </c>
      <c r="T142" s="211">
        <f t="shared" si="3"/>
        <v>0</v>
      </c>
      <c r="U142" s="34"/>
      <c r="V142" s="34"/>
      <c r="W142" s="34"/>
      <c r="X142" s="34"/>
      <c r="Y142" s="34"/>
      <c r="Z142" s="34"/>
      <c r="AA142" s="34"/>
      <c r="AB142" s="34"/>
      <c r="AC142" s="34"/>
      <c r="AD142" s="34"/>
      <c r="AE142" s="34"/>
      <c r="AR142" s="212" t="s">
        <v>1920</v>
      </c>
      <c r="AT142" s="212" t="s">
        <v>271</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496</v>
      </c>
      <c r="BM142" s="212" t="s">
        <v>322</v>
      </c>
    </row>
    <row r="143" spans="1:65" s="2" customFormat="1" ht="21.75" customHeight="1">
      <c r="A143" s="34"/>
      <c r="B143" s="35"/>
      <c r="C143" s="200" t="s">
        <v>270</v>
      </c>
      <c r="D143" s="200" t="s">
        <v>209</v>
      </c>
      <c r="E143" s="201" t="s">
        <v>2438</v>
      </c>
      <c r="F143" s="202" t="s">
        <v>2439</v>
      </c>
      <c r="G143" s="203" t="s">
        <v>268</v>
      </c>
      <c r="H143" s="204">
        <v>1</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496</v>
      </c>
      <c r="AT143" s="212" t="s">
        <v>209</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496</v>
      </c>
      <c r="BM143" s="212" t="s">
        <v>331</v>
      </c>
    </row>
    <row r="144" spans="1:65" s="2" customFormat="1" ht="24.15" customHeight="1">
      <c r="A144" s="34"/>
      <c r="B144" s="35"/>
      <c r="C144" s="237" t="s">
        <v>275</v>
      </c>
      <c r="D144" s="237" t="s">
        <v>271</v>
      </c>
      <c r="E144" s="238" t="s">
        <v>2440</v>
      </c>
      <c r="F144" s="239" t="s">
        <v>2441</v>
      </c>
      <c r="G144" s="240" t="s">
        <v>268</v>
      </c>
      <c r="H144" s="241">
        <v>1</v>
      </c>
      <c r="I144" s="242"/>
      <c r="J144" s="243">
        <f t="shared" si="0"/>
        <v>0</v>
      </c>
      <c r="K144" s="244"/>
      <c r="L144" s="245"/>
      <c r="M144" s="246" t="s">
        <v>1</v>
      </c>
      <c r="N144" s="247" t="s">
        <v>40</v>
      </c>
      <c r="O144" s="75"/>
      <c r="P144" s="210">
        <f t="shared" si="1"/>
        <v>0</v>
      </c>
      <c r="Q144" s="210">
        <v>0.04</v>
      </c>
      <c r="R144" s="210">
        <f t="shared" si="2"/>
        <v>0.04</v>
      </c>
      <c r="S144" s="210">
        <v>0</v>
      </c>
      <c r="T144" s="211">
        <f t="shared" si="3"/>
        <v>0</v>
      </c>
      <c r="U144" s="34"/>
      <c r="V144" s="34"/>
      <c r="W144" s="34"/>
      <c r="X144" s="34"/>
      <c r="Y144" s="34"/>
      <c r="Z144" s="34"/>
      <c r="AA144" s="34"/>
      <c r="AB144" s="34"/>
      <c r="AC144" s="34"/>
      <c r="AD144" s="34"/>
      <c r="AE144" s="34"/>
      <c r="AR144" s="212" t="s">
        <v>1920</v>
      </c>
      <c r="AT144" s="212" t="s">
        <v>271</v>
      </c>
      <c r="AU144" s="212" t="s">
        <v>87</v>
      </c>
      <c r="AY144" s="17" t="s">
        <v>207</v>
      </c>
      <c r="BE144" s="213">
        <f t="shared" si="4"/>
        <v>0</v>
      </c>
      <c r="BF144" s="213">
        <f t="shared" si="5"/>
        <v>0</v>
      </c>
      <c r="BG144" s="213">
        <f t="shared" si="6"/>
        <v>0</v>
      </c>
      <c r="BH144" s="213">
        <f t="shared" si="7"/>
        <v>0</v>
      </c>
      <c r="BI144" s="213">
        <f t="shared" si="8"/>
        <v>0</v>
      </c>
      <c r="BJ144" s="17" t="s">
        <v>87</v>
      </c>
      <c r="BK144" s="213">
        <f t="shared" si="9"/>
        <v>0</v>
      </c>
      <c r="BL144" s="17" t="s">
        <v>496</v>
      </c>
      <c r="BM144" s="212" t="s">
        <v>340</v>
      </c>
    </row>
    <row r="145" spans="1:65" s="2" customFormat="1" ht="24.15" customHeight="1">
      <c r="A145" s="34"/>
      <c r="B145" s="35"/>
      <c r="C145" s="200" t="s">
        <v>280</v>
      </c>
      <c r="D145" s="200" t="s">
        <v>209</v>
      </c>
      <c r="E145" s="201" t="s">
        <v>2442</v>
      </c>
      <c r="F145" s="202" t="s">
        <v>2443</v>
      </c>
      <c r="G145" s="203" t="s">
        <v>325</v>
      </c>
      <c r="H145" s="204">
        <v>1</v>
      </c>
      <c r="I145" s="205"/>
      <c r="J145" s="206">
        <f t="shared" si="0"/>
        <v>0</v>
      </c>
      <c r="K145" s="207"/>
      <c r="L145" s="39"/>
      <c r="M145" s="208" t="s">
        <v>1</v>
      </c>
      <c r="N145" s="209"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496</v>
      </c>
      <c r="AT145" s="212" t="s">
        <v>209</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496</v>
      </c>
      <c r="BM145" s="212" t="s">
        <v>385</v>
      </c>
    </row>
    <row r="146" spans="1:65" s="2" customFormat="1" ht="21.75" customHeight="1">
      <c r="A146" s="34"/>
      <c r="B146" s="35"/>
      <c r="C146" s="237" t="s">
        <v>284</v>
      </c>
      <c r="D146" s="237" t="s">
        <v>271</v>
      </c>
      <c r="E146" s="238" t="s">
        <v>2444</v>
      </c>
      <c r="F146" s="239" t="s">
        <v>2445</v>
      </c>
      <c r="G146" s="240" t="s">
        <v>618</v>
      </c>
      <c r="H146" s="241">
        <v>1</v>
      </c>
      <c r="I146" s="242"/>
      <c r="J146" s="243">
        <f t="shared" si="0"/>
        <v>0</v>
      </c>
      <c r="K146" s="244"/>
      <c r="L146" s="245"/>
      <c r="M146" s="246" t="s">
        <v>1</v>
      </c>
      <c r="N146" s="247" t="s">
        <v>40</v>
      </c>
      <c r="O146" s="75"/>
      <c r="P146" s="210">
        <f t="shared" si="1"/>
        <v>0</v>
      </c>
      <c r="Q146" s="210">
        <v>1E-3</v>
      </c>
      <c r="R146" s="210">
        <f t="shared" si="2"/>
        <v>1E-3</v>
      </c>
      <c r="S146" s="210">
        <v>0</v>
      </c>
      <c r="T146" s="211">
        <f t="shared" si="3"/>
        <v>0</v>
      </c>
      <c r="U146" s="34"/>
      <c r="V146" s="34"/>
      <c r="W146" s="34"/>
      <c r="X146" s="34"/>
      <c r="Y146" s="34"/>
      <c r="Z146" s="34"/>
      <c r="AA146" s="34"/>
      <c r="AB146" s="34"/>
      <c r="AC146" s="34"/>
      <c r="AD146" s="34"/>
      <c r="AE146" s="34"/>
      <c r="AR146" s="212" t="s">
        <v>1920</v>
      </c>
      <c r="AT146" s="212" t="s">
        <v>271</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496</v>
      </c>
      <c r="BM146" s="212" t="s">
        <v>388</v>
      </c>
    </row>
    <row r="147" spans="1:65" s="2" customFormat="1" ht="21.75" customHeight="1">
      <c r="A147" s="34"/>
      <c r="B147" s="35"/>
      <c r="C147" s="237" t="s">
        <v>288</v>
      </c>
      <c r="D147" s="237" t="s">
        <v>271</v>
      </c>
      <c r="E147" s="238" t="s">
        <v>2446</v>
      </c>
      <c r="F147" s="239" t="s">
        <v>2447</v>
      </c>
      <c r="G147" s="240" t="s">
        <v>618</v>
      </c>
      <c r="H147" s="241">
        <v>1</v>
      </c>
      <c r="I147" s="242"/>
      <c r="J147" s="243">
        <f t="shared" si="0"/>
        <v>0</v>
      </c>
      <c r="K147" s="244"/>
      <c r="L147" s="245"/>
      <c r="M147" s="246" t="s">
        <v>1</v>
      </c>
      <c r="N147" s="247" t="s">
        <v>40</v>
      </c>
      <c r="O147" s="75"/>
      <c r="P147" s="210">
        <f t="shared" si="1"/>
        <v>0</v>
      </c>
      <c r="Q147" s="210">
        <v>1E-3</v>
      </c>
      <c r="R147" s="210">
        <f t="shared" si="2"/>
        <v>1E-3</v>
      </c>
      <c r="S147" s="210">
        <v>0</v>
      </c>
      <c r="T147" s="211">
        <f t="shared" si="3"/>
        <v>0</v>
      </c>
      <c r="U147" s="34"/>
      <c r="V147" s="34"/>
      <c r="W147" s="34"/>
      <c r="X147" s="34"/>
      <c r="Y147" s="34"/>
      <c r="Z147" s="34"/>
      <c r="AA147" s="34"/>
      <c r="AB147" s="34"/>
      <c r="AC147" s="34"/>
      <c r="AD147" s="34"/>
      <c r="AE147" s="34"/>
      <c r="AR147" s="212" t="s">
        <v>1920</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496</v>
      </c>
      <c r="BM147" s="212" t="s">
        <v>338</v>
      </c>
    </row>
    <row r="148" spans="1:65" s="2" customFormat="1" ht="16.5" customHeight="1">
      <c r="A148" s="34"/>
      <c r="B148" s="35"/>
      <c r="C148" s="237" t="s">
        <v>293</v>
      </c>
      <c r="D148" s="237" t="s">
        <v>271</v>
      </c>
      <c r="E148" s="238" t="s">
        <v>2448</v>
      </c>
      <c r="F148" s="239" t="s">
        <v>2449</v>
      </c>
      <c r="G148" s="240" t="s">
        <v>618</v>
      </c>
      <c r="H148" s="241">
        <v>1</v>
      </c>
      <c r="I148" s="242"/>
      <c r="J148" s="243">
        <f t="shared" si="0"/>
        <v>0</v>
      </c>
      <c r="K148" s="244"/>
      <c r="L148" s="245"/>
      <c r="M148" s="246" t="s">
        <v>1</v>
      </c>
      <c r="N148" s="247" t="s">
        <v>40</v>
      </c>
      <c r="O148" s="75"/>
      <c r="P148" s="210">
        <f t="shared" si="1"/>
        <v>0</v>
      </c>
      <c r="Q148" s="210">
        <v>1E-3</v>
      </c>
      <c r="R148" s="210">
        <f t="shared" si="2"/>
        <v>1E-3</v>
      </c>
      <c r="S148" s="210">
        <v>0</v>
      </c>
      <c r="T148" s="211">
        <f t="shared" si="3"/>
        <v>0</v>
      </c>
      <c r="U148" s="34"/>
      <c r="V148" s="34"/>
      <c r="W148" s="34"/>
      <c r="X148" s="34"/>
      <c r="Y148" s="34"/>
      <c r="Z148" s="34"/>
      <c r="AA148" s="34"/>
      <c r="AB148" s="34"/>
      <c r="AC148" s="34"/>
      <c r="AD148" s="34"/>
      <c r="AE148" s="34"/>
      <c r="AR148" s="212" t="s">
        <v>1920</v>
      </c>
      <c r="AT148" s="212" t="s">
        <v>271</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496</v>
      </c>
      <c r="BM148" s="212" t="s">
        <v>393</v>
      </c>
    </row>
    <row r="149" spans="1:65" s="2" customFormat="1" ht="24.15" customHeight="1">
      <c r="A149" s="34"/>
      <c r="B149" s="35"/>
      <c r="C149" s="200" t="s">
        <v>297</v>
      </c>
      <c r="D149" s="200" t="s">
        <v>209</v>
      </c>
      <c r="E149" s="201" t="s">
        <v>2137</v>
      </c>
      <c r="F149" s="202" t="s">
        <v>2138</v>
      </c>
      <c r="G149" s="203" t="s">
        <v>325</v>
      </c>
      <c r="H149" s="204">
        <v>10</v>
      </c>
      <c r="I149" s="205"/>
      <c r="J149" s="206">
        <f t="shared" si="0"/>
        <v>0</v>
      </c>
      <c r="K149" s="207"/>
      <c r="L149" s="39"/>
      <c r="M149" s="208" t="s">
        <v>1</v>
      </c>
      <c r="N149" s="209" t="s">
        <v>40</v>
      </c>
      <c r="O149" s="75"/>
      <c r="P149" s="210">
        <f t="shared" si="1"/>
        <v>0</v>
      </c>
      <c r="Q149" s="210">
        <v>0</v>
      </c>
      <c r="R149" s="210">
        <f t="shared" si="2"/>
        <v>0</v>
      </c>
      <c r="S149" s="210">
        <v>0</v>
      </c>
      <c r="T149" s="211">
        <f t="shared" si="3"/>
        <v>0</v>
      </c>
      <c r="U149" s="34"/>
      <c r="V149" s="34"/>
      <c r="W149" s="34"/>
      <c r="X149" s="34"/>
      <c r="Y149" s="34"/>
      <c r="Z149" s="34"/>
      <c r="AA149" s="34"/>
      <c r="AB149" s="34"/>
      <c r="AC149" s="34"/>
      <c r="AD149" s="34"/>
      <c r="AE149" s="34"/>
      <c r="AR149" s="212" t="s">
        <v>496</v>
      </c>
      <c r="AT149" s="212" t="s">
        <v>209</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496</v>
      </c>
      <c r="BM149" s="212" t="s">
        <v>397</v>
      </c>
    </row>
    <row r="150" spans="1:65" s="2" customFormat="1" ht="16.5" customHeight="1">
      <c r="A150" s="34"/>
      <c r="B150" s="35"/>
      <c r="C150" s="237" t="s">
        <v>303</v>
      </c>
      <c r="D150" s="237" t="s">
        <v>271</v>
      </c>
      <c r="E150" s="238" t="s">
        <v>2140</v>
      </c>
      <c r="F150" s="239" t="s">
        <v>2141</v>
      </c>
      <c r="G150" s="240" t="s">
        <v>618</v>
      </c>
      <c r="H150" s="241">
        <v>9.5</v>
      </c>
      <c r="I150" s="242"/>
      <c r="J150" s="243">
        <f t="shared" si="0"/>
        <v>0</v>
      </c>
      <c r="K150" s="244"/>
      <c r="L150" s="245"/>
      <c r="M150" s="246" t="s">
        <v>1</v>
      </c>
      <c r="N150" s="247" t="s">
        <v>40</v>
      </c>
      <c r="O150" s="75"/>
      <c r="P150" s="210">
        <f t="shared" si="1"/>
        <v>0</v>
      </c>
      <c r="Q150" s="210">
        <v>1E-3</v>
      </c>
      <c r="R150" s="210">
        <f t="shared" si="2"/>
        <v>9.4999999999999998E-3</v>
      </c>
      <c r="S150" s="210">
        <v>0</v>
      </c>
      <c r="T150" s="211">
        <f t="shared" si="3"/>
        <v>0</v>
      </c>
      <c r="U150" s="34"/>
      <c r="V150" s="34"/>
      <c r="W150" s="34"/>
      <c r="X150" s="34"/>
      <c r="Y150" s="34"/>
      <c r="Z150" s="34"/>
      <c r="AA150" s="34"/>
      <c r="AB150" s="34"/>
      <c r="AC150" s="34"/>
      <c r="AD150" s="34"/>
      <c r="AE150" s="34"/>
      <c r="AR150" s="212" t="s">
        <v>1920</v>
      </c>
      <c r="AT150" s="212" t="s">
        <v>271</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496</v>
      </c>
      <c r="BM150" s="212" t="s">
        <v>400</v>
      </c>
    </row>
    <row r="151" spans="1:65" s="2" customFormat="1" ht="24.15" customHeight="1">
      <c r="A151" s="34"/>
      <c r="B151" s="35"/>
      <c r="C151" s="200" t="s">
        <v>7</v>
      </c>
      <c r="D151" s="200" t="s">
        <v>209</v>
      </c>
      <c r="E151" s="201" t="s">
        <v>2450</v>
      </c>
      <c r="F151" s="202" t="s">
        <v>2451</v>
      </c>
      <c r="G151" s="203" t="s">
        <v>268</v>
      </c>
      <c r="H151" s="204">
        <v>2</v>
      </c>
      <c r="I151" s="205"/>
      <c r="J151" s="206">
        <f t="shared" si="0"/>
        <v>0</v>
      </c>
      <c r="K151" s="207"/>
      <c r="L151" s="39"/>
      <c r="M151" s="208" t="s">
        <v>1</v>
      </c>
      <c r="N151" s="209" t="s">
        <v>40</v>
      </c>
      <c r="O151" s="75"/>
      <c r="P151" s="210">
        <f t="shared" si="1"/>
        <v>0</v>
      </c>
      <c r="Q151" s="210">
        <v>0</v>
      </c>
      <c r="R151" s="210">
        <f t="shared" si="2"/>
        <v>0</v>
      </c>
      <c r="S151" s="210">
        <v>0</v>
      </c>
      <c r="T151" s="211">
        <f t="shared" si="3"/>
        <v>0</v>
      </c>
      <c r="U151" s="34"/>
      <c r="V151" s="34"/>
      <c r="W151" s="34"/>
      <c r="X151" s="34"/>
      <c r="Y151" s="34"/>
      <c r="Z151" s="34"/>
      <c r="AA151" s="34"/>
      <c r="AB151" s="34"/>
      <c r="AC151" s="34"/>
      <c r="AD151" s="34"/>
      <c r="AE151" s="34"/>
      <c r="AR151" s="212" t="s">
        <v>496</v>
      </c>
      <c r="AT151" s="212" t="s">
        <v>209</v>
      </c>
      <c r="AU151" s="212" t="s">
        <v>87</v>
      </c>
      <c r="AY151" s="17" t="s">
        <v>207</v>
      </c>
      <c r="BE151" s="213">
        <f t="shared" si="4"/>
        <v>0</v>
      </c>
      <c r="BF151" s="213">
        <f t="shared" si="5"/>
        <v>0</v>
      </c>
      <c r="BG151" s="213">
        <f t="shared" si="6"/>
        <v>0</v>
      </c>
      <c r="BH151" s="213">
        <f t="shared" si="7"/>
        <v>0</v>
      </c>
      <c r="BI151" s="213">
        <f t="shared" si="8"/>
        <v>0</v>
      </c>
      <c r="BJ151" s="17" t="s">
        <v>87</v>
      </c>
      <c r="BK151" s="213">
        <f t="shared" si="9"/>
        <v>0</v>
      </c>
      <c r="BL151" s="17" t="s">
        <v>496</v>
      </c>
      <c r="BM151" s="212" t="s">
        <v>403</v>
      </c>
    </row>
    <row r="152" spans="1:65" s="2" customFormat="1" ht="24.15" customHeight="1">
      <c r="A152" s="34"/>
      <c r="B152" s="35"/>
      <c r="C152" s="237" t="s">
        <v>315</v>
      </c>
      <c r="D152" s="237" t="s">
        <v>271</v>
      </c>
      <c r="E152" s="238" t="s">
        <v>2452</v>
      </c>
      <c r="F152" s="239" t="s">
        <v>2453</v>
      </c>
      <c r="G152" s="240" t="s">
        <v>268</v>
      </c>
      <c r="H152" s="241">
        <v>2</v>
      </c>
      <c r="I152" s="242"/>
      <c r="J152" s="243">
        <f t="shared" si="0"/>
        <v>0</v>
      </c>
      <c r="K152" s="244"/>
      <c r="L152" s="245"/>
      <c r="M152" s="246" t="s">
        <v>1</v>
      </c>
      <c r="N152" s="247" t="s">
        <v>40</v>
      </c>
      <c r="O152" s="75"/>
      <c r="P152" s="210">
        <f t="shared" si="1"/>
        <v>0</v>
      </c>
      <c r="Q152" s="210">
        <v>2.2000000000000001E-4</v>
      </c>
      <c r="R152" s="210">
        <f t="shared" si="2"/>
        <v>4.4000000000000002E-4</v>
      </c>
      <c r="S152" s="210">
        <v>0</v>
      </c>
      <c r="T152" s="211">
        <f t="shared" si="3"/>
        <v>0</v>
      </c>
      <c r="U152" s="34"/>
      <c r="V152" s="34"/>
      <c r="W152" s="34"/>
      <c r="X152" s="34"/>
      <c r="Y152" s="34"/>
      <c r="Z152" s="34"/>
      <c r="AA152" s="34"/>
      <c r="AB152" s="34"/>
      <c r="AC152" s="34"/>
      <c r="AD152" s="34"/>
      <c r="AE152" s="34"/>
      <c r="AR152" s="212" t="s">
        <v>1920</v>
      </c>
      <c r="AT152" s="212" t="s">
        <v>271</v>
      </c>
      <c r="AU152" s="212" t="s">
        <v>87</v>
      </c>
      <c r="AY152" s="17" t="s">
        <v>207</v>
      </c>
      <c r="BE152" s="213">
        <f t="shared" si="4"/>
        <v>0</v>
      </c>
      <c r="BF152" s="213">
        <f t="shared" si="5"/>
        <v>0</v>
      </c>
      <c r="BG152" s="213">
        <f t="shared" si="6"/>
        <v>0</v>
      </c>
      <c r="BH152" s="213">
        <f t="shared" si="7"/>
        <v>0</v>
      </c>
      <c r="BI152" s="213">
        <f t="shared" si="8"/>
        <v>0</v>
      </c>
      <c r="BJ152" s="17" t="s">
        <v>87</v>
      </c>
      <c r="BK152" s="213">
        <f t="shared" si="9"/>
        <v>0</v>
      </c>
      <c r="BL152" s="17" t="s">
        <v>496</v>
      </c>
      <c r="BM152" s="212" t="s">
        <v>406</v>
      </c>
    </row>
    <row r="153" spans="1:65" s="2" customFormat="1" ht="24.15" customHeight="1">
      <c r="A153" s="34"/>
      <c r="B153" s="35"/>
      <c r="C153" s="200" t="s">
        <v>322</v>
      </c>
      <c r="D153" s="200" t="s">
        <v>209</v>
      </c>
      <c r="E153" s="201" t="s">
        <v>2171</v>
      </c>
      <c r="F153" s="202" t="s">
        <v>2172</v>
      </c>
      <c r="G153" s="203" t="s">
        <v>268</v>
      </c>
      <c r="H153" s="204">
        <v>1</v>
      </c>
      <c r="I153" s="205"/>
      <c r="J153" s="206">
        <f t="shared" si="0"/>
        <v>0</v>
      </c>
      <c r="K153" s="207"/>
      <c r="L153" s="39"/>
      <c r="M153" s="208" t="s">
        <v>1</v>
      </c>
      <c r="N153" s="209" t="s">
        <v>40</v>
      </c>
      <c r="O153" s="75"/>
      <c r="P153" s="210">
        <f t="shared" si="1"/>
        <v>0</v>
      </c>
      <c r="Q153" s="210">
        <v>0</v>
      </c>
      <c r="R153" s="210">
        <f t="shared" si="2"/>
        <v>0</v>
      </c>
      <c r="S153" s="210">
        <v>0</v>
      </c>
      <c r="T153" s="211">
        <f t="shared" si="3"/>
        <v>0</v>
      </c>
      <c r="U153" s="34"/>
      <c r="V153" s="34"/>
      <c r="W153" s="34"/>
      <c r="X153" s="34"/>
      <c r="Y153" s="34"/>
      <c r="Z153" s="34"/>
      <c r="AA153" s="34"/>
      <c r="AB153" s="34"/>
      <c r="AC153" s="34"/>
      <c r="AD153" s="34"/>
      <c r="AE153" s="34"/>
      <c r="AR153" s="212" t="s">
        <v>496</v>
      </c>
      <c r="AT153" s="212" t="s">
        <v>209</v>
      </c>
      <c r="AU153" s="212" t="s">
        <v>87</v>
      </c>
      <c r="AY153" s="17" t="s">
        <v>207</v>
      </c>
      <c r="BE153" s="213">
        <f t="shared" si="4"/>
        <v>0</v>
      </c>
      <c r="BF153" s="213">
        <f t="shared" si="5"/>
        <v>0</v>
      </c>
      <c r="BG153" s="213">
        <f t="shared" si="6"/>
        <v>0</v>
      </c>
      <c r="BH153" s="213">
        <f t="shared" si="7"/>
        <v>0</v>
      </c>
      <c r="BI153" s="213">
        <f t="shared" si="8"/>
        <v>0</v>
      </c>
      <c r="BJ153" s="17" t="s">
        <v>87</v>
      </c>
      <c r="BK153" s="213">
        <f t="shared" si="9"/>
        <v>0</v>
      </c>
      <c r="BL153" s="17" t="s">
        <v>496</v>
      </c>
      <c r="BM153" s="212" t="s">
        <v>409</v>
      </c>
    </row>
    <row r="154" spans="1:65" s="2" customFormat="1" ht="24.15" customHeight="1">
      <c r="A154" s="34"/>
      <c r="B154" s="35"/>
      <c r="C154" s="200" t="s">
        <v>327</v>
      </c>
      <c r="D154" s="200" t="s">
        <v>209</v>
      </c>
      <c r="E154" s="201" t="s">
        <v>2454</v>
      </c>
      <c r="F154" s="202" t="s">
        <v>2455</v>
      </c>
      <c r="G154" s="203" t="s">
        <v>325</v>
      </c>
      <c r="H154" s="204">
        <v>8</v>
      </c>
      <c r="I154" s="205"/>
      <c r="J154" s="206">
        <f t="shared" si="0"/>
        <v>0</v>
      </c>
      <c r="K154" s="207"/>
      <c r="L154" s="39"/>
      <c r="M154" s="208" t="s">
        <v>1</v>
      </c>
      <c r="N154" s="209" t="s">
        <v>40</v>
      </c>
      <c r="O154" s="75"/>
      <c r="P154" s="210">
        <f t="shared" si="1"/>
        <v>0</v>
      </c>
      <c r="Q154" s="210">
        <v>0</v>
      </c>
      <c r="R154" s="210">
        <f t="shared" si="2"/>
        <v>0</v>
      </c>
      <c r="S154" s="210">
        <v>0</v>
      </c>
      <c r="T154" s="211">
        <f t="shared" si="3"/>
        <v>0</v>
      </c>
      <c r="U154" s="34"/>
      <c r="V154" s="34"/>
      <c r="W154" s="34"/>
      <c r="X154" s="34"/>
      <c r="Y154" s="34"/>
      <c r="Z154" s="34"/>
      <c r="AA154" s="34"/>
      <c r="AB154" s="34"/>
      <c r="AC154" s="34"/>
      <c r="AD154" s="34"/>
      <c r="AE154" s="34"/>
      <c r="AR154" s="212" t="s">
        <v>496</v>
      </c>
      <c r="AT154" s="212" t="s">
        <v>209</v>
      </c>
      <c r="AU154" s="212" t="s">
        <v>87</v>
      </c>
      <c r="AY154" s="17" t="s">
        <v>207</v>
      </c>
      <c r="BE154" s="213">
        <f t="shared" si="4"/>
        <v>0</v>
      </c>
      <c r="BF154" s="213">
        <f t="shared" si="5"/>
        <v>0</v>
      </c>
      <c r="BG154" s="213">
        <f t="shared" si="6"/>
        <v>0</v>
      </c>
      <c r="BH154" s="213">
        <f t="shared" si="7"/>
        <v>0</v>
      </c>
      <c r="BI154" s="213">
        <f t="shared" si="8"/>
        <v>0</v>
      </c>
      <c r="BJ154" s="17" t="s">
        <v>87</v>
      </c>
      <c r="BK154" s="213">
        <f t="shared" si="9"/>
        <v>0</v>
      </c>
      <c r="BL154" s="17" t="s">
        <v>496</v>
      </c>
      <c r="BM154" s="212" t="s">
        <v>412</v>
      </c>
    </row>
    <row r="155" spans="1:65" s="2" customFormat="1" ht="16.5" customHeight="1">
      <c r="A155" s="34"/>
      <c r="B155" s="35"/>
      <c r="C155" s="237" t="s">
        <v>331</v>
      </c>
      <c r="D155" s="237" t="s">
        <v>271</v>
      </c>
      <c r="E155" s="238" t="s">
        <v>2456</v>
      </c>
      <c r="F155" s="239" t="s">
        <v>2457</v>
      </c>
      <c r="G155" s="240" t="s">
        <v>325</v>
      </c>
      <c r="H155" s="241">
        <v>8</v>
      </c>
      <c r="I155" s="242"/>
      <c r="J155" s="243">
        <f t="shared" si="0"/>
        <v>0</v>
      </c>
      <c r="K155" s="244"/>
      <c r="L155" s="245"/>
      <c r="M155" s="246" t="s">
        <v>1</v>
      </c>
      <c r="N155" s="247" t="s">
        <v>40</v>
      </c>
      <c r="O155" s="75"/>
      <c r="P155" s="210">
        <f t="shared" si="1"/>
        <v>0</v>
      </c>
      <c r="Q155" s="210">
        <v>4.0000000000000001E-3</v>
      </c>
      <c r="R155" s="210">
        <f t="shared" si="2"/>
        <v>3.2000000000000001E-2</v>
      </c>
      <c r="S155" s="210">
        <v>0</v>
      </c>
      <c r="T155" s="211">
        <f t="shared" si="3"/>
        <v>0</v>
      </c>
      <c r="U155" s="34"/>
      <c r="V155" s="34"/>
      <c r="W155" s="34"/>
      <c r="X155" s="34"/>
      <c r="Y155" s="34"/>
      <c r="Z155" s="34"/>
      <c r="AA155" s="34"/>
      <c r="AB155" s="34"/>
      <c r="AC155" s="34"/>
      <c r="AD155" s="34"/>
      <c r="AE155" s="34"/>
      <c r="AR155" s="212" t="s">
        <v>1920</v>
      </c>
      <c r="AT155" s="212" t="s">
        <v>271</v>
      </c>
      <c r="AU155" s="212" t="s">
        <v>87</v>
      </c>
      <c r="AY155" s="17" t="s">
        <v>207</v>
      </c>
      <c r="BE155" s="213">
        <f t="shared" si="4"/>
        <v>0</v>
      </c>
      <c r="BF155" s="213">
        <f t="shared" si="5"/>
        <v>0</v>
      </c>
      <c r="BG155" s="213">
        <f t="shared" si="6"/>
        <v>0</v>
      </c>
      <c r="BH155" s="213">
        <f t="shared" si="7"/>
        <v>0</v>
      </c>
      <c r="BI155" s="213">
        <f t="shared" si="8"/>
        <v>0</v>
      </c>
      <c r="BJ155" s="17" t="s">
        <v>87</v>
      </c>
      <c r="BK155" s="213">
        <f t="shared" si="9"/>
        <v>0</v>
      </c>
      <c r="BL155" s="17" t="s">
        <v>496</v>
      </c>
      <c r="BM155" s="212" t="s">
        <v>415</v>
      </c>
    </row>
    <row r="156" spans="1:65" s="2" customFormat="1" ht="21.75" customHeight="1">
      <c r="A156" s="34"/>
      <c r="B156" s="35"/>
      <c r="C156" s="200" t="s">
        <v>335</v>
      </c>
      <c r="D156" s="200" t="s">
        <v>209</v>
      </c>
      <c r="E156" s="201" t="s">
        <v>2458</v>
      </c>
      <c r="F156" s="202" t="s">
        <v>2459</v>
      </c>
      <c r="G156" s="203" t="s">
        <v>325</v>
      </c>
      <c r="H156" s="204">
        <v>10</v>
      </c>
      <c r="I156" s="205"/>
      <c r="J156" s="206">
        <f t="shared" si="0"/>
        <v>0</v>
      </c>
      <c r="K156" s="207"/>
      <c r="L156" s="39"/>
      <c r="M156" s="208" t="s">
        <v>1</v>
      </c>
      <c r="N156" s="209" t="s">
        <v>40</v>
      </c>
      <c r="O156" s="75"/>
      <c r="P156" s="210">
        <f t="shared" si="1"/>
        <v>0</v>
      </c>
      <c r="Q156" s="210">
        <v>0</v>
      </c>
      <c r="R156" s="210">
        <f t="shared" si="2"/>
        <v>0</v>
      </c>
      <c r="S156" s="210">
        <v>0</v>
      </c>
      <c r="T156" s="211">
        <f t="shared" si="3"/>
        <v>0</v>
      </c>
      <c r="U156" s="34"/>
      <c r="V156" s="34"/>
      <c r="W156" s="34"/>
      <c r="X156" s="34"/>
      <c r="Y156" s="34"/>
      <c r="Z156" s="34"/>
      <c r="AA156" s="34"/>
      <c r="AB156" s="34"/>
      <c r="AC156" s="34"/>
      <c r="AD156" s="34"/>
      <c r="AE156" s="34"/>
      <c r="AR156" s="212" t="s">
        <v>496</v>
      </c>
      <c r="AT156" s="212" t="s">
        <v>209</v>
      </c>
      <c r="AU156" s="212" t="s">
        <v>87</v>
      </c>
      <c r="AY156" s="17" t="s">
        <v>207</v>
      </c>
      <c r="BE156" s="213">
        <f t="shared" si="4"/>
        <v>0</v>
      </c>
      <c r="BF156" s="213">
        <f t="shared" si="5"/>
        <v>0</v>
      </c>
      <c r="BG156" s="213">
        <f t="shared" si="6"/>
        <v>0</v>
      </c>
      <c r="BH156" s="213">
        <f t="shared" si="7"/>
        <v>0</v>
      </c>
      <c r="BI156" s="213">
        <f t="shared" si="8"/>
        <v>0</v>
      </c>
      <c r="BJ156" s="17" t="s">
        <v>87</v>
      </c>
      <c r="BK156" s="213">
        <f t="shared" si="9"/>
        <v>0</v>
      </c>
      <c r="BL156" s="17" t="s">
        <v>496</v>
      </c>
      <c r="BM156" s="212" t="s">
        <v>475</v>
      </c>
    </row>
    <row r="157" spans="1:65" s="12" customFormat="1" ht="22.8" customHeight="1">
      <c r="B157" s="184"/>
      <c r="C157" s="185"/>
      <c r="D157" s="186" t="s">
        <v>73</v>
      </c>
      <c r="E157" s="198" t="s">
        <v>2254</v>
      </c>
      <c r="F157" s="198" t="s">
        <v>2255</v>
      </c>
      <c r="G157" s="185"/>
      <c r="H157" s="185"/>
      <c r="I157" s="188"/>
      <c r="J157" s="199">
        <f>BK157</f>
        <v>0</v>
      </c>
      <c r="K157" s="185"/>
      <c r="L157" s="190"/>
      <c r="M157" s="191"/>
      <c r="N157" s="192"/>
      <c r="O157" s="192"/>
      <c r="P157" s="193">
        <f>SUM(P158:P169)</f>
        <v>0</v>
      </c>
      <c r="Q157" s="192"/>
      <c r="R157" s="193">
        <f>SUM(R158:R169)</f>
        <v>3.1281700000000003</v>
      </c>
      <c r="S157" s="192"/>
      <c r="T157" s="194">
        <f>SUM(T158:T169)</f>
        <v>0</v>
      </c>
      <c r="AR157" s="195" t="s">
        <v>94</v>
      </c>
      <c r="AT157" s="196" t="s">
        <v>73</v>
      </c>
      <c r="AU157" s="196" t="s">
        <v>81</v>
      </c>
      <c r="AY157" s="195" t="s">
        <v>207</v>
      </c>
      <c r="BK157" s="197">
        <f>SUM(BK158:BK169)</f>
        <v>0</v>
      </c>
    </row>
    <row r="158" spans="1:65" s="2" customFormat="1" ht="24.15" customHeight="1">
      <c r="A158" s="34"/>
      <c r="B158" s="35"/>
      <c r="C158" s="200" t="s">
        <v>340</v>
      </c>
      <c r="D158" s="200" t="s">
        <v>209</v>
      </c>
      <c r="E158" s="201" t="s">
        <v>2267</v>
      </c>
      <c r="F158" s="202" t="s">
        <v>2268</v>
      </c>
      <c r="G158" s="203" t="s">
        <v>212</v>
      </c>
      <c r="H158" s="204">
        <v>1</v>
      </c>
      <c r="I158" s="205"/>
      <c r="J158" s="206">
        <f t="shared" ref="J158:J169" si="10">ROUND(I158*H158,2)</f>
        <v>0</v>
      </c>
      <c r="K158" s="207"/>
      <c r="L158" s="39"/>
      <c r="M158" s="208" t="s">
        <v>1</v>
      </c>
      <c r="N158" s="209" t="s">
        <v>40</v>
      </c>
      <c r="O158" s="75"/>
      <c r="P158" s="210">
        <f t="shared" ref="P158:P169" si="11">O158*H158</f>
        <v>0</v>
      </c>
      <c r="Q158" s="210">
        <v>0</v>
      </c>
      <c r="R158" s="210">
        <f t="shared" ref="R158:R169" si="12">Q158*H158</f>
        <v>0</v>
      </c>
      <c r="S158" s="210">
        <v>0</v>
      </c>
      <c r="T158" s="211">
        <f t="shared" ref="T158:T169" si="13">S158*H158</f>
        <v>0</v>
      </c>
      <c r="U158" s="34"/>
      <c r="V158" s="34"/>
      <c r="W158" s="34"/>
      <c r="X158" s="34"/>
      <c r="Y158" s="34"/>
      <c r="Z158" s="34"/>
      <c r="AA158" s="34"/>
      <c r="AB158" s="34"/>
      <c r="AC158" s="34"/>
      <c r="AD158" s="34"/>
      <c r="AE158" s="34"/>
      <c r="AR158" s="212" t="s">
        <v>496</v>
      </c>
      <c r="AT158" s="212" t="s">
        <v>209</v>
      </c>
      <c r="AU158" s="212" t="s">
        <v>87</v>
      </c>
      <c r="AY158" s="17" t="s">
        <v>207</v>
      </c>
      <c r="BE158" s="213">
        <f t="shared" ref="BE158:BE169" si="14">IF(N158="základná",J158,0)</f>
        <v>0</v>
      </c>
      <c r="BF158" s="213">
        <f t="shared" ref="BF158:BF169" si="15">IF(N158="znížená",J158,0)</f>
        <v>0</v>
      </c>
      <c r="BG158" s="213">
        <f t="shared" ref="BG158:BG169" si="16">IF(N158="zákl. prenesená",J158,0)</f>
        <v>0</v>
      </c>
      <c r="BH158" s="213">
        <f t="shared" ref="BH158:BH169" si="17">IF(N158="zníž. prenesená",J158,0)</f>
        <v>0</v>
      </c>
      <c r="BI158" s="213">
        <f t="shared" ref="BI158:BI169" si="18">IF(N158="nulová",J158,0)</f>
        <v>0</v>
      </c>
      <c r="BJ158" s="17" t="s">
        <v>87</v>
      </c>
      <c r="BK158" s="213">
        <f t="shared" ref="BK158:BK169" si="19">ROUND(I158*H158,2)</f>
        <v>0</v>
      </c>
      <c r="BL158" s="17" t="s">
        <v>496</v>
      </c>
      <c r="BM158" s="212" t="s">
        <v>477</v>
      </c>
    </row>
    <row r="159" spans="1:65" s="2" customFormat="1" ht="24.15" customHeight="1">
      <c r="A159" s="34"/>
      <c r="B159" s="35"/>
      <c r="C159" s="200" t="s">
        <v>423</v>
      </c>
      <c r="D159" s="200" t="s">
        <v>209</v>
      </c>
      <c r="E159" s="201" t="s">
        <v>2460</v>
      </c>
      <c r="F159" s="202" t="s">
        <v>2461</v>
      </c>
      <c r="G159" s="203" t="s">
        <v>212</v>
      </c>
      <c r="H159" s="204">
        <v>1</v>
      </c>
      <c r="I159" s="205"/>
      <c r="J159" s="206">
        <f t="shared" si="10"/>
        <v>0</v>
      </c>
      <c r="K159" s="207"/>
      <c r="L159" s="39"/>
      <c r="M159" s="208" t="s">
        <v>1</v>
      </c>
      <c r="N159" s="209" t="s">
        <v>40</v>
      </c>
      <c r="O159" s="75"/>
      <c r="P159" s="210">
        <f t="shared" si="11"/>
        <v>0</v>
      </c>
      <c r="Q159" s="210">
        <v>0</v>
      </c>
      <c r="R159" s="210">
        <f t="shared" si="12"/>
        <v>0</v>
      </c>
      <c r="S159" s="210">
        <v>0</v>
      </c>
      <c r="T159" s="211">
        <f t="shared" si="13"/>
        <v>0</v>
      </c>
      <c r="U159" s="34"/>
      <c r="V159" s="34"/>
      <c r="W159" s="34"/>
      <c r="X159" s="34"/>
      <c r="Y159" s="34"/>
      <c r="Z159" s="34"/>
      <c r="AA159" s="34"/>
      <c r="AB159" s="34"/>
      <c r="AC159" s="34"/>
      <c r="AD159" s="34"/>
      <c r="AE159" s="34"/>
      <c r="AR159" s="212" t="s">
        <v>496</v>
      </c>
      <c r="AT159" s="212" t="s">
        <v>209</v>
      </c>
      <c r="AU159" s="212" t="s">
        <v>87</v>
      </c>
      <c r="AY159" s="17" t="s">
        <v>207</v>
      </c>
      <c r="BE159" s="213">
        <f t="shared" si="14"/>
        <v>0</v>
      </c>
      <c r="BF159" s="213">
        <f t="shared" si="15"/>
        <v>0</v>
      </c>
      <c r="BG159" s="213">
        <f t="shared" si="16"/>
        <v>0</v>
      </c>
      <c r="BH159" s="213">
        <f t="shared" si="17"/>
        <v>0</v>
      </c>
      <c r="BI159" s="213">
        <f t="shared" si="18"/>
        <v>0</v>
      </c>
      <c r="BJ159" s="17" t="s">
        <v>87</v>
      </c>
      <c r="BK159" s="213">
        <f t="shared" si="19"/>
        <v>0</v>
      </c>
      <c r="BL159" s="17" t="s">
        <v>496</v>
      </c>
      <c r="BM159" s="212" t="s">
        <v>480</v>
      </c>
    </row>
    <row r="160" spans="1:65" s="2" customFormat="1" ht="24.15" customHeight="1">
      <c r="A160" s="34"/>
      <c r="B160" s="35"/>
      <c r="C160" s="200" t="s">
        <v>385</v>
      </c>
      <c r="D160" s="200" t="s">
        <v>209</v>
      </c>
      <c r="E160" s="201" t="s">
        <v>2271</v>
      </c>
      <c r="F160" s="202" t="s">
        <v>2272</v>
      </c>
      <c r="G160" s="203" t="s">
        <v>325</v>
      </c>
      <c r="H160" s="204">
        <v>15</v>
      </c>
      <c r="I160" s="205"/>
      <c r="J160" s="206">
        <f t="shared" si="10"/>
        <v>0</v>
      </c>
      <c r="K160" s="207"/>
      <c r="L160" s="39"/>
      <c r="M160" s="208" t="s">
        <v>1</v>
      </c>
      <c r="N160" s="209" t="s">
        <v>40</v>
      </c>
      <c r="O160" s="75"/>
      <c r="P160" s="210">
        <f t="shared" si="11"/>
        <v>0</v>
      </c>
      <c r="Q160" s="210">
        <v>0</v>
      </c>
      <c r="R160" s="210">
        <f t="shared" si="12"/>
        <v>0</v>
      </c>
      <c r="S160" s="210">
        <v>0</v>
      </c>
      <c r="T160" s="211">
        <f t="shared" si="13"/>
        <v>0</v>
      </c>
      <c r="U160" s="34"/>
      <c r="V160" s="34"/>
      <c r="W160" s="34"/>
      <c r="X160" s="34"/>
      <c r="Y160" s="34"/>
      <c r="Z160" s="34"/>
      <c r="AA160" s="34"/>
      <c r="AB160" s="34"/>
      <c r="AC160" s="34"/>
      <c r="AD160" s="34"/>
      <c r="AE160" s="34"/>
      <c r="AR160" s="212" t="s">
        <v>496</v>
      </c>
      <c r="AT160" s="212" t="s">
        <v>209</v>
      </c>
      <c r="AU160" s="212" t="s">
        <v>87</v>
      </c>
      <c r="AY160" s="17" t="s">
        <v>207</v>
      </c>
      <c r="BE160" s="213">
        <f t="shared" si="14"/>
        <v>0</v>
      </c>
      <c r="BF160" s="213">
        <f t="shared" si="15"/>
        <v>0</v>
      </c>
      <c r="BG160" s="213">
        <f t="shared" si="16"/>
        <v>0</v>
      </c>
      <c r="BH160" s="213">
        <f t="shared" si="17"/>
        <v>0</v>
      </c>
      <c r="BI160" s="213">
        <f t="shared" si="18"/>
        <v>0</v>
      </c>
      <c r="BJ160" s="17" t="s">
        <v>87</v>
      </c>
      <c r="BK160" s="213">
        <f t="shared" si="19"/>
        <v>0</v>
      </c>
      <c r="BL160" s="17" t="s">
        <v>496</v>
      </c>
      <c r="BM160" s="212" t="s">
        <v>483</v>
      </c>
    </row>
    <row r="161" spans="1:65" s="2" customFormat="1" ht="33" customHeight="1">
      <c r="A161" s="34"/>
      <c r="B161" s="35"/>
      <c r="C161" s="200" t="s">
        <v>428</v>
      </c>
      <c r="D161" s="200" t="s">
        <v>209</v>
      </c>
      <c r="E161" s="201" t="s">
        <v>2314</v>
      </c>
      <c r="F161" s="202" t="s">
        <v>2315</v>
      </c>
      <c r="G161" s="203" t="s">
        <v>325</v>
      </c>
      <c r="H161" s="204">
        <v>30</v>
      </c>
      <c r="I161" s="205"/>
      <c r="J161" s="206">
        <f t="shared" si="10"/>
        <v>0</v>
      </c>
      <c r="K161" s="207"/>
      <c r="L161" s="39"/>
      <c r="M161" s="208" t="s">
        <v>1</v>
      </c>
      <c r="N161" s="209" t="s">
        <v>40</v>
      </c>
      <c r="O161" s="75"/>
      <c r="P161" s="210">
        <f t="shared" si="11"/>
        <v>0</v>
      </c>
      <c r="Q161" s="210">
        <v>0</v>
      </c>
      <c r="R161" s="210">
        <f t="shared" si="12"/>
        <v>0</v>
      </c>
      <c r="S161" s="210">
        <v>0</v>
      </c>
      <c r="T161" s="211">
        <f t="shared" si="13"/>
        <v>0</v>
      </c>
      <c r="U161" s="34"/>
      <c r="V161" s="34"/>
      <c r="W161" s="34"/>
      <c r="X161" s="34"/>
      <c r="Y161" s="34"/>
      <c r="Z161" s="34"/>
      <c r="AA161" s="34"/>
      <c r="AB161" s="34"/>
      <c r="AC161" s="34"/>
      <c r="AD161" s="34"/>
      <c r="AE161" s="34"/>
      <c r="AR161" s="212" t="s">
        <v>496</v>
      </c>
      <c r="AT161" s="212" t="s">
        <v>209</v>
      </c>
      <c r="AU161" s="212" t="s">
        <v>87</v>
      </c>
      <c r="AY161" s="17" t="s">
        <v>207</v>
      </c>
      <c r="BE161" s="213">
        <f t="shared" si="14"/>
        <v>0</v>
      </c>
      <c r="BF161" s="213">
        <f t="shared" si="15"/>
        <v>0</v>
      </c>
      <c r="BG161" s="213">
        <f t="shared" si="16"/>
        <v>0</v>
      </c>
      <c r="BH161" s="213">
        <f t="shared" si="17"/>
        <v>0</v>
      </c>
      <c r="BI161" s="213">
        <f t="shared" si="18"/>
        <v>0</v>
      </c>
      <c r="BJ161" s="17" t="s">
        <v>87</v>
      </c>
      <c r="BK161" s="213">
        <f t="shared" si="19"/>
        <v>0</v>
      </c>
      <c r="BL161" s="17" t="s">
        <v>496</v>
      </c>
      <c r="BM161" s="212" t="s">
        <v>485</v>
      </c>
    </row>
    <row r="162" spans="1:65" s="2" customFormat="1" ht="16.5" customHeight="1">
      <c r="A162" s="34"/>
      <c r="B162" s="35"/>
      <c r="C162" s="237" t="s">
        <v>388</v>
      </c>
      <c r="D162" s="237" t="s">
        <v>271</v>
      </c>
      <c r="E162" s="238" t="s">
        <v>2317</v>
      </c>
      <c r="F162" s="239" t="s">
        <v>2318</v>
      </c>
      <c r="G162" s="240" t="s">
        <v>256</v>
      </c>
      <c r="H162" s="241">
        <v>3.12</v>
      </c>
      <c r="I162" s="242"/>
      <c r="J162" s="243">
        <f t="shared" si="10"/>
        <v>0</v>
      </c>
      <c r="K162" s="244"/>
      <c r="L162" s="245"/>
      <c r="M162" s="246" t="s">
        <v>1</v>
      </c>
      <c r="N162" s="247" t="s">
        <v>40</v>
      </c>
      <c r="O162" s="75"/>
      <c r="P162" s="210">
        <f t="shared" si="11"/>
        <v>0</v>
      </c>
      <c r="Q162" s="210">
        <v>1</v>
      </c>
      <c r="R162" s="210">
        <f t="shared" si="12"/>
        <v>3.12</v>
      </c>
      <c r="S162" s="210">
        <v>0</v>
      </c>
      <c r="T162" s="211">
        <f t="shared" si="13"/>
        <v>0</v>
      </c>
      <c r="U162" s="34"/>
      <c r="V162" s="34"/>
      <c r="W162" s="34"/>
      <c r="X162" s="34"/>
      <c r="Y162" s="34"/>
      <c r="Z162" s="34"/>
      <c r="AA162" s="34"/>
      <c r="AB162" s="34"/>
      <c r="AC162" s="34"/>
      <c r="AD162" s="34"/>
      <c r="AE162" s="34"/>
      <c r="AR162" s="212" t="s">
        <v>1920</v>
      </c>
      <c r="AT162" s="212" t="s">
        <v>271</v>
      </c>
      <c r="AU162" s="212" t="s">
        <v>87</v>
      </c>
      <c r="AY162" s="17" t="s">
        <v>207</v>
      </c>
      <c r="BE162" s="213">
        <f t="shared" si="14"/>
        <v>0</v>
      </c>
      <c r="BF162" s="213">
        <f t="shared" si="15"/>
        <v>0</v>
      </c>
      <c r="BG162" s="213">
        <f t="shared" si="16"/>
        <v>0</v>
      </c>
      <c r="BH162" s="213">
        <f t="shared" si="17"/>
        <v>0</v>
      </c>
      <c r="BI162" s="213">
        <f t="shared" si="18"/>
        <v>0</v>
      </c>
      <c r="BJ162" s="17" t="s">
        <v>87</v>
      </c>
      <c r="BK162" s="213">
        <f t="shared" si="19"/>
        <v>0</v>
      </c>
      <c r="BL162" s="17" t="s">
        <v>496</v>
      </c>
      <c r="BM162" s="212" t="s">
        <v>488</v>
      </c>
    </row>
    <row r="163" spans="1:65" s="2" customFormat="1" ht="24.15" customHeight="1">
      <c r="A163" s="34"/>
      <c r="B163" s="35"/>
      <c r="C163" s="200" t="s">
        <v>433</v>
      </c>
      <c r="D163" s="200" t="s">
        <v>209</v>
      </c>
      <c r="E163" s="201" t="s">
        <v>2331</v>
      </c>
      <c r="F163" s="202" t="s">
        <v>2332</v>
      </c>
      <c r="G163" s="203" t="s">
        <v>325</v>
      </c>
      <c r="H163" s="204">
        <v>15</v>
      </c>
      <c r="I163" s="205"/>
      <c r="J163" s="206">
        <f t="shared" si="10"/>
        <v>0</v>
      </c>
      <c r="K163" s="207"/>
      <c r="L163" s="39"/>
      <c r="M163" s="208" t="s">
        <v>1</v>
      </c>
      <c r="N163" s="209" t="s">
        <v>40</v>
      </c>
      <c r="O163" s="75"/>
      <c r="P163" s="210">
        <f t="shared" si="11"/>
        <v>0</v>
      </c>
      <c r="Q163" s="210">
        <v>0</v>
      </c>
      <c r="R163" s="210">
        <f t="shared" si="12"/>
        <v>0</v>
      </c>
      <c r="S163" s="210">
        <v>0</v>
      </c>
      <c r="T163" s="211">
        <f t="shared" si="13"/>
        <v>0</v>
      </c>
      <c r="U163" s="34"/>
      <c r="V163" s="34"/>
      <c r="W163" s="34"/>
      <c r="X163" s="34"/>
      <c r="Y163" s="34"/>
      <c r="Z163" s="34"/>
      <c r="AA163" s="34"/>
      <c r="AB163" s="34"/>
      <c r="AC163" s="34"/>
      <c r="AD163" s="34"/>
      <c r="AE163" s="34"/>
      <c r="AR163" s="212" t="s">
        <v>496</v>
      </c>
      <c r="AT163" s="212" t="s">
        <v>209</v>
      </c>
      <c r="AU163" s="212" t="s">
        <v>87</v>
      </c>
      <c r="AY163" s="17" t="s">
        <v>207</v>
      </c>
      <c r="BE163" s="213">
        <f t="shared" si="14"/>
        <v>0</v>
      </c>
      <c r="BF163" s="213">
        <f t="shared" si="15"/>
        <v>0</v>
      </c>
      <c r="BG163" s="213">
        <f t="shared" si="16"/>
        <v>0</v>
      </c>
      <c r="BH163" s="213">
        <f t="shared" si="17"/>
        <v>0</v>
      </c>
      <c r="BI163" s="213">
        <f t="shared" si="18"/>
        <v>0</v>
      </c>
      <c r="BJ163" s="17" t="s">
        <v>87</v>
      </c>
      <c r="BK163" s="213">
        <f t="shared" si="19"/>
        <v>0</v>
      </c>
      <c r="BL163" s="17" t="s">
        <v>496</v>
      </c>
      <c r="BM163" s="212" t="s">
        <v>493</v>
      </c>
    </row>
    <row r="164" spans="1:65" s="2" customFormat="1" ht="16.5" customHeight="1">
      <c r="A164" s="34"/>
      <c r="B164" s="35"/>
      <c r="C164" s="237" t="s">
        <v>338</v>
      </c>
      <c r="D164" s="237" t="s">
        <v>271</v>
      </c>
      <c r="E164" s="238" t="s">
        <v>2335</v>
      </c>
      <c r="F164" s="239" t="s">
        <v>2336</v>
      </c>
      <c r="G164" s="240" t="s">
        <v>325</v>
      </c>
      <c r="H164" s="241">
        <v>15</v>
      </c>
      <c r="I164" s="242"/>
      <c r="J164" s="243">
        <f t="shared" si="10"/>
        <v>0</v>
      </c>
      <c r="K164" s="244"/>
      <c r="L164" s="245"/>
      <c r="M164" s="246" t="s">
        <v>1</v>
      </c>
      <c r="N164" s="247" t="s">
        <v>40</v>
      </c>
      <c r="O164" s="75"/>
      <c r="P164" s="210">
        <f t="shared" si="11"/>
        <v>0</v>
      </c>
      <c r="Q164" s="210">
        <v>2.1000000000000001E-4</v>
      </c>
      <c r="R164" s="210">
        <f t="shared" si="12"/>
        <v>3.15E-3</v>
      </c>
      <c r="S164" s="210">
        <v>0</v>
      </c>
      <c r="T164" s="211">
        <f t="shared" si="13"/>
        <v>0</v>
      </c>
      <c r="U164" s="34"/>
      <c r="V164" s="34"/>
      <c r="W164" s="34"/>
      <c r="X164" s="34"/>
      <c r="Y164" s="34"/>
      <c r="Z164" s="34"/>
      <c r="AA164" s="34"/>
      <c r="AB164" s="34"/>
      <c r="AC164" s="34"/>
      <c r="AD164" s="34"/>
      <c r="AE164" s="34"/>
      <c r="AR164" s="212" t="s">
        <v>1920</v>
      </c>
      <c r="AT164" s="212" t="s">
        <v>271</v>
      </c>
      <c r="AU164" s="212" t="s">
        <v>87</v>
      </c>
      <c r="AY164" s="17" t="s">
        <v>207</v>
      </c>
      <c r="BE164" s="213">
        <f t="shared" si="14"/>
        <v>0</v>
      </c>
      <c r="BF164" s="213">
        <f t="shared" si="15"/>
        <v>0</v>
      </c>
      <c r="BG164" s="213">
        <f t="shared" si="16"/>
        <v>0</v>
      </c>
      <c r="BH164" s="213">
        <f t="shared" si="17"/>
        <v>0</v>
      </c>
      <c r="BI164" s="213">
        <f t="shared" si="18"/>
        <v>0</v>
      </c>
      <c r="BJ164" s="17" t="s">
        <v>87</v>
      </c>
      <c r="BK164" s="213">
        <f t="shared" si="19"/>
        <v>0</v>
      </c>
      <c r="BL164" s="17" t="s">
        <v>496</v>
      </c>
      <c r="BM164" s="212" t="s">
        <v>496</v>
      </c>
    </row>
    <row r="165" spans="1:65" s="2" customFormat="1" ht="33" customHeight="1">
      <c r="A165" s="34"/>
      <c r="B165" s="35"/>
      <c r="C165" s="200" t="s">
        <v>439</v>
      </c>
      <c r="D165" s="200" t="s">
        <v>209</v>
      </c>
      <c r="E165" s="201" t="s">
        <v>2345</v>
      </c>
      <c r="F165" s="202" t="s">
        <v>2346</v>
      </c>
      <c r="G165" s="203" t="s">
        <v>325</v>
      </c>
      <c r="H165" s="204">
        <v>10</v>
      </c>
      <c r="I165" s="205"/>
      <c r="J165" s="206">
        <f t="shared" si="10"/>
        <v>0</v>
      </c>
      <c r="K165" s="207"/>
      <c r="L165" s="39"/>
      <c r="M165" s="208" t="s">
        <v>1</v>
      </c>
      <c r="N165" s="209" t="s">
        <v>40</v>
      </c>
      <c r="O165" s="75"/>
      <c r="P165" s="210">
        <f t="shared" si="11"/>
        <v>0</v>
      </c>
      <c r="Q165" s="210">
        <v>0</v>
      </c>
      <c r="R165" s="210">
        <f t="shared" si="12"/>
        <v>0</v>
      </c>
      <c r="S165" s="210">
        <v>0</v>
      </c>
      <c r="T165" s="211">
        <f t="shared" si="13"/>
        <v>0</v>
      </c>
      <c r="U165" s="34"/>
      <c r="V165" s="34"/>
      <c r="W165" s="34"/>
      <c r="X165" s="34"/>
      <c r="Y165" s="34"/>
      <c r="Z165" s="34"/>
      <c r="AA165" s="34"/>
      <c r="AB165" s="34"/>
      <c r="AC165" s="34"/>
      <c r="AD165" s="34"/>
      <c r="AE165" s="34"/>
      <c r="AR165" s="212" t="s">
        <v>496</v>
      </c>
      <c r="AT165" s="212" t="s">
        <v>209</v>
      </c>
      <c r="AU165" s="212" t="s">
        <v>87</v>
      </c>
      <c r="AY165" s="17" t="s">
        <v>207</v>
      </c>
      <c r="BE165" s="213">
        <f t="shared" si="14"/>
        <v>0</v>
      </c>
      <c r="BF165" s="213">
        <f t="shared" si="15"/>
        <v>0</v>
      </c>
      <c r="BG165" s="213">
        <f t="shared" si="16"/>
        <v>0</v>
      </c>
      <c r="BH165" s="213">
        <f t="shared" si="17"/>
        <v>0</v>
      </c>
      <c r="BI165" s="213">
        <f t="shared" si="18"/>
        <v>0</v>
      </c>
      <c r="BJ165" s="17" t="s">
        <v>87</v>
      </c>
      <c r="BK165" s="213">
        <f t="shared" si="19"/>
        <v>0</v>
      </c>
      <c r="BL165" s="17" t="s">
        <v>496</v>
      </c>
      <c r="BM165" s="212" t="s">
        <v>500</v>
      </c>
    </row>
    <row r="166" spans="1:65" s="2" customFormat="1" ht="24.15" customHeight="1">
      <c r="A166" s="34"/>
      <c r="B166" s="35"/>
      <c r="C166" s="237" t="s">
        <v>393</v>
      </c>
      <c r="D166" s="237" t="s">
        <v>271</v>
      </c>
      <c r="E166" s="238" t="s">
        <v>2424</v>
      </c>
      <c r="F166" s="239" t="s">
        <v>2425</v>
      </c>
      <c r="G166" s="240" t="s">
        <v>268</v>
      </c>
      <c r="H166" s="241">
        <v>2</v>
      </c>
      <c r="I166" s="242"/>
      <c r="J166" s="243">
        <f t="shared" si="10"/>
        <v>0</v>
      </c>
      <c r="K166" s="244"/>
      <c r="L166" s="245"/>
      <c r="M166" s="246" t="s">
        <v>1</v>
      </c>
      <c r="N166" s="247" t="s">
        <v>40</v>
      </c>
      <c r="O166" s="75"/>
      <c r="P166" s="210">
        <f t="shared" si="11"/>
        <v>0</v>
      </c>
      <c r="Q166" s="210">
        <v>1.0000000000000001E-5</v>
      </c>
      <c r="R166" s="210">
        <f t="shared" si="12"/>
        <v>2.0000000000000002E-5</v>
      </c>
      <c r="S166" s="210">
        <v>0</v>
      </c>
      <c r="T166" s="211">
        <f t="shared" si="13"/>
        <v>0</v>
      </c>
      <c r="U166" s="34"/>
      <c r="V166" s="34"/>
      <c r="W166" s="34"/>
      <c r="X166" s="34"/>
      <c r="Y166" s="34"/>
      <c r="Z166" s="34"/>
      <c r="AA166" s="34"/>
      <c r="AB166" s="34"/>
      <c r="AC166" s="34"/>
      <c r="AD166" s="34"/>
      <c r="AE166" s="34"/>
      <c r="AR166" s="212" t="s">
        <v>1920</v>
      </c>
      <c r="AT166" s="212" t="s">
        <v>271</v>
      </c>
      <c r="AU166" s="212" t="s">
        <v>87</v>
      </c>
      <c r="AY166" s="17" t="s">
        <v>207</v>
      </c>
      <c r="BE166" s="213">
        <f t="shared" si="14"/>
        <v>0</v>
      </c>
      <c r="BF166" s="213">
        <f t="shared" si="15"/>
        <v>0</v>
      </c>
      <c r="BG166" s="213">
        <f t="shared" si="16"/>
        <v>0</v>
      </c>
      <c r="BH166" s="213">
        <f t="shared" si="17"/>
        <v>0</v>
      </c>
      <c r="BI166" s="213">
        <f t="shared" si="18"/>
        <v>0</v>
      </c>
      <c r="BJ166" s="17" t="s">
        <v>87</v>
      </c>
      <c r="BK166" s="213">
        <f t="shared" si="19"/>
        <v>0</v>
      </c>
      <c r="BL166" s="17" t="s">
        <v>496</v>
      </c>
      <c r="BM166" s="212" t="s">
        <v>503</v>
      </c>
    </row>
    <row r="167" spans="1:65" s="2" customFormat="1" ht="24.15" customHeight="1">
      <c r="A167" s="34"/>
      <c r="B167" s="35"/>
      <c r="C167" s="237" t="s">
        <v>444</v>
      </c>
      <c r="D167" s="237" t="s">
        <v>271</v>
      </c>
      <c r="E167" s="238" t="s">
        <v>2426</v>
      </c>
      <c r="F167" s="239" t="s">
        <v>2427</v>
      </c>
      <c r="G167" s="240" t="s">
        <v>325</v>
      </c>
      <c r="H167" s="241">
        <v>10</v>
      </c>
      <c r="I167" s="242"/>
      <c r="J167" s="243">
        <f t="shared" si="10"/>
        <v>0</v>
      </c>
      <c r="K167" s="244"/>
      <c r="L167" s="245"/>
      <c r="M167" s="246" t="s">
        <v>1</v>
      </c>
      <c r="N167" s="247" t="s">
        <v>40</v>
      </c>
      <c r="O167" s="75"/>
      <c r="P167" s="210">
        <f t="shared" si="11"/>
        <v>0</v>
      </c>
      <c r="Q167" s="210">
        <v>5.0000000000000001E-4</v>
      </c>
      <c r="R167" s="210">
        <f t="shared" si="12"/>
        <v>5.0000000000000001E-3</v>
      </c>
      <c r="S167" s="210">
        <v>0</v>
      </c>
      <c r="T167" s="211">
        <f t="shared" si="13"/>
        <v>0</v>
      </c>
      <c r="U167" s="34"/>
      <c r="V167" s="34"/>
      <c r="W167" s="34"/>
      <c r="X167" s="34"/>
      <c r="Y167" s="34"/>
      <c r="Z167" s="34"/>
      <c r="AA167" s="34"/>
      <c r="AB167" s="34"/>
      <c r="AC167" s="34"/>
      <c r="AD167" s="34"/>
      <c r="AE167" s="34"/>
      <c r="AR167" s="212" t="s">
        <v>1920</v>
      </c>
      <c r="AT167" s="212" t="s">
        <v>271</v>
      </c>
      <c r="AU167" s="212" t="s">
        <v>87</v>
      </c>
      <c r="AY167" s="17" t="s">
        <v>207</v>
      </c>
      <c r="BE167" s="213">
        <f t="shared" si="14"/>
        <v>0</v>
      </c>
      <c r="BF167" s="213">
        <f t="shared" si="15"/>
        <v>0</v>
      </c>
      <c r="BG167" s="213">
        <f t="shared" si="16"/>
        <v>0</v>
      </c>
      <c r="BH167" s="213">
        <f t="shared" si="17"/>
        <v>0</v>
      </c>
      <c r="BI167" s="213">
        <f t="shared" si="18"/>
        <v>0</v>
      </c>
      <c r="BJ167" s="17" t="s">
        <v>87</v>
      </c>
      <c r="BK167" s="213">
        <f t="shared" si="19"/>
        <v>0</v>
      </c>
      <c r="BL167" s="17" t="s">
        <v>496</v>
      </c>
      <c r="BM167" s="212" t="s">
        <v>1214</v>
      </c>
    </row>
    <row r="168" spans="1:65" s="2" customFormat="1" ht="33" customHeight="1">
      <c r="A168" s="34"/>
      <c r="B168" s="35"/>
      <c r="C168" s="200" t="s">
        <v>397</v>
      </c>
      <c r="D168" s="200" t="s">
        <v>209</v>
      </c>
      <c r="E168" s="201" t="s">
        <v>2363</v>
      </c>
      <c r="F168" s="202" t="s">
        <v>2364</v>
      </c>
      <c r="G168" s="203" t="s">
        <v>325</v>
      </c>
      <c r="H168" s="204">
        <v>15</v>
      </c>
      <c r="I168" s="205"/>
      <c r="J168" s="206">
        <f t="shared" si="10"/>
        <v>0</v>
      </c>
      <c r="K168" s="207"/>
      <c r="L168" s="39"/>
      <c r="M168" s="208" t="s">
        <v>1</v>
      </c>
      <c r="N168" s="209" t="s">
        <v>40</v>
      </c>
      <c r="O168" s="75"/>
      <c r="P168" s="210">
        <f t="shared" si="11"/>
        <v>0</v>
      </c>
      <c r="Q168" s="210">
        <v>0</v>
      </c>
      <c r="R168" s="210">
        <f t="shared" si="12"/>
        <v>0</v>
      </c>
      <c r="S168" s="210">
        <v>0</v>
      </c>
      <c r="T168" s="211">
        <f t="shared" si="13"/>
        <v>0</v>
      </c>
      <c r="U168" s="34"/>
      <c r="V168" s="34"/>
      <c r="W168" s="34"/>
      <c r="X168" s="34"/>
      <c r="Y168" s="34"/>
      <c r="Z168" s="34"/>
      <c r="AA168" s="34"/>
      <c r="AB168" s="34"/>
      <c r="AC168" s="34"/>
      <c r="AD168" s="34"/>
      <c r="AE168" s="34"/>
      <c r="AR168" s="212" t="s">
        <v>496</v>
      </c>
      <c r="AT168" s="212" t="s">
        <v>209</v>
      </c>
      <c r="AU168" s="212" t="s">
        <v>87</v>
      </c>
      <c r="AY168" s="17" t="s">
        <v>207</v>
      </c>
      <c r="BE168" s="213">
        <f t="shared" si="14"/>
        <v>0</v>
      </c>
      <c r="BF168" s="213">
        <f t="shared" si="15"/>
        <v>0</v>
      </c>
      <c r="BG168" s="213">
        <f t="shared" si="16"/>
        <v>0</v>
      </c>
      <c r="BH168" s="213">
        <f t="shared" si="17"/>
        <v>0</v>
      </c>
      <c r="BI168" s="213">
        <f t="shared" si="18"/>
        <v>0</v>
      </c>
      <c r="BJ168" s="17" t="s">
        <v>87</v>
      </c>
      <c r="BK168" s="213">
        <f t="shared" si="19"/>
        <v>0</v>
      </c>
      <c r="BL168" s="17" t="s">
        <v>496</v>
      </c>
      <c r="BM168" s="212" t="s">
        <v>1217</v>
      </c>
    </row>
    <row r="169" spans="1:65" s="2" customFormat="1" ht="33" customHeight="1">
      <c r="A169" s="34"/>
      <c r="B169" s="35"/>
      <c r="C169" s="200" t="s">
        <v>448</v>
      </c>
      <c r="D169" s="200" t="s">
        <v>209</v>
      </c>
      <c r="E169" s="201" t="s">
        <v>2394</v>
      </c>
      <c r="F169" s="202" t="s">
        <v>2395</v>
      </c>
      <c r="G169" s="203" t="s">
        <v>243</v>
      </c>
      <c r="H169" s="204">
        <v>6</v>
      </c>
      <c r="I169" s="205"/>
      <c r="J169" s="206">
        <f t="shared" si="10"/>
        <v>0</v>
      </c>
      <c r="K169" s="207"/>
      <c r="L169" s="39"/>
      <c r="M169" s="208" t="s">
        <v>1</v>
      </c>
      <c r="N169" s="209" t="s">
        <v>40</v>
      </c>
      <c r="O169" s="75"/>
      <c r="P169" s="210">
        <f t="shared" si="11"/>
        <v>0</v>
      </c>
      <c r="Q169" s="210">
        <v>0</v>
      </c>
      <c r="R169" s="210">
        <f t="shared" si="12"/>
        <v>0</v>
      </c>
      <c r="S169" s="210">
        <v>0</v>
      </c>
      <c r="T169" s="211">
        <f t="shared" si="13"/>
        <v>0</v>
      </c>
      <c r="U169" s="34"/>
      <c r="V169" s="34"/>
      <c r="W169" s="34"/>
      <c r="X169" s="34"/>
      <c r="Y169" s="34"/>
      <c r="Z169" s="34"/>
      <c r="AA169" s="34"/>
      <c r="AB169" s="34"/>
      <c r="AC169" s="34"/>
      <c r="AD169" s="34"/>
      <c r="AE169" s="34"/>
      <c r="AR169" s="212" t="s">
        <v>496</v>
      </c>
      <c r="AT169" s="212" t="s">
        <v>209</v>
      </c>
      <c r="AU169" s="212" t="s">
        <v>87</v>
      </c>
      <c r="AY169" s="17" t="s">
        <v>207</v>
      </c>
      <c r="BE169" s="213">
        <f t="shared" si="14"/>
        <v>0</v>
      </c>
      <c r="BF169" s="213">
        <f t="shared" si="15"/>
        <v>0</v>
      </c>
      <c r="BG169" s="213">
        <f t="shared" si="16"/>
        <v>0</v>
      </c>
      <c r="BH169" s="213">
        <f t="shared" si="17"/>
        <v>0</v>
      </c>
      <c r="BI169" s="213">
        <f t="shared" si="18"/>
        <v>0</v>
      </c>
      <c r="BJ169" s="17" t="s">
        <v>87</v>
      </c>
      <c r="BK169" s="213">
        <f t="shared" si="19"/>
        <v>0</v>
      </c>
      <c r="BL169" s="17" t="s">
        <v>496</v>
      </c>
      <c r="BM169" s="212" t="s">
        <v>1220</v>
      </c>
    </row>
    <row r="170" spans="1:65" s="12" customFormat="1" ht="25.95" customHeight="1">
      <c r="B170" s="184"/>
      <c r="C170" s="185"/>
      <c r="D170" s="186" t="s">
        <v>73</v>
      </c>
      <c r="E170" s="187" t="s">
        <v>1125</v>
      </c>
      <c r="F170" s="187" t="s">
        <v>2397</v>
      </c>
      <c r="G170" s="185"/>
      <c r="H170" s="185"/>
      <c r="I170" s="188"/>
      <c r="J170" s="189">
        <f>BK170</f>
        <v>0</v>
      </c>
      <c r="K170" s="185"/>
      <c r="L170" s="190"/>
      <c r="M170" s="191"/>
      <c r="N170" s="192"/>
      <c r="O170" s="192"/>
      <c r="P170" s="193">
        <f>SUM(P171:P173)</f>
        <v>0</v>
      </c>
      <c r="Q170" s="192"/>
      <c r="R170" s="193">
        <f>SUM(R171:R173)</f>
        <v>0</v>
      </c>
      <c r="S170" s="192"/>
      <c r="T170" s="194">
        <f>SUM(T171:T173)</f>
        <v>0</v>
      </c>
      <c r="AR170" s="195" t="s">
        <v>213</v>
      </c>
      <c r="AT170" s="196" t="s">
        <v>73</v>
      </c>
      <c r="AU170" s="196" t="s">
        <v>74</v>
      </c>
      <c r="AY170" s="195" t="s">
        <v>207</v>
      </c>
      <c r="BK170" s="197">
        <f>SUM(BK171:BK173)</f>
        <v>0</v>
      </c>
    </row>
    <row r="171" spans="1:65" s="2" customFormat="1" ht="49.05" customHeight="1">
      <c r="A171" s="34"/>
      <c r="B171" s="35"/>
      <c r="C171" s="200" t="s">
        <v>400</v>
      </c>
      <c r="D171" s="200" t="s">
        <v>209</v>
      </c>
      <c r="E171" s="201" t="s">
        <v>2462</v>
      </c>
      <c r="F171" s="202" t="s">
        <v>2463</v>
      </c>
      <c r="G171" s="203" t="s">
        <v>1076</v>
      </c>
      <c r="H171" s="204">
        <v>10</v>
      </c>
      <c r="I171" s="205"/>
      <c r="J171" s="206">
        <f>ROUND(I171*H171,2)</f>
        <v>0</v>
      </c>
      <c r="K171" s="207"/>
      <c r="L171" s="39"/>
      <c r="M171" s="208" t="s">
        <v>1</v>
      </c>
      <c r="N171" s="209" t="s">
        <v>40</v>
      </c>
      <c r="O171" s="75"/>
      <c r="P171" s="210">
        <f>O171*H171</f>
        <v>0</v>
      </c>
      <c r="Q171" s="210">
        <v>0</v>
      </c>
      <c r="R171" s="210">
        <f>Q171*H171</f>
        <v>0</v>
      </c>
      <c r="S171" s="210">
        <v>0</v>
      </c>
      <c r="T171" s="211">
        <f>S171*H171</f>
        <v>0</v>
      </c>
      <c r="U171" s="34"/>
      <c r="V171" s="34"/>
      <c r="W171" s="34"/>
      <c r="X171" s="34"/>
      <c r="Y171" s="34"/>
      <c r="Z171" s="34"/>
      <c r="AA171" s="34"/>
      <c r="AB171" s="34"/>
      <c r="AC171" s="34"/>
      <c r="AD171" s="34"/>
      <c r="AE171" s="34"/>
      <c r="AR171" s="212" t="s">
        <v>2401</v>
      </c>
      <c r="AT171" s="212" t="s">
        <v>209</v>
      </c>
      <c r="AU171" s="212" t="s">
        <v>81</v>
      </c>
      <c r="AY171" s="17" t="s">
        <v>207</v>
      </c>
      <c r="BE171" s="213">
        <f>IF(N171="základná",J171,0)</f>
        <v>0</v>
      </c>
      <c r="BF171" s="213">
        <f>IF(N171="znížená",J171,0)</f>
        <v>0</v>
      </c>
      <c r="BG171" s="213">
        <f>IF(N171="zákl. prenesená",J171,0)</f>
        <v>0</v>
      </c>
      <c r="BH171" s="213">
        <f>IF(N171="zníž. prenesená",J171,0)</f>
        <v>0</v>
      </c>
      <c r="BI171" s="213">
        <f>IF(N171="nulová",J171,0)</f>
        <v>0</v>
      </c>
      <c r="BJ171" s="17" t="s">
        <v>87</v>
      </c>
      <c r="BK171" s="213">
        <f>ROUND(I171*H171,2)</f>
        <v>0</v>
      </c>
      <c r="BL171" s="17" t="s">
        <v>2401</v>
      </c>
      <c r="BM171" s="212" t="s">
        <v>1223</v>
      </c>
    </row>
    <row r="172" spans="1:65" s="2" customFormat="1" ht="37.799999999999997" customHeight="1">
      <c r="A172" s="34"/>
      <c r="B172" s="35"/>
      <c r="C172" s="200" t="s">
        <v>451</v>
      </c>
      <c r="D172" s="200" t="s">
        <v>209</v>
      </c>
      <c r="E172" s="201" t="s">
        <v>2403</v>
      </c>
      <c r="F172" s="202" t="s">
        <v>2404</v>
      </c>
      <c r="G172" s="203" t="s">
        <v>1076</v>
      </c>
      <c r="H172" s="204">
        <v>24</v>
      </c>
      <c r="I172" s="205"/>
      <c r="J172" s="206">
        <f>ROUND(I172*H172,2)</f>
        <v>0</v>
      </c>
      <c r="K172" s="207"/>
      <c r="L172" s="39"/>
      <c r="M172" s="208" t="s">
        <v>1</v>
      </c>
      <c r="N172" s="209" t="s">
        <v>40</v>
      </c>
      <c r="O172" s="75"/>
      <c r="P172" s="210">
        <f>O172*H172</f>
        <v>0</v>
      </c>
      <c r="Q172" s="210">
        <v>0</v>
      </c>
      <c r="R172" s="210">
        <f>Q172*H172</f>
        <v>0</v>
      </c>
      <c r="S172" s="210">
        <v>0</v>
      </c>
      <c r="T172" s="211">
        <f>S172*H172</f>
        <v>0</v>
      </c>
      <c r="U172" s="34"/>
      <c r="V172" s="34"/>
      <c r="W172" s="34"/>
      <c r="X172" s="34"/>
      <c r="Y172" s="34"/>
      <c r="Z172" s="34"/>
      <c r="AA172" s="34"/>
      <c r="AB172" s="34"/>
      <c r="AC172" s="34"/>
      <c r="AD172" s="34"/>
      <c r="AE172" s="34"/>
      <c r="AR172" s="212" t="s">
        <v>2401</v>
      </c>
      <c r="AT172" s="212" t="s">
        <v>209</v>
      </c>
      <c r="AU172" s="212" t="s">
        <v>81</v>
      </c>
      <c r="AY172" s="17" t="s">
        <v>207</v>
      </c>
      <c r="BE172" s="213">
        <f>IF(N172="základná",J172,0)</f>
        <v>0</v>
      </c>
      <c r="BF172" s="213">
        <f>IF(N172="znížená",J172,0)</f>
        <v>0</v>
      </c>
      <c r="BG172" s="213">
        <f>IF(N172="zákl. prenesená",J172,0)</f>
        <v>0</v>
      </c>
      <c r="BH172" s="213">
        <f>IF(N172="zníž. prenesená",J172,0)</f>
        <v>0</v>
      </c>
      <c r="BI172" s="213">
        <f>IF(N172="nulová",J172,0)</f>
        <v>0</v>
      </c>
      <c r="BJ172" s="17" t="s">
        <v>87</v>
      </c>
      <c r="BK172" s="213">
        <f>ROUND(I172*H172,2)</f>
        <v>0</v>
      </c>
      <c r="BL172" s="17" t="s">
        <v>2401</v>
      </c>
      <c r="BM172" s="212" t="s">
        <v>1226</v>
      </c>
    </row>
    <row r="173" spans="1:65" s="2" customFormat="1" ht="49.05" customHeight="1">
      <c r="A173" s="34"/>
      <c r="B173" s="35"/>
      <c r="C173" s="200" t="s">
        <v>403</v>
      </c>
      <c r="D173" s="200" t="s">
        <v>209</v>
      </c>
      <c r="E173" s="201" t="s">
        <v>2410</v>
      </c>
      <c r="F173" s="202" t="s">
        <v>2411</v>
      </c>
      <c r="G173" s="203" t="s">
        <v>1076</v>
      </c>
      <c r="H173" s="204">
        <v>24</v>
      </c>
      <c r="I173" s="205"/>
      <c r="J173" s="206">
        <f>ROUND(I173*H173,2)</f>
        <v>0</v>
      </c>
      <c r="K173" s="207"/>
      <c r="L173" s="39"/>
      <c r="M173" s="208" t="s">
        <v>1</v>
      </c>
      <c r="N173" s="209" t="s">
        <v>40</v>
      </c>
      <c r="O173" s="75"/>
      <c r="P173" s="210">
        <f>O173*H173</f>
        <v>0</v>
      </c>
      <c r="Q173" s="210">
        <v>0</v>
      </c>
      <c r="R173" s="210">
        <f>Q173*H173</f>
        <v>0</v>
      </c>
      <c r="S173" s="210">
        <v>0</v>
      </c>
      <c r="T173" s="211">
        <f>S173*H173</f>
        <v>0</v>
      </c>
      <c r="U173" s="34"/>
      <c r="V173" s="34"/>
      <c r="W173" s="34"/>
      <c r="X173" s="34"/>
      <c r="Y173" s="34"/>
      <c r="Z173" s="34"/>
      <c r="AA173" s="34"/>
      <c r="AB173" s="34"/>
      <c r="AC173" s="34"/>
      <c r="AD173" s="34"/>
      <c r="AE173" s="34"/>
      <c r="AR173" s="212" t="s">
        <v>2401</v>
      </c>
      <c r="AT173" s="212" t="s">
        <v>209</v>
      </c>
      <c r="AU173" s="212" t="s">
        <v>81</v>
      </c>
      <c r="AY173" s="17" t="s">
        <v>207</v>
      </c>
      <c r="BE173" s="213">
        <f>IF(N173="základná",J173,0)</f>
        <v>0</v>
      </c>
      <c r="BF173" s="213">
        <f>IF(N173="znížená",J173,0)</f>
        <v>0</v>
      </c>
      <c r="BG173" s="213">
        <f>IF(N173="zákl. prenesená",J173,0)</f>
        <v>0</v>
      </c>
      <c r="BH173" s="213">
        <f>IF(N173="zníž. prenesená",J173,0)</f>
        <v>0</v>
      </c>
      <c r="BI173" s="213">
        <f>IF(N173="nulová",J173,0)</f>
        <v>0</v>
      </c>
      <c r="BJ173" s="17" t="s">
        <v>87</v>
      </c>
      <c r="BK173" s="213">
        <f>ROUND(I173*H173,2)</f>
        <v>0</v>
      </c>
      <c r="BL173" s="17" t="s">
        <v>2401</v>
      </c>
      <c r="BM173" s="212" t="s">
        <v>1229</v>
      </c>
    </row>
    <row r="174" spans="1:65" s="12" customFormat="1" ht="25.95" customHeight="1">
      <c r="B174" s="184"/>
      <c r="C174" s="185"/>
      <c r="D174" s="186" t="s">
        <v>73</v>
      </c>
      <c r="E174" s="187" t="s">
        <v>2413</v>
      </c>
      <c r="F174" s="187" t="s">
        <v>2414</v>
      </c>
      <c r="G174" s="185"/>
      <c r="H174" s="185"/>
      <c r="I174" s="188"/>
      <c r="J174" s="189">
        <f>BK174</f>
        <v>0</v>
      </c>
      <c r="K174" s="185"/>
      <c r="L174" s="190"/>
      <c r="M174" s="191"/>
      <c r="N174" s="192"/>
      <c r="O174" s="192"/>
      <c r="P174" s="193">
        <f>SUM(P175:P176)</f>
        <v>0</v>
      </c>
      <c r="Q174" s="192"/>
      <c r="R174" s="193">
        <f>SUM(R175:R176)</f>
        <v>0</v>
      </c>
      <c r="S174" s="192"/>
      <c r="T174" s="194">
        <f>SUM(T175:T176)</f>
        <v>0</v>
      </c>
      <c r="AR174" s="195" t="s">
        <v>213</v>
      </c>
      <c r="AT174" s="196" t="s">
        <v>73</v>
      </c>
      <c r="AU174" s="196" t="s">
        <v>74</v>
      </c>
      <c r="AY174" s="195" t="s">
        <v>207</v>
      </c>
      <c r="BK174" s="197">
        <f>SUM(BK175:BK176)</f>
        <v>0</v>
      </c>
    </row>
    <row r="175" spans="1:65" s="2" customFormat="1" ht="16.5" customHeight="1">
      <c r="A175" s="34"/>
      <c r="B175" s="35"/>
      <c r="C175" s="200" t="s">
        <v>456</v>
      </c>
      <c r="D175" s="200" t="s">
        <v>209</v>
      </c>
      <c r="E175" s="201" t="s">
        <v>2416</v>
      </c>
      <c r="F175" s="202" t="s">
        <v>2464</v>
      </c>
      <c r="G175" s="203" t="s">
        <v>268</v>
      </c>
      <c r="H175" s="204">
        <v>1</v>
      </c>
      <c r="I175" s="205"/>
      <c r="J175" s="206">
        <f>ROUND(I175*H175,2)</f>
        <v>0</v>
      </c>
      <c r="K175" s="207"/>
      <c r="L175" s="39"/>
      <c r="M175" s="208" t="s">
        <v>1</v>
      </c>
      <c r="N175" s="209" t="s">
        <v>40</v>
      </c>
      <c r="O175" s="75"/>
      <c r="P175" s="210">
        <f>O175*H175</f>
        <v>0</v>
      </c>
      <c r="Q175" s="210">
        <v>0</v>
      </c>
      <c r="R175" s="210">
        <f>Q175*H175</f>
        <v>0</v>
      </c>
      <c r="S175" s="210">
        <v>0</v>
      </c>
      <c r="T175" s="211">
        <f>S175*H175</f>
        <v>0</v>
      </c>
      <c r="U175" s="34"/>
      <c r="V175" s="34"/>
      <c r="W175" s="34"/>
      <c r="X175" s="34"/>
      <c r="Y175" s="34"/>
      <c r="Z175" s="34"/>
      <c r="AA175" s="34"/>
      <c r="AB175" s="34"/>
      <c r="AC175" s="34"/>
      <c r="AD175" s="34"/>
      <c r="AE175" s="34"/>
      <c r="AR175" s="212" t="s">
        <v>213</v>
      </c>
      <c r="AT175" s="212" t="s">
        <v>209</v>
      </c>
      <c r="AU175" s="212" t="s">
        <v>81</v>
      </c>
      <c r="AY175" s="17" t="s">
        <v>207</v>
      </c>
      <c r="BE175" s="213">
        <f>IF(N175="základná",J175,0)</f>
        <v>0</v>
      </c>
      <c r="BF175" s="213">
        <f>IF(N175="znížená",J175,0)</f>
        <v>0</v>
      </c>
      <c r="BG175" s="213">
        <f>IF(N175="zákl. prenesená",J175,0)</f>
        <v>0</v>
      </c>
      <c r="BH175" s="213">
        <f>IF(N175="zníž. prenesená",J175,0)</f>
        <v>0</v>
      </c>
      <c r="BI175" s="213">
        <f>IF(N175="nulová",J175,0)</f>
        <v>0</v>
      </c>
      <c r="BJ175" s="17" t="s">
        <v>87</v>
      </c>
      <c r="BK175" s="213">
        <f>ROUND(I175*H175,2)</f>
        <v>0</v>
      </c>
      <c r="BL175" s="17" t="s">
        <v>213</v>
      </c>
      <c r="BM175" s="212" t="s">
        <v>1232</v>
      </c>
    </row>
    <row r="176" spans="1:65" s="2" customFormat="1" ht="16.5" customHeight="1">
      <c r="A176" s="34"/>
      <c r="B176" s="35"/>
      <c r="C176" s="200" t="s">
        <v>406</v>
      </c>
      <c r="D176" s="200" t="s">
        <v>209</v>
      </c>
      <c r="E176" s="201" t="s">
        <v>2419</v>
      </c>
      <c r="F176" s="202" t="s">
        <v>2420</v>
      </c>
      <c r="G176" s="203" t="s">
        <v>268</v>
      </c>
      <c r="H176" s="204">
        <v>5</v>
      </c>
      <c r="I176" s="205"/>
      <c r="J176" s="206">
        <f>ROUND(I176*H176,2)</f>
        <v>0</v>
      </c>
      <c r="K176" s="207"/>
      <c r="L176" s="39"/>
      <c r="M176" s="248" t="s">
        <v>1</v>
      </c>
      <c r="N176" s="249" t="s">
        <v>40</v>
      </c>
      <c r="O176" s="250"/>
      <c r="P176" s="251">
        <f>O176*H176</f>
        <v>0</v>
      </c>
      <c r="Q176" s="251">
        <v>0</v>
      </c>
      <c r="R176" s="251">
        <f>Q176*H176</f>
        <v>0</v>
      </c>
      <c r="S176" s="251">
        <v>0</v>
      </c>
      <c r="T176" s="252">
        <f>S176*H176</f>
        <v>0</v>
      </c>
      <c r="U176" s="34"/>
      <c r="V176" s="34"/>
      <c r="W176" s="34"/>
      <c r="X176" s="34"/>
      <c r="Y176" s="34"/>
      <c r="Z176" s="34"/>
      <c r="AA176" s="34"/>
      <c r="AB176" s="34"/>
      <c r="AC176" s="34"/>
      <c r="AD176" s="34"/>
      <c r="AE176" s="34"/>
      <c r="AR176" s="212" t="s">
        <v>213</v>
      </c>
      <c r="AT176" s="212" t="s">
        <v>209</v>
      </c>
      <c r="AU176" s="212" t="s">
        <v>81</v>
      </c>
      <c r="AY176" s="17" t="s">
        <v>207</v>
      </c>
      <c r="BE176" s="213">
        <f>IF(N176="základná",J176,0)</f>
        <v>0</v>
      </c>
      <c r="BF176" s="213">
        <f>IF(N176="znížená",J176,0)</f>
        <v>0</v>
      </c>
      <c r="BG176" s="213">
        <f>IF(N176="zákl. prenesená",J176,0)</f>
        <v>0</v>
      </c>
      <c r="BH176" s="213">
        <f>IF(N176="zníž. prenesená",J176,0)</f>
        <v>0</v>
      </c>
      <c r="BI176" s="213">
        <f>IF(N176="nulová",J176,0)</f>
        <v>0</v>
      </c>
      <c r="BJ176" s="17" t="s">
        <v>87</v>
      </c>
      <c r="BK176" s="213">
        <f>ROUND(I176*H176,2)</f>
        <v>0</v>
      </c>
      <c r="BL176" s="17" t="s">
        <v>213</v>
      </c>
      <c r="BM176" s="212" t="s">
        <v>1235</v>
      </c>
    </row>
    <row r="177" spans="1:31" s="2" customFormat="1" ht="6.9" customHeight="1">
      <c r="A177" s="34"/>
      <c r="B177" s="58"/>
      <c r="C177" s="59"/>
      <c r="D177" s="59"/>
      <c r="E177" s="59"/>
      <c r="F177" s="59"/>
      <c r="G177" s="59"/>
      <c r="H177" s="59"/>
      <c r="I177" s="59"/>
      <c r="J177" s="59"/>
      <c r="K177" s="59"/>
      <c r="L177" s="39"/>
      <c r="M177" s="34"/>
      <c r="O177" s="34"/>
      <c r="P177" s="34"/>
      <c r="Q177" s="34"/>
      <c r="R177" s="34"/>
      <c r="S177" s="34"/>
      <c r="T177" s="34"/>
      <c r="U177" s="34"/>
      <c r="V177" s="34"/>
      <c r="W177" s="34"/>
      <c r="X177" s="34"/>
      <c r="Y177" s="34"/>
      <c r="Z177" s="34"/>
      <c r="AA177" s="34"/>
      <c r="AB177" s="34"/>
      <c r="AC177" s="34"/>
      <c r="AD177" s="34"/>
      <c r="AE177" s="34"/>
    </row>
  </sheetData>
  <sheetProtection algorithmName="SHA-512" hashValue="awmEFtXmDczR4T74uhES6yfcrh8B6xA9fIRFXVt9bScSkn/w2VbsMeMaLR2tca37X2u6MKf0OhU2vgYhcEPJUg==" saltValue="2WZAApobspNImZutsKjopf5JHDx5XE4V2Tw1P/bHiBVqrIghz4x4jTy+bYYtc7KWioymJ5QFN3JiUpcSXNs9DA==" spinCount="100000" sheet="1" objects="1" scenarios="1" formatColumns="0" formatRows="0" autoFilter="0"/>
  <autoFilter ref="C128:K176"/>
  <mergeCells count="15">
    <mergeCell ref="E115:H115"/>
    <mergeCell ref="E119:H119"/>
    <mergeCell ref="E117:H117"/>
    <mergeCell ref="E121:H12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0"/>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163</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1873</v>
      </c>
      <c r="F9" s="268"/>
      <c r="G9" s="268"/>
      <c r="H9" s="268"/>
      <c r="L9" s="20"/>
    </row>
    <row r="10" spans="1:46" s="1" customFormat="1" ht="12" customHeight="1">
      <c r="B10" s="20"/>
      <c r="D10" s="123" t="s">
        <v>177</v>
      </c>
      <c r="L10" s="20"/>
    </row>
    <row r="11" spans="1:46" s="2" customFormat="1" ht="16.5" customHeight="1">
      <c r="A11" s="34"/>
      <c r="B11" s="39"/>
      <c r="C11" s="34"/>
      <c r="D11" s="34"/>
      <c r="E11" s="324" t="s">
        <v>2465</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16.5" customHeight="1">
      <c r="A13" s="34"/>
      <c r="B13" s="39"/>
      <c r="C13" s="34"/>
      <c r="D13" s="34"/>
      <c r="E13" s="319" t="s">
        <v>2466</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ROUND(J127,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ROUND((SUM(BE127:BE239)),  2)</f>
        <v>0</v>
      </c>
      <c r="G37" s="135"/>
      <c r="H37" s="135"/>
      <c r="I37" s="136">
        <v>0.2</v>
      </c>
      <c r="J37" s="134">
        <f>ROUND(((SUM(BE127:BE239))*I37),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ROUND((SUM(BF127:BF239)),  2)</f>
        <v>0</v>
      </c>
      <c r="G38" s="135"/>
      <c r="H38" s="135"/>
      <c r="I38" s="136">
        <v>0.2</v>
      </c>
      <c r="J38" s="134">
        <f>ROUND(((SUM(BF127:BF239))*I38),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ROUND((SUM(BG127:BG239)),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ROUND((SUM(BH127:BH239)),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ROUND((SUM(BI127:BI239)),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1873</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2465</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6.5" customHeight="1">
      <c r="A91" s="34"/>
      <c r="B91" s="35"/>
      <c r="C91" s="36"/>
      <c r="D91" s="36"/>
      <c r="E91" s="310" t="str">
        <f>E13</f>
        <v>05-2-1 - Parkovací systém</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J127</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1877</v>
      </c>
      <c r="E101" s="164"/>
      <c r="F101" s="164"/>
      <c r="G101" s="164"/>
      <c r="H101" s="164"/>
      <c r="I101" s="164"/>
      <c r="J101" s="165">
        <f>J128</f>
        <v>0</v>
      </c>
      <c r="K101" s="162"/>
      <c r="L101" s="166"/>
    </row>
    <row r="102" spans="1:47" s="10" customFormat="1" ht="19.95" customHeight="1">
      <c r="B102" s="167"/>
      <c r="C102" s="108"/>
      <c r="D102" s="168" t="s">
        <v>1878</v>
      </c>
      <c r="E102" s="169"/>
      <c r="F102" s="169"/>
      <c r="G102" s="169"/>
      <c r="H102" s="169"/>
      <c r="I102" s="169"/>
      <c r="J102" s="170">
        <f>J129</f>
        <v>0</v>
      </c>
      <c r="K102" s="108"/>
      <c r="L102" s="171"/>
    </row>
    <row r="103" spans="1:47" s="10" customFormat="1" ht="19.95" customHeight="1">
      <c r="B103" s="167"/>
      <c r="C103" s="108"/>
      <c r="D103" s="168" t="s">
        <v>2467</v>
      </c>
      <c r="E103" s="169"/>
      <c r="F103" s="169"/>
      <c r="G103" s="169"/>
      <c r="H103" s="169"/>
      <c r="I103" s="169"/>
      <c r="J103" s="170">
        <f>J140</f>
        <v>0</v>
      </c>
      <c r="K103" s="108"/>
      <c r="L103" s="171"/>
    </row>
    <row r="104" spans="1:47" s="2" customFormat="1" ht="21.75" customHeight="1">
      <c r="A104" s="34"/>
      <c r="B104" s="35"/>
      <c r="C104" s="36"/>
      <c r="D104" s="36"/>
      <c r="E104" s="36"/>
      <c r="F104" s="36"/>
      <c r="G104" s="36"/>
      <c r="H104" s="36"/>
      <c r="I104" s="36"/>
      <c r="J104" s="36"/>
      <c r="K104" s="36"/>
      <c r="L104" s="55"/>
      <c r="S104" s="34"/>
      <c r="T104" s="34"/>
      <c r="U104" s="34"/>
      <c r="V104" s="34"/>
      <c r="W104" s="34"/>
      <c r="X104" s="34"/>
      <c r="Y104" s="34"/>
      <c r="Z104" s="34"/>
      <c r="AA104" s="34"/>
      <c r="AB104" s="34"/>
      <c r="AC104" s="34"/>
      <c r="AD104" s="34"/>
      <c r="AE104" s="34"/>
    </row>
    <row r="105" spans="1:47" s="2" customFormat="1" ht="6.9" customHeight="1">
      <c r="A105" s="34"/>
      <c r="B105" s="58"/>
      <c r="C105" s="59"/>
      <c r="D105" s="59"/>
      <c r="E105" s="59"/>
      <c r="F105" s="59"/>
      <c r="G105" s="59"/>
      <c r="H105" s="59"/>
      <c r="I105" s="59"/>
      <c r="J105" s="59"/>
      <c r="K105" s="59"/>
      <c r="L105" s="55"/>
      <c r="S105" s="34"/>
      <c r="T105" s="34"/>
      <c r="U105" s="34"/>
      <c r="V105" s="34"/>
      <c r="W105" s="34"/>
      <c r="X105" s="34"/>
      <c r="Y105" s="34"/>
      <c r="Z105" s="34"/>
      <c r="AA105" s="34"/>
      <c r="AB105" s="34"/>
      <c r="AC105" s="34"/>
      <c r="AD105" s="34"/>
      <c r="AE105" s="34"/>
    </row>
    <row r="109" spans="1:47" s="2" customFormat="1" ht="6.9" customHeight="1">
      <c r="A109" s="34"/>
      <c r="B109" s="60"/>
      <c r="C109" s="61"/>
      <c r="D109" s="61"/>
      <c r="E109" s="61"/>
      <c r="F109" s="61"/>
      <c r="G109" s="61"/>
      <c r="H109" s="61"/>
      <c r="I109" s="61"/>
      <c r="J109" s="61"/>
      <c r="K109" s="61"/>
      <c r="L109" s="55"/>
      <c r="S109" s="34"/>
      <c r="T109" s="34"/>
      <c r="U109" s="34"/>
      <c r="V109" s="34"/>
      <c r="W109" s="34"/>
      <c r="X109" s="34"/>
      <c r="Y109" s="34"/>
      <c r="Z109" s="34"/>
      <c r="AA109" s="34"/>
      <c r="AB109" s="34"/>
      <c r="AC109" s="34"/>
      <c r="AD109" s="34"/>
      <c r="AE109" s="34"/>
    </row>
    <row r="110" spans="1:47" s="2" customFormat="1" ht="24.9" customHeight="1">
      <c r="A110" s="34"/>
      <c r="B110" s="35"/>
      <c r="C110" s="23" t="s">
        <v>193</v>
      </c>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6.9" customHeight="1">
      <c r="A111" s="34"/>
      <c r="B111" s="35"/>
      <c r="C111" s="36"/>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2" customHeight="1">
      <c r="A112" s="34"/>
      <c r="B112" s="35"/>
      <c r="C112" s="29" t="s">
        <v>15</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16.5" customHeight="1">
      <c r="A113" s="34"/>
      <c r="B113" s="35"/>
      <c r="C113" s="36"/>
      <c r="D113" s="36"/>
      <c r="E113" s="314" t="str">
        <f>E7</f>
        <v>Verejný cintorín - vstupná časť</v>
      </c>
      <c r="F113" s="315"/>
      <c r="G113" s="315"/>
      <c r="H113" s="315"/>
      <c r="I113" s="36"/>
      <c r="J113" s="36"/>
      <c r="K113" s="36"/>
      <c r="L113" s="55"/>
      <c r="S113" s="34"/>
      <c r="T113" s="34"/>
      <c r="U113" s="34"/>
      <c r="V113" s="34"/>
      <c r="W113" s="34"/>
      <c r="X113" s="34"/>
      <c r="Y113" s="34"/>
      <c r="Z113" s="34"/>
      <c r="AA113" s="34"/>
      <c r="AB113" s="34"/>
      <c r="AC113" s="34"/>
      <c r="AD113" s="34"/>
      <c r="AE113" s="34"/>
    </row>
    <row r="114" spans="1:63" s="1" customFormat="1" ht="12" customHeight="1">
      <c r="B114" s="21"/>
      <c r="C114" s="29" t="s">
        <v>175</v>
      </c>
      <c r="D114" s="22"/>
      <c r="E114" s="22"/>
      <c r="F114" s="22"/>
      <c r="G114" s="22"/>
      <c r="H114" s="22"/>
      <c r="I114" s="22"/>
      <c r="J114" s="22"/>
      <c r="K114" s="22"/>
      <c r="L114" s="20"/>
    </row>
    <row r="115" spans="1:63" s="1" customFormat="1" ht="16.5" customHeight="1">
      <c r="B115" s="21"/>
      <c r="C115" s="22"/>
      <c r="D115" s="22"/>
      <c r="E115" s="314" t="s">
        <v>1873</v>
      </c>
      <c r="F115" s="273"/>
      <c r="G115" s="273"/>
      <c r="H115" s="273"/>
      <c r="I115" s="22"/>
      <c r="J115" s="22"/>
      <c r="K115" s="22"/>
      <c r="L115" s="20"/>
    </row>
    <row r="116" spans="1:63" s="1" customFormat="1" ht="12" customHeight="1">
      <c r="B116" s="21"/>
      <c r="C116" s="29" t="s">
        <v>177</v>
      </c>
      <c r="D116" s="22"/>
      <c r="E116" s="22"/>
      <c r="F116" s="22"/>
      <c r="G116" s="22"/>
      <c r="H116" s="22"/>
      <c r="I116" s="22"/>
      <c r="J116" s="22"/>
      <c r="K116" s="22"/>
      <c r="L116" s="20"/>
    </row>
    <row r="117" spans="1:63" s="2" customFormat="1" ht="16.5" customHeight="1">
      <c r="A117" s="34"/>
      <c r="B117" s="35"/>
      <c r="C117" s="36"/>
      <c r="D117" s="36"/>
      <c r="E117" s="323" t="s">
        <v>2465</v>
      </c>
      <c r="F117" s="313"/>
      <c r="G117" s="313"/>
      <c r="H117" s="313"/>
      <c r="I117" s="36"/>
      <c r="J117" s="36"/>
      <c r="K117" s="36"/>
      <c r="L117" s="55"/>
      <c r="S117" s="34"/>
      <c r="T117" s="34"/>
      <c r="U117" s="34"/>
      <c r="V117" s="34"/>
      <c r="W117" s="34"/>
      <c r="X117" s="34"/>
      <c r="Y117" s="34"/>
      <c r="Z117" s="34"/>
      <c r="AA117" s="34"/>
      <c r="AB117" s="34"/>
      <c r="AC117" s="34"/>
      <c r="AD117" s="34"/>
      <c r="AE117" s="34"/>
    </row>
    <row r="118" spans="1:63" s="2" customFormat="1" ht="12" customHeight="1">
      <c r="A118" s="34"/>
      <c r="B118" s="35"/>
      <c r="C118" s="29" t="s">
        <v>345</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3" s="2" customFormat="1" ht="16.5" customHeight="1">
      <c r="A119" s="34"/>
      <c r="B119" s="35"/>
      <c r="C119" s="36"/>
      <c r="D119" s="36"/>
      <c r="E119" s="310" t="str">
        <f>E13</f>
        <v>05-2-1 - Parkovací systém</v>
      </c>
      <c r="F119" s="313"/>
      <c r="G119" s="313"/>
      <c r="H119" s="313"/>
      <c r="I119" s="36"/>
      <c r="J119" s="36"/>
      <c r="K119" s="36"/>
      <c r="L119" s="55"/>
      <c r="S119" s="34"/>
      <c r="T119" s="34"/>
      <c r="U119" s="34"/>
      <c r="V119" s="34"/>
      <c r="W119" s="34"/>
      <c r="X119" s="34"/>
      <c r="Y119" s="34"/>
      <c r="Z119" s="34"/>
      <c r="AA119" s="34"/>
      <c r="AB119" s="34"/>
      <c r="AC119" s="34"/>
      <c r="AD119" s="34"/>
      <c r="AE119" s="34"/>
    </row>
    <row r="120" spans="1:63"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3" s="2" customFormat="1" ht="12" customHeight="1">
      <c r="A121" s="34"/>
      <c r="B121" s="35"/>
      <c r="C121" s="29" t="s">
        <v>19</v>
      </c>
      <c r="D121" s="36"/>
      <c r="E121" s="36"/>
      <c r="F121" s="27" t="str">
        <f>F16</f>
        <v>Rastislavova 83, Košice</v>
      </c>
      <c r="G121" s="36"/>
      <c r="H121" s="36"/>
      <c r="I121" s="29" t="s">
        <v>21</v>
      </c>
      <c r="J121" s="70">
        <f>IF(J16="","",J16)</f>
        <v>44676</v>
      </c>
      <c r="K121" s="36"/>
      <c r="L121" s="55"/>
      <c r="S121" s="34"/>
      <c r="T121" s="34"/>
      <c r="U121" s="34"/>
      <c r="V121" s="34"/>
      <c r="W121" s="34"/>
      <c r="X121" s="34"/>
      <c r="Y121" s="34"/>
      <c r="Z121" s="34"/>
      <c r="AA121" s="34"/>
      <c r="AB121" s="34"/>
      <c r="AC121" s="34"/>
      <c r="AD121" s="34"/>
      <c r="AE121" s="34"/>
    </row>
    <row r="122" spans="1:63"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63" s="2" customFormat="1" ht="40.049999999999997" customHeight="1">
      <c r="A123" s="34"/>
      <c r="B123" s="35"/>
      <c r="C123" s="29" t="s">
        <v>22</v>
      </c>
      <c r="D123" s="36"/>
      <c r="E123" s="36"/>
      <c r="F123" s="27" t="str">
        <f>E19</f>
        <v>Mesto Košice, Tr.SNP48/A, Košice</v>
      </c>
      <c r="G123" s="36"/>
      <c r="H123" s="36"/>
      <c r="I123" s="29" t="s">
        <v>28</v>
      </c>
      <c r="J123" s="32" t="str">
        <f>E25</f>
        <v>STOA architekti s.r.o., Slovenská 28, Prešov</v>
      </c>
      <c r="K123" s="36"/>
      <c r="L123" s="55"/>
      <c r="S123" s="34"/>
      <c r="T123" s="34"/>
      <c r="U123" s="34"/>
      <c r="V123" s="34"/>
      <c r="W123" s="34"/>
      <c r="X123" s="34"/>
      <c r="Y123" s="34"/>
      <c r="Z123" s="34"/>
      <c r="AA123" s="34"/>
      <c r="AB123" s="34"/>
      <c r="AC123" s="34"/>
      <c r="AD123" s="34"/>
      <c r="AE123" s="34"/>
    </row>
    <row r="124" spans="1:63" s="2" customFormat="1" ht="15.15" customHeight="1">
      <c r="A124" s="34"/>
      <c r="B124" s="35"/>
      <c r="C124" s="29" t="s">
        <v>26</v>
      </c>
      <c r="D124" s="36"/>
      <c r="E124" s="36"/>
      <c r="F124" s="27" t="str">
        <f>IF(E22="","",E22)</f>
        <v>Vyplň údaj</v>
      </c>
      <c r="G124" s="36"/>
      <c r="H124" s="36"/>
      <c r="I124" s="29" t="s">
        <v>31</v>
      </c>
      <c r="J124" s="32" t="str">
        <f>E28</f>
        <v>ing. Ľ. Šáriczká</v>
      </c>
      <c r="K124" s="36"/>
      <c r="L124" s="55"/>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63" s="11" customFormat="1" ht="29.25" customHeight="1">
      <c r="A126" s="172"/>
      <c r="B126" s="173"/>
      <c r="C126" s="174" t="s">
        <v>194</v>
      </c>
      <c r="D126" s="175" t="s">
        <v>59</v>
      </c>
      <c r="E126" s="175" t="s">
        <v>55</v>
      </c>
      <c r="F126" s="175" t="s">
        <v>56</v>
      </c>
      <c r="G126" s="175" t="s">
        <v>195</v>
      </c>
      <c r="H126" s="175" t="s">
        <v>196</v>
      </c>
      <c r="I126" s="175" t="s">
        <v>197</v>
      </c>
      <c r="J126" s="176" t="s">
        <v>181</v>
      </c>
      <c r="K126" s="177" t="s">
        <v>198</v>
      </c>
      <c r="L126" s="178"/>
      <c r="M126" s="79" t="s">
        <v>1</v>
      </c>
      <c r="N126" s="80" t="s">
        <v>38</v>
      </c>
      <c r="O126" s="80" t="s">
        <v>199</v>
      </c>
      <c r="P126" s="80" t="s">
        <v>200</v>
      </c>
      <c r="Q126" s="80" t="s">
        <v>201</v>
      </c>
      <c r="R126" s="80" t="s">
        <v>202</v>
      </c>
      <c r="S126" s="80" t="s">
        <v>203</v>
      </c>
      <c r="T126" s="81" t="s">
        <v>204</v>
      </c>
      <c r="U126" s="172"/>
      <c r="V126" s="172"/>
      <c r="W126" s="172"/>
      <c r="X126" s="172"/>
      <c r="Y126" s="172"/>
      <c r="Z126" s="172"/>
      <c r="AA126" s="172"/>
      <c r="AB126" s="172"/>
      <c r="AC126" s="172"/>
      <c r="AD126" s="172"/>
      <c r="AE126" s="172"/>
    </row>
    <row r="127" spans="1:63" s="2" customFormat="1" ht="22.8" customHeight="1">
      <c r="A127" s="34"/>
      <c r="B127" s="35"/>
      <c r="C127" s="86" t="s">
        <v>182</v>
      </c>
      <c r="D127" s="36"/>
      <c r="E127" s="36"/>
      <c r="F127" s="36"/>
      <c r="G127" s="36"/>
      <c r="H127" s="36"/>
      <c r="I127" s="36"/>
      <c r="J127" s="179">
        <f>BK127</f>
        <v>0</v>
      </c>
      <c r="K127" s="36"/>
      <c r="L127" s="39"/>
      <c r="M127" s="82"/>
      <c r="N127" s="180"/>
      <c r="O127" s="83"/>
      <c r="P127" s="181">
        <f>P128</f>
        <v>0</v>
      </c>
      <c r="Q127" s="83"/>
      <c r="R127" s="181">
        <f>R128</f>
        <v>0</v>
      </c>
      <c r="S127" s="83"/>
      <c r="T127" s="182">
        <f>T128</f>
        <v>0</v>
      </c>
      <c r="U127" s="34"/>
      <c r="V127" s="34"/>
      <c r="W127" s="34"/>
      <c r="X127" s="34"/>
      <c r="Y127" s="34"/>
      <c r="Z127" s="34"/>
      <c r="AA127" s="34"/>
      <c r="AB127" s="34"/>
      <c r="AC127" s="34"/>
      <c r="AD127" s="34"/>
      <c r="AE127" s="34"/>
      <c r="AT127" s="17" t="s">
        <v>73</v>
      </c>
      <c r="AU127" s="17" t="s">
        <v>183</v>
      </c>
      <c r="BK127" s="183">
        <f>BK128</f>
        <v>0</v>
      </c>
    </row>
    <row r="128" spans="1:63" s="12" customFormat="1" ht="25.95" customHeight="1">
      <c r="B128" s="184"/>
      <c r="C128" s="185"/>
      <c r="D128" s="186" t="s">
        <v>73</v>
      </c>
      <c r="E128" s="187" t="s">
        <v>271</v>
      </c>
      <c r="F128" s="187" t="s">
        <v>1913</v>
      </c>
      <c r="G128" s="185"/>
      <c r="H128" s="185"/>
      <c r="I128" s="188"/>
      <c r="J128" s="189">
        <f>BK128</f>
        <v>0</v>
      </c>
      <c r="K128" s="185"/>
      <c r="L128" s="190"/>
      <c r="M128" s="191"/>
      <c r="N128" s="192"/>
      <c r="O128" s="192"/>
      <c r="P128" s="193">
        <f>P129+P140</f>
        <v>0</v>
      </c>
      <c r="Q128" s="192"/>
      <c r="R128" s="193">
        <f>R129+R140</f>
        <v>0</v>
      </c>
      <c r="S128" s="192"/>
      <c r="T128" s="194">
        <f>T129+T140</f>
        <v>0</v>
      </c>
      <c r="AR128" s="195" t="s">
        <v>94</v>
      </c>
      <c r="AT128" s="196" t="s">
        <v>73</v>
      </c>
      <c r="AU128" s="196" t="s">
        <v>74</v>
      </c>
      <c r="AY128" s="195" t="s">
        <v>207</v>
      </c>
      <c r="BK128" s="197">
        <f>BK129+BK140</f>
        <v>0</v>
      </c>
    </row>
    <row r="129" spans="1:65" s="12" customFormat="1" ht="22.8" customHeight="1">
      <c r="B129" s="184"/>
      <c r="C129" s="185"/>
      <c r="D129" s="186" t="s">
        <v>73</v>
      </c>
      <c r="E129" s="198" t="s">
        <v>1914</v>
      </c>
      <c r="F129" s="198" t="s">
        <v>1915</v>
      </c>
      <c r="G129" s="185"/>
      <c r="H129" s="185"/>
      <c r="I129" s="188"/>
      <c r="J129" s="199">
        <f>BK129</f>
        <v>0</v>
      </c>
      <c r="K129" s="185"/>
      <c r="L129" s="190"/>
      <c r="M129" s="191"/>
      <c r="N129" s="192"/>
      <c r="O129" s="192"/>
      <c r="P129" s="193">
        <f>SUM(P130:P139)</f>
        <v>0</v>
      </c>
      <c r="Q129" s="192"/>
      <c r="R129" s="193">
        <f>SUM(R130:R139)</f>
        <v>0</v>
      </c>
      <c r="S129" s="192"/>
      <c r="T129" s="194">
        <f>SUM(T130:T139)</f>
        <v>0</v>
      </c>
      <c r="AR129" s="195" t="s">
        <v>94</v>
      </c>
      <c r="AT129" s="196" t="s">
        <v>73</v>
      </c>
      <c r="AU129" s="196" t="s">
        <v>81</v>
      </c>
      <c r="AY129" s="195" t="s">
        <v>207</v>
      </c>
      <c r="BK129" s="197">
        <f>SUM(BK130:BK139)</f>
        <v>0</v>
      </c>
    </row>
    <row r="130" spans="1:65" s="2" customFormat="1" ht="24.15" customHeight="1">
      <c r="A130" s="34"/>
      <c r="B130" s="35"/>
      <c r="C130" s="200" t="s">
        <v>81</v>
      </c>
      <c r="D130" s="200" t="s">
        <v>209</v>
      </c>
      <c r="E130" s="201" t="s">
        <v>2468</v>
      </c>
      <c r="F130" s="202" t="s">
        <v>2469</v>
      </c>
      <c r="G130" s="203" t="s">
        <v>325</v>
      </c>
      <c r="H130" s="204">
        <v>110</v>
      </c>
      <c r="I130" s="205"/>
      <c r="J130" s="206">
        <f t="shared" ref="J130:J139" si="0">ROUND(I130*H130,2)</f>
        <v>0</v>
      </c>
      <c r="K130" s="207"/>
      <c r="L130" s="39"/>
      <c r="M130" s="208" t="s">
        <v>1</v>
      </c>
      <c r="N130" s="209" t="s">
        <v>40</v>
      </c>
      <c r="O130" s="75"/>
      <c r="P130" s="210">
        <f t="shared" ref="P130:P139" si="1">O130*H130</f>
        <v>0</v>
      </c>
      <c r="Q130" s="210">
        <v>0</v>
      </c>
      <c r="R130" s="210">
        <f t="shared" ref="R130:R139" si="2">Q130*H130</f>
        <v>0</v>
      </c>
      <c r="S130" s="210">
        <v>0</v>
      </c>
      <c r="T130" s="211">
        <f t="shared" ref="T130:T139" si="3">S130*H130</f>
        <v>0</v>
      </c>
      <c r="U130" s="34"/>
      <c r="V130" s="34"/>
      <c r="W130" s="34"/>
      <c r="X130" s="34"/>
      <c r="Y130" s="34"/>
      <c r="Z130" s="34"/>
      <c r="AA130" s="34"/>
      <c r="AB130" s="34"/>
      <c r="AC130" s="34"/>
      <c r="AD130" s="34"/>
      <c r="AE130" s="34"/>
      <c r="AR130" s="212" t="s">
        <v>496</v>
      </c>
      <c r="AT130" s="212" t="s">
        <v>209</v>
      </c>
      <c r="AU130" s="212" t="s">
        <v>87</v>
      </c>
      <c r="AY130" s="17" t="s">
        <v>207</v>
      </c>
      <c r="BE130" s="213">
        <f t="shared" ref="BE130:BE139" si="4">IF(N130="základná",J130,0)</f>
        <v>0</v>
      </c>
      <c r="BF130" s="213">
        <f t="shared" ref="BF130:BF139" si="5">IF(N130="znížená",J130,0)</f>
        <v>0</v>
      </c>
      <c r="BG130" s="213">
        <f t="shared" ref="BG130:BG139" si="6">IF(N130="zákl. prenesená",J130,0)</f>
        <v>0</v>
      </c>
      <c r="BH130" s="213">
        <f t="shared" ref="BH130:BH139" si="7">IF(N130="zníž. prenesená",J130,0)</f>
        <v>0</v>
      </c>
      <c r="BI130" s="213">
        <f t="shared" ref="BI130:BI139" si="8">IF(N130="nulová",J130,0)</f>
        <v>0</v>
      </c>
      <c r="BJ130" s="17" t="s">
        <v>87</v>
      </c>
      <c r="BK130" s="213">
        <f t="shared" ref="BK130:BK139" si="9">ROUND(I130*H130,2)</f>
        <v>0</v>
      </c>
      <c r="BL130" s="17" t="s">
        <v>496</v>
      </c>
      <c r="BM130" s="212" t="s">
        <v>87</v>
      </c>
    </row>
    <row r="131" spans="1:65" s="2" customFormat="1" ht="24.15" customHeight="1">
      <c r="A131" s="34"/>
      <c r="B131" s="35"/>
      <c r="C131" s="237" t="s">
        <v>87</v>
      </c>
      <c r="D131" s="237" t="s">
        <v>271</v>
      </c>
      <c r="E131" s="238" t="s">
        <v>2470</v>
      </c>
      <c r="F131" s="239" t="s">
        <v>2471</v>
      </c>
      <c r="G131" s="240" t="s">
        <v>268</v>
      </c>
      <c r="H131" s="241">
        <v>110</v>
      </c>
      <c r="I131" s="242"/>
      <c r="J131" s="243">
        <f t="shared" si="0"/>
        <v>0</v>
      </c>
      <c r="K131" s="244"/>
      <c r="L131" s="245"/>
      <c r="M131" s="246" t="s">
        <v>1</v>
      </c>
      <c r="N131" s="247" t="s">
        <v>40</v>
      </c>
      <c r="O131" s="75"/>
      <c r="P131" s="210">
        <f t="shared" si="1"/>
        <v>0</v>
      </c>
      <c r="Q131" s="210">
        <v>0</v>
      </c>
      <c r="R131" s="210">
        <f t="shared" si="2"/>
        <v>0</v>
      </c>
      <c r="S131" s="210">
        <v>0</v>
      </c>
      <c r="T131" s="211">
        <f t="shared" si="3"/>
        <v>0</v>
      </c>
      <c r="U131" s="34"/>
      <c r="V131" s="34"/>
      <c r="W131" s="34"/>
      <c r="X131" s="34"/>
      <c r="Y131" s="34"/>
      <c r="Z131" s="34"/>
      <c r="AA131" s="34"/>
      <c r="AB131" s="34"/>
      <c r="AC131" s="34"/>
      <c r="AD131" s="34"/>
      <c r="AE131" s="34"/>
      <c r="AR131" s="212" t="s">
        <v>1920</v>
      </c>
      <c r="AT131" s="212" t="s">
        <v>271</v>
      </c>
      <c r="AU131" s="212" t="s">
        <v>87</v>
      </c>
      <c r="AY131" s="17" t="s">
        <v>207</v>
      </c>
      <c r="BE131" s="213">
        <f t="shared" si="4"/>
        <v>0</v>
      </c>
      <c r="BF131" s="213">
        <f t="shared" si="5"/>
        <v>0</v>
      </c>
      <c r="BG131" s="213">
        <f t="shared" si="6"/>
        <v>0</v>
      </c>
      <c r="BH131" s="213">
        <f t="shared" si="7"/>
        <v>0</v>
      </c>
      <c r="BI131" s="213">
        <f t="shared" si="8"/>
        <v>0</v>
      </c>
      <c r="BJ131" s="17" t="s">
        <v>87</v>
      </c>
      <c r="BK131" s="213">
        <f t="shared" si="9"/>
        <v>0</v>
      </c>
      <c r="BL131" s="17" t="s">
        <v>496</v>
      </c>
      <c r="BM131" s="212" t="s">
        <v>213</v>
      </c>
    </row>
    <row r="132" spans="1:65" s="2" customFormat="1" ht="24.15" customHeight="1">
      <c r="A132" s="34"/>
      <c r="B132" s="35"/>
      <c r="C132" s="200" t="s">
        <v>94</v>
      </c>
      <c r="D132" s="200" t="s">
        <v>209</v>
      </c>
      <c r="E132" s="201" t="s">
        <v>2472</v>
      </c>
      <c r="F132" s="202" t="s">
        <v>2473</v>
      </c>
      <c r="G132" s="203" t="s">
        <v>325</v>
      </c>
      <c r="H132" s="204">
        <v>30</v>
      </c>
      <c r="I132" s="205"/>
      <c r="J132" s="206">
        <f t="shared" si="0"/>
        <v>0</v>
      </c>
      <c r="K132" s="207"/>
      <c r="L132" s="39"/>
      <c r="M132" s="208" t="s">
        <v>1</v>
      </c>
      <c r="N132" s="209"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496</v>
      </c>
      <c r="AT132" s="212" t="s">
        <v>209</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496</v>
      </c>
      <c r="BM132" s="212" t="s">
        <v>235</v>
      </c>
    </row>
    <row r="133" spans="1:65" s="2" customFormat="1" ht="16.5" customHeight="1">
      <c r="A133" s="34"/>
      <c r="B133" s="35"/>
      <c r="C133" s="237" t="s">
        <v>213</v>
      </c>
      <c r="D133" s="237" t="s">
        <v>271</v>
      </c>
      <c r="E133" s="238" t="s">
        <v>2474</v>
      </c>
      <c r="F133" s="239" t="s">
        <v>2141</v>
      </c>
      <c r="G133" s="240" t="s">
        <v>618</v>
      </c>
      <c r="H133" s="241">
        <v>30</v>
      </c>
      <c r="I133" s="242"/>
      <c r="J133" s="243">
        <f t="shared" si="0"/>
        <v>0</v>
      </c>
      <c r="K133" s="244"/>
      <c r="L133" s="245"/>
      <c r="M133" s="246" t="s">
        <v>1</v>
      </c>
      <c r="N133" s="247"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1920</v>
      </c>
      <c r="AT133" s="212" t="s">
        <v>271</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496</v>
      </c>
      <c r="BM133" s="212" t="s">
        <v>249</v>
      </c>
    </row>
    <row r="134" spans="1:65" s="2" customFormat="1" ht="24.15" customHeight="1">
      <c r="A134" s="34"/>
      <c r="B134" s="35"/>
      <c r="C134" s="200" t="s">
        <v>229</v>
      </c>
      <c r="D134" s="200" t="s">
        <v>209</v>
      </c>
      <c r="E134" s="201" t="s">
        <v>2475</v>
      </c>
      <c r="F134" s="202" t="s">
        <v>2476</v>
      </c>
      <c r="G134" s="203" t="s">
        <v>325</v>
      </c>
      <c r="H134" s="204">
        <v>20</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496</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496</v>
      </c>
      <c r="BM134" s="212" t="s">
        <v>259</v>
      </c>
    </row>
    <row r="135" spans="1:65" s="2" customFormat="1" ht="16.5" customHeight="1">
      <c r="A135" s="34"/>
      <c r="B135" s="35"/>
      <c r="C135" s="237" t="s">
        <v>235</v>
      </c>
      <c r="D135" s="237" t="s">
        <v>271</v>
      </c>
      <c r="E135" s="238" t="s">
        <v>2477</v>
      </c>
      <c r="F135" s="239" t="s">
        <v>2148</v>
      </c>
      <c r="G135" s="240" t="s">
        <v>618</v>
      </c>
      <c r="H135" s="241">
        <v>13.4</v>
      </c>
      <c r="I135" s="242"/>
      <c r="J135" s="243">
        <f t="shared" si="0"/>
        <v>0</v>
      </c>
      <c r="K135" s="244"/>
      <c r="L135" s="245"/>
      <c r="M135" s="246" t="s">
        <v>1</v>
      </c>
      <c r="N135" s="247"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1920</v>
      </c>
      <c r="AT135" s="212" t="s">
        <v>271</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496</v>
      </c>
      <c r="BM135" s="212" t="s">
        <v>270</v>
      </c>
    </row>
    <row r="136" spans="1:65" s="2" customFormat="1" ht="16.5" customHeight="1">
      <c r="A136" s="34"/>
      <c r="B136" s="35"/>
      <c r="C136" s="200" t="s">
        <v>240</v>
      </c>
      <c r="D136" s="200" t="s">
        <v>209</v>
      </c>
      <c r="E136" s="201" t="s">
        <v>2478</v>
      </c>
      <c r="F136" s="202" t="s">
        <v>2158</v>
      </c>
      <c r="G136" s="203" t="s">
        <v>268</v>
      </c>
      <c r="H136" s="204">
        <v>4</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496</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496</v>
      </c>
      <c r="BM136" s="212" t="s">
        <v>280</v>
      </c>
    </row>
    <row r="137" spans="1:65" s="2" customFormat="1" ht="16.5" customHeight="1">
      <c r="A137" s="34"/>
      <c r="B137" s="35"/>
      <c r="C137" s="237" t="s">
        <v>249</v>
      </c>
      <c r="D137" s="237" t="s">
        <v>271</v>
      </c>
      <c r="E137" s="238" t="s">
        <v>2479</v>
      </c>
      <c r="F137" s="239" t="s">
        <v>2161</v>
      </c>
      <c r="G137" s="240" t="s">
        <v>268</v>
      </c>
      <c r="H137" s="241">
        <v>4</v>
      </c>
      <c r="I137" s="242"/>
      <c r="J137" s="243">
        <f t="shared" si="0"/>
        <v>0</v>
      </c>
      <c r="K137" s="244"/>
      <c r="L137" s="245"/>
      <c r="M137" s="246" t="s">
        <v>1</v>
      </c>
      <c r="N137" s="247"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1920</v>
      </c>
      <c r="AT137" s="212" t="s">
        <v>271</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496</v>
      </c>
      <c r="BM137" s="212" t="s">
        <v>288</v>
      </c>
    </row>
    <row r="138" spans="1:65" s="2" customFormat="1" ht="24.15" customHeight="1">
      <c r="A138" s="34"/>
      <c r="B138" s="35"/>
      <c r="C138" s="200" t="s">
        <v>253</v>
      </c>
      <c r="D138" s="200" t="s">
        <v>209</v>
      </c>
      <c r="E138" s="201" t="s">
        <v>2480</v>
      </c>
      <c r="F138" s="202" t="s">
        <v>2481</v>
      </c>
      <c r="G138" s="203" t="s">
        <v>325</v>
      </c>
      <c r="H138" s="204">
        <v>20</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496</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496</v>
      </c>
      <c r="BM138" s="212" t="s">
        <v>297</v>
      </c>
    </row>
    <row r="139" spans="1:65" s="2" customFormat="1" ht="16.5" customHeight="1">
      <c r="A139" s="34"/>
      <c r="B139" s="35"/>
      <c r="C139" s="237" t="s">
        <v>259</v>
      </c>
      <c r="D139" s="237" t="s">
        <v>271</v>
      </c>
      <c r="E139" s="238" t="s">
        <v>2482</v>
      </c>
      <c r="F139" s="239" t="s">
        <v>2483</v>
      </c>
      <c r="G139" s="240" t="s">
        <v>325</v>
      </c>
      <c r="H139" s="241">
        <v>20</v>
      </c>
      <c r="I139" s="242"/>
      <c r="J139" s="243">
        <f t="shared" si="0"/>
        <v>0</v>
      </c>
      <c r="K139" s="244"/>
      <c r="L139" s="245"/>
      <c r="M139" s="246" t="s">
        <v>1</v>
      </c>
      <c r="N139" s="247"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1920</v>
      </c>
      <c r="AT139" s="212" t="s">
        <v>271</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496</v>
      </c>
      <c r="BM139" s="212" t="s">
        <v>7</v>
      </c>
    </row>
    <row r="140" spans="1:65" s="12" customFormat="1" ht="22.8" customHeight="1">
      <c r="B140" s="184"/>
      <c r="C140" s="185"/>
      <c r="D140" s="186" t="s">
        <v>73</v>
      </c>
      <c r="E140" s="198" t="s">
        <v>2484</v>
      </c>
      <c r="F140" s="198" t="s">
        <v>2485</v>
      </c>
      <c r="G140" s="185"/>
      <c r="H140" s="185"/>
      <c r="I140" s="188"/>
      <c r="J140" s="199">
        <f>BK140</f>
        <v>0</v>
      </c>
      <c r="K140" s="185"/>
      <c r="L140" s="190"/>
      <c r="M140" s="191"/>
      <c r="N140" s="192"/>
      <c r="O140" s="192"/>
      <c r="P140" s="193">
        <f>SUM(P141:P239)</f>
        <v>0</v>
      </c>
      <c r="Q140" s="192"/>
      <c r="R140" s="193">
        <f>SUM(R141:R239)</f>
        <v>0</v>
      </c>
      <c r="S140" s="192"/>
      <c r="T140" s="194">
        <f>SUM(T141:T239)</f>
        <v>0</v>
      </c>
      <c r="AR140" s="195" t="s">
        <v>94</v>
      </c>
      <c r="AT140" s="196" t="s">
        <v>73</v>
      </c>
      <c r="AU140" s="196" t="s">
        <v>81</v>
      </c>
      <c r="AY140" s="195" t="s">
        <v>207</v>
      </c>
      <c r="BK140" s="197">
        <f>SUM(BK141:BK239)</f>
        <v>0</v>
      </c>
    </row>
    <row r="141" spans="1:65" s="2" customFormat="1" ht="24.15" customHeight="1">
      <c r="A141" s="34"/>
      <c r="B141" s="35"/>
      <c r="C141" s="237" t="s">
        <v>265</v>
      </c>
      <c r="D141" s="237" t="s">
        <v>271</v>
      </c>
      <c r="E141" s="238" t="s">
        <v>2486</v>
      </c>
      <c r="F141" s="239" t="s">
        <v>2487</v>
      </c>
      <c r="G141" s="240" t="s">
        <v>268</v>
      </c>
      <c r="H141" s="241">
        <v>2</v>
      </c>
      <c r="I141" s="242"/>
      <c r="J141" s="243">
        <f t="shared" ref="J141:J172" si="10">ROUND(I141*H141,2)</f>
        <v>0</v>
      </c>
      <c r="K141" s="244"/>
      <c r="L141" s="245"/>
      <c r="M141" s="246" t="s">
        <v>1</v>
      </c>
      <c r="N141" s="247" t="s">
        <v>40</v>
      </c>
      <c r="O141" s="75"/>
      <c r="P141" s="210">
        <f t="shared" ref="P141:P172" si="11">O141*H141</f>
        <v>0</v>
      </c>
      <c r="Q141" s="210">
        <v>0</v>
      </c>
      <c r="R141" s="210">
        <f t="shared" ref="R141:R172" si="12">Q141*H141</f>
        <v>0</v>
      </c>
      <c r="S141" s="210">
        <v>0</v>
      </c>
      <c r="T141" s="211">
        <f t="shared" ref="T141:T172" si="13">S141*H141</f>
        <v>0</v>
      </c>
      <c r="U141" s="34"/>
      <c r="V141" s="34"/>
      <c r="W141" s="34"/>
      <c r="X141" s="34"/>
      <c r="Y141" s="34"/>
      <c r="Z141" s="34"/>
      <c r="AA141" s="34"/>
      <c r="AB141" s="34"/>
      <c r="AC141" s="34"/>
      <c r="AD141" s="34"/>
      <c r="AE141" s="34"/>
      <c r="AR141" s="212" t="s">
        <v>1920</v>
      </c>
      <c r="AT141" s="212" t="s">
        <v>271</v>
      </c>
      <c r="AU141" s="212" t="s">
        <v>87</v>
      </c>
      <c r="AY141" s="17" t="s">
        <v>207</v>
      </c>
      <c r="BE141" s="213">
        <f t="shared" ref="BE141:BE172" si="14">IF(N141="základná",J141,0)</f>
        <v>0</v>
      </c>
      <c r="BF141" s="213">
        <f t="shared" ref="BF141:BF172" si="15">IF(N141="znížená",J141,0)</f>
        <v>0</v>
      </c>
      <c r="BG141" s="213">
        <f t="shared" ref="BG141:BG172" si="16">IF(N141="zákl. prenesená",J141,0)</f>
        <v>0</v>
      </c>
      <c r="BH141" s="213">
        <f t="shared" ref="BH141:BH172" si="17">IF(N141="zníž. prenesená",J141,0)</f>
        <v>0</v>
      </c>
      <c r="BI141" s="213">
        <f t="shared" ref="BI141:BI172" si="18">IF(N141="nulová",J141,0)</f>
        <v>0</v>
      </c>
      <c r="BJ141" s="17" t="s">
        <v>87</v>
      </c>
      <c r="BK141" s="213">
        <f t="shared" ref="BK141:BK172" si="19">ROUND(I141*H141,2)</f>
        <v>0</v>
      </c>
      <c r="BL141" s="17" t="s">
        <v>496</v>
      </c>
      <c r="BM141" s="212" t="s">
        <v>322</v>
      </c>
    </row>
    <row r="142" spans="1:65" s="2" customFormat="1" ht="37.799999999999997" customHeight="1">
      <c r="A142" s="34"/>
      <c r="B142" s="35"/>
      <c r="C142" s="237" t="s">
        <v>270</v>
      </c>
      <c r="D142" s="237" t="s">
        <v>271</v>
      </c>
      <c r="E142" s="238" t="s">
        <v>2488</v>
      </c>
      <c r="F142" s="239" t="s">
        <v>2489</v>
      </c>
      <c r="G142" s="240" t="s">
        <v>268</v>
      </c>
      <c r="H142" s="241">
        <v>2</v>
      </c>
      <c r="I142" s="242"/>
      <c r="J142" s="243">
        <f t="shared" si="10"/>
        <v>0</v>
      </c>
      <c r="K142" s="244"/>
      <c r="L142" s="245"/>
      <c r="M142" s="246" t="s">
        <v>1</v>
      </c>
      <c r="N142" s="247" t="s">
        <v>40</v>
      </c>
      <c r="O142" s="75"/>
      <c r="P142" s="210">
        <f t="shared" si="11"/>
        <v>0</v>
      </c>
      <c r="Q142" s="210">
        <v>0</v>
      </c>
      <c r="R142" s="210">
        <f t="shared" si="12"/>
        <v>0</v>
      </c>
      <c r="S142" s="210">
        <v>0</v>
      </c>
      <c r="T142" s="211">
        <f t="shared" si="13"/>
        <v>0</v>
      </c>
      <c r="U142" s="34"/>
      <c r="V142" s="34"/>
      <c r="W142" s="34"/>
      <c r="X142" s="34"/>
      <c r="Y142" s="34"/>
      <c r="Z142" s="34"/>
      <c r="AA142" s="34"/>
      <c r="AB142" s="34"/>
      <c r="AC142" s="34"/>
      <c r="AD142" s="34"/>
      <c r="AE142" s="34"/>
      <c r="AR142" s="212" t="s">
        <v>1920</v>
      </c>
      <c r="AT142" s="212" t="s">
        <v>271</v>
      </c>
      <c r="AU142" s="212" t="s">
        <v>87</v>
      </c>
      <c r="AY142" s="17" t="s">
        <v>207</v>
      </c>
      <c r="BE142" s="213">
        <f t="shared" si="14"/>
        <v>0</v>
      </c>
      <c r="BF142" s="213">
        <f t="shared" si="15"/>
        <v>0</v>
      </c>
      <c r="BG142" s="213">
        <f t="shared" si="16"/>
        <v>0</v>
      </c>
      <c r="BH142" s="213">
        <f t="shared" si="17"/>
        <v>0</v>
      </c>
      <c r="BI142" s="213">
        <f t="shared" si="18"/>
        <v>0</v>
      </c>
      <c r="BJ142" s="17" t="s">
        <v>87</v>
      </c>
      <c r="BK142" s="213">
        <f t="shared" si="19"/>
        <v>0</v>
      </c>
      <c r="BL142" s="17" t="s">
        <v>496</v>
      </c>
      <c r="BM142" s="212" t="s">
        <v>331</v>
      </c>
    </row>
    <row r="143" spans="1:65" s="2" customFormat="1" ht="24.15" customHeight="1">
      <c r="A143" s="34"/>
      <c r="B143" s="35"/>
      <c r="C143" s="237" t="s">
        <v>275</v>
      </c>
      <c r="D143" s="237" t="s">
        <v>271</v>
      </c>
      <c r="E143" s="238" t="s">
        <v>2490</v>
      </c>
      <c r="F143" s="239" t="s">
        <v>2491</v>
      </c>
      <c r="G143" s="240" t="s">
        <v>268</v>
      </c>
      <c r="H143" s="241">
        <v>4</v>
      </c>
      <c r="I143" s="242"/>
      <c r="J143" s="243">
        <f t="shared" si="10"/>
        <v>0</v>
      </c>
      <c r="K143" s="244"/>
      <c r="L143" s="245"/>
      <c r="M143" s="246" t="s">
        <v>1</v>
      </c>
      <c r="N143" s="247" t="s">
        <v>40</v>
      </c>
      <c r="O143" s="75"/>
      <c r="P143" s="210">
        <f t="shared" si="11"/>
        <v>0</v>
      </c>
      <c r="Q143" s="210">
        <v>0</v>
      </c>
      <c r="R143" s="210">
        <f t="shared" si="12"/>
        <v>0</v>
      </c>
      <c r="S143" s="210">
        <v>0</v>
      </c>
      <c r="T143" s="211">
        <f t="shared" si="13"/>
        <v>0</v>
      </c>
      <c r="U143" s="34"/>
      <c r="V143" s="34"/>
      <c r="W143" s="34"/>
      <c r="X143" s="34"/>
      <c r="Y143" s="34"/>
      <c r="Z143" s="34"/>
      <c r="AA143" s="34"/>
      <c r="AB143" s="34"/>
      <c r="AC143" s="34"/>
      <c r="AD143" s="34"/>
      <c r="AE143" s="34"/>
      <c r="AR143" s="212" t="s">
        <v>1920</v>
      </c>
      <c r="AT143" s="212" t="s">
        <v>271</v>
      </c>
      <c r="AU143" s="212" t="s">
        <v>87</v>
      </c>
      <c r="AY143" s="17" t="s">
        <v>207</v>
      </c>
      <c r="BE143" s="213">
        <f t="shared" si="14"/>
        <v>0</v>
      </c>
      <c r="BF143" s="213">
        <f t="shared" si="15"/>
        <v>0</v>
      </c>
      <c r="BG143" s="213">
        <f t="shared" si="16"/>
        <v>0</v>
      </c>
      <c r="BH143" s="213">
        <f t="shared" si="17"/>
        <v>0</v>
      </c>
      <c r="BI143" s="213">
        <f t="shared" si="18"/>
        <v>0</v>
      </c>
      <c r="BJ143" s="17" t="s">
        <v>87</v>
      </c>
      <c r="BK143" s="213">
        <f t="shared" si="19"/>
        <v>0</v>
      </c>
      <c r="BL143" s="17" t="s">
        <v>496</v>
      </c>
      <c r="BM143" s="212" t="s">
        <v>340</v>
      </c>
    </row>
    <row r="144" spans="1:65" s="2" customFormat="1" ht="33" customHeight="1">
      <c r="A144" s="34"/>
      <c r="B144" s="35"/>
      <c r="C144" s="237" t="s">
        <v>280</v>
      </c>
      <c r="D144" s="237" t="s">
        <v>271</v>
      </c>
      <c r="E144" s="238" t="s">
        <v>2492</v>
      </c>
      <c r="F144" s="239" t="s">
        <v>2493</v>
      </c>
      <c r="G144" s="240" t="s">
        <v>268</v>
      </c>
      <c r="H144" s="241">
        <v>4</v>
      </c>
      <c r="I144" s="242"/>
      <c r="J144" s="243">
        <f t="shared" si="10"/>
        <v>0</v>
      </c>
      <c r="K144" s="244"/>
      <c r="L144" s="245"/>
      <c r="M144" s="246" t="s">
        <v>1</v>
      </c>
      <c r="N144" s="247" t="s">
        <v>40</v>
      </c>
      <c r="O144" s="75"/>
      <c r="P144" s="210">
        <f t="shared" si="11"/>
        <v>0</v>
      </c>
      <c r="Q144" s="210">
        <v>0</v>
      </c>
      <c r="R144" s="210">
        <f t="shared" si="12"/>
        <v>0</v>
      </c>
      <c r="S144" s="210">
        <v>0</v>
      </c>
      <c r="T144" s="211">
        <f t="shared" si="13"/>
        <v>0</v>
      </c>
      <c r="U144" s="34"/>
      <c r="V144" s="34"/>
      <c r="W144" s="34"/>
      <c r="X144" s="34"/>
      <c r="Y144" s="34"/>
      <c r="Z144" s="34"/>
      <c r="AA144" s="34"/>
      <c r="AB144" s="34"/>
      <c r="AC144" s="34"/>
      <c r="AD144" s="34"/>
      <c r="AE144" s="34"/>
      <c r="AR144" s="212" t="s">
        <v>1920</v>
      </c>
      <c r="AT144" s="212" t="s">
        <v>271</v>
      </c>
      <c r="AU144" s="212" t="s">
        <v>87</v>
      </c>
      <c r="AY144" s="17" t="s">
        <v>207</v>
      </c>
      <c r="BE144" s="213">
        <f t="shared" si="14"/>
        <v>0</v>
      </c>
      <c r="BF144" s="213">
        <f t="shared" si="15"/>
        <v>0</v>
      </c>
      <c r="BG144" s="213">
        <f t="shared" si="16"/>
        <v>0</v>
      </c>
      <c r="BH144" s="213">
        <f t="shared" si="17"/>
        <v>0</v>
      </c>
      <c r="BI144" s="213">
        <f t="shared" si="18"/>
        <v>0</v>
      </c>
      <c r="BJ144" s="17" t="s">
        <v>87</v>
      </c>
      <c r="BK144" s="213">
        <f t="shared" si="19"/>
        <v>0</v>
      </c>
      <c r="BL144" s="17" t="s">
        <v>496</v>
      </c>
      <c r="BM144" s="212" t="s">
        <v>385</v>
      </c>
    </row>
    <row r="145" spans="1:65" s="2" customFormat="1" ht="44.25" customHeight="1">
      <c r="A145" s="34"/>
      <c r="B145" s="35"/>
      <c r="C145" s="237" t="s">
        <v>284</v>
      </c>
      <c r="D145" s="237" t="s">
        <v>271</v>
      </c>
      <c r="E145" s="238" t="s">
        <v>2494</v>
      </c>
      <c r="F145" s="239" t="s">
        <v>2495</v>
      </c>
      <c r="G145" s="240" t="s">
        <v>268</v>
      </c>
      <c r="H145" s="241">
        <v>1</v>
      </c>
      <c r="I145" s="242"/>
      <c r="J145" s="243">
        <f t="shared" si="10"/>
        <v>0</v>
      </c>
      <c r="K145" s="244"/>
      <c r="L145" s="245"/>
      <c r="M145" s="246" t="s">
        <v>1</v>
      </c>
      <c r="N145" s="247" t="s">
        <v>40</v>
      </c>
      <c r="O145" s="75"/>
      <c r="P145" s="210">
        <f t="shared" si="11"/>
        <v>0</v>
      </c>
      <c r="Q145" s="210">
        <v>0</v>
      </c>
      <c r="R145" s="210">
        <f t="shared" si="12"/>
        <v>0</v>
      </c>
      <c r="S145" s="210">
        <v>0</v>
      </c>
      <c r="T145" s="211">
        <f t="shared" si="13"/>
        <v>0</v>
      </c>
      <c r="U145" s="34"/>
      <c r="V145" s="34"/>
      <c r="W145" s="34"/>
      <c r="X145" s="34"/>
      <c r="Y145" s="34"/>
      <c r="Z145" s="34"/>
      <c r="AA145" s="34"/>
      <c r="AB145" s="34"/>
      <c r="AC145" s="34"/>
      <c r="AD145" s="34"/>
      <c r="AE145" s="34"/>
      <c r="AR145" s="212" t="s">
        <v>1920</v>
      </c>
      <c r="AT145" s="212" t="s">
        <v>271</v>
      </c>
      <c r="AU145" s="212" t="s">
        <v>87</v>
      </c>
      <c r="AY145" s="17" t="s">
        <v>207</v>
      </c>
      <c r="BE145" s="213">
        <f t="shared" si="14"/>
        <v>0</v>
      </c>
      <c r="BF145" s="213">
        <f t="shared" si="15"/>
        <v>0</v>
      </c>
      <c r="BG145" s="213">
        <f t="shared" si="16"/>
        <v>0</v>
      </c>
      <c r="BH145" s="213">
        <f t="shared" si="17"/>
        <v>0</v>
      </c>
      <c r="BI145" s="213">
        <f t="shared" si="18"/>
        <v>0</v>
      </c>
      <c r="BJ145" s="17" t="s">
        <v>87</v>
      </c>
      <c r="BK145" s="213">
        <f t="shared" si="19"/>
        <v>0</v>
      </c>
      <c r="BL145" s="17" t="s">
        <v>496</v>
      </c>
      <c r="BM145" s="212" t="s">
        <v>388</v>
      </c>
    </row>
    <row r="146" spans="1:65" s="2" customFormat="1" ht="16.5" customHeight="1">
      <c r="A146" s="34"/>
      <c r="B146" s="35"/>
      <c r="C146" s="200" t="s">
        <v>288</v>
      </c>
      <c r="D146" s="200" t="s">
        <v>209</v>
      </c>
      <c r="E146" s="201" t="s">
        <v>2496</v>
      </c>
      <c r="F146" s="202" t="s">
        <v>2497</v>
      </c>
      <c r="G146" s="203" t="s">
        <v>268</v>
      </c>
      <c r="H146" s="204">
        <v>1</v>
      </c>
      <c r="I146" s="205"/>
      <c r="J146" s="206">
        <f t="shared" si="10"/>
        <v>0</v>
      </c>
      <c r="K146" s="207"/>
      <c r="L146" s="39"/>
      <c r="M146" s="208" t="s">
        <v>1</v>
      </c>
      <c r="N146" s="209" t="s">
        <v>40</v>
      </c>
      <c r="O146" s="75"/>
      <c r="P146" s="210">
        <f t="shared" si="11"/>
        <v>0</v>
      </c>
      <c r="Q146" s="210">
        <v>0</v>
      </c>
      <c r="R146" s="210">
        <f t="shared" si="12"/>
        <v>0</v>
      </c>
      <c r="S146" s="210">
        <v>0</v>
      </c>
      <c r="T146" s="211">
        <f t="shared" si="13"/>
        <v>0</v>
      </c>
      <c r="U146" s="34"/>
      <c r="V146" s="34"/>
      <c r="W146" s="34"/>
      <c r="X146" s="34"/>
      <c r="Y146" s="34"/>
      <c r="Z146" s="34"/>
      <c r="AA146" s="34"/>
      <c r="AB146" s="34"/>
      <c r="AC146" s="34"/>
      <c r="AD146" s="34"/>
      <c r="AE146" s="34"/>
      <c r="AR146" s="212" t="s">
        <v>496</v>
      </c>
      <c r="AT146" s="212" t="s">
        <v>209</v>
      </c>
      <c r="AU146" s="212" t="s">
        <v>87</v>
      </c>
      <c r="AY146" s="17" t="s">
        <v>207</v>
      </c>
      <c r="BE146" s="213">
        <f t="shared" si="14"/>
        <v>0</v>
      </c>
      <c r="BF146" s="213">
        <f t="shared" si="15"/>
        <v>0</v>
      </c>
      <c r="BG146" s="213">
        <f t="shared" si="16"/>
        <v>0</v>
      </c>
      <c r="BH146" s="213">
        <f t="shared" si="17"/>
        <v>0</v>
      </c>
      <c r="BI146" s="213">
        <f t="shared" si="18"/>
        <v>0</v>
      </c>
      <c r="BJ146" s="17" t="s">
        <v>87</v>
      </c>
      <c r="BK146" s="213">
        <f t="shared" si="19"/>
        <v>0</v>
      </c>
      <c r="BL146" s="17" t="s">
        <v>496</v>
      </c>
      <c r="BM146" s="212" t="s">
        <v>338</v>
      </c>
    </row>
    <row r="147" spans="1:65" s="2" customFormat="1" ht="66.75" customHeight="1">
      <c r="A147" s="34"/>
      <c r="B147" s="35"/>
      <c r="C147" s="237" t="s">
        <v>293</v>
      </c>
      <c r="D147" s="237" t="s">
        <v>271</v>
      </c>
      <c r="E147" s="238" t="s">
        <v>2498</v>
      </c>
      <c r="F147" s="239" t="s">
        <v>2499</v>
      </c>
      <c r="G147" s="240" t="s">
        <v>268</v>
      </c>
      <c r="H147" s="241">
        <v>1</v>
      </c>
      <c r="I147" s="242"/>
      <c r="J147" s="243">
        <f t="shared" si="10"/>
        <v>0</v>
      </c>
      <c r="K147" s="244"/>
      <c r="L147" s="245"/>
      <c r="M147" s="246" t="s">
        <v>1</v>
      </c>
      <c r="N147" s="247" t="s">
        <v>40</v>
      </c>
      <c r="O147" s="75"/>
      <c r="P147" s="210">
        <f t="shared" si="11"/>
        <v>0</v>
      </c>
      <c r="Q147" s="210">
        <v>0</v>
      </c>
      <c r="R147" s="210">
        <f t="shared" si="12"/>
        <v>0</v>
      </c>
      <c r="S147" s="210">
        <v>0</v>
      </c>
      <c r="T147" s="211">
        <f t="shared" si="13"/>
        <v>0</v>
      </c>
      <c r="U147" s="34"/>
      <c r="V147" s="34"/>
      <c r="W147" s="34"/>
      <c r="X147" s="34"/>
      <c r="Y147" s="34"/>
      <c r="Z147" s="34"/>
      <c r="AA147" s="34"/>
      <c r="AB147" s="34"/>
      <c r="AC147" s="34"/>
      <c r="AD147" s="34"/>
      <c r="AE147" s="34"/>
      <c r="AR147" s="212" t="s">
        <v>1920</v>
      </c>
      <c r="AT147" s="212" t="s">
        <v>271</v>
      </c>
      <c r="AU147" s="212" t="s">
        <v>87</v>
      </c>
      <c r="AY147" s="17" t="s">
        <v>207</v>
      </c>
      <c r="BE147" s="213">
        <f t="shared" si="14"/>
        <v>0</v>
      </c>
      <c r="BF147" s="213">
        <f t="shared" si="15"/>
        <v>0</v>
      </c>
      <c r="BG147" s="213">
        <f t="shared" si="16"/>
        <v>0</v>
      </c>
      <c r="BH147" s="213">
        <f t="shared" si="17"/>
        <v>0</v>
      </c>
      <c r="BI147" s="213">
        <f t="shared" si="18"/>
        <v>0</v>
      </c>
      <c r="BJ147" s="17" t="s">
        <v>87</v>
      </c>
      <c r="BK147" s="213">
        <f t="shared" si="19"/>
        <v>0</v>
      </c>
      <c r="BL147" s="17" t="s">
        <v>496</v>
      </c>
      <c r="BM147" s="212" t="s">
        <v>393</v>
      </c>
    </row>
    <row r="148" spans="1:65" s="2" customFormat="1" ht="24.15" customHeight="1">
      <c r="A148" s="34"/>
      <c r="B148" s="35"/>
      <c r="C148" s="237" t="s">
        <v>297</v>
      </c>
      <c r="D148" s="237" t="s">
        <v>271</v>
      </c>
      <c r="E148" s="238" t="s">
        <v>2500</v>
      </c>
      <c r="F148" s="239" t="s">
        <v>2501</v>
      </c>
      <c r="G148" s="240" t="s">
        <v>268</v>
      </c>
      <c r="H148" s="241">
        <v>1</v>
      </c>
      <c r="I148" s="242"/>
      <c r="J148" s="243">
        <f t="shared" si="10"/>
        <v>0</v>
      </c>
      <c r="K148" s="244"/>
      <c r="L148" s="245"/>
      <c r="M148" s="246" t="s">
        <v>1</v>
      </c>
      <c r="N148" s="247" t="s">
        <v>40</v>
      </c>
      <c r="O148" s="75"/>
      <c r="P148" s="210">
        <f t="shared" si="11"/>
        <v>0</v>
      </c>
      <c r="Q148" s="210">
        <v>0</v>
      </c>
      <c r="R148" s="210">
        <f t="shared" si="12"/>
        <v>0</v>
      </c>
      <c r="S148" s="210">
        <v>0</v>
      </c>
      <c r="T148" s="211">
        <f t="shared" si="13"/>
        <v>0</v>
      </c>
      <c r="U148" s="34"/>
      <c r="V148" s="34"/>
      <c r="W148" s="34"/>
      <c r="X148" s="34"/>
      <c r="Y148" s="34"/>
      <c r="Z148" s="34"/>
      <c r="AA148" s="34"/>
      <c r="AB148" s="34"/>
      <c r="AC148" s="34"/>
      <c r="AD148" s="34"/>
      <c r="AE148" s="34"/>
      <c r="AR148" s="212" t="s">
        <v>1920</v>
      </c>
      <c r="AT148" s="212" t="s">
        <v>271</v>
      </c>
      <c r="AU148" s="212" t="s">
        <v>87</v>
      </c>
      <c r="AY148" s="17" t="s">
        <v>207</v>
      </c>
      <c r="BE148" s="213">
        <f t="shared" si="14"/>
        <v>0</v>
      </c>
      <c r="BF148" s="213">
        <f t="shared" si="15"/>
        <v>0</v>
      </c>
      <c r="BG148" s="213">
        <f t="shared" si="16"/>
        <v>0</v>
      </c>
      <c r="BH148" s="213">
        <f t="shared" si="17"/>
        <v>0</v>
      </c>
      <c r="BI148" s="213">
        <f t="shared" si="18"/>
        <v>0</v>
      </c>
      <c r="BJ148" s="17" t="s">
        <v>87</v>
      </c>
      <c r="BK148" s="213">
        <f t="shared" si="19"/>
        <v>0</v>
      </c>
      <c r="BL148" s="17" t="s">
        <v>496</v>
      </c>
      <c r="BM148" s="212" t="s">
        <v>397</v>
      </c>
    </row>
    <row r="149" spans="1:65" s="2" customFormat="1" ht="24.15" customHeight="1">
      <c r="A149" s="34"/>
      <c r="B149" s="35"/>
      <c r="C149" s="237" t="s">
        <v>303</v>
      </c>
      <c r="D149" s="237" t="s">
        <v>271</v>
      </c>
      <c r="E149" s="238" t="s">
        <v>2502</v>
      </c>
      <c r="F149" s="239" t="s">
        <v>2503</v>
      </c>
      <c r="G149" s="240" t="s">
        <v>268</v>
      </c>
      <c r="H149" s="241">
        <v>1</v>
      </c>
      <c r="I149" s="242"/>
      <c r="J149" s="243">
        <f t="shared" si="10"/>
        <v>0</v>
      </c>
      <c r="K149" s="244"/>
      <c r="L149" s="245"/>
      <c r="M149" s="246" t="s">
        <v>1</v>
      </c>
      <c r="N149" s="247" t="s">
        <v>40</v>
      </c>
      <c r="O149" s="75"/>
      <c r="P149" s="210">
        <f t="shared" si="11"/>
        <v>0</v>
      </c>
      <c r="Q149" s="210">
        <v>0</v>
      </c>
      <c r="R149" s="210">
        <f t="shared" si="12"/>
        <v>0</v>
      </c>
      <c r="S149" s="210">
        <v>0</v>
      </c>
      <c r="T149" s="211">
        <f t="shared" si="13"/>
        <v>0</v>
      </c>
      <c r="U149" s="34"/>
      <c r="V149" s="34"/>
      <c r="W149" s="34"/>
      <c r="X149" s="34"/>
      <c r="Y149" s="34"/>
      <c r="Z149" s="34"/>
      <c r="AA149" s="34"/>
      <c r="AB149" s="34"/>
      <c r="AC149" s="34"/>
      <c r="AD149" s="34"/>
      <c r="AE149" s="34"/>
      <c r="AR149" s="212" t="s">
        <v>1920</v>
      </c>
      <c r="AT149" s="212" t="s">
        <v>271</v>
      </c>
      <c r="AU149" s="212" t="s">
        <v>87</v>
      </c>
      <c r="AY149" s="17" t="s">
        <v>207</v>
      </c>
      <c r="BE149" s="213">
        <f t="shared" si="14"/>
        <v>0</v>
      </c>
      <c r="BF149" s="213">
        <f t="shared" si="15"/>
        <v>0</v>
      </c>
      <c r="BG149" s="213">
        <f t="shared" si="16"/>
        <v>0</v>
      </c>
      <c r="BH149" s="213">
        <f t="shared" si="17"/>
        <v>0</v>
      </c>
      <c r="BI149" s="213">
        <f t="shared" si="18"/>
        <v>0</v>
      </c>
      <c r="BJ149" s="17" t="s">
        <v>87</v>
      </c>
      <c r="BK149" s="213">
        <f t="shared" si="19"/>
        <v>0</v>
      </c>
      <c r="BL149" s="17" t="s">
        <v>496</v>
      </c>
      <c r="BM149" s="212" t="s">
        <v>400</v>
      </c>
    </row>
    <row r="150" spans="1:65" s="2" customFormat="1" ht="37.799999999999997" customHeight="1">
      <c r="A150" s="34"/>
      <c r="B150" s="35"/>
      <c r="C150" s="237" t="s">
        <v>7</v>
      </c>
      <c r="D150" s="237" t="s">
        <v>271</v>
      </c>
      <c r="E150" s="238" t="s">
        <v>2504</v>
      </c>
      <c r="F150" s="239" t="s">
        <v>2505</v>
      </c>
      <c r="G150" s="240" t="s">
        <v>268</v>
      </c>
      <c r="H150" s="241">
        <v>1</v>
      </c>
      <c r="I150" s="242"/>
      <c r="J150" s="243">
        <f t="shared" si="10"/>
        <v>0</v>
      </c>
      <c r="K150" s="244"/>
      <c r="L150" s="245"/>
      <c r="M150" s="246" t="s">
        <v>1</v>
      </c>
      <c r="N150" s="247" t="s">
        <v>40</v>
      </c>
      <c r="O150" s="75"/>
      <c r="P150" s="210">
        <f t="shared" si="11"/>
        <v>0</v>
      </c>
      <c r="Q150" s="210">
        <v>0</v>
      </c>
      <c r="R150" s="210">
        <f t="shared" si="12"/>
        <v>0</v>
      </c>
      <c r="S150" s="210">
        <v>0</v>
      </c>
      <c r="T150" s="211">
        <f t="shared" si="13"/>
        <v>0</v>
      </c>
      <c r="U150" s="34"/>
      <c r="V150" s="34"/>
      <c r="W150" s="34"/>
      <c r="X150" s="34"/>
      <c r="Y150" s="34"/>
      <c r="Z150" s="34"/>
      <c r="AA150" s="34"/>
      <c r="AB150" s="34"/>
      <c r="AC150" s="34"/>
      <c r="AD150" s="34"/>
      <c r="AE150" s="34"/>
      <c r="AR150" s="212" t="s">
        <v>1920</v>
      </c>
      <c r="AT150" s="212" t="s">
        <v>271</v>
      </c>
      <c r="AU150" s="212" t="s">
        <v>87</v>
      </c>
      <c r="AY150" s="17" t="s">
        <v>207</v>
      </c>
      <c r="BE150" s="213">
        <f t="shared" si="14"/>
        <v>0</v>
      </c>
      <c r="BF150" s="213">
        <f t="shared" si="15"/>
        <v>0</v>
      </c>
      <c r="BG150" s="213">
        <f t="shared" si="16"/>
        <v>0</v>
      </c>
      <c r="BH150" s="213">
        <f t="shared" si="17"/>
        <v>0</v>
      </c>
      <c r="BI150" s="213">
        <f t="shared" si="18"/>
        <v>0</v>
      </c>
      <c r="BJ150" s="17" t="s">
        <v>87</v>
      </c>
      <c r="BK150" s="213">
        <f t="shared" si="19"/>
        <v>0</v>
      </c>
      <c r="BL150" s="17" t="s">
        <v>496</v>
      </c>
      <c r="BM150" s="212" t="s">
        <v>403</v>
      </c>
    </row>
    <row r="151" spans="1:65" s="2" customFormat="1" ht="24.15" customHeight="1">
      <c r="A151" s="34"/>
      <c r="B151" s="35"/>
      <c r="C151" s="237" t="s">
        <v>315</v>
      </c>
      <c r="D151" s="237" t="s">
        <v>271</v>
      </c>
      <c r="E151" s="238" t="s">
        <v>2506</v>
      </c>
      <c r="F151" s="239" t="s">
        <v>2507</v>
      </c>
      <c r="G151" s="240" t="s">
        <v>268</v>
      </c>
      <c r="H151" s="241">
        <v>1</v>
      </c>
      <c r="I151" s="242"/>
      <c r="J151" s="243">
        <f t="shared" si="10"/>
        <v>0</v>
      </c>
      <c r="K151" s="244"/>
      <c r="L151" s="245"/>
      <c r="M151" s="246" t="s">
        <v>1</v>
      </c>
      <c r="N151" s="247" t="s">
        <v>40</v>
      </c>
      <c r="O151" s="75"/>
      <c r="P151" s="210">
        <f t="shared" si="11"/>
        <v>0</v>
      </c>
      <c r="Q151" s="210">
        <v>0</v>
      </c>
      <c r="R151" s="210">
        <f t="shared" si="12"/>
        <v>0</v>
      </c>
      <c r="S151" s="210">
        <v>0</v>
      </c>
      <c r="T151" s="211">
        <f t="shared" si="13"/>
        <v>0</v>
      </c>
      <c r="U151" s="34"/>
      <c r="V151" s="34"/>
      <c r="W151" s="34"/>
      <c r="X151" s="34"/>
      <c r="Y151" s="34"/>
      <c r="Z151" s="34"/>
      <c r="AA151" s="34"/>
      <c r="AB151" s="34"/>
      <c r="AC151" s="34"/>
      <c r="AD151" s="34"/>
      <c r="AE151" s="34"/>
      <c r="AR151" s="212" t="s">
        <v>1920</v>
      </c>
      <c r="AT151" s="212" t="s">
        <v>271</v>
      </c>
      <c r="AU151" s="212" t="s">
        <v>87</v>
      </c>
      <c r="AY151" s="17" t="s">
        <v>207</v>
      </c>
      <c r="BE151" s="213">
        <f t="shared" si="14"/>
        <v>0</v>
      </c>
      <c r="BF151" s="213">
        <f t="shared" si="15"/>
        <v>0</v>
      </c>
      <c r="BG151" s="213">
        <f t="shared" si="16"/>
        <v>0</v>
      </c>
      <c r="BH151" s="213">
        <f t="shared" si="17"/>
        <v>0</v>
      </c>
      <c r="BI151" s="213">
        <f t="shared" si="18"/>
        <v>0</v>
      </c>
      <c r="BJ151" s="17" t="s">
        <v>87</v>
      </c>
      <c r="BK151" s="213">
        <f t="shared" si="19"/>
        <v>0</v>
      </c>
      <c r="BL151" s="17" t="s">
        <v>496</v>
      </c>
      <c r="BM151" s="212" t="s">
        <v>406</v>
      </c>
    </row>
    <row r="152" spans="1:65" s="2" customFormat="1" ht="21.75" customHeight="1">
      <c r="A152" s="34"/>
      <c r="B152" s="35"/>
      <c r="C152" s="200" t="s">
        <v>322</v>
      </c>
      <c r="D152" s="200" t="s">
        <v>209</v>
      </c>
      <c r="E152" s="201" t="s">
        <v>2508</v>
      </c>
      <c r="F152" s="202" t="s">
        <v>2509</v>
      </c>
      <c r="G152" s="203" t="s">
        <v>268</v>
      </c>
      <c r="H152" s="204">
        <v>1</v>
      </c>
      <c r="I152" s="205"/>
      <c r="J152" s="206">
        <f t="shared" si="10"/>
        <v>0</v>
      </c>
      <c r="K152" s="207"/>
      <c r="L152" s="39"/>
      <c r="M152" s="208" t="s">
        <v>1</v>
      </c>
      <c r="N152" s="209" t="s">
        <v>40</v>
      </c>
      <c r="O152" s="75"/>
      <c r="P152" s="210">
        <f t="shared" si="11"/>
        <v>0</v>
      </c>
      <c r="Q152" s="210">
        <v>0</v>
      </c>
      <c r="R152" s="210">
        <f t="shared" si="12"/>
        <v>0</v>
      </c>
      <c r="S152" s="210">
        <v>0</v>
      </c>
      <c r="T152" s="211">
        <f t="shared" si="13"/>
        <v>0</v>
      </c>
      <c r="U152" s="34"/>
      <c r="V152" s="34"/>
      <c r="W152" s="34"/>
      <c r="X152" s="34"/>
      <c r="Y152" s="34"/>
      <c r="Z152" s="34"/>
      <c r="AA152" s="34"/>
      <c r="AB152" s="34"/>
      <c r="AC152" s="34"/>
      <c r="AD152" s="34"/>
      <c r="AE152" s="34"/>
      <c r="AR152" s="212" t="s">
        <v>496</v>
      </c>
      <c r="AT152" s="212" t="s">
        <v>209</v>
      </c>
      <c r="AU152" s="212" t="s">
        <v>87</v>
      </c>
      <c r="AY152" s="17" t="s">
        <v>207</v>
      </c>
      <c r="BE152" s="213">
        <f t="shared" si="14"/>
        <v>0</v>
      </c>
      <c r="BF152" s="213">
        <f t="shared" si="15"/>
        <v>0</v>
      </c>
      <c r="BG152" s="213">
        <f t="shared" si="16"/>
        <v>0</v>
      </c>
      <c r="BH152" s="213">
        <f t="shared" si="17"/>
        <v>0</v>
      </c>
      <c r="BI152" s="213">
        <f t="shared" si="18"/>
        <v>0</v>
      </c>
      <c r="BJ152" s="17" t="s">
        <v>87</v>
      </c>
      <c r="BK152" s="213">
        <f t="shared" si="19"/>
        <v>0</v>
      </c>
      <c r="BL152" s="17" t="s">
        <v>496</v>
      </c>
      <c r="BM152" s="212" t="s">
        <v>409</v>
      </c>
    </row>
    <row r="153" spans="1:65" s="2" customFormat="1" ht="44.25" customHeight="1">
      <c r="A153" s="34"/>
      <c r="B153" s="35"/>
      <c r="C153" s="237" t="s">
        <v>327</v>
      </c>
      <c r="D153" s="237" t="s">
        <v>271</v>
      </c>
      <c r="E153" s="238" t="s">
        <v>2510</v>
      </c>
      <c r="F153" s="239" t="s">
        <v>2511</v>
      </c>
      <c r="G153" s="240" t="s">
        <v>268</v>
      </c>
      <c r="H153" s="241">
        <v>1</v>
      </c>
      <c r="I153" s="242"/>
      <c r="J153" s="243">
        <f t="shared" si="10"/>
        <v>0</v>
      </c>
      <c r="K153" s="244"/>
      <c r="L153" s="245"/>
      <c r="M153" s="246" t="s">
        <v>1</v>
      </c>
      <c r="N153" s="247" t="s">
        <v>40</v>
      </c>
      <c r="O153" s="75"/>
      <c r="P153" s="210">
        <f t="shared" si="11"/>
        <v>0</v>
      </c>
      <c r="Q153" s="210">
        <v>0</v>
      </c>
      <c r="R153" s="210">
        <f t="shared" si="12"/>
        <v>0</v>
      </c>
      <c r="S153" s="210">
        <v>0</v>
      </c>
      <c r="T153" s="211">
        <f t="shared" si="13"/>
        <v>0</v>
      </c>
      <c r="U153" s="34"/>
      <c r="V153" s="34"/>
      <c r="W153" s="34"/>
      <c r="X153" s="34"/>
      <c r="Y153" s="34"/>
      <c r="Z153" s="34"/>
      <c r="AA153" s="34"/>
      <c r="AB153" s="34"/>
      <c r="AC153" s="34"/>
      <c r="AD153" s="34"/>
      <c r="AE153" s="34"/>
      <c r="AR153" s="212" t="s">
        <v>1920</v>
      </c>
      <c r="AT153" s="212" t="s">
        <v>271</v>
      </c>
      <c r="AU153" s="212" t="s">
        <v>87</v>
      </c>
      <c r="AY153" s="17" t="s">
        <v>207</v>
      </c>
      <c r="BE153" s="213">
        <f t="shared" si="14"/>
        <v>0</v>
      </c>
      <c r="BF153" s="213">
        <f t="shared" si="15"/>
        <v>0</v>
      </c>
      <c r="BG153" s="213">
        <f t="shared" si="16"/>
        <v>0</v>
      </c>
      <c r="BH153" s="213">
        <f t="shared" si="17"/>
        <v>0</v>
      </c>
      <c r="BI153" s="213">
        <f t="shared" si="18"/>
        <v>0</v>
      </c>
      <c r="BJ153" s="17" t="s">
        <v>87</v>
      </c>
      <c r="BK153" s="213">
        <f t="shared" si="19"/>
        <v>0</v>
      </c>
      <c r="BL153" s="17" t="s">
        <v>496</v>
      </c>
      <c r="BM153" s="212" t="s">
        <v>412</v>
      </c>
    </row>
    <row r="154" spans="1:65" s="2" customFormat="1" ht="24.15" customHeight="1">
      <c r="A154" s="34"/>
      <c r="B154" s="35"/>
      <c r="C154" s="237" t="s">
        <v>331</v>
      </c>
      <c r="D154" s="237" t="s">
        <v>271</v>
      </c>
      <c r="E154" s="238" t="s">
        <v>2512</v>
      </c>
      <c r="F154" s="239" t="s">
        <v>2513</v>
      </c>
      <c r="G154" s="240" t="s">
        <v>268</v>
      </c>
      <c r="H154" s="241">
        <v>1</v>
      </c>
      <c r="I154" s="242"/>
      <c r="J154" s="243">
        <f t="shared" si="10"/>
        <v>0</v>
      </c>
      <c r="K154" s="244"/>
      <c r="L154" s="245"/>
      <c r="M154" s="246" t="s">
        <v>1</v>
      </c>
      <c r="N154" s="247" t="s">
        <v>40</v>
      </c>
      <c r="O154" s="75"/>
      <c r="P154" s="210">
        <f t="shared" si="11"/>
        <v>0</v>
      </c>
      <c r="Q154" s="210">
        <v>0</v>
      </c>
      <c r="R154" s="210">
        <f t="shared" si="12"/>
        <v>0</v>
      </c>
      <c r="S154" s="210">
        <v>0</v>
      </c>
      <c r="T154" s="211">
        <f t="shared" si="13"/>
        <v>0</v>
      </c>
      <c r="U154" s="34"/>
      <c r="V154" s="34"/>
      <c r="W154" s="34"/>
      <c r="X154" s="34"/>
      <c r="Y154" s="34"/>
      <c r="Z154" s="34"/>
      <c r="AA154" s="34"/>
      <c r="AB154" s="34"/>
      <c r="AC154" s="34"/>
      <c r="AD154" s="34"/>
      <c r="AE154" s="34"/>
      <c r="AR154" s="212" t="s">
        <v>1920</v>
      </c>
      <c r="AT154" s="212" t="s">
        <v>271</v>
      </c>
      <c r="AU154" s="212" t="s">
        <v>87</v>
      </c>
      <c r="AY154" s="17" t="s">
        <v>207</v>
      </c>
      <c r="BE154" s="213">
        <f t="shared" si="14"/>
        <v>0</v>
      </c>
      <c r="BF154" s="213">
        <f t="shared" si="15"/>
        <v>0</v>
      </c>
      <c r="BG154" s="213">
        <f t="shared" si="16"/>
        <v>0</v>
      </c>
      <c r="BH154" s="213">
        <f t="shared" si="17"/>
        <v>0</v>
      </c>
      <c r="BI154" s="213">
        <f t="shared" si="18"/>
        <v>0</v>
      </c>
      <c r="BJ154" s="17" t="s">
        <v>87</v>
      </c>
      <c r="BK154" s="213">
        <f t="shared" si="19"/>
        <v>0</v>
      </c>
      <c r="BL154" s="17" t="s">
        <v>496</v>
      </c>
      <c r="BM154" s="212" t="s">
        <v>415</v>
      </c>
    </row>
    <row r="155" spans="1:65" s="2" customFormat="1" ht="24.15" customHeight="1">
      <c r="A155" s="34"/>
      <c r="B155" s="35"/>
      <c r="C155" s="237" t="s">
        <v>335</v>
      </c>
      <c r="D155" s="237" t="s">
        <v>271</v>
      </c>
      <c r="E155" s="238" t="s">
        <v>2514</v>
      </c>
      <c r="F155" s="239" t="s">
        <v>2503</v>
      </c>
      <c r="G155" s="240" t="s">
        <v>268</v>
      </c>
      <c r="H155" s="241">
        <v>1</v>
      </c>
      <c r="I155" s="242"/>
      <c r="J155" s="243">
        <f t="shared" si="10"/>
        <v>0</v>
      </c>
      <c r="K155" s="244"/>
      <c r="L155" s="245"/>
      <c r="M155" s="246" t="s">
        <v>1</v>
      </c>
      <c r="N155" s="247" t="s">
        <v>40</v>
      </c>
      <c r="O155" s="75"/>
      <c r="P155" s="210">
        <f t="shared" si="11"/>
        <v>0</v>
      </c>
      <c r="Q155" s="210">
        <v>0</v>
      </c>
      <c r="R155" s="210">
        <f t="shared" si="12"/>
        <v>0</v>
      </c>
      <c r="S155" s="210">
        <v>0</v>
      </c>
      <c r="T155" s="211">
        <f t="shared" si="13"/>
        <v>0</v>
      </c>
      <c r="U155" s="34"/>
      <c r="V155" s="34"/>
      <c r="W155" s="34"/>
      <c r="X155" s="34"/>
      <c r="Y155" s="34"/>
      <c r="Z155" s="34"/>
      <c r="AA155" s="34"/>
      <c r="AB155" s="34"/>
      <c r="AC155" s="34"/>
      <c r="AD155" s="34"/>
      <c r="AE155" s="34"/>
      <c r="AR155" s="212" t="s">
        <v>1920</v>
      </c>
      <c r="AT155" s="212" t="s">
        <v>271</v>
      </c>
      <c r="AU155" s="212" t="s">
        <v>87</v>
      </c>
      <c r="AY155" s="17" t="s">
        <v>207</v>
      </c>
      <c r="BE155" s="213">
        <f t="shared" si="14"/>
        <v>0</v>
      </c>
      <c r="BF155" s="213">
        <f t="shared" si="15"/>
        <v>0</v>
      </c>
      <c r="BG155" s="213">
        <f t="shared" si="16"/>
        <v>0</v>
      </c>
      <c r="BH155" s="213">
        <f t="shared" si="17"/>
        <v>0</v>
      </c>
      <c r="BI155" s="213">
        <f t="shared" si="18"/>
        <v>0</v>
      </c>
      <c r="BJ155" s="17" t="s">
        <v>87</v>
      </c>
      <c r="BK155" s="213">
        <f t="shared" si="19"/>
        <v>0</v>
      </c>
      <c r="BL155" s="17" t="s">
        <v>496</v>
      </c>
      <c r="BM155" s="212" t="s">
        <v>475</v>
      </c>
    </row>
    <row r="156" spans="1:65" s="2" customFormat="1" ht="37.799999999999997" customHeight="1">
      <c r="A156" s="34"/>
      <c r="B156" s="35"/>
      <c r="C156" s="237" t="s">
        <v>340</v>
      </c>
      <c r="D156" s="237" t="s">
        <v>271</v>
      </c>
      <c r="E156" s="238" t="s">
        <v>2515</v>
      </c>
      <c r="F156" s="239" t="s">
        <v>2516</v>
      </c>
      <c r="G156" s="240" t="s">
        <v>268</v>
      </c>
      <c r="H156" s="241">
        <v>1</v>
      </c>
      <c r="I156" s="242"/>
      <c r="J156" s="243">
        <f t="shared" si="10"/>
        <v>0</v>
      </c>
      <c r="K156" s="244"/>
      <c r="L156" s="245"/>
      <c r="M156" s="246" t="s">
        <v>1</v>
      </c>
      <c r="N156" s="247" t="s">
        <v>40</v>
      </c>
      <c r="O156" s="75"/>
      <c r="P156" s="210">
        <f t="shared" si="11"/>
        <v>0</v>
      </c>
      <c r="Q156" s="210">
        <v>0</v>
      </c>
      <c r="R156" s="210">
        <f t="shared" si="12"/>
        <v>0</v>
      </c>
      <c r="S156" s="210">
        <v>0</v>
      </c>
      <c r="T156" s="211">
        <f t="shared" si="13"/>
        <v>0</v>
      </c>
      <c r="U156" s="34"/>
      <c r="V156" s="34"/>
      <c r="W156" s="34"/>
      <c r="X156" s="34"/>
      <c r="Y156" s="34"/>
      <c r="Z156" s="34"/>
      <c r="AA156" s="34"/>
      <c r="AB156" s="34"/>
      <c r="AC156" s="34"/>
      <c r="AD156" s="34"/>
      <c r="AE156" s="34"/>
      <c r="AR156" s="212" t="s">
        <v>1920</v>
      </c>
      <c r="AT156" s="212" t="s">
        <v>271</v>
      </c>
      <c r="AU156" s="212" t="s">
        <v>87</v>
      </c>
      <c r="AY156" s="17" t="s">
        <v>207</v>
      </c>
      <c r="BE156" s="213">
        <f t="shared" si="14"/>
        <v>0</v>
      </c>
      <c r="BF156" s="213">
        <f t="shared" si="15"/>
        <v>0</v>
      </c>
      <c r="BG156" s="213">
        <f t="shared" si="16"/>
        <v>0</v>
      </c>
      <c r="BH156" s="213">
        <f t="shared" si="17"/>
        <v>0</v>
      </c>
      <c r="BI156" s="213">
        <f t="shared" si="18"/>
        <v>0</v>
      </c>
      <c r="BJ156" s="17" t="s">
        <v>87</v>
      </c>
      <c r="BK156" s="213">
        <f t="shared" si="19"/>
        <v>0</v>
      </c>
      <c r="BL156" s="17" t="s">
        <v>496</v>
      </c>
      <c r="BM156" s="212" t="s">
        <v>477</v>
      </c>
    </row>
    <row r="157" spans="1:65" s="2" customFormat="1" ht="24.15" customHeight="1">
      <c r="A157" s="34"/>
      <c r="B157" s="35"/>
      <c r="C157" s="237" t="s">
        <v>423</v>
      </c>
      <c r="D157" s="237" t="s">
        <v>271</v>
      </c>
      <c r="E157" s="238" t="s">
        <v>2517</v>
      </c>
      <c r="F157" s="239" t="s">
        <v>2518</v>
      </c>
      <c r="G157" s="240" t="s">
        <v>268</v>
      </c>
      <c r="H157" s="241">
        <v>1</v>
      </c>
      <c r="I157" s="242"/>
      <c r="J157" s="243">
        <f t="shared" si="10"/>
        <v>0</v>
      </c>
      <c r="K157" s="244"/>
      <c r="L157" s="245"/>
      <c r="M157" s="246" t="s">
        <v>1</v>
      </c>
      <c r="N157" s="247" t="s">
        <v>40</v>
      </c>
      <c r="O157" s="75"/>
      <c r="P157" s="210">
        <f t="shared" si="11"/>
        <v>0</v>
      </c>
      <c r="Q157" s="210">
        <v>0</v>
      </c>
      <c r="R157" s="210">
        <f t="shared" si="12"/>
        <v>0</v>
      </c>
      <c r="S157" s="210">
        <v>0</v>
      </c>
      <c r="T157" s="211">
        <f t="shared" si="13"/>
        <v>0</v>
      </c>
      <c r="U157" s="34"/>
      <c r="V157" s="34"/>
      <c r="W157" s="34"/>
      <c r="X157" s="34"/>
      <c r="Y157" s="34"/>
      <c r="Z157" s="34"/>
      <c r="AA157" s="34"/>
      <c r="AB157" s="34"/>
      <c r="AC157" s="34"/>
      <c r="AD157" s="34"/>
      <c r="AE157" s="34"/>
      <c r="AR157" s="212" t="s">
        <v>1920</v>
      </c>
      <c r="AT157" s="212" t="s">
        <v>271</v>
      </c>
      <c r="AU157" s="212" t="s">
        <v>87</v>
      </c>
      <c r="AY157" s="17" t="s">
        <v>207</v>
      </c>
      <c r="BE157" s="213">
        <f t="shared" si="14"/>
        <v>0</v>
      </c>
      <c r="BF157" s="213">
        <f t="shared" si="15"/>
        <v>0</v>
      </c>
      <c r="BG157" s="213">
        <f t="shared" si="16"/>
        <v>0</v>
      </c>
      <c r="BH157" s="213">
        <f t="shared" si="17"/>
        <v>0</v>
      </c>
      <c r="BI157" s="213">
        <f t="shared" si="18"/>
        <v>0</v>
      </c>
      <c r="BJ157" s="17" t="s">
        <v>87</v>
      </c>
      <c r="BK157" s="213">
        <f t="shared" si="19"/>
        <v>0</v>
      </c>
      <c r="BL157" s="17" t="s">
        <v>496</v>
      </c>
      <c r="BM157" s="212" t="s">
        <v>480</v>
      </c>
    </row>
    <row r="158" spans="1:65" s="2" customFormat="1" ht="21.75" customHeight="1">
      <c r="A158" s="34"/>
      <c r="B158" s="35"/>
      <c r="C158" s="200" t="s">
        <v>385</v>
      </c>
      <c r="D158" s="200" t="s">
        <v>209</v>
      </c>
      <c r="E158" s="201" t="s">
        <v>2519</v>
      </c>
      <c r="F158" s="202" t="s">
        <v>2520</v>
      </c>
      <c r="G158" s="203" t="s">
        <v>268</v>
      </c>
      <c r="H158" s="204">
        <v>1</v>
      </c>
      <c r="I158" s="205"/>
      <c r="J158" s="206">
        <f t="shared" si="10"/>
        <v>0</v>
      </c>
      <c r="K158" s="207"/>
      <c r="L158" s="39"/>
      <c r="M158" s="208" t="s">
        <v>1</v>
      </c>
      <c r="N158" s="209" t="s">
        <v>40</v>
      </c>
      <c r="O158" s="75"/>
      <c r="P158" s="210">
        <f t="shared" si="11"/>
        <v>0</v>
      </c>
      <c r="Q158" s="210">
        <v>0</v>
      </c>
      <c r="R158" s="210">
        <f t="shared" si="12"/>
        <v>0</v>
      </c>
      <c r="S158" s="210">
        <v>0</v>
      </c>
      <c r="T158" s="211">
        <f t="shared" si="13"/>
        <v>0</v>
      </c>
      <c r="U158" s="34"/>
      <c r="V158" s="34"/>
      <c r="W158" s="34"/>
      <c r="X158" s="34"/>
      <c r="Y158" s="34"/>
      <c r="Z158" s="34"/>
      <c r="AA158" s="34"/>
      <c r="AB158" s="34"/>
      <c r="AC158" s="34"/>
      <c r="AD158" s="34"/>
      <c r="AE158" s="34"/>
      <c r="AR158" s="212" t="s">
        <v>496</v>
      </c>
      <c r="AT158" s="212" t="s">
        <v>209</v>
      </c>
      <c r="AU158" s="212" t="s">
        <v>87</v>
      </c>
      <c r="AY158" s="17" t="s">
        <v>207</v>
      </c>
      <c r="BE158" s="213">
        <f t="shared" si="14"/>
        <v>0</v>
      </c>
      <c r="BF158" s="213">
        <f t="shared" si="15"/>
        <v>0</v>
      </c>
      <c r="BG158" s="213">
        <f t="shared" si="16"/>
        <v>0</v>
      </c>
      <c r="BH158" s="213">
        <f t="shared" si="17"/>
        <v>0</v>
      </c>
      <c r="BI158" s="213">
        <f t="shared" si="18"/>
        <v>0</v>
      </c>
      <c r="BJ158" s="17" t="s">
        <v>87</v>
      </c>
      <c r="BK158" s="213">
        <f t="shared" si="19"/>
        <v>0</v>
      </c>
      <c r="BL158" s="17" t="s">
        <v>496</v>
      </c>
      <c r="BM158" s="212" t="s">
        <v>483</v>
      </c>
    </row>
    <row r="159" spans="1:65" s="2" customFormat="1" ht="55.5" customHeight="1">
      <c r="A159" s="34"/>
      <c r="B159" s="35"/>
      <c r="C159" s="237" t="s">
        <v>428</v>
      </c>
      <c r="D159" s="237" t="s">
        <v>271</v>
      </c>
      <c r="E159" s="238" t="s">
        <v>2521</v>
      </c>
      <c r="F159" s="239" t="s">
        <v>2522</v>
      </c>
      <c r="G159" s="240" t="s">
        <v>268</v>
      </c>
      <c r="H159" s="241">
        <v>1</v>
      </c>
      <c r="I159" s="242"/>
      <c r="J159" s="243">
        <f t="shared" si="10"/>
        <v>0</v>
      </c>
      <c r="K159" s="244"/>
      <c r="L159" s="245"/>
      <c r="M159" s="246" t="s">
        <v>1</v>
      </c>
      <c r="N159" s="247" t="s">
        <v>40</v>
      </c>
      <c r="O159" s="75"/>
      <c r="P159" s="210">
        <f t="shared" si="11"/>
        <v>0</v>
      </c>
      <c r="Q159" s="210">
        <v>0</v>
      </c>
      <c r="R159" s="210">
        <f t="shared" si="12"/>
        <v>0</v>
      </c>
      <c r="S159" s="210">
        <v>0</v>
      </c>
      <c r="T159" s="211">
        <f t="shared" si="13"/>
        <v>0</v>
      </c>
      <c r="U159" s="34"/>
      <c r="V159" s="34"/>
      <c r="W159" s="34"/>
      <c r="X159" s="34"/>
      <c r="Y159" s="34"/>
      <c r="Z159" s="34"/>
      <c r="AA159" s="34"/>
      <c r="AB159" s="34"/>
      <c r="AC159" s="34"/>
      <c r="AD159" s="34"/>
      <c r="AE159" s="34"/>
      <c r="AR159" s="212" t="s">
        <v>1920</v>
      </c>
      <c r="AT159" s="212" t="s">
        <v>271</v>
      </c>
      <c r="AU159" s="212" t="s">
        <v>87</v>
      </c>
      <c r="AY159" s="17" t="s">
        <v>207</v>
      </c>
      <c r="BE159" s="213">
        <f t="shared" si="14"/>
        <v>0</v>
      </c>
      <c r="BF159" s="213">
        <f t="shared" si="15"/>
        <v>0</v>
      </c>
      <c r="BG159" s="213">
        <f t="shared" si="16"/>
        <v>0</v>
      </c>
      <c r="BH159" s="213">
        <f t="shared" si="17"/>
        <v>0</v>
      </c>
      <c r="BI159" s="213">
        <f t="shared" si="18"/>
        <v>0</v>
      </c>
      <c r="BJ159" s="17" t="s">
        <v>87</v>
      </c>
      <c r="BK159" s="213">
        <f t="shared" si="19"/>
        <v>0</v>
      </c>
      <c r="BL159" s="17" t="s">
        <v>496</v>
      </c>
      <c r="BM159" s="212" t="s">
        <v>485</v>
      </c>
    </row>
    <row r="160" spans="1:65" s="2" customFormat="1" ht="37.799999999999997" customHeight="1">
      <c r="A160" s="34"/>
      <c r="B160" s="35"/>
      <c r="C160" s="237" t="s">
        <v>388</v>
      </c>
      <c r="D160" s="237" t="s">
        <v>271</v>
      </c>
      <c r="E160" s="238" t="s">
        <v>2523</v>
      </c>
      <c r="F160" s="239" t="s">
        <v>2524</v>
      </c>
      <c r="G160" s="240" t="s">
        <v>268</v>
      </c>
      <c r="H160" s="241">
        <v>1</v>
      </c>
      <c r="I160" s="242"/>
      <c r="J160" s="243">
        <f t="shared" si="10"/>
        <v>0</v>
      </c>
      <c r="K160" s="244"/>
      <c r="L160" s="245"/>
      <c r="M160" s="246" t="s">
        <v>1</v>
      </c>
      <c r="N160" s="247" t="s">
        <v>40</v>
      </c>
      <c r="O160" s="75"/>
      <c r="P160" s="210">
        <f t="shared" si="11"/>
        <v>0</v>
      </c>
      <c r="Q160" s="210">
        <v>0</v>
      </c>
      <c r="R160" s="210">
        <f t="shared" si="12"/>
        <v>0</v>
      </c>
      <c r="S160" s="210">
        <v>0</v>
      </c>
      <c r="T160" s="211">
        <f t="shared" si="13"/>
        <v>0</v>
      </c>
      <c r="U160" s="34"/>
      <c r="V160" s="34"/>
      <c r="W160" s="34"/>
      <c r="X160" s="34"/>
      <c r="Y160" s="34"/>
      <c r="Z160" s="34"/>
      <c r="AA160" s="34"/>
      <c r="AB160" s="34"/>
      <c r="AC160" s="34"/>
      <c r="AD160" s="34"/>
      <c r="AE160" s="34"/>
      <c r="AR160" s="212" t="s">
        <v>1920</v>
      </c>
      <c r="AT160" s="212" t="s">
        <v>271</v>
      </c>
      <c r="AU160" s="212" t="s">
        <v>87</v>
      </c>
      <c r="AY160" s="17" t="s">
        <v>207</v>
      </c>
      <c r="BE160" s="213">
        <f t="shared" si="14"/>
        <v>0</v>
      </c>
      <c r="BF160" s="213">
        <f t="shared" si="15"/>
        <v>0</v>
      </c>
      <c r="BG160" s="213">
        <f t="shared" si="16"/>
        <v>0</v>
      </c>
      <c r="BH160" s="213">
        <f t="shared" si="17"/>
        <v>0</v>
      </c>
      <c r="BI160" s="213">
        <f t="shared" si="18"/>
        <v>0</v>
      </c>
      <c r="BJ160" s="17" t="s">
        <v>87</v>
      </c>
      <c r="BK160" s="213">
        <f t="shared" si="19"/>
        <v>0</v>
      </c>
      <c r="BL160" s="17" t="s">
        <v>496</v>
      </c>
      <c r="BM160" s="212" t="s">
        <v>488</v>
      </c>
    </row>
    <row r="161" spans="1:65" s="2" customFormat="1" ht="33" customHeight="1">
      <c r="A161" s="34"/>
      <c r="B161" s="35"/>
      <c r="C161" s="237" t="s">
        <v>433</v>
      </c>
      <c r="D161" s="237" t="s">
        <v>271</v>
      </c>
      <c r="E161" s="238" t="s">
        <v>2525</v>
      </c>
      <c r="F161" s="239" t="s">
        <v>2526</v>
      </c>
      <c r="G161" s="240" t="s">
        <v>268</v>
      </c>
      <c r="H161" s="241">
        <v>1</v>
      </c>
      <c r="I161" s="242"/>
      <c r="J161" s="243">
        <f t="shared" si="10"/>
        <v>0</v>
      </c>
      <c r="K161" s="244"/>
      <c r="L161" s="245"/>
      <c r="M161" s="246" t="s">
        <v>1</v>
      </c>
      <c r="N161" s="247" t="s">
        <v>40</v>
      </c>
      <c r="O161" s="75"/>
      <c r="P161" s="210">
        <f t="shared" si="11"/>
        <v>0</v>
      </c>
      <c r="Q161" s="210">
        <v>0</v>
      </c>
      <c r="R161" s="210">
        <f t="shared" si="12"/>
        <v>0</v>
      </c>
      <c r="S161" s="210">
        <v>0</v>
      </c>
      <c r="T161" s="211">
        <f t="shared" si="13"/>
        <v>0</v>
      </c>
      <c r="U161" s="34"/>
      <c r="V161" s="34"/>
      <c r="W161" s="34"/>
      <c r="X161" s="34"/>
      <c r="Y161" s="34"/>
      <c r="Z161" s="34"/>
      <c r="AA161" s="34"/>
      <c r="AB161" s="34"/>
      <c r="AC161" s="34"/>
      <c r="AD161" s="34"/>
      <c r="AE161" s="34"/>
      <c r="AR161" s="212" t="s">
        <v>1920</v>
      </c>
      <c r="AT161" s="212" t="s">
        <v>271</v>
      </c>
      <c r="AU161" s="212" t="s">
        <v>87</v>
      </c>
      <c r="AY161" s="17" t="s">
        <v>207</v>
      </c>
      <c r="BE161" s="213">
        <f t="shared" si="14"/>
        <v>0</v>
      </c>
      <c r="BF161" s="213">
        <f t="shared" si="15"/>
        <v>0</v>
      </c>
      <c r="BG161" s="213">
        <f t="shared" si="16"/>
        <v>0</v>
      </c>
      <c r="BH161" s="213">
        <f t="shared" si="17"/>
        <v>0</v>
      </c>
      <c r="BI161" s="213">
        <f t="shared" si="18"/>
        <v>0</v>
      </c>
      <c r="BJ161" s="17" t="s">
        <v>87</v>
      </c>
      <c r="BK161" s="213">
        <f t="shared" si="19"/>
        <v>0</v>
      </c>
      <c r="BL161" s="17" t="s">
        <v>496</v>
      </c>
      <c r="BM161" s="212" t="s">
        <v>493</v>
      </c>
    </row>
    <row r="162" spans="1:65" s="2" customFormat="1" ht="37.799999999999997" customHeight="1">
      <c r="A162" s="34"/>
      <c r="B162" s="35"/>
      <c r="C162" s="237" t="s">
        <v>338</v>
      </c>
      <c r="D162" s="237" t="s">
        <v>271</v>
      </c>
      <c r="E162" s="238" t="s">
        <v>2527</v>
      </c>
      <c r="F162" s="239" t="s">
        <v>2528</v>
      </c>
      <c r="G162" s="240" t="s">
        <v>268</v>
      </c>
      <c r="H162" s="241">
        <v>1</v>
      </c>
      <c r="I162" s="242"/>
      <c r="J162" s="243">
        <f t="shared" si="10"/>
        <v>0</v>
      </c>
      <c r="K162" s="244"/>
      <c r="L162" s="245"/>
      <c r="M162" s="246" t="s">
        <v>1</v>
      </c>
      <c r="N162" s="247" t="s">
        <v>40</v>
      </c>
      <c r="O162" s="75"/>
      <c r="P162" s="210">
        <f t="shared" si="11"/>
        <v>0</v>
      </c>
      <c r="Q162" s="210">
        <v>0</v>
      </c>
      <c r="R162" s="210">
        <f t="shared" si="12"/>
        <v>0</v>
      </c>
      <c r="S162" s="210">
        <v>0</v>
      </c>
      <c r="T162" s="211">
        <f t="shared" si="13"/>
        <v>0</v>
      </c>
      <c r="U162" s="34"/>
      <c r="V162" s="34"/>
      <c r="W162" s="34"/>
      <c r="X162" s="34"/>
      <c r="Y162" s="34"/>
      <c r="Z162" s="34"/>
      <c r="AA162" s="34"/>
      <c r="AB162" s="34"/>
      <c r="AC162" s="34"/>
      <c r="AD162" s="34"/>
      <c r="AE162" s="34"/>
      <c r="AR162" s="212" t="s">
        <v>1920</v>
      </c>
      <c r="AT162" s="212" t="s">
        <v>271</v>
      </c>
      <c r="AU162" s="212" t="s">
        <v>87</v>
      </c>
      <c r="AY162" s="17" t="s">
        <v>207</v>
      </c>
      <c r="BE162" s="213">
        <f t="shared" si="14"/>
        <v>0</v>
      </c>
      <c r="BF162" s="213">
        <f t="shared" si="15"/>
        <v>0</v>
      </c>
      <c r="BG162" s="213">
        <f t="shared" si="16"/>
        <v>0</v>
      </c>
      <c r="BH162" s="213">
        <f t="shared" si="17"/>
        <v>0</v>
      </c>
      <c r="BI162" s="213">
        <f t="shared" si="18"/>
        <v>0</v>
      </c>
      <c r="BJ162" s="17" t="s">
        <v>87</v>
      </c>
      <c r="BK162" s="213">
        <f t="shared" si="19"/>
        <v>0</v>
      </c>
      <c r="BL162" s="17" t="s">
        <v>496</v>
      </c>
      <c r="BM162" s="212" t="s">
        <v>496</v>
      </c>
    </row>
    <row r="163" spans="1:65" s="2" customFormat="1" ht="24.15" customHeight="1">
      <c r="A163" s="34"/>
      <c r="B163" s="35"/>
      <c r="C163" s="237" t="s">
        <v>439</v>
      </c>
      <c r="D163" s="237" t="s">
        <v>271</v>
      </c>
      <c r="E163" s="238" t="s">
        <v>2529</v>
      </c>
      <c r="F163" s="239" t="s">
        <v>2530</v>
      </c>
      <c r="G163" s="240" t="s">
        <v>268</v>
      </c>
      <c r="H163" s="241">
        <v>1</v>
      </c>
      <c r="I163" s="242"/>
      <c r="J163" s="243">
        <f t="shared" si="10"/>
        <v>0</v>
      </c>
      <c r="K163" s="244"/>
      <c r="L163" s="245"/>
      <c r="M163" s="246" t="s">
        <v>1</v>
      </c>
      <c r="N163" s="247" t="s">
        <v>40</v>
      </c>
      <c r="O163" s="75"/>
      <c r="P163" s="210">
        <f t="shared" si="11"/>
        <v>0</v>
      </c>
      <c r="Q163" s="210">
        <v>0</v>
      </c>
      <c r="R163" s="210">
        <f t="shared" si="12"/>
        <v>0</v>
      </c>
      <c r="S163" s="210">
        <v>0</v>
      </c>
      <c r="T163" s="211">
        <f t="shared" si="13"/>
        <v>0</v>
      </c>
      <c r="U163" s="34"/>
      <c r="V163" s="34"/>
      <c r="W163" s="34"/>
      <c r="X163" s="34"/>
      <c r="Y163" s="34"/>
      <c r="Z163" s="34"/>
      <c r="AA163" s="34"/>
      <c r="AB163" s="34"/>
      <c r="AC163" s="34"/>
      <c r="AD163" s="34"/>
      <c r="AE163" s="34"/>
      <c r="AR163" s="212" t="s">
        <v>1920</v>
      </c>
      <c r="AT163" s="212" t="s">
        <v>271</v>
      </c>
      <c r="AU163" s="212" t="s">
        <v>87</v>
      </c>
      <c r="AY163" s="17" t="s">
        <v>207</v>
      </c>
      <c r="BE163" s="213">
        <f t="shared" si="14"/>
        <v>0</v>
      </c>
      <c r="BF163" s="213">
        <f t="shared" si="15"/>
        <v>0</v>
      </c>
      <c r="BG163" s="213">
        <f t="shared" si="16"/>
        <v>0</v>
      </c>
      <c r="BH163" s="213">
        <f t="shared" si="17"/>
        <v>0</v>
      </c>
      <c r="BI163" s="213">
        <f t="shared" si="18"/>
        <v>0</v>
      </c>
      <c r="BJ163" s="17" t="s">
        <v>87</v>
      </c>
      <c r="BK163" s="213">
        <f t="shared" si="19"/>
        <v>0</v>
      </c>
      <c r="BL163" s="17" t="s">
        <v>496</v>
      </c>
      <c r="BM163" s="212" t="s">
        <v>500</v>
      </c>
    </row>
    <row r="164" spans="1:65" s="2" customFormat="1" ht="37.799999999999997" customHeight="1">
      <c r="A164" s="34"/>
      <c r="B164" s="35"/>
      <c r="C164" s="237" t="s">
        <v>393</v>
      </c>
      <c r="D164" s="237" t="s">
        <v>271</v>
      </c>
      <c r="E164" s="238" t="s">
        <v>2531</v>
      </c>
      <c r="F164" s="239" t="s">
        <v>2532</v>
      </c>
      <c r="G164" s="240" t="s">
        <v>268</v>
      </c>
      <c r="H164" s="241">
        <v>1</v>
      </c>
      <c r="I164" s="242"/>
      <c r="J164" s="243">
        <f t="shared" si="10"/>
        <v>0</v>
      </c>
      <c r="K164" s="244"/>
      <c r="L164" s="245"/>
      <c r="M164" s="246" t="s">
        <v>1</v>
      </c>
      <c r="N164" s="247" t="s">
        <v>40</v>
      </c>
      <c r="O164" s="75"/>
      <c r="P164" s="210">
        <f t="shared" si="11"/>
        <v>0</v>
      </c>
      <c r="Q164" s="210">
        <v>0</v>
      </c>
      <c r="R164" s="210">
        <f t="shared" si="12"/>
        <v>0</v>
      </c>
      <c r="S164" s="210">
        <v>0</v>
      </c>
      <c r="T164" s="211">
        <f t="shared" si="13"/>
        <v>0</v>
      </c>
      <c r="U164" s="34"/>
      <c r="V164" s="34"/>
      <c r="W164" s="34"/>
      <c r="X164" s="34"/>
      <c r="Y164" s="34"/>
      <c r="Z164" s="34"/>
      <c r="AA164" s="34"/>
      <c r="AB164" s="34"/>
      <c r="AC164" s="34"/>
      <c r="AD164" s="34"/>
      <c r="AE164" s="34"/>
      <c r="AR164" s="212" t="s">
        <v>1920</v>
      </c>
      <c r="AT164" s="212" t="s">
        <v>271</v>
      </c>
      <c r="AU164" s="212" t="s">
        <v>87</v>
      </c>
      <c r="AY164" s="17" t="s">
        <v>207</v>
      </c>
      <c r="BE164" s="213">
        <f t="shared" si="14"/>
        <v>0</v>
      </c>
      <c r="BF164" s="213">
        <f t="shared" si="15"/>
        <v>0</v>
      </c>
      <c r="BG164" s="213">
        <f t="shared" si="16"/>
        <v>0</v>
      </c>
      <c r="BH164" s="213">
        <f t="shared" si="17"/>
        <v>0</v>
      </c>
      <c r="BI164" s="213">
        <f t="shared" si="18"/>
        <v>0</v>
      </c>
      <c r="BJ164" s="17" t="s">
        <v>87</v>
      </c>
      <c r="BK164" s="213">
        <f t="shared" si="19"/>
        <v>0</v>
      </c>
      <c r="BL164" s="17" t="s">
        <v>496</v>
      </c>
      <c r="BM164" s="212" t="s">
        <v>503</v>
      </c>
    </row>
    <row r="165" spans="1:65" s="2" customFormat="1" ht="37.799999999999997" customHeight="1">
      <c r="A165" s="34"/>
      <c r="B165" s="35"/>
      <c r="C165" s="237" t="s">
        <v>444</v>
      </c>
      <c r="D165" s="237" t="s">
        <v>271</v>
      </c>
      <c r="E165" s="238" t="s">
        <v>2533</v>
      </c>
      <c r="F165" s="239" t="s">
        <v>2534</v>
      </c>
      <c r="G165" s="240" t="s">
        <v>268</v>
      </c>
      <c r="H165" s="241">
        <v>1</v>
      </c>
      <c r="I165" s="242"/>
      <c r="J165" s="243">
        <f t="shared" si="10"/>
        <v>0</v>
      </c>
      <c r="K165" s="244"/>
      <c r="L165" s="245"/>
      <c r="M165" s="246" t="s">
        <v>1</v>
      </c>
      <c r="N165" s="247" t="s">
        <v>40</v>
      </c>
      <c r="O165" s="75"/>
      <c r="P165" s="210">
        <f t="shared" si="11"/>
        <v>0</v>
      </c>
      <c r="Q165" s="210">
        <v>0</v>
      </c>
      <c r="R165" s="210">
        <f t="shared" si="12"/>
        <v>0</v>
      </c>
      <c r="S165" s="210">
        <v>0</v>
      </c>
      <c r="T165" s="211">
        <f t="shared" si="13"/>
        <v>0</v>
      </c>
      <c r="U165" s="34"/>
      <c r="V165" s="34"/>
      <c r="W165" s="34"/>
      <c r="X165" s="34"/>
      <c r="Y165" s="34"/>
      <c r="Z165" s="34"/>
      <c r="AA165" s="34"/>
      <c r="AB165" s="34"/>
      <c r="AC165" s="34"/>
      <c r="AD165" s="34"/>
      <c r="AE165" s="34"/>
      <c r="AR165" s="212" t="s">
        <v>1920</v>
      </c>
      <c r="AT165" s="212" t="s">
        <v>271</v>
      </c>
      <c r="AU165" s="212" t="s">
        <v>87</v>
      </c>
      <c r="AY165" s="17" t="s">
        <v>207</v>
      </c>
      <c r="BE165" s="213">
        <f t="shared" si="14"/>
        <v>0</v>
      </c>
      <c r="BF165" s="213">
        <f t="shared" si="15"/>
        <v>0</v>
      </c>
      <c r="BG165" s="213">
        <f t="shared" si="16"/>
        <v>0</v>
      </c>
      <c r="BH165" s="213">
        <f t="shared" si="17"/>
        <v>0</v>
      </c>
      <c r="BI165" s="213">
        <f t="shared" si="18"/>
        <v>0</v>
      </c>
      <c r="BJ165" s="17" t="s">
        <v>87</v>
      </c>
      <c r="BK165" s="213">
        <f t="shared" si="19"/>
        <v>0</v>
      </c>
      <c r="BL165" s="17" t="s">
        <v>496</v>
      </c>
      <c r="BM165" s="212" t="s">
        <v>1214</v>
      </c>
    </row>
    <row r="166" spans="1:65" s="2" customFormat="1" ht="62.7" customHeight="1">
      <c r="A166" s="34"/>
      <c r="B166" s="35"/>
      <c r="C166" s="237" t="s">
        <v>397</v>
      </c>
      <c r="D166" s="237" t="s">
        <v>271</v>
      </c>
      <c r="E166" s="238" t="s">
        <v>2535</v>
      </c>
      <c r="F166" s="239" t="s">
        <v>2536</v>
      </c>
      <c r="G166" s="240" t="s">
        <v>268</v>
      </c>
      <c r="H166" s="241">
        <v>1</v>
      </c>
      <c r="I166" s="242"/>
      <c r="J166" s="243">
        <f t="shared" si="10"/>
        <v>0</v>
      </c>
      <c r="K166" s="244"/>
      <c r="L166" s="245"/>
      <c r="M166" s="246" t="s">
        <v>1</v>
      </c>
      <c r="N166" s="247" t="s">
        <v>40</v>
      </c>
      <c r="O166" s="75"/>
      <c r="P166" s="210">
        <f t="shared" si="11"/>
        <v>0</v>
      </c>
      <c r="Q166" s="210">
        <v>0</v>
      </c>
      <c r="R166" s="210">
        <f t="shared" si="12"/>
        <v>0</v>
      </c>
      <c r="S166" s="210">
        <v>0</v>
      </c>
      <c r="T166" s="211">
        <f t="shared" si="13"/>
        <v>0</v>
      </c>
      <c r="U166" s="34"/>
      <c r="V166" s="34"/>
      <c r="W166" s="34"/>
      <c r="X166" s="34"/>
      <c r="Y166" s="34"/>
      <c r="Z166" s="34"/>
      <c r="AA166" s="34"/>
      <c r="AB166" s="34"/>
      <c r="AC166" s="34"/>
      <c r="AD166" s="34"/>
      <c r="AE166" s="34"/>
      <c r="AR166" s="212" t="s">
        <v>1920</v>
      </c>
      <c r="AT166" s="212" t="s">
        <v>271</v>
      </c>
      <c r="AU166" s="212" t="s">
        <v>87</v>
      </c>
      <c r="AY166" s="17" t="s">
        <v>207</v>
      </c>
      <c r="BE166" s="213">
        <f t="shared" si="14"/>
        <v>0</v>
      </c>
      <c r="BF166" s="213">
        <f t="shared" si="15"/>
        <v>0</v>
      </c>
      <c r="BG166" s="213">
        <f t="shared" si="16"/>
        <v>0</v>
      </c>
      <c r="BH166" s="213">
        <f t="shared" si="17"/>
        <v>0</v>
      </c>
      <c r="BI166" s="213">
        <f t="shared" si="18"/>
        <v>0</v>
      </c>
      <c r="BJ166" s="17" t="s">
        <v>87</v>
      </c>
      <c r="BK166" s="213">
        <f t="shared" si="19"/>
        <v>0</v>
      </c>
      <c r="BL166" s="17" t="s">
        <v>496</v>
      </c>
      <c r="BM166" s="212" t="s">
        <v>1217</v>
      </c>
    </row>
    <row r="167" spans="1:65" s="2" customFormat="1" ht="16.5" customHeight="1">
      <c r="A167" s="34"/>
      <c r="B167" s="35"/>
      <c r="C167" s="200" t="s">
        <v>448</v>
      </c>
      <c r="D167" s="200" t="s">
        <v>209</v>
      </c>
      <c r="E167" s="201" t="s">
        <v>2537</v>
      </c>
      <c r="F167" s="202" t="s">
        <v>2538</v>
      </c>
      <c r="G167" s="203" t="s">
        <v>268</v>
      </c>
      <c r="H167" s="204">
        <v>1</v>
      </c>
      <c r="I167" s="205"/>
      <c r="J167" s="206">
        <f t="shared" si="10"/>
        <v>0</v>
      </c>
      <c r="K167" s="207"/>
      <c r="L167" s="39"/>
      <c r="M167" s="208" t="s">
        <v>1</v>
      </c>
      <c r="N167" s="209" t="s">
        <v>40</v>
      </c>
      <c r="O167" s="75"/>
      <c r="P167" s="210">
        <f t="shared" si="11"/>
        <v>0</v>
      </c>
      <c r="Q167" s="210">
        <v>0</v>
      </c>
      <c r="R167" s="210">
        <f t="shared" si="12"/>
        <v>0</v>
      </c>
      <c r="S167" s="210">
        <v>0</v>
      </c>
      <c r="T167" s="211">
        <f t="shared" si="13"/>
        <v>0</v>
      </c>
      <c r="U167" s="34"/>
      <c r="V167" s="34"/>
      <c r="W167" s="34"/>
      <c r="X167" s="34"/>
      <c r="Y167" s="34"/>
      <c r="Z167" s="34"/>
      <c r="AA167" s="34"/>
      <c r="AB167" s="34"/>
      <c r="AC167" s="34"/>
      <c r="AD167" s="34"/>
      <c r="AE167" s="34"/>
      <c r="AR167" s="212" t="s">
        <v>496</v>
      </c>
      <c r="AT167" s="212" t="s">
        <v>209</v>
      </c>
      <c r="AU167" s="212" t="s">
        <v>87</v>
      </c>
      <c r="AY167" s="17" t="s">
        <v>207</v>
      </c>
      <c r="BE167" s="213">
        <f t="shared" si="14"/>
        <v>0</v>
      </c>
      <c r="BF167" s="213">
        <f t="shared" si="15"/>
        <v>0</v>
      </c>
      <c r="BG167" s="213">
        <f t="shared" si="16"/>
        <v>0</v>
      </c>
      <c r="BH167" s="213">
        <f t="shared" si="17"/>
        <v>0</v>
      </c>
      <c r="BI167" s="213">
        <f t="shared" si="18"/>
        <v>0</v>
      </c>
      <c r="BJ167" s="17" t="s">
        <v>87</v>
      </c>
      <c r="BK167" s="213">
        <f t="shared" si="19"/>
        <v>0</v>
      </c>
      <c r="BL167" s="17" t="s">
        <v>496</v>
      </c>
      <c r="BM167" s="212" t="s">
        <v>1220</v>
      </c>
    </row>
    <row r="168" spans="1:65" s="2" customFormat="1" ht="55.5" customHeight="1">
      <c r="A168" s="34"/>
      <c r="B168" s="35"/>
      <c r="C168" s="200" t="s">
        <v>400</v>
      </c>
      <c r="D168" s="200" t="s">
        <v>209</v>
      </c>
      <c r="E168" s="201" t="s">
        <v>2539</v>
      </c>
      <c r="F168" s="202" t="s">
        <v>2540</v>
      </c>
      <c r="G168" s="203" t="s">
        <v>268</v>
      </c>
      <c r="H168" s="204">
        <v>3</v>
      </c>
      <c r="I168" s="205"/>
      <c r="J168" s="206">
        <f t="shared" si="10"/>
        <v>0</v>
      </c>
      <c r="K168" s="207"/>
      <c r="L168" s="39"/>
      <c r="M168" s="208" t="s">
        <v>1</v>
      </c>
      <c r="N168" s="209" t="s">
        <v>40</v>
      </c>
      <c r="O168" s="75"/>
      <c r="P168" s="210">
        <f t="shared" si="11"/>
        <v>0</v>
      </c>
      <c r="Q168" s="210">
        <v>0</v>
      </c>
      <c r="R168" s="210">
        <f t="shared" si="12"/>
        <v>0</v>
      </c>
      <c r="S168" s="210">
        <v>0</v>
      </c>
      <c r="T168" s="211">
        <f t="shared" si="13"/>
        <v>0</v>
      </c>
      <c r="U168" s="34"/>
      <c r="V168" s="34"/>
      <c r="W168" s="34"/>
      <c r="X168" s="34"/>
      <c r="Y168" s="34"/>
      <c r="Z168" s="34"/>
      <c r="AA168" s="34"/>
      <c r="AB168" s="34"/>
      <c r="AC168" s="34"/>
      <c r="AD168" s="34"/>
      <c r="AE168" s="34"/>
      <c r="AR168" s="212" t="s">
        <v>496</v>
      </c>
      <c r="AT168" s="212" t="s">
        <v>209</v>
      </c>
      <c r="AU168" s="212" t="s">
        <v>87</v>
      </c>
      <c r="AY168" s="17" t="s">
        <v>207</v>
      </c>
      <c r="BE168" s="213">
        <f t="shared" si="14"/>
        <v>0</v>
      </c>
      <c r="BF168" s="213">
        <f t="shared" si="15"/>
        <v>0</v>
      </c>
      <c r="BG168" s="213">
        <f t="shared" si="16"/>
        <v>0</v>
      </c>
      <c r="BH168" s="213">
        <f t="shared" si="17"/>
        <v>0</v>
      </c>
      <c r="BI168" s="213">
        <f t="shared" si="18"/>
        <v>0</v>
      </c>
      <c r="BJ168" s="17" t="s">
        <v>87</v>
      </c>
      <c r="BK168" s="213">
        <f t="shared" si="19"/>
        <v>0</v>
      </c>
      <c r="BL168" s="17" t="s">
        <v>496</v>
      </c>
      <c r="BM168" s="212" t="s">
        <v>1223</v>
      </c>
    </row>
    <row r="169" spans="1:65" s="2" customFormat="1" ht="49.05" customHeight="1">
      <c r="A169" s="34"/>
      <c r="B169" s="35"/>
      <c r="C169" s="200" t="s">
        <v>451</v>
      </c>
      <c r="D169" s="200" t="s">
        <v>209</v>
      </c>
      <c r="E169" s="201" t="s">
        <v>2541</v>
      </c>
      <c r="F169" s="202" t="s">
        <v>2542</v>
      </c>
      <c r="G169" s="203" t="s">
        <v>268</v>
      </c>
      <c r="H169" s="204">
        <v>1</v>
      </c>
      <c r="I169" s="205"/>
      <c r="J169" s="206">
        <f t="shared" si="10"/>
        <v>0</v>
      </c>
      <c r="K169" s="207"/>
      <c r="L169" s="39"/>
      <c r="M169" s="208" t="s">
        <v>1</v>
      </c>
      <c r="N169" s="209" t="s">
        <v>40</v>
      </c>
      <c r="O169" s="75"/>
      <c r="P169" s="210">
        <f t="shared" si="11"/>
        <v>0</v>
      </c>
      <c r="Q169" s="210">
        <v>0</v>
      </c>
      <c r="R169" s="210">
        <f t="shared" si="12"/>
        <v>0</v>
      </c>
      <c r="S169" s="210">
        <v>0</v>
      </c>
      <c r="T169" s="211">
        <f t="shared" si="13"/>
        <v>0</v>
      </c>
      <c r="U169" s="34"/>
      <c r="V169" s="34"/>
      <c r="W169" s="34"/>
      <c r="X169" s="34"/>
      <c r="Y169" s="34"/>
      <c r="Z169" s="34"/>
      <c r="AA169" s="34"/>
      <c r="AB169" s="34"/>
      <c r="AC169" s="34"/>
      <c r="AD169" s="34"/>
      <c r="AE169" s="34"/>
      <c r="AR169" s="212" t="s">
        <v>496</v>
      </c>
      <c r="AT169" s="212" t="s">
        <v>209</v>
      </c>
      <c r="AU169" s="212" t="s">
        <v>87</v>
      </c>
      <c r="AY169" s="17" t="s">
        <v>207</v>
      </c>
      <c r="BE169" s="213">
        <f t="shared" si="14"/>
        <v>0</v>
      </c>
      <c r="BF169" s="213">
        <f t="shared" si="15"/>
        <v>0</v>
      </c>
      <c r="BG169" s="213">
        <f t="shared" si="16"/>
        <v>0</v>
      </c>
      <c r="BH169" s="213">
        <f t="shared" si="17"/>
        <v>0</v>
      </c>
      <c r="BI169" s="213">
        <f t="shared" si="18"/>
        <v>0</v>
      </c>
      <c r="BJ169" s="17" t="s">
        <v>87</v>
      </c>
      <c r="BK169" s="213">
        <f t="shared" si="19"/>
        <v>0</v>
      </c>
      <c r="BL169" s="17" t="s">
        <v>496</v>
      </c>
      <c r="BM169" s="212" t="s">
        <v>1226</v>
      </c>
    </row>
    <row r="170" spans="1:65" s="2" customFormat="1" ht="49.05" customHeight="1">
      <c r="A170" s="34"/>
      <c r="B170" s="35"/>
      <c r="C170" s="200" t="s">
        <v>403</v>
      </c>
      <c r="D170" s="200" t="s">
        <v>209</v>
      </c>
      <c r="E170" s="201" t="s">
        <v>2543</v>
      </c>
      <c r="F170" s="202" t="s">
        <v>2544</v>
      </c>
      <c r="G170" s="203" t="s">
        <v>268</v>
      </c>
      <c r="H170" s="204">
        <v>1</v>
      </c>
      <c r="I170" s="205"/>
      <c r="J170" s="206">
        <f t="shared" si="10"/>
        <v>0</v>
      </c>
      <c r="K170" s="207"/>
      <c r="L170" s="39"/>
      <c r="M170" s="208" t="s">
        <v>1</v>
      </c>
      <c r="N170" s="209" t="s">
        <v>40</v>
      </c>
      <c r="O170" s="75"/>
      <c r="P170" s="210">
        <f t="shared" si="11"/>
        <v>0</v>
      </c>
      <c r="Q170" s="210">
        <v>0</v>
      </c>
      <c r="R170" s="210">
        <f t="shared" si="12"/>
        <v>0</v>
      </c>
      <c r="S170" s="210">
        <v>0</v>
      </c>
      <c r="T170" s="211">
        <f t="shared" si="13"/>
        <v>0</v>
      </c>
      <c r="U170" s="34"/>
      <c r="V170" s="34"/>
      <c r="W170" s="34"/>
      <c r="X170" s="34"/>
      <c r="Y170" s="34"/>
      <c r="Z170" s="34"/>
      <c r="AA170" s="34"/>
      <c r="AB170" s="34"/>
      <c r="AC170" s="34"/>
      <c r="AD170" s="34"/>
      <c r="AE170" s="34"/>
      <c r="AR170" s="212" t="s">
        <v>496</v>
      </c>
      <c r="AT170" s="212" t="s">
        <v>209</v>
      </c>
      <c r="AU170" s="212" t="s">
        <v>87</v>
      </c>
      <c r="AY170" s="17" t="s">
        <v>207</v>
      </c>
      <c r="BE170" s="213">
        <f t="shared" si="14"/>
        <v>0</v>
      </c>
      <c r="BF170" s="213">
        <f t="shared" si="15"/>
        <v>0</v>
      </c>
      <c r="BG170" s="213">
        <f t="shared" si="16"/>
        <v>0</v>
      </c>
      <c r="BH170" s="213">
        <f t="shared" si="17"/>
        <v>0</v>
      </c>
      <c r="BI170" s="213">
        <f t="shared" si="18"/>
        <v>0</v>
      </c>
      <c r="BJ170" s="17" t="s">
        <v>87</v>
      </c>
      <c r="BK170" s="213">
        <f t="shared" si="19"/>
        <v>0</v>
      </c>
      <c r="BL170" s="17" t="s">
        <v>496</v>
      </c>
      <c r="BM170" s="212" t="s">
        <v>1229</v>
      </c>
    </row>
    <row r="171" spans="1:65" s="2" customFormat="1" ht="44.25" customHeight="1">
      <c r="A171" s="34"/>
      <c r="B171" s="35"/>
      <c r="C171" s="200" t="s">
        <v>456</v>
      </c>
      <c r="D171" s="200" t="s">
        <v>209</v>
      </c>
      <c r="E171" s="201" t="s">
        <v>2545</v>
      </c>
      <c r="F171" s="202" t="s">
        <v>2546</v>
      </c>
      <c r="G171" s="203" t="s">
        <v>268</v>
      </c>
      <c r="H171" s="204">
        <v>1</v>
      </c>
      <c r="I171" s="205"/>
      <c r="J171" s="206">
        <f t="shared" si="10"/>
        <v>0</v>
      </c>
      <c r="K171" s="207"/>
      <c r="L171" s="39"/>
      <c r="M171" s="208" t="s">
        <v>1</v>
      </c>
      <c r="N171" s="209" t="s">
        <v>40</v>
      </c>
      <c r="O171" s="75"/>
      <c r="P171" s="210">
        <f t="shared" si="11"/>
        <v>0</v>
      </c>
      <c r="Q171" s="210">
        <v>0</v>
      </c>
      <c r="R171" s="210">
        <f t="shared" si="12"/>
        <v>0</v>
      </c>
      <c r="S171" s="210">
        <v>0</v>
      </c>
      <c r="T171" s="211">
        <f t="shared" si="13"/>
        <v>0</v>
      </c>
      <c r="U171" s="34"/>
      <c r="V171" s="34"/>
      <c r="W171" s="34"/>
      <c r="X171" s="34"/>
      <c r="Y171" s="34"/>
      <c r="Z171" s="34"/>
      <c r="AA171" s="34"/>
      <c r="AB171" s="34"/>
      <c r="AC171" s="34"/>
      <c r="AD171" s="34"/>
      <c r="AE171" s="34"/>
      <c r="AR171" s="212" t="s">
        <v>496</v>
      </c>
      <c r="AT171" s="212" t="s">
        <v>209</v>
      </c>
      <c r="AU171" s="212" t="s">
        <v>87</v>
      </c>
      <c r="AY171" s="17" t="s">
        <v>207</v>
      </c>
      <c r="BE171" s="213">
        <f t="shared" si="14"/>
        <v>0</v>
      </c>
      <c r="BF171" s="213">
        <f t="shared" si="15"/>
        <v>0</v>
      </c>
      <c r="BG171" s="213">
        <f t="shared" si="16"/>
        <v>0</v>
      </c>
      <c r="BH171" s="213">
        <f t="shared" si="17"/>
        <v>0</v>
      </c>
      <c r="BI171" s="213">
        <f t="shared" si="18"/>
        <v>0</v>
      </c>
      <c r="BJ171" s="17" t="s">
        <v>87</v>
      </c>
      <c r="BK171" s="213">
        <f t="shared" si="19"/>
        <v>0</v>
      </c>
      <c r="BL171" s="17" t="s">
        <v>496</v>
      </c>
      <c r="BM171" s="212" t="s">
        <v>1232</v>
      </c>
    </row>
    <row r="172" spans="1:65" s="2" customFormat="1" ht="33" customHeight="1">
      <c r="A172" s="34"/>
      <c r="B172" s="35"/>
      <c r="C172" s="200" t="s">
        <v>406</v>
      </c>
      <c r="D172" s="200" t="s">
        <v>209</v>
      </c>
      <c r="E172" s="201" t="s">
        <v>2547</v>
      </c>
      <c r="F172" s="202" t="s">
        <v>2548</v>
      </c>
      <c r="G172" s="203" t="s">
        <v>268</v>
      </c>
      <c r="H172" s="204">
        <v>1</v>
      </c>
      <c r="I172" s="205"/>
      <c r="J172" s="206">
        <f t="shared" si="10"/>
        <v>0</v>
      </c>
      <c r="K172" s="207"/>
      <c r="L172" s="39"/>
      <c r="M172" s="208" t="s">
        <v>1</v>
      </c>
      <c r="N172" s="209" t="s">
        <v>40</v>
      </c>
      <c r="O172" s="75"/>
      <c r="P172" s="210">
        <f t="shared" si="11"/>
        <v>0</v>
      </c>
      <c r="Q172" s="210">
        <v>0</v>
      </c>
      <c r="R172" s="210">
        <f t="shared" si="12"/>
        <v>0</v>
      </c>
      <c r="S172" s="210">
        <v>0</v>
      </c>
      <c r="T172" s="211">
        <f t="shared" si="13"/>
        <v>0</v>
      </c>
      <c r="U172" s="34"/>
      <c r="V172" s="34"/>
      <c r="W172" s="34"/>
      <c r="X172" s="34"/>
      <c r="Y172" s="34"/>
      <c r="Z172" s="34"/>
      <c r="AA172" s="34"/>
      <c r="AB172" s="34"/>
      <c r="AC172" s="34"/>
      <c r="AD172" s="34"/>
      <c r="AE172" s="34"/>
      <c r="AR172" s="212" t="s">
        <v>496</v>
      </c>
      <c r="AT172" s="212" t="s">
        <v>209</v>
      </c>
      <c r="AU172" s="212" t="s">
        <v>87</v>
      </c>
      <c r="AY172" s="17" t="s">
        <v>207</v>
      </c>
      <c r="BE172" s="213">
        <f t="shared" si="14"/>
        <v>0</v>
      </c>
      <c r="BF172" s="213">
        <f t="shared" si="15"/>
        <v>0</v>
      </c>
      <c r="BG172" s="213">
        <f t="shared" si="16"/>
        <v>0</v>
      </c>
      <c r="BH172" s="213">
        <f t="shared" si="17"/>
        <v>0</v>
      </c>
      <c r="BI172" s="213">
        <f t="shared" si="18"/>
        <v>0</v>
      </c>
      <c r="BJ172" s="17" t="s">
        <v>87</v>
      </c>
      <c r="BK172" s="213">
        <f t="shared" si="19"/>
        <v>0</v>
      </c>
      <c r="BL172" s="17" t="s">
        <v>496</v>
      </c>
      <c r="BM172" s="212" t="s">
        <v>1235</v>
      </c>
    </row>
    <row r="173" spans="1:65" s="2" customFormat="1" ht="37.799999999999997" customHeight="1">
      <c r="A173" s="34"/>
      <c r="B173" s="35"/>
      <c r="C173" s="200" t="s">
        <v>461</v>
      </c>
      <c r="D173" s="200" t="s">
        <v>209</v>
      </c>
      <c r="E173" s="201" t="s">
        <v>2549</v>
      </c>
      <c r="F173" s="202" t="s">
        <v>2550</v>
      </c>
      <c r="G173" s="203" t="s">
        <v>268</v>
      </c>
      <c r="H173" s="204">
        <v>1</v>
      </c>
      <c r="I173" s="205"/>
      <c r="J173" s="206">
        <f t="shared" ref="J173:J204" si="20">ROUND(I173*H173,2)</f>
        <v>0</v>
      </c>
      <c r="K173" s="207"/>
      <c r="L173" s="39"/>
      <c r="M173" s="208" t="s">
        <v>1</v>
      </c>
      <c r="N173" s="209" t="s">
        <v>40</v>
      </c>
      <c r="O173" s="75"/>
      <c r="P173" s="210">
        <f t="shared" ref="P173:P204" si="21">O173*H173</f>
        <v>0</v>
      </c>
      <c r="Q173" s="210">
        <v>0</v>
      </c>
      <c r="R173" s="210">
        <f t="shared" ref="R173:R204" si="22">Q173*H173</f>
        <v>0</v>
      </c>
      <c r="S173" s="210">
        <v>0</v>
      </c>
      <c r="T173" s="211">
        <f t="shared" ref="T173:T204" si="23">S173*H173</f>
        <v>0</v>
      </c>
      <c r="U173" s="34"/>
      <c r="V173" s="34"/>
      <c r="W173" s="34"/>
      <c r="X173" s="34"/>
      <c r="Y173" s="34"/>
      <c r="Z173" s="34"/>
      <c r="AA173" s="34"/>
      <c r="AB173" s="34"/>
      <c r="AC173" s="34"/>
      <c r="AD173" s="34"/>
      <c r="AE173" s="34"/>
      <c r="AR173" s="212" t="s">
        <v>496</v>
      </c>
      <c r="AT173" s="212" t="s">
        <v>209</v>
      </c>
      <c r="AU173" s="212" t="s">
        <v>87</v>
      </c>
      <c r="AY173" s="17" t="s">
        <v>207</v>
      </c>
      <c r="BE173" s="213">
        <f t="shared" ref="BE173:BE204" si="24">IF(N173="základná",J173,0)</f>
        <v>0</v>
      </c>
      <c r="BF173" s="213">
        <f t="shared" ref="BF173:BF204" si="25">IF(N173="znížená",J173,0)</f>
        <v>0</v>
      </c>
      <c r="BG173" s="213">
        <f t="shared" ref="BG173:BG204" si="26">IF(N173="zákl. prenesená",J173,0)</f>
        <v>0</v>
      </c>
      <c r="BH173" s="213">
        <f t="shared" ref="BH173:BH204" si="27">IF(N173="zníž. prenesená",J173,0)</f>
        <v>0</v>
      </c>
      <c r="BI173" s="213">
        <f t="shared" ref="BI173:BI204" si="28">IF(N173="nulová",J173,0)</f>
        <v>0</v>
      </c>
      <c r="BJ173" s="17" t="s">
        <v>87</v>
      </c>
      <c r="BK173" s="213">
        <f t="shared" ref="BK173:BK204" si="29">ROUND(I173*H173,2)</f>
        <v>0</v>
      </c>
      <c r="BL173" s="17" t="s">
        <v>496</v>
      </c>
      <c r="BM173" s="212" t="s">
        <v>1238</v>
      </c>
    </row>
    <row r="174" spans="1:65" s="2" customFormat="1" ht="21.75" customHeight="1">
      <c r="A174" s="34"/>
      <c r="B174" s="35"/>
      <c r="C174" s="200" t="s">
        <v>409</v>
      </c>
      <c r="D174" s="200" t="s">
        <v>209</v>
      </c>
      <c r="E174" s="201" t="s">
        <v>2551</v>
      </c>
      <c r="F174" s="202" t="s">
        <v>2552</v>
      </c>
      <c r="G174" s="203" t="s">
        <v>268</v>
      </c>
      <c r="H174" s="204">
        <v>1</v>
      </c>
      <c r="I174" s="205"/>
      <c r="J174" s="206">
        <f t="shared" si="20"/>
        <v>0</v>
      </c>
      <c r="K174" s="207"/>
      <c r="L174" s="39"/>
      <c r="M174" s="208" t="s">
        <v>1</v>
      </c>
      <c r="N174" s="209" t="s">
        <v>40</v>
      </c>
      <c r="O174" s="75"/>
      <c r="P174" s="210">
        <f t="shared" si="21"/>
        <v>0</v>
      </c>
      <c r="Q174" s="210">
        <v>0</v>
      </c>
      <c r="R174" s="210">
        <f t="shared" si="22"/>
        <v>0</v>
      </c>
      <c r="S174" s="210">
        <v>0</v>
      </c>
      <c r="T174" s="211">
        <f t="shared" si="23"/>
        <v>0</v>
      </c>
      <c r="U174" s="34"/>
      <c r="V174" s="34"/>
      <c r="W174" s="34"/>
      <c r="X174" s="34"/>
      <c r="Y174" s="34"/>
      <c r="Z174" s="34"/>
      <c r="AA174" s="34"/>
      <c r="AB174" s="34"/>
      <c r="AC174" s="34"/>
      <c r="AD174" s="34"/>
      <c r="AE174" s="34"/>
      <c r="AR174" s="212" t="s">
        <v>496</v>
      </c>
      <c r="AT174" s="212" t="s">
        <v>209</v>
      </c>
      <c r="AU174" s="212" t="s">
        <v>87</v>
      </c>
      <c r="AY174" s="17" t="s">
        <v>207</v>
      </c>
      <c r="BE174" s="213">
        <f t="shared" si="24"/>
        <v>0</v>
      </c>
      <c r="BF174" s="213">
        <f t="shared" si="25"/>
        <v>0</v>
      </c>
      <c r="BG174" s="213">
        <f t="shared" si="26"/>
        <v>0</v>
      </c>
      <c r="BH174" s="213">
        <f t="shared" si="27"/>
        <v>0</v>
      </c>
      <c r="BI174" s="213">
        <f t="shared" si="28"/>
        <v>0</v>
      </c>
      <c r="BJ174" s="17" t="s">
        <v>87</v>
      </c>
      <c r="BK174" s="213">
        <f t="shared" si="29"/>
        <v>0</v>
      </c>
      <c r="BL174" s="17" t="s">
        <v>496</v>
      </c>
      <c r="BM174" s="212" t="s">
        <v>1241</v>
      </c>
    </row>
    <row r="175" spans="1:65" s="2" customFormat="1" ht="24.15" customHeight="1">
      <c r="A175" s="34"/>
      <c r="B175" s="35"/>
      <c r="C175" s="200" t="s">
        <v>466</v>
      </c>
      <c r="D175" s="200" t="s">
        <v>209</v>
      </c>
      <c r="E175" s="201" t="s">
        <v>2553</v>
      </c>
      <c r="F175" s="202" t="s">
        <v>2554</v>
      </c>
      <c r="G175" s="203" t="s">
        <v>268</v>
      </c>
      <c r="H175" s="204">
        <v>2</v>
      </c>
      <c r="I175" s="205"/>
      <c r="J175" s="206">
        <f t="shared" si="20"/>
        <v>0</v>
      </c>
      <c r="K175" s="207"/>
      <c r="L175" s="39"/>
      <c r="M175" s="208" t="s">
        <v>1</v>
      </c>
      <c r="N175" s="209" t="s">
        <v>40</v>
      </c>
      <c r="O175" s="75"/>
      <c r="P175" s="210">
        <f t="shared" si="21"/>
        <v>0</v>
      </c>
      <c r="Q175" s="210">
        <v>0</v>
      </c>
      <c r="R175" s="210">
        <f t="shared" si="22"/>
        <v>0</v>
      </c>
      <c r="S175" s="210">
        <v>0</v>
      </c>
      <c r="T175" s="211">
        <f t="shared" si="23"/>
        <v>0</v>
      </c>
      <c r="U175" s="34"/>
      <c r="V175" s="34"/>
      <c r="W175" s="34"/>
      <c r="X175" s="34"/>
      <c r="Y175" s="34"/>
      <c r="Z175" s="34"/>
      <c r="AA175" s="34"/>
      <c r="AB175" s="34"/>
      <c r="AC175" s="34"/>
      <c r="AD175" s="34"/>
      <c r="AE175" s="34"/>
      <c r="AR175" s="212" t="s">
        <v>496</v>
      </c>
      <c r="AT175" s="212" t="s">
        <v>209</v>
      </c>
      <c r="AU175" s="212" t="s">
        <v>87</v>
      </c>
      <c r="AY175" s="17" t="s">
        <v>207</v>
      </c>
      <c r="BE175" s="213">
        <f t="shared" si="24"/>
        <v>0</v>
      </c>
      <c r="BF175" s="213">
        <f t="shared" si="25"/>
        <v>0</v>
      </c>
      <c r="BG175" s="213">
        <f t="shared" si="26"/>
        <v>0</v>
      </c>
      <c r="BH175" s="213">
        <f t="shared" si="27"/>
        <v>0</v>
      </c>
      <c r="BI175" s="213">
        <f t="shared" si="28"/>
        <v>0</v>
      </c>
      <c r="BJ175" s="17" t="s">
        <v>87</v>
      </c>
      <c r="BK175" s="213">
        <f t="shared" si="29"/>
        <v>0</v>
      </c>
      <c r="BL175" s="17" t="s">
        <v>496</v>
      </c>
      <c r="BM175" s="212" t="s">
        <v>1244</v>
      </c>
    </row>
    <row r="176" spans="1:65" s="2" customFormat="1" ht="24.15" customHeight="1">
      <c r="A176" s="34"/>
      <c r="B176" s="35"/>
      <c r="C176" s="200" t="s">
        <v>412</v>
      </c>
      <c r="D176" s="200" t="s">
        <v>209</v>
      </c>
      <c r="E176" s="201" t="s">
        <v>2555</v>
      </c>
      <c r="F176" s="202" t="s">
        <v>2556</v>
      </c>
      <c r="G176" s="203" t="s">
        <v>268</v>
      </c>
      <c r="H176" s="204">
        <v>2</v>
      </c>
      <c r="I176" s="205"/>
      <c r="J176" s="206">
        <f t="shared" si="20"/>
        <v>0</v>
      </c>
      <c r="K176" s="207"/>
      <c r="L176" s="39"/>
      <c r="M176" s="208" t="s">
        <v>1</v>
      </c>
      <c r="N176" s="209" t="s">
        <v>40</v>
      </c>
      <c r="O176" s="75"/>
      <c r="P176" s="210">
        <f t="shared" si="21"/>
        <v>0</v>
      </c>
      <c r="Q176" s="210">
        <v>0</v>
      </c>
      <c r="R176" s="210">
        <f t="shared" si="22"/>
        <v>0</v>
      </c>
      <c r="S176" s="210">
        <v>0</v>
      </c>
      <c r="T176" s="211">
        <f t="shared" si="23"/>
        <v>0</v>
      </c>
      <c r="U176" s="34"/>
      <c r="V176" s="34"/>
      <c r="W176" s="34"/>
      <c r="X176" s="34"/>
      <c r="Y176" s="34"/>
      <c r="Z176" s="34"/>
      <c r="AA176" s="34"/>
      <c r="AB176" s="34"/>
      <c r="AC176" s="34"/>
      <c r="AD176" s="34"/>
      <c r="AE176" s="34"/>
      <c r="AR176" s="212" t="s">
        <v>496</v>
      </c>
      <c r="AT176" s="212" t="s">
        <v>209</v>
      </c>
      <c r="AU176" s="212" t="s">
        <v>87</v>
      </c>
      <c r="AY176" s="17" t="s">
        <v>207</v>
      </c>
      <c r="BE176" s="213">
        <f t="shared" si="24"/>
        <v>0</v>
      </c>
      <c r="BF176" s="213">
        <f t="shared" si="25"/>
        <v>0</v>
      </c>
      <c r="BG176" s="213">
        <f t="shared" si="26"/>
        <v>0</v>
      </c>
      <c r="BH176" s="213">
        <f t="shared" si="27"/>
        <v>0</v>
      </c>
      <c r="BI176" s="213">
        <f t="shared" si="28"/>
        <v>0</v>
      </c>
      <c r="BJ176" s="17" t="s">
        <v>87</v>
      </c>
      <c r="BK176" s="213">
        <f t="shared" si="29"/>
        <v>0</v>
      </c>
      <c r="BL176" s="17" t="s">
        <v>496</v>
      </c>
      <c r="BM176" s="212" t="s">
        <v>1247</v>
      </c>
    </row>
    <row r="177" spans="1:65" s="2" customFormat="1" ht="49.05" customHeight="1">
      <c r="A177" s="34"/>
      <c r="B177" s="35"/>
      <c r="C177" s="200" t="s">
        <v>468</v>
      </c>
      <c r="D177" s="200" t="s">
        <v>209</v>
      </c>
      <c r="E177" s="201" t="s">
        <v>2557</v>
      </c>
      <c r="F177" s="202" t="s">
        <v>2558</v>
      </c>
      <c r="G177" s="203" t="s">
        <v>268</v>
      </c>
      <c r="H177" s="204">
        <v>1</v>
      </c>
      <c r="I177" s="205"/>
      <c r="J177" s="206">
        <f t="shared" si="20"/>
        <v>0</v>
      </c>
      <c r="K177" s="207"/>
      <c r="L177" s="39"/>
      <c r="M177" s="208" t="s">
        <v>1</v>
      </c>
      <c r="N177" s="209" t="s">
        <v>40</v>
      </c>
      <c r="O177" s="75"/>
      <c r="P177" s="210">
        <f t="shared" si="21"/>
        <v>0</v>
      </c>
      <c r="Q177" s="210">
        <v>0</v>
      </c>
      <c r="R177" s="210">
        <f t="shared" si="22"/>
        <v>0</v>
      </c>
      <c r="S177" s="210">
        <v>0</v>
      </c>
      <c r="T177" s="211">
        <f t="shared" si="23"/>
        <v>0</v>
      </c>
      <c r="U177" s="34"/>
      <c r="V177" s="34"/>
      <c r="W177" s="34"/>
      <c r="X177" s="34"/>
      <c r="Y177" s="34"/>
      <c r="Z177" s="34"/>
      <c r="AA177" s="34"/>
      <c r="AB177" s="34"/>
      <c r="AC177" s="34"/>
      <c r="AD177" s="34"/>
      <c r="AE177" s="34"/>
      <c r="AR177" s="212" t="s">
        <v>496</v>
      </c>
      <c r="AT177" s="212" t="s">
        <v>209</v>
      </c>
      <c r="AU177" s="212" t="s">
        <v>87</v>
      </c>
      <c r="AY177" s="17" t="s">
        <v>207</v>
      </c>
      <c r="BE177" s="213">
        <f t="shared" si="24"/>
        <v>0</v>
      </c>
      <c r="BF177" s="213">
        <f t="shared" si="25"/>
        <v>0</v>
      </c>
      <c r="BG177" s="213">
        <f t="shared" si="26"/>
        <v>0</v>
      </c>
      <c r="BH177" s="213">
        <f t="shared" si="27"/>
        <v>0</v>
      </c>
      <c r="BI177" s="213">
        <f t="shared" si="28"/>
        <v>0</v>
      </c>
      <c r="BJ177" s="17" t="s">
        <v>87</v>
      </c>
      <c r="BK177" s="213">
        <f t="shared" si="29"/>
        <v>0</v>
      </c>
      <c r="BL177" s="17" t="s">
        <v>496</v>
      </c>
      <c r="BM177" s="212" t="s">
        <v>1250</v>
      </c>
    </row>
    <row r="178" spans="1:65" s="2" customFormat="1" ht="21.75" customHeight="1">
      <c r="A178" s="34"/>
      <c r="B178" s="35"/>
      <c r="C178" s="200" t="s">
        <v>415</v>
      </c>
      <c r="D178" s="200" t="s">
        <v>209</v>
      </c>
      <c r="E178" s="201" t="s">
        <v>2559</v>
      </c>
      <c r="F178" s="202" t="s">
        <v>2560</v>
      </c>
      <c r="G178" s="203" t="s">
        <v>268</v>
      </c>
      <c r="H178" s="204">
        <v>1</v>
      </c>
      <c r="I178" s="205"/>
      <c r="J178" s="206">
        <f t="shared" si="20"/>
        <v>0</v>
      </c>
      <c r="K178" s="207"/>
      <c r="L178" s="39"/>
      <c r="M178" s="208" t="s">
        <v>1</v>
      </c>
      <c r="N178" s="209" t="s">
        <v>40</v>
      </c>
      <c r="O178" s="75"/>
      <c r="P178" s="210">
        <f t="shared" si="21"/>
        <v>0</v>
      </c>
      <c r="Q178" s="210">
        <v>0</v>
      </c>
      <c r="R178" s="210">
        <f t="shared" si="22"/>
        <v>0</v>
      </c>
      <c r="S178" s="210">
        <v>0</v>
      </c>
      <c r="T178" s="211">
        <f t="shared" si="23"/>
        <v>0</v>
      </c>
      <c r="U178" s="34"/>
      <c r="V178" s="34"/>
      <c r="W178" s="34"/>
      <c r="X178" s="34"/>
      <c r="Y178" s="34"/>
      <c r="Z178" s="34"/>
      <c r="AA178" s="34"/>
      <c r="AB178" s="34"/>
      <c r="AC178" s="34"/>
      <c r="AD178" s="34"/>
      <c r="AE178" s="34"/>
      <c r="AR178" s="212" t="s">
        <v>496</v>
      </c>
      <c r="AT178" s="212" t="s">
        <v>209</v>
      </c>
      <c r="AU178" s="212" t="s">
        <v>87</v>
      </c>
      <c r="AY178" s="17" t="s">
        <v>207</v>
      </c>
      <c r="BE178" s="213">
        <f t="shared" si="24"/>
        <v>0</v>
      </c>
      <c r="BF178" s="213">
        <f t="shared" si="25"/>
        <v>0</v>
      </c>
      <c r="BG178" s="213">
        <f t="shared" si="26"/>
        <v>0</v>
      </c>
      <c r="BH178" s="213">
        <f t="shared" si="27"/>
        <v>0</v>
      </c>
      <c r="BI178" s="213">
        <f t="shared" si="28"/>
        <v>0</v>
      </c>
      <c r="BJ178" s="17" t="s">
        <v>87</v>
      </c>
      <c r="BK178" s="213">
        <f t="shared" si="29"/>
        <v>0</v>
      </c>
      <c r="BL178" s="17" t="s">
        <v>496</v>
      </c>
      <c r="BM178" s="212" t="s">
        <v>1253</v>
      </c>
    </row>
    <row r="179" spans="1:65" s="2" customFormat="1" ht="37.799999999999997" customHeight="1">
      <c r="A179" s="34"/>
      <c r="B179" s="35"/>
      <c r="C179" s="200" t="s">
        <v>474</v>
      </c>
      <c r="D179" s="200" t="s">
        <v>209</v>
      </c>
      <c r="E179" s="201" t="s">
        <v>2561</v>
      </c>
      <c r="F179" s="202" t="s">
        <v>2562</v>
      </c>
      <c r="G179" s="203" t="s">
        <v>268</v>
      </c>
      <c r="H179" s="204">
        <v>1</v>
      </c>
      <c r="I179" s="205"/>
      <c r="J179" s="206">
        <f t="shared" si="20"/>
        <v>0</v>
      </c>
      <c r="K179" s="207"/>
      <c r="L179" s="39"/>
      <c r="M179" s="208" t="s">
        <v>1</v>
      </c>
      <c r="N179" s="209" t="s">
        <v>40</v>
      </c>
      <c r="O179" s="75"/>
      <c r="P179" s="210">
        <f t="shared" si="21"/>
        <v>0</v>
      </c>
      <c r="Q179" s="210">
        <v>0</v>
      </c>
      <c r="R179" s="210">
        <f t="shared" si="22"/>
        <v>0</v>
      </c>
      <c r="S179" s="210">
        <v>0</v>
      </c>
      <c r="T179" s="211">
        <f t="shared" si="23"/>
        <v>0</v>
      </c>
      <c r="U179" s="34"/>
      <c r="V179" s="34"/>
      <c r="W179" s="34"/>
      <c r="X179" s="34"/>
      <c r="Y179" s="34"/>
      <c r="Z179" s="34"/>
      <c r="AA179" s="34"/>
      <c r="AB179" s="34"/>
      <c r="AC179" s="34"/>
      <c r="AD179" s="34"/>
      <c r="AE179" s="34"/>
      <c r="AR179" s="212" t="s">
        <v>496</v>
      </c>
      <c r="AT179" s="212" t="s">
        <v>209</v>
      </c>
      <c r="AU179" s="212" t="s">
        <v>87</v>
      </c>
      <c r="AY179" s="17" t="s">
        <v>207</v>
      </c>
      <c r="BE179" s="213">
        <f t="shared" si="24"/>
        <v>0</v>
      </c>
      <c r="BF179" s="213">
        <f t="shared" si="25"/>
        <v>0</v>
      </c>
      <c r="BG179" s="213">
        <f t="shared" si="26"/>
        <v>0</v>
      </c>
      <c r="BH179" s="213">
        <f t="shared" si="27"/>
        <v>0</v>
      </c>
      <c r="BI179" s="213">
        <f t="shared" si="28"/>
        <v>0</v>
      </c>
      <c r="BJ179" s="17" t="s">
        <v>87</v>
      </c>
      <c r="BK179" s="213">
        <f t="shared" si="29"/>
        <v>0</v>
      </c>
      <c r="BL179" s="17" t="s">
        <v>496</v>
      </c>
      <c r="BM179" s="212" t="s">
        <v>1256</v>
      </c>
    </row>
    <row r="180" spans="1:65" s="2" customFormat="1" ht="24.15" customHeight="1">
      <c r="A180" s="34"/>
      <c r="B180" s="35"/>
      <c r="C180" s="200" t="s">
        <v>475</v>
      </c>
      <c r="D180" s="200" t="s">
        <v>209</v>
      </c>
      <c r="E180" s="201" t="s">
        <v>2563</v>
      </c>
      <c r="F180" s="202" t="s">
        <v>2564</v>
      </c>
      <c r="G180" s="203" t="s">
        <v>268</v>
      </c>
      <c r="H180" s="204">
        <v>24</v>
      </c>
      <c r="I180" s="205"/>
      <c r="J180" s="206">
        <f t="shared" si="20"/>
        <v>0</v>
      </c>
      <c r="K180" s="207"/>
      <c r="L180" s="39"/>
      <c r="M180" s="208" t="s">
        <v>1</v>
      </c>
      <c r="N180" s="209" t="s">
        <v>40</v>
      </c>
      <c r="O180" s="75"/>
      <c r="P180" s="210">
        <f t="shared" si="21"/>
        <v>0</v>
      </c>
      <c r="Q180" s="210">
        <v>0</v>
      </c>
      <c r="R180" s="210">
        <f t="shared" si="22"/>
        <v>0</v>
      </c>
      <c r="S180" s="210">
        <v>0</v>
      </c>
      <c r="T180" s="211">
        <f t="shared" si="23"/>
        <v>0</v>
      </c>
      <c r="U180" s="34"/>
      <c r="V180" s="34"/>
      <c r="W180" s="34"/>
      <c r="X180" s="34"/>
      <c r="Y180" s="34"/>
      <c r="Z180" s="34"/>
      <c r="AA180" s="34"/>
      <c r="AB180" s="34"/>
      <c r="AC180" s="34"/>
      <c r="AD180" s="34"/>
      <c r="AE180" s="34"/>
      <c r="AR180" s="212" t="s">
        <v>496</v>
      </c>
      <c r="AT180" s="212" t="s">
        <v>209</v>
      </c>
      <c r="AU180" s="212" t="s">
        <v>87</v>
      </c>
      <c r="AY180" s="17" t="s">
        <v>207</v>
      </c>
      <c r="BE180" s="213">
        <f t="shared" si="24"/>
        <v>0</v>
      </c>
      <c r="BF180" s="213">
        <f t="shared" si="25"/>
        <v>0</v>
      </c>
      <c r="BG180" s="213">
        <f t="shared" si="26"/>
        <v>0</v>
      </c>
      <c r="BH180" s="213">
        <f t="shared" si="27"/>
        <v>0</v>
      </c>
      <c r="BI180" s="213">
        <f t="shared" si="28"/>
        <v>0</v>
      </c>
      <c r="BJ180" s="17" t="s">
        <v>87</v>
      </c>
      <c r="BK180" s="213">
        <f t="shared" si="29"/>
        <v>0</v>
      </c>
      <c r="BL180" s="17" t="s">
        <v>496</v>
      </c>
      <c r="BM180" s="212" t="s">
        <v>1259</v>
      </c>
    </row>
    <row r="181" spans="1:65" s="2" customFormat="1" ht="44.25" customHeight="1">
      <c r="A181" s="34"/>
      <c r="B181" s="35"/>
      <c r="C181" s="200" t="s">
        <v>476</v>
      </c>
      <c r="D181" s="200" t="s">
        <v>209</v>
      </c>
      <c r="E181" s="201" t="s">
        <v>2565</v>
      </c>
      <c r="F181" s="202" t="s">
        <v>2566</v>
      </c>
      <c r="G181" s="203" t="s">
        <v>268</v>
      </c>
      <c r="H181" s="204">
        <v>1</v>
      </c>
      <c r="I181" s="205"/>
      <c r="J181" s="206">
        <f t="shared" si="20"/>
        <v>0</v>
      </c>
      <c r="K181" s="207"/>
      <c r="L181" s="39"/>
      <c r="M181" s="208" t="s">
        <v>1</v>
      </c>
      <c r="N181" s="209" t="s">
        <v>40</v>
      </c>
      <c r="O181" s="75"/>
      <c r="P181" s="210">
        <f t="shared" si="21"/>
        <v>0</v>
      </c>
      <c r="Q181" s="210">
        <v>0</v>
      </c>
      <c r="R181" s="210">
        <f t="shared" si="22"/>
        <v>0</v>
      </c>
      <c r="S181" s="210">
        <v>0</v>
      </c>
      <c r="T181" s="211">
        <f t="shared" si="23"/>
        <v>0</v>
      </c>
      <c r="U181" s="34"/>
      <c r="V181" s="34"/>
      <c r="W181" s="34"/>
      <c r="X181" s="34"/>
      <c r="Y181" s="34"/>
      <c r="Z181" s="34"/>
      <c r="AA181" s="34"/>
      <c r="AB181" s="34"/>
      <c r="AC181" s="34"/>
      <c r="AD181" s="34"/>
      <c r="AE181" s="34"/>
      <c r="AR181" s="212" t="s">
        <v>496</v>
      </c>
      <c r="AT181" s="212" t="s">
        <v>209</v>
      </c>
      <c r="AU181" s="212" t="s">
        <v>87</v>
      </c>
      <c r="AY181" s="17" t="s">
        <v>207</v>
      </c>
      <c r="BE181" s="213">
        <f t="shared" si="24"/>
        <v>0</v>
      </c>
      <c r="BF181" s="213">
        <f t="shared" si="25"/>
        <v>0</v>
      </c>
      <c r="BG181" s="213">
        <f t="shared" si="26"/>
        <v>0</v>
      </c>
      <c r="BH181" s="213">
        <f t="shared" si="27"/>
        <v>0</v>
      </c>
      <c r="BI181" s="213">
        <f t="shared" si="28"/>
        <v>0</v>
      </c>
      <c r="BJ181" s="17" t="s">
        <v>87</v>
      </c>
      <c r="BK181" s="213">
        <f t="shared" si="29"/>
        <v>0</v>
      </c>
      <c r="BL181" s="17" t="s">
        <v>496</v>
      </c>
      <c r="BM181" s="212" t="s">
        <v>1262</v>
      </c>
    </row>
    <row r="182" spans="1:65" s="2" customFormat="1" ht="21.75" customHeight="1">
      <c r="A182" s="34"/>
      <c r="B182" s="35"/>
      <c r="C182" s="200" t="s">
        <v>477</v>
      </c>
      <c r="D182" s="200" t="s">
        <v>209</v>
      </c>
      <c r="E182" s="201" t="s">
        <v>2567</v>
      </c>
      <c r="F182" s="202" t="s">
        <v>2568</v>
      </c>
      <c r="G182" s="203" t="s">
        <v>268</v>
      </c>
      <c r="H182" s="204">
        <v>1</v>
      </c>
      <c r="I182" s="205"/>
      <c r="J182" s="206">
        <f t="shared" si="20"/>
        <v>0</v>
      </c>
      <c r="K182" s="207"/>
      <c r="L182" s="39"/>
      <c r="M182" s="208" t="s">
        <v>1</v>
      </c>
      <c r="N182" s="209" t="s">
        <v>40</v>
      </c>
      <c r="O182" s="75"/>
      <c r="P182" s="210">
        <f t="shared" si="21"/>
        <v>0</v>
      </c>
      <c r="Q182" s="210">
        <v>0</v>
      </c>
      <c r="R182" s="210">
        <f t="shared" si="22"/>
        <v>0</v>
      </c>
      <c r="S182" s="210">
        <v>0</v>
      </c>
      <c r="T182" s="211">
        <f t="shared" si="23"/>
        <v>0</v>
      </c>
      <c r="U182" s="34"/>
      <c r="V182" s="34"/>
      <c r="W182" s="34"/>
      <c r="X182" s="34"/>
      <c r="Y182" s="34"/>
      <c r="Z182" s="34"/>
      <c r="AA182" s="34"/>
      <c r="AB182" s="34"/>
      <c r="AC182" s="34"/>
      <c r="AD182" s="34"/>
      <c r="AE182" s="34"/>
      <c r="AR182" s="212" t="s">
        <v>496</v>
      </c>
      <c r="AT182" s="212" t="s">
        <v>209</v>
      </c>
      <c r="AU182" s="212" t="s">
        <v>87</v>
      </c>
      <c r="AY182" s="17" t="s">
        <v>207</v>
      </c>
      <c r="BE182" s="213">
        <f t="shared" si="24"/>
        <v>0</v>
      </c>
      <c r="BF182" s="213">
        <f t="shared" si="25"/>
        <v>0</v>
      </c>
      <c r="BG182" s="213">
        <f t="shared" si="26"/>
        <v>0</v>
      </c>
      <c r="BH182" s="213">
        <f t="shared" si="27"/>
        <v>0</v>
      </c>
      <c r="BI182" s="213">
        <f t="shared" si="28"/>
        <v>0</v>
      </c>
      <c r="BJ182" s="17" t="s">
        <v>87</v>
      </c>
      <c r="BK182" s="213">
        <f t="shared" si="29"/>
        <v>0</v>
      </c>
      <c r="BL182" s="17" t="s">
        <v>496</v>
      </c>
      <c r="BM182" s="212" t="s">
        <v>1266</v>
      </c>
    </row>
    <row r="183" spans="1:65" s="2" customFormat="1" ht="37.799999999999997" customHeight="1">
      <c r="A183" s="34"/>
      <c r="B183" s="35"/>
      <c r="C183" s="200" t="s">
        <v>479</v>
      </c>
      <c r="D183" s="200" t="s">
        <v>209</v>
      </c>
      <c r="E183" s="201" t="s">
        <v>2569</v>
      </c>
      <c r="F183" s="202" t="s">
        <v>2570</v>
      </c>
      <c r="G183" s="203" t="s">
        <v>268</v>
      </c>
      <c r="H183" s="204">
        <v>2</v>
      </c>
      <c r="I183" s="205"/>
      <c r="J183" s="206">
        <f t="shared" si="20"/>
        <v>0</v>
      </c>
      <c r="K183" s="207"/>
      <c r="L183" s="39"/>
      <c r="M183" s="208" t="s">
        <v>1</v>
      </c>
      <c r="N183" s="209" t="s">
        <v>40</v>
      </c>
      <c r="O183" s="75"/>
      <c r="P183" s="210">
        <f t="shared" si="21"/>
        <v>0</v>
      </c>
      <c r="Q183" s="210">
        <v>0</v>
      </c>
      <c r="R183" s="210">
        <f t="shared" si="22"/>
        <v>0</v>
      </c>
      <c r="S183" s="210">
        <v>0</v>
      </c>
      <c r="T183" s="211">
        <f t="shared" si="23"/>
        <v>0</v>
      </c>
      <c r="U183" s="34"/>
      <c r="V183" s="34"/>
      <c r="W183" s="34"/>
      <c r="X183" s="34"/>
      <c r="Y183" s="34"/>
      <c r="Z183" s="34"/>
      <c r="AA183" s="34"/>
      <c r="AB183" s="34"/>
      <c r="AC183" s="34"/>
      <c r="AD183" s="34"/>
      <c r="AE183" s="34"/>
      <c r="AR183" s="212" t="s">
        <v>496</v>
      </c>
      <c r="AT183" s="212" t="s">
        <v>209</v>
      </c>
      <c r="AU183" s="212" t="s">
        <v>87</v>
      </c>
      <c r="AY183" s="17" t="s">
        <v>207</v>
      </c>
      <c r="BE183" s="213">
        <f t="shared" si="24"/>
        <v>0</v>
      </c>
      <c r="BF183" s="213">
        <f t="shared" si="25"/>
        <v>0</v>
      </c>
      <c r="BG183" s="213">
        <f t="shared" si="26"/>
        <v>0</v>
      </c>
      <c r="BH183" s="213">
        <f t="shared" si="27"/>
        <v>0</v>
      </c>
      <c r="BI183" s="213">
        <f t="shared" si="28"/>
        <v>0</v>
      </c>
      <c r="BJ183" s="17" t="s">
        <v>87</v>
      </c>
      <c r="BK183" s="213">
        <f t="shared" si="29"/>
        <v>0</v>
      </c>
      <c r="BL183" s="17" t="s">
        <v>496</v>
      </c>
      <c r="BM183" s="212" t="s">
        <v>1270</v>
      </c>
    </row>
    <row r="184" spans="1:65" s="2" customFormat="1" ht="24.15" customHeight="1">
      <c r="A184" s="34"/>
      <c r="B184" s="35"/>
      <c r="C184" s="200" t="s">
        <v>480</v>
      </c>
      <c r="D184" s="200" t="s">
        <v>209</v>
      </c>
      <c r="E184" s="201" t="s">
        <v>2571</v>
      </c>
      <c r="F184" s="202" t="s">
        <v>2572</v>
      </c>
      <c r="G184" s="203" t="s">
        <v>268</v>
      </c>
      <c r="H184" s="204">
        <v>1</v>
      </c>
      <c r="I184" s="205"/>
      <c r="J184" s="206">
        <f t="shared" si="20"/>
        <v>0</v>
      </c>
      <c r="K184" s="207"/>
      <c r="L184" s="39"/>
      <c r="M184" s="208" t="s">
        <v>1</v>
      </c>
      <c r="N184" s="209" t="s">
        <v>40</v>
      </c>
      <c r="O184" s="75"/>
      <c r="P184" s="210">
        <f t="shared" si="21"/>
        <v>0</v>
      </c>
      <c r="Q184" s="210">
        <v>0</v>
      </c>
      <c r="R184" s="210">
        <f t="shared" si="22"/>
        <v>0</v>
      </c>
      <c r="S184" s="210">
        <v>0</v>
      </c>
      <c r="T184" s="211">
        <f t="shared" si="23"/>
        <v>0</v>
      </c>
      <c r="U184" s="34"/>
      <c r="V184" s="34"/>
      <c r="W184" s="34"/>
      <c r="X184" s="34"/>
      <c r="Y184" s="34"/>
      <c r="Z184" s="34"/>
      <c r="AA184" s="34"/>
      <c r="AB184" s="34"/>
      <c r="AC184" s="34"/>
      <c r="AD184" s="34"/>
      <c r="AE184" s="34"/>
      <c r="AR184" s="212" t="s">
        <v>496</v>
      </c>
      <c r="AT184" s="212" t="s">
        <v>209</v>
      </c>
      <c r="AU184" s="212" t="s">
        <v>87</v>
      </c>
      <c r="AY184" s="17" t="s">
        <v>207</v>
      </c>
      <c r="BE184" s="213">
        <f t="shared" si="24"/>
        <v>0</v>
      </c>
      <c r="BF184" s="213">
        <f t="shared" si="25"/>
        <v>0</v>
      </c>
      <c r="BG184" s="213">
        <f t="shared" si="26"/>
        <v>0</v>
      </c>
      <c r="BH184" s="213">
        <f t="shared" si="27"/>
        <v>0</v>
      </c>
      <c r="BI184" s="213">
        <f t="shared" si="28"/>
        <v>0</v>
      </c>
      <c r="BJ184" s="17" t="s">
        <v>87</v>
      </c>
      <c r="BK184" s="213">
        <f t="shared" si="29"/>
        <v>0</v>
      </c>
      <c r="BL184" s="17" t="s">
        <v>496</v>
      </c>
      <c r="BM184" s="212" t="s">
        <v>1273</v>
      </c>
    </row>
    <row r="185" spans="1:65" s="2" customFormat="1" ht="16.5" customHeight="1">
      <c r="A185" s="34"/>
      <c r="B185" s="35"/>
      <c r="C185" s="200" t="s">
        <v>482</v>
      </c>
      <c r="D185" s="200" t="s">
        <v>209</v>
      </c>
      <c r="E185" s="201" t="s">
        <v>2573</v>
      </c>
      <c r="F185" s="202" t="s">
        <v>2574</v>
      </c>
      <c r="G185" s="203" t="s">
        <v>268</v>
      </c>
      <c r="H185" s="204">
        <v>3</v>
      </c>
      <c r="I185" s="205"/>
      <c r="J185" s="206">
        <f t="shared" si="20"/>
        <v>0</v>
      </c>
      <c r="K185" s="207"/>
      <c r="L185" s="39"/>
      <c r="M185" s="208" t="s">
        <v>1</v>
      </c>
      <c r="N185" s="209" t="s">
        <v>40</v>
      </c>
      <c r="O185" s="75"/>
      <c r="P185" s="210">
        <f t="shared" si="21"/>
        <v>0</v>
      </c>
      <c r="Q185" s="210">
        <v>0</v>
      </c>
      <c r="R185" s="210">
        <f t="shared" si="22"/>
        <v>0</v>
      </c>
      <c r="S185" s="210">
        <v>0</v>
      </c>
      <c r="T185" s="211">
        <f t="shared" si="23"/>
        <v>0</v>
      </c>
      <c r="U185" s="34"/>
      <c r="V185" s="34"/>
      <c r="W185" s="34"/>
      <c r="X185" s="34"/>
      <c r="Y185" s="34"/>
      <c r="Z185" s="34"/>
      <c r="AA185" s="34"/>
      <c r="AB185" s="34"/>
      <c r="AC185" s="34"/>
      <c r="AD185" s="34"/>
      <c r="AE185" s="34"/>
      <c r="AR185" s="212" t="s">
        <v>496</v>
      </c>
      <c r="AT185" s="212" t="s">
        <v>209</v>
      </c>
      <c r="AU185" s="212" t="s">
        <v>87</v>
      </c>
      <c r="AY185" s="17" t="s">
        <v>207</v>
      </c>
      <c r="BE185" s="213">
        <f t="shared" si="24"/>
        <v>0</v>
      </c>
      <c r="BF185" s="213">
        <f t="shared" si="25"/>
        <v>0</v>
      </c>
      <c r="BG185" s="213">
        <f t="shared" si="26"/>
        <v>0</v>
      </c>
      <c r="BH185" s="213">
        <f t="shared" si="27"/>
        <v>0</v>
      </c>
      <c r="BI185" s="213">
        <f t="shared" si="28"/>
        <v>0</v>
      </c>
      <c r="BJ185" s="17" t="s">
        <v>87</v>
      </c>
      <c r="BK185" s="213">
        <f t="shared" si="29"/>
        <v>0</v>
      </c>
      <c r="BL185" s="17" t="s">
        <v>496</v>
      </c>
      <c r="BM185" s="212" t="s">
        <v>1276</v>
      </c>
    </row>
    <row r="186" spans="1:65" s="2" customFormat="1" ht="33" customHeight="1">
      <c r="A186" s="34"/>
      <c r="B186" s="35"/>
      <c r="C186" s="200" t="s">
        <v>483</v>
      </c>
      <c r="D186" s="200" t="s">
        <v>209</v>
      </c>
      <c r="E186" s="201" t="s">
        <v>2575</v>
      </c>
      <c r="F186" s="202" t="s">
        <v>2576</v>
      </c>
      <c r="G186" s="203" t="s">
        <v>268</v>
      </c>
      <c r="H186" s="204">
        <v>1</v>
      </c>
      <c r="I186" s="205"/>
      <c r="J186" s="206">
        <f t="shared" si="20"/>
        <v>0</v>
      </c>
      <c r="K186" s="207"/>
      <c r="L186" s="39"/>
      <c r="M186" s="208" t="s">
        <v>1</v>
      </c>
      <c r="N186" s="209" t="s">
        <v>40</v>
      </c>
      <c r="O186" s="75"/>
      <c r="P186" s="210">
        <f t="shared" si="21"/>
        <v>0</v>
      </c>
      <c r="Q186" s="210">
        <v>0</v>
      </c>
      <c r="R186" s="210">
        <f t="shared" si="22"/>
        <v>0</v>
      </c>
      <c r="S186" s="210">
        <v>0</v>
      </c>
      <c r="T186" s="211">
        <f t="shared" si="23"/>
        <v>0</v>
      </c>
      <c r="U186" s="34"/>
      <c r="V186" s="34"/>
      <c r="W186" s="34"/>
      <c r="X186" s="34"/>
      <c r="Y186" s="34"/>
      <c r="Z186" s="34"/>
      <c r="AA186" s="34"/>
      <c r="AB186" s="34"/>
      <c r="AC186" s="34"/>
      <c r="AD186" s="34"/>
      <c r="AE186" s="34"/>
      <c r="AR186" s="212" t="s">
        <v>496</v>
      </c>
      <c r="AT186" s="212" t="s">
        <v>209</v>
      </c>
      <c r="AU186" s="212" t="s">
        <v>87</v>
      </c>
      <c r="AY186" s="17" t="s">
        <v>207</v>
      </c>
      <c r="BE186" s="213">
        <f t="shared" si="24"/>
        <v>0</v>
      </c>
      <c r="BF186" s="213">
        <f t="shared" si="25"/>
        <v>0</v>
      </c>
      <c r="BG186" s="213">
        <f t="shared" si="26"/>
        <v>0</v>
      </c>
      <c r="BH186" s="213">
        <f t="shared" si="27"/>
        <v>0</v>
      </c>
      <c r="BI186" s="213">
        <f t="shared" si="28"/>
        <v>0</v>
      </c>
      <c r="BJ186" s="17" t="s">
        <v>87</v>
      </c>
      <c r="BK186" s="213">
        <f t="shared" si="29"/>
        <v>0</v>
      </c>
      <c r="BL186" s="17" t="s">
        <v>496</v>
      </c>
      <c r="BM186" s="212" t="s">
        <v>1279</v>
      </c>
    </row>
    <row r="187" spans="1:65" s="2" customFormat="1" ht="33" customHeight="1">
      <c r="A187" s="34"/>
      <c r="B187" s="35"/>
      <c r="C187" s="200" t="s">
        <v>484</v>
      </c>
      <c r="D187" s="200" t="s">
        <v>209</v>
      </c>
      <c r="E187" s="201" t="s">
        <v>2577</v>
      </c>
      <c r="F187" s="202" t="s">
        <v>2578</v>
      </c>
      <c r="G187" s="203" t="s">
        <v>268</v>
      </c>
      <c r="H187" s="204">
        <v>2</v>
      </c>
      <c r="I187" s="205"/>
      <c r="J187" s="206">
        <f t="shared" si="20"/>
        <v>0</v>
      </c>
      <c r="K187" s="207"/>
      <c r="L187" s="39"/>
      <c r="M187" s="208" t="s">
        <v>1</v>
      </c>
      <c r="N187" s="209" t="s">
        <v>40</v>
      </c>
      <c r="O187" s="75"/>
      <c r="P187" s="210">
        <f t="shared" si="21"/>
        <v>0</v>
      </c>
      <c r="Q187" s="210">
        <v>0</v>
      </c>
      <c r="R187" s="210">
        <f t="shared" si="22"/>
        <v>0</v>
      </c>
      <c r="S187" s="210">
        <v>0</v>
      </c>
      <c r="T187" s="211">
        <f t="shared" si="23"/>
        <v>0</v>
      </c>
      <c r="U187" s="34"/>
      <c r="V187" s="34"/>
      <c r="W187" s="34"/>
      <c r="X187" s="34"/>
      <c r="Y187" s="34"/>
      <c r="Z187" s="34"/>
      <c r="AA187" s="34"/>
      <c r="AB187" s="34"/>
      <c r="AC187" s="34"/>
      <c r="AD187" s="34"/>
      <c r="AE187" s="34"/>
      <c r="AR187" s="212" t="s">
        <v>496</v>
      </c>
      <c r="AT187" s="212" t="s">
        <v>209</v>
      </c>
      <c r="AU187" s="212" t="s">
        <v>87</v>
      </c>
      <c r="AY187" s="17" t="s">
        <v>207</v>
      </c>
      <c r="BE187" s="213">
        <f t="shared" si="24"/>
        <v>0</v>
      </c>
      <c r="BF187" s="213">
        <f t="shared" si="25"/>
        <v>0</v>
      </c>
      <c r="BG187" s="213">
        <f t="shared" si="26"/>
        <v>0</v>
      </c>
      <c r="BH187" s="213">
        <f t="shared" si="27"/>
        <v>0</v>
      </c>
      <c r="BI187" s="213">
        <f t="shared" si="28"/>
        <v>0</v>
      </c>
      <c r="BJ187" s="17" t="s">
        <v>87</v>
      </c>
      <c r="BK187" s="213">
        <f t="shared" si="29"/>
        <v>0</v>
      </c>
      <c r="BL187" s="17" t="s">
        <v>496</v>
      </c>
      <c r="BM187" s="212" t="s">
        <v>1282</v>
      </c>
    </row>
    <row r="188" spans="1:65" s="2" customFormat="1" ht="16.5" customHeight="1">
      <c r="A188" s="34"/>
      <c r="B188" s="35"/>
      <c r="C188" s="200" t="s">
        <v>485</v>
      </c>
      <c r="D188" s="200" t="s">
        <v>209</v>
      </c>
      <c r="E188" s="201" t="s">
        <v>2579</v>
      </c>
      <c r="F188" s="202" t="s">
        <v>2580</v>
      </c>
      <c r="G188" s="203" t="s">
        <v>268</v>
      </c>
      <c r="H188" s="204">
        <v>3</v>
      </c>
      <c r="I188" s="205"/>
      <c r="J188" s="206">
        <f t="shared" si="20"/>
        <v>0</v>
      </c>
      <c r="K188" s="207"/>
      <c r="L188" s="39"/>
      <c r="M188" s="208" t="s">
        <v>1</v>
      </c>
      <c r="N188" s="209" t="s">
        <v>40</v>
      </c>
      <c r="O188" s="75"/>
      <c r="P188" s="210">
        <f t="shared" si="21"/>
        <v>0</v>
      </c>
      <c r="Q188" s="210">
        <v>0</v>
      </c>
      <c r="R188" s="210">
        <f t="shared" si="22"/>
        <v>0</v>
      </c>
      <c r="S188" s="210">
        <v>0</v>
      </c>
      <c r="T188" s="211">
        <f t="shared" si="23"/>
        <v>0</v>
      </c>
      <c r="U188" s="34"/>
      <c r="V188" s="34"/>
      <c r="W188" s="34"/>
      <c r="X188" s="34"/>
      <c r="Y188" s="34"/>
      <c r="Z188" s="34"/>
      <c r="AA188" s="34"/>
      <c r="AB188" s="34"/>
      <c r="AC188" s="34"/>
      <c r="AD188" s="34"/>
      <c r="AE188" s="34"/>
      <c r="AR188" s="212" t="s">
        <v>496</v>
      </c>
      <c r="AT188" s="212" t="s">
        <v>209</v>
      </c>
      <c r="AU188" s="212" t="s">
        <v>87</v>
      </c>
      <c r="AY188" s="17" t="s">
        <v>207</v>
      </c>
      <c r="BE188" s="213">
        <f t="shared" si="24"/>
        <v>0</v>
      </c>
      <c r="BF188" s="213">
        <f t="shared" si="25"/>
        <v>0</v>
      </c>
      <c r="BG188" s="213">
        <f t="shared" si="26"/>
        <v>0</v>
      </c>
      <c r="BH188" s="213">
        <f t="shared" si="27"/>
        <v>0</v>
      </c>
      <c r="BI188" s="213">
        <f t="shared" si="28"/>
        <v>0</v>
      </c>
      <c r="BJ188" s="17" t="s">
        <v>87</v>
      </c>
      <c r="BK188" s="213">
        <f t="shared" si="29"/>
        <v>0</v>
      </c>
      <c r="BL188" s="17" t="s">
        <v>496</v>
      </c>
      <c r="BM188" s="212" t="s">
        <v>1285</v>
      </c>
    </row>
    <row r="189" spans="1:65" s="2" customFormat="1" ht="44.25" customHeight="1">
      <c r="A189" s="34"/>
      <c r="B189" s="35"/>
      <c r="C189" s="200" t="s">
        <v>486</v>
      </c>
      <c r="D189" s="200" t="s">
        <v>209</v>
      </c>
      <c r="E189" s="201" t="s">
        <v>2581</v>
      </c>
      <c r="F189" s="202" t="s">
        <v>2582</v>
      </c>
      <c r="G189" s="203" t="s">
        <v>268</v>
      </c>
      <c r="H189" s="204">
        <v>1</v>
      </c>
      <c r="I189" s="205"/>
      <c r="J189" s="206">
        <f t="shared" si="20"/>
        <v>0</v>
      </c>
      <c r="K189" s="207"/>
      <c r="L189" s="39"/>
      <c r="M189" s="208" t="s">
        <v>1</v>
      </c>
      <c r="N189" s="209" t="s">
        <v>40</v>
      </c>
      <c r="O189" s="75"/>
      <c r="P189" s="210">
        <f t="shared" si="21"/>
        <v>0</v>
      </c>
      <c r="Q189" s="210">
        <v>0</v>
      </c>
      <c r="R189" s="210">
        <f t="shared" si="22"/>
        <v>0</v>
      </c>
      <c r="S189" s="210">
        <v>0</v>
      </c>
      <c r="T189" s="211">
        <f t="shared" si="23"/>
        <v>0</v>
      </c>
      <c r="U189" s="34"/>
      <c r="V189" s="34"/>
      <c r="W189" s="34"/>
      <c r="X189" s="34"/>
      <c r="Y189" s="34"/>
      <c r="Z189" s="34"/>
      <c r="AA189" s="34"/>
      <c r="AB189" s="34"/>
      <c r="AC189" s="34"/>
      <c r="AD189" s="34"/>
      <c r="AE189" s="34"/>
      <c r="AR189" s="212" t="s">
        <v>496</v>
      </c>
      <c r="AT189" s="212" t="s">
        <v>209</v>
      </c>
      <c r="AU189" s="212" t="s">
        <v>87</v>
      </c>
      <c r="AY189" s="17" t="s">
        <v>207</v>
      </c>
      <c r="BE189" s="213">
        <f t="shared" si="24"/>
        <v>0</v>
      </c>
      <c r="BF189" s="213">
        <f t="shared" si="25"/>
        <v>0</v>
      </c>
      <c r="BG189" s="213">
        <f t="shared" si="26"/>
        <v>0</v>
      </c>
      <c r="BH189" s="213">
        <f t="shared" si="27"/>
        <v>0</v>
      </c>
      <c r="BI189" s="213">
        <f t="shared" si="28"/>
        <v>0</v>
      </c>
      <c r="BJ189" s="17" t="s">
        <v>87</v>
      </c>
      <c r="BK189" s="213">
        <f t="shared" si="29"/>
        <v>0</v>
      </c>
      <c r="BL189" s="17" t="s">
        <v>496</v>
      </c>
      <c r="BM189" s="212" t="s">
        <v>1181</v>
      </c>
    </row>
    <row r="190" spans="1:65" s="2" customFormat="1" ht="16.5" customHeight="1">
      <c r="A190" s="34"/>
      <c r="B190" s="35"/>
      <c r="C190" s="200" t="s">
        <v>488</v>
      </c>
      <c r="D190" s="200" t="s">
        <v>209</v>
      </c>
      <c r="E190" s="201" t="s">
        <v>2583</v>
      </c>
      <c r="F190" s="202" t="s">
        <v>2584</v>
      </c>
      <c r="G190" s="203" t="s">
        <v>268</v>
      </c>
      <c r="H190" s="204">
        <v>1</v>
      </c>
      <c r="I190" s="205"/>
      <c r="J190" s="206">
        <f t="shared" si="20"/>
        <v>0</v>
      </c>
      <c r="K190" s="207"/>
      <c r="L190" s="39"/>
      <c r="M190" s="208" t="s">
        <v>1</v>
      </c>
      <c r="N190" s="209" t="s">
        <v>40</v>
      </c>
      <c r="O190" s="75"/>
      <c r="P190" s="210">
        <f t="shared" si="21"/>
        <v>0</v>
      </c>
      <c r="Q190" s="210">
        <v>0</v>
      </c>
      <c r="R190" s="210">
        <f t="shared" si="22"/>
        <v>0</v>
      </c>
      <c r="S190" s="210">
        <v>0</v>
      </c>
      <c r="T190" s="211">
        <f t="shared" si="23"/>
        <v>0</v>
      </c>
      <c r="U190" s="34"/>
      <c r="V190" s="34"/>
      <c r="W190" s="34"/>
      <c r="X190" s="34"/>
      <c r="Y190" s="34"/>
      <c r="Z190" s="34"/>
      <c r="AA190" s="34"/>
      <c r="AB190" s="34"/>
      <c r="AC190" s="34"/>
      <c r="AD190" s="34"/>
      <c r="AE190" s="34"/>
      <c r="AR190" s="212" t="s">
        <v>496</v>
      </c>
      <c r="AT190" s="212" t="s">
        <v>209</v>
      </c>
      <c r="AU190" s="212" t="s">
        <v>87</v>
      </c>
      <c r="AY190" s="17" t="s">
        <v>207</v>
      </c>
      <c r="BE190" s="213">
        <f t="shared" si="24"/>
        <v>0</v>
      </c>
      <c r="BF190" s="213">
        <f t="shared" si="25"/>
        <v>0</v>
      </c>
      <c r="BG190" s="213">
        <f t="shared" si="26"/>
        <v>0</v>
      </c>
      <c r="BH190" s="213">
        <f t="shared" si="27"/>
        <v>0</v>
      </c>
      <c r="BI190" s="213">
        <f t="shared" si="28"/>
        <v>0</v>
      </c>
      <c r="BJ190" s="17" t="s">
        <v>87</v>
      </c>
      <c r="BK190" s="213">
        <f t="shared" si="29"/>
        <v>0</v>
      </c>
      <c r="BL190" s="17" t="s">
        <v>496</v>
      </c>
      <c r="BM190" s="212" t="s">
        <v>1290</v>
      </c>
    </row>
    <row r="191" spans="1:65" s="2" customFormat="1" ht="24.15" customHeight="1">
      <c r="A191" s="34"/>
      <c r="B191" s="35"/>
      <c r="C191" s="200" t="s">
        <v>490</v>
      </c>
      <c r="D191" s="200" t="s">
        <v>209</v>
      </c>
      <c r="E191" s="201" t="s">
        <v>2585</v>
      </c>
      <c r="F191" s="202" t="s">
        <v>2586</v>
      </c>
      <c r="G191" s="203" t="s">
        <v>268</v>
      </c>
      <c r="H191" s="204">
        <v>1</v>
      </c>
      <c r="I191" s="205"/>
      <c r="J191" s="206">
        <f t="shared" si="20"/>
        <v>0</v>
      </c>
      <c r="K191" s="207"/>
      <c r="L191" s="39"/>
      <c r="M191" s="208" t="s">
        <v>1</v>
      </c>
      <c r="N191" s="209" t="s">
        <v>40</v>
      </c>
      <c r="O191" s="75"/>
      <c r="P191" s="210">
        <f t="shared" si="21"/>
        <v>0</v>
      </c>
      <c r="Q191" s="210">
        <v>0</v>
      </c>
      <c r="R191" s="210">
        <f t="shared" si="22"/>
        <v>0</v>
      </c>
      <c r="S191" s="210">
        <v>0</v>
      </c>
      <c r="T191" s="211">
        <f t="shared" si="23"/>
        <v>0</v>
      </c>
      <c r="U191" s="34"/>
      <c r="V191" s="34"/>
      <c r="W191" s="34"/>
      <c r="X191" s="34"/>
      <c r="Y191" s="34"/>
      <c r="Z191" s="34"/>
      <c r="AA191" s="34"/>
      <c r="AB191" s="34"/>
      <c r="AC191" s="34"/>
      <c r="AD191" s="34"/>
      <c r="AE191" s="34"/>
      <c r="AR191" s="212" t="s">
        <v>496</v>
      </c>
      <c r="AT191" s="212" t="s">
        <v>209</v>
      </c>
      <c r="AU191" s="212" t="s">
        <v>87</v>
      </c>
      <c r="AY191" s="17" t="s">
        <v>207</v>
      </c>
      <c r="BE191" s="213">
        <f t="shared" si="24"/>
        <v>0</v>
      </c>
      <c r="BF191" s="213">
        <f t="shared" si="25"/>
        <v>0</v>
      </c>
      <c r="BG191" s="213">
        <f t="shared" si="26"/>
        <v>0</v>
      </c>
      <c r="BH191" s="213">
        <f t="shared" si="27"/>
        <v>0</v>
      </c>
      <c r="BI191" s="213">
        <f t="shared" si="28"/>
        <v>0</v>
      </c>
      <c r="BJ191" s="17" t="s">
        <v>87</v>
      </c>
      <c r="BK191" s="213">
        <f t="shared" si="29"/>
        <v>0</v>
      </c>
      <c r="BL191" s="17" t="s">
        <v>496</v>
      </c>
      <c r="BM191" s="212" t="s">
        <v>1293</v>
      </c>
    </row>
    <row r="192" spans="1:65" s="2" customFormat="1" ht="16.5" customHeight="1">
      <c r="A192" s="34"/>
      <c r="B192" s="35"/>
      <c r="C192" s="200" t="s">
        <v>493</v>
      </c>
      <c r="D192" s="200" t="s">
        <v>209</v>
      </c>
      <c r="E192" s="201" t="s">
        <v>2587</v>
      </c>
      <c r="F192" s="202" t="s">
        <v>2588</v>
      </c>
      <c r="G192" s="203" t="s">
        <v>268</v>
      </c>
      <c r="H192" s="204">
        <v>100</v>
      </c>
      <c r="I192" s="205"/>
      <c r="J192" s="206">
        <f t="shared" si="20"/>
        <v>0</v>
      </c>
      <c r="K192" s="207"/>
      <c r="L192" s="39"/>
      <c r="M192" s="208" t="s">
        <v>1</v>
      </c>
      <c r="N192" s="209" t="s">
        <v>40</v>
      </c>
      <c r="O192" s="75"/>
      <c r="P192" s="210">
        <f t="shared" si="21"/>
        <v>0</v>
      </c>
      <c r="Q192" s="210">
        <v>0</v>
      </c>
      <c r="R192" s="210">
        <f t="shared" si="22"/>
        <v>0</v>
      </c>
      <c r="S192" s="210">
        <v>0</v>
      </c>
      <c r="T192" s="211">
        <f t="shared" si="23"/>
        <v>0</v>
      </c>
      <c r="U192" s="34"/>
      <c r="V192" s="34"/>
      <c r="W192" s="34"/>
      <c r="X192" s="34"/>
      <c r="Y192" s="34"/>
      <c r="Z192" s="34"/>
      <c r="AA192" s="34"/>
      <c r="AB192" s="34"/>
      <c r="AC192" s="34"/>
      <c r="AD192" s="34"/>
      <c r="AE192" s="34"/>
      <c r="AR192" s="212" t="s">
        <v>496</v>
      </c>
      <c r="AT192" s="212" t="s">
        <v>209</v>
      </c>
      <c r="AU192" s="212" t="s">
        <v>87</v>
      </c>
      <c r="AY192" s="17" t="s">
        <v>207</v>
      </c>
      <c r="BE192" s="213">
        <f t="shared" si="24"/>
        <v>0</v>
      </c>
      <c r="BF192" s="213">
        <f t="shared" si="25"/>
        <v>0</v>
      </c>
      <c r="BG192" s="213">
        <f t="shared" si="26"/>
        <v>0</v>
      </c>
      <c r="BH192" s="213">
        <f t="shared" si="27"/>
        <v>0</v>
      </c>
      <c r="BI192" s="213">
        <f t="shared" si="28"/>
        <v>0</v>
      </c>
      <c r="BJ192" s="17" t="s">
        <v>87</v>
      </c>
      <c r="BK192" s="213">
        <f t="shared" si="29"/>
        <v>0</v>
      </c>
      <c r="BL192" s="17" t="s">
        <v>496</v>
      </c>
      <c r="BM192" s="212" t="s">
        <v>1296</v>
      </c>
    </row>
    <row r="193" spans="1:65" s="2" customFormat="1" ht="37.799999999999997" customHeight="1">
      <c r="A193" s="34"/>
      <c r="B193" s="35"/>
      <c r="C193" s="200" t="s">
        <v>495</v>
      </c>
      <c r="D193" s="200" t="s">
        <v>209</v>
      </c>
      <c r="E193" s="201" t="s">
        <v>2589</v>
      </c>
      <c r="F193" s="202" t="s">
        <v>2590</v>
      </c>
      <c r="G193" s="203" t="s">
        <v>268</v>
      </c>
      <c r="H193" s="204">
        <v>2</v>
      </c>
      <c r="I193" s="205"/>
      <c r="J193" s="206">
        <f t="shared" si="20"/>
        <v>0</v>
      </c>
      <c r="K193" s="207"/>
      <c r="L193" s="39"/>
      <c r="M193" s="208" t="s">
        <v>1</v>
      </c>
      <c r="N193" s="209" t="s">
        <v>40</v>
      </c>
      <c r="O193" s="75"/>
      <c r="P193" s="210">
        <f t="shared" si="21"/>
        <v>0</v>
      </c>
      <c r="Q193" s="210">
        <v>0</v>
      </c>
      <c r="R193" s="210">
        <f t="shared" si="22"/>
        <v>0</v>
      </c>
      <c r="S193" s="210">
        <v>0</v>
      </c>
      <c r="T193" s="211">
        <f t="shared" si="23"/>
        <v>0</v>
      </c>
      <c r="U193" s="34"/>
      <c r="V193" s="34"/>
      <c r="W193" s="34"/>
      <c r="X193" s="34"/>
      <c r="Y193" s="34"/>
      <c r="Z193" s="34"/>
      <c r="AA193" s="34"/>
      <c r="AB193" s="34"/>
      <c r="AC193" s="34"/>
      <c r="AD193" s="34"/>
      <c r="AE193" s="34"/>
      <c r="AR193" s="212" t="s">
        <v>496</v>
      </c>
      <c r="AT193" s="212" t="s">
        <v>209</v>
      </c>
      <c r="AU193" s="212" t="s">
        <v>87</v>
      </c>
      <c r="AY193" s="17" t="s">
        <v>207</v>
      </c>
      <c r="BE193" s="213">
        <f t="shared" si="24"/>
        <v>0</v>
      </c>
      <c r="BF193" s="213">
        <f t="shared" si="25"/>
        <v>0</v>
      </c>
      <c r="BG193" s="213">
        <f t="shared" si="26"/>
        <v>0</v>
      </c>
      <c r="BH193" s="213">
        <f t="shared" si="27"/>
        <v>0</v>
      </c>
      <c r="BI193" s="213">
        <f t="shared" si="28"/>
        <v>0</v>
      </c>
      <c r="BJ193" s="17" t="s">
        <v>87</v>
      </c>
      <c r="BK193" s="213">
        <f t="shared" si="29"/>
        <v>0</v>
      </c>
      <c r="BL193" s="17" t="s">
        <v>496</v>
      </c>
      <c r="BM193" s="212" t="s">
        <v>1299</v>
      </c>
    </row>
    <row r="194" spans="1:65" s="2" customFormat="1" ht="16.5" customHeight="1">
      <c r="A194" s="34"/>
      <c r="B194" s="35"/>
      <c r="C194" s="200" t="s">
        <v>496</v>
      </c>
      <c r="D194" s="200" t="s">
        <v>209</v>
      </c>
      <c r="E194" s="201" t="s">
        <v>2591</v>
      </c>
      <c r="F194" s="202" t="s">
        <v>2592</v>
      </c>
      <c r="G194" s="203" t="s">
        <v>268</v>
      </c>
      <c r="H194" s="204">
        <v>100</v>
      </c>
      <c r="I194" s="205"/>
      <c r="J194" s="206">
        <f t="shared" si="20"/>
        <v>0</v>
      </c>
      <c r="K194" s="207"/>
      <c r="L194" s="39"/>
      <c r="M194" s="208" t="s">
        <v>1</v>
      </c>
      <c r="N194" s="209" t="s">
        <v>40</v>
      </c>
      <c r="O194" s="75"/>
      <c r="P194" s="210">
        <f t="shared" si="21"/>
        <v>0</v>
      </c>
      <c r="Q194" s="210">
        <v>0</v>
      </c>
      <c r="R194" s="210">
        <f t="shared" si="22"/>
        <v>0</v>
      </c>
      <c r="S194" s="210">
        <v>0</v>
      </c>
      <c r="T194" s="211">
        <f t="shared" si="23"/>
        <v>0</v>
      </c>
      <c r="U194" s="34"/>
      <c r="V194" s="34"/>
      <c r="W194" s="34"/>
      <c r="X194" s="34"/>
      <c r="Y194" s="34"/>
      <c r="Z194" s="34"/>
      <c r="AA194" s="34"/>
      <c r="AB194" s="34"/>
      <c r="AC194" s="34"/>
      <c r="AD194" s="34"/>
      <c r="AE194" s="34"/>
      <c r="AR194" s="212" t="s">
        <v>496</v>
      </c>
      <c r="AT194" s="212" t="s">
        <v>209</v>
      </c>
      <c r="AU194" s="212" t="s">
        <v>87</v>
      </c>
      <c r="AY194" s="17" t="s">
        <v>207</v>
      </c>
      <c r="BE194" s="213">
        <f t="shared" si="24"/>
        <v>0</v>
      </c>
      <c r="BF194" s="213">
        <f t="shared" si="25"/>
        <v>0</v>
      </c>
      <c r="BG194" s="213">
        <f t="shared" si="26"/>
        <v>0</v>
      </c>
      <c r="BH194" s="213">
        <f t="shared" si="27"/>
        <v>0</v>
      </c>
      <c r="BI194" s="213">
        <f t="shared" si="28"/>
        <v>0</v>
      </c>
      <c r="BJ194" s="17" t="s">
        <v>87</v>
      </c>
      <c r="BK194" s="213">
        <f t="shared" si="29"/>
        <v>0</v>
      </c>
      <c r="BL194" s="17" t="s">
        <v>496</v>
      </c>
      <c r="BM194" s="212" t="s">
        <v>1302</v>
      </c>
    </row>
    <row r="195" spans="1:65" s="2" customFormat="1" ht="24.15" customHeight="1">
      <c r="A195" s="34"/>
      <c r="B195" s="35"/>
      <c r="C195" s="200" t="s">
        <v>499</v>
      </c>
      <c r="D195" s="200" t="s">
        <v>209</v>
      </c>
      <c r="E195" s="201" t="s">
        <v>2593</v>
      </c>
      <c r="F195" s="202" t="s">
        <v>2594</v>
      </c>
      <c r="G195" s="203" t="s">
        <v>325</v>
      </c>
      <c r="H195" s="204">
        <v>95</v>
      </c>
      <c r="I195" s="205"/>
      <c r="J195" s="206">
        <f t="shared" si="20"/>
        <v>0</v>
      </c>
      <c r="K195" s="207"/>
      <c r="L195" s="39"/>
      <c r="M195" s="208" t="s">
        <v>1</v>
      </c>
      <c r="N195" s="209" t="s">
        <v>40</v>
      </c>
      <c r="O195" s="75"/>
      <c r="P195" s="210">
        <f t="shared" si="21"/>
        <v>0</v>
      </c>
      <c r="Q195" s="210">
        <v>0</v>
      </c>
      <c r="R195" s="210">
        <f t="shared" si="22"/>
        <v>0</v>
      </c>
      <c r="S195" s="210">
        <v>0</v>
      </c>
      <c r="T195" s="211">
        <f t="shared" si="23"/>
        <v>0</v>
      </c>
      <c r="U195" s="34"/>
      <c r="V195" s="34"/>
      <c r="W195" s="34"/>
      <c r="X195" s="34"/>
      <c r="Y195" s="34"/>
      <c r="Z195" s="34"/>
      <c r="AA195" s="34"/>
      <c r="AB195" s="34"/>
      <c r="AC195" s="34"/>
      <c r="AD195" s="34"/>
      <c r="AE195" s="34"/>
      <c r="AR195" s="212" t="s">
        <v>496</v>
      </c>
      <c r="AT195" s="212" t="s">
        <v>209</v>
      </c>
      <c r="AU195" s="212" t="s">
        <v>87</v>
      </c>
      <c r="AY195" s="17" t="s">
        <v>207</v>
      </c>
      <c r="BE195" s="213">
        <f t="shared" si="24"/>
        <v>0</v>
      </c>
      <c r="BF195" s="213">
        <f t="shared" si="25"/>
        <v>0</v>
      </c>
      <c r="BG195" s="213">
        <f t="shared" si="26"/>
        <v>0</v>
      </c>
      <c r="BH195" s="213">
        <f t="shared" si="27"/>
        <v>0</v>
      </c>
      <c r="BI195" s="213">
        <f t="shared" si="28"/>
        <v>0</v>
      </c>
      <c r="BJ195" s="17" t="s">
        <v>87</v>
      </c>
      <c r="BK195" s="213">
        <f t="shared" si="29"/>
        <v>0</v>
      </c>
      <c r="BL195" s="17" t="s">
        <v>496</v>
      </c>
      <c r="BM195" s="212" t="s">
        <v>1305</v>
      </c>
    </row>
    <row r="196" spans="1:65" s="2" customFormat="1" ht="76.349999999999994" customHeight="1">
      <c r="A196" s="34"/>
      <c r="B196" s="35"/>
      <c r="C196" s="237" t="s">
        <v>500</v>
      </c>
      <c r="D196" s="237" t="s">
        <v>271</v>
      </c>
      <c r="E196" s="238" t="s">
        <v>2595</v>
      </c>
      <c r="F196" s="239" t="s">
        <v>2596</v>
      </c>
      <c r="G196" s="240" t="s">
        <v>325</v>
      </c>
      <c r="H196" s="241">
        <v>95</v>
      </c>
      <c r="I196" s="242"/>
      <c r="J196" s="243">
        <f t="shared" si="20"/>
        <v>0</v>
      </c>
      <c r="K196" s="244"/>
      <c r="L196" s="245"/>
      <c r="M196" s="246" t="s">
        <v>1</v>
      </c>
      <c r="N196" s="247" t="s">
        <v>40</v>
      </c>
      <c r="O196" s="75"/>
      <c r="P196" s="210">
        <f t="shared" si="21"/>
        <v>0</v>
      </c>
      <c r="Q196" s="210">
        <v>0</v>
      </c>
      <c r="R196" s="210">
        <f t="shared" si="22"/>
        <v>0</v>
      </c>
      <c r="S196" s="210">
        <v>0</v>
      </c>
      <c r="T196" s="211">
        <f t="shared" si="23"/>
        <v>0</v>
      </c>
      <c r="U196" s="34"/>
      <c r="V196" s="34"/>
      <c r="W196" s="34"/>
      <c r="X196" s="34"/>
      <c r="Y196" s="34"/>
      <c r="Z196" s="34"/>
      <c r="AA196" s="34"/>
      <c r="AB196" s="34"/>
      <c r="AC196" s="34"/>
      <c r="AD196" s="34"/>
      <c r="AE196" s="34"/>
      <c r="AR196" s="212" t="s">
        <v>1920</v>
      </c>
      <c r="AT196" s="212" t="s">
        <v>271</v>
      </c>
      <c r="AU196" s="212" t="s">
        <v>87</v>
      </c>
      <c r="AY196" s="17" t="s">
        <v>207</v>
      </c>
      <c r="BE196" s="213">
        <f t="shared" si="24"/>
        <v>0</v>
      </c>
      <c r="BF196" s="213">
        <f t="shared" si="25"/>
        <v>0</v>
      </c>
      <c r="BG196" s="213">
        <f t="shared" si="26"/>
        <v>0</v>
      </c>
      <c r="BH196" s="213">
        <f t="shared" si="27"/>
        <v>0</v>
      </c>
      <c r="BI196" s="213">
        <f t="shared" si="28"/>
        <v>0</v>
      </c>
      <c r="BJ196" s="17" t="s">
        <v>87</v>
      </c>
      <c r="BK196" s="213">
        <f t="shared" si="29"/>
        <v>0</v>
      </c>
      <c r="BL196" s="17" t="s">
        <v>496</v>
      </c>
      <c r="BM196" s="212" t="s">
        <v>1308</v>
      </c>
    </row>
    <row r="197" spans="1:65" s="2" customFormat="1" ht="16.5" customHeight="1">
      <c r="A197" s="34"/>
      <c r="B197" s="35"/>
      <c r="C197" s="200" t="s">
        <v>502</v>
      </c>
      <c r="D197" s="200" t="s">
        <v>209</v>
      </c>
      <c r="E197" s="201" t="s">
        <v>2597</v>
      </c>
      <c r="F197" s="202" t="s">
        <v>2598</v>
      </c>
      <c r="G197" s="203" t="s">
        <v>325</v>
      </c>
      <c r="H197" s="204">
        <v>95</v>
      </c>
      <c r="I197" s="205"/>
      <c r="J197" s="206">
        <f t="shared" si="20"/>
        <v>0</v>
      </c>
      <c r="K197" s="207"/>
      <c r="L197" s="39"/>
      <c r="M197" s="208" t="s">
        <v>1</v>
      </c>
      <c r="N197" s="209" t="s">
        <v>40</v>
      </c>
      <c r="O197" s="75"/>
      <c r="P197" s="210">
        <f t="shared" si="21"/>
        <v>0</v>
      </c>
      <c r="Q197" s="210">
        <v>0</v>
      </c>
      <c r="R197" s="210">
        <f t="shared" si="22"/>
        <v>0</v>
      </c>
      <c r="S197" s="210">
        <v>0</v>
      </c>
      <c r="T197" s="211">
        <f t="shared" si="23"/>
        <v>0</v>
      </c>
      <c r="U197" s="34"/>
      <c r="V197" s="34"/>
      <c r="W197" s="34"/>
      <c r="X197" s="34"/>
      <c r="Y197" s="34"/>
      <c r="Z197" s="34"/>
      <c r="AA197" s="34"/>
      <c r="AB197" s="34"/>
      <c r="AC197" s="34"/>
      <c r="AD197" s="34"/>
      <c r="AE197" s="34"/>
      <c r="AR197" s="212" t="s">
        <v>496</v>
      </c>
      <c r="AT197" s="212" t="s">
        <v>209</v>
      </c>
      <c r="AU197" s="212" t="s">
        <v>87</v>
      </c>
      <c r="AY197" s="17" t="s">
        <v>207</v>
      </c>
      <c r="BE197" s="213">
        <f t="shared" si="24"/>
        <v>0</v>
      </c>
      <c r="BF197" s="213">
        <f t="shared" si="25"/>
        <v>0</v>
      </c>
      <c r="BG197" s="213">
        <f t="shared" si="26"/>
        <v>0</v>
      </c>
      <c r="BH197" s="213">
        <f t="shared" si="27"/>
        <v>0</v>
      </c>
      <c r="BI197" s="213">
        <f t="shared" si="28"/>
        <v>0</v>
      </c>
      <c r="BJ197" s="17" t="s">
        <v>87</v>
      </c>
      <c r="BK197" s="213">
        <f t="shared" si="29"/>
        <v>0</v>
      </c>
      <c r="BL197" s="17" t="s">
        <v>496</v>
      </c>
      <c r="BM197" s="212" t="s">
        <v>1311</v>
      </c>
    </row>
    <row r="198" spans="1:65" s="2" customFormat="1" ht="24.15" customHeight="1">
      <c r="A198" s="34"/>
      <c r="B198" s="35"/>
      <c r="C198" s="200" t="s">
        <v>503</v>
      </c>
      <c r="D198" s="200" t="s">
        <v>209</v>
      </c>
      <c r="E198" s="201" t="s">
        <v>2599</v>
      </c>
      <c r="F198" s="202" t="s">
        <v>2600</v>
      </c>
      <c r="G198" s="203" t="s">
        <v>325</v>
      </c>
      <c r="H198" s="204">
        <v>80</v>
      </c>
      <c r="I198" s="205"/>
      <c r="J198" s="206">
        <f t="shared" si="20"/>
        <v>0</v>
      </c>
      <c r="K198" s="207"/>
      <c r="L198" s="39"/>
      <c r="M198" s="208" t="s">
        <v>1</v>
      </c>
      <c r="N198" s="209" t="s">
        <v>40</v>
      </c>
      <c r="O198" s="75"/>
      <c r="P198" s="210">
        <f t="shared" si="21"/>
        <v>0</v>
      </c>
      <c r="Q198" s="210">
        <v>0</v>
      </c>
      <c r="R198" s="210">
        <f t="shared" si="22"/>
        <v>0</v>
      </c>
      <c r="S198" s="210">
        <v>0</v>
      </c>
      <c r="T198" s="211">
        <f t="shared" si="23"/>
        <v>0</v>
      </c>
      <c r="U198" s="34"/>
      <c r="V198" s="34"/>
      <c r="W198" s="34"/>
      <c r="X198" s="34"/>
      <c r="Y198" s="34"/>
      <c r="Z198" s="34"/>
      <c r="AA198" s="34"/>
      <c r="AB198" s="34"/>
      <c r="AC198" s="34"/>
      <c r="AD198" s="34"/>
      <c r="AE198" s="34"/>
      <c r="AR198" s="212" t="s">
        <v>496</v>
      </c>
      <c r="AT198" s="212" t="s">
        <v>209</v>
      </c>
      <c r="AU198" s="212" t="s">
        <v>87</v>
      </c>
      <c r="AY198" s="17" t="s">
        <v>207</v>
      </c>
      <c r="BE198" s="213">
        <f t="shared" si="24"/>
        <v>0</v>
      </c>
      <c r="BF198" s="213">
        <f t="shared" si="25"/>
        <v>0</v>
      </c>
      <c r="BG198" s="213">
        <f t="shared" si="26"/>
        <v>0</v>
      </c>
      <c r="BH198" s="213">
        <f t="shared" si="27"/>
        <v>0</v>
      </c>
      <c r="BI198" s="213">
        <f t="shared" si="28"/>
        <v>0</v>
      </c>
      <c r="BJ198" s="17" t="s">
        <v>87</v>
      </c>
      <c r="BK198" s="213">
        <f t="shared" si="29"/>
        <v>0</v>
      </c>
      <c r="BL198" s="17" t="s">
        <v>496</v>
      </c>
      <c r="BM198" s="212" t="s">
        <v>1314</v>
      </c>
    </row>
    <row r="199" spans="1:65" s="2" customFormat="1" ht="76.349999999999994" customHeight="1">
      <c r="A199" s="34"/>
      <c r="B199" s="35"/>
      <c r="C199" s="237" t="s">
        <v>504</v>
      </c>
      <c r="D199" s="237" t="s">
        <v>271</v>
      </c>
      <c r="E199" s="238" t="s">
        <v>2601</v>
      </c>
      <c r="F199" s="239" t="s">
        <v>2602</v>
      </c>
      <c r="G199" s="240" t="s">
        <v>325</v>
      </c>
      <c r="H199" s="241">
        <v>80</v>
      </c>
      <c r="I199" s="242"/>
      <c r="J199" s="243">
        <f t="shared" si="20"/>
        <v>0</v>
      </c>
      <c r="K199" s="244"/>
      <c r="L199" s="245"/>
      <c r="M199" s="246" t="s">
        <v>1</v>
      </c>
      <c r="N199" s="247" t="s">
        <v>40</v>
      </c>
      <c r="O199" s="75"/>
      <c r="P199" s="210">
        <f t="shared" si="21"/>
        <v>0</v>
      </c>
      <c r="Q199" s="210">
        <v>0</v>
      </c>
      <c r="R199" s="210">
        <f t="shared" si="22"/>
        <v>0</v>
      </c>
      <c r="S199" s="210">
        <v>0</v>
      </c>
      <c r="T199" s="211">
        <f t="shared" si="23"/>
        <v>0</v>
      </c>
      <c r="U199" s="34"/>
      <c r="V199" s="34"/>
      <c r="W199" s="34"/>
      <c r="X199" s="34"/>
      <c r="Y199" s="34"/>
      <c r="Z199" s="34"/>
      <c r="AA199" s="34"/>
      <c r="AB199" s="34"/>
      <c r="AC199" s="34"/>
      <c r="AD199" s="34"/>
      <c r="AE199" s="34"/>
      <c r="AR199" s="212" t="s">
        <v>1920</v>
      </c>
      <c r="AT199" s="212" t="s">
        <v>271</v>
      </c>
      <c r="AU199" s="212" t="s">
        <v>87</v>
      </c>
      <c r="AY199" s="17" t="s">
        <v>207</v>
      </c>
      <c r="BE199" s="213">
        <f t="shared" si="24"/>
        <v>0</v>
      </c>
      <c r="BF199" s="213">
        <f t="shared" si="25"/>
        <v>0</v>
      </c>
      <c r="BG199" s="213">
        <f t="shared" si="26"/>
        <v>0</v>
      </c>
      <c r="BH199" s="213">
        <f t="shared" si="27"/>
        <v>0</v>
      </c>
      <c r="BI199" s="213">
        <f t="shared" si="28"/>
        <v>0</v>
      </c>
      <c r="BJ199" s="17" t="s">
        <v>87</v>
      </c>
      <c r="BK199" s="213">
        <f t="shared" si="29"/>
        <v>0</v>
      </c>
      <c r="BL199" s="17" t="s">
        <v>496</v>
      </c>
      <c r="BM199" s="212" t="s">
        <v>1317</v>
      </c>
    </row>
    <row r="200" spans="1:65" s="2" customFormat="1" ht="16.5" customHeight="1">
      <c r="A200" s="34"/>
      <c r="B200" s="35"/>
      <c r="C200" s="200" t="s">
        <v>1214</v>
      </c>
      <c r="D200" s="200" t="s">
        <v>209</v>
      </c>
      <c r="E200" s="201" t="s">
        <v>2603</v>
      </c>
      <c r="F200" s="202" t="s">
        <v>2604</v>
      </c>
      <c r="G200" s="203" t="s">
        <v>325</v>
      </c>
      <c r="H200" s="204">
        <v>130</v>
      </c>
      <c r="I200" s="205"/>
      <c r="J200" s="206">
        <f t="shared" si="20"/>
        <v>0</v>
      </c>
      <c r="K200" s="207"/>
      <c r="L200" s="39"/>
      <c r="M200" s="208" t="s">
        <v>1</v>
      </c>
      <c r="N200" s="209" t="s">
        <v>40</v>
      </c>
      <c r="O200" s="75"/>
      <c r="P200" s="210">
        <f t="shared" si="21"/>
        <v>0</v>
      </c>
      <c r="Q200" s="210">
        <v>0</v>
      </c>
      <c r="R200" s="210">
        <f t="shared" si="22"/>
        <v>0</v>
      </c>
      <c r="S200" s="210">
        <v>0</v>
      </c>
      <c r="T200" s="211">
        <f t="shared" si="23"/>
        <v>0</v>
      </c>
      <c r="U200" s="34"/>
      <c r="V200" s="34"/>
      <c r="W200" s="34"/>
      <c r="X200" s="34"/>
      <c r="Y200" s="34"/>
      <c r="Z200" s="34"/>
      <c r="AA200" s="34"/>
      <c r="AB200" s="34"/>
      <c r="AC200" s="34"/>
      <c r="AD200" s="34"/>
      <c r="AE200" s="34"/>
      <c r="AR200" s="212" t="s">
        <v>496</v>
      </c>
      <c r="AT200" s="212" t="s">
        <v>209</v>
      </c>
      <c r="AU200" s="212" t="s">
        <v>87</v>
      </c>
      <c r="AY200" s="17" t="s">
        <v>207</v>
      </c>
      <c r="BE200" s="213">
        <f t="shared" si="24"/>
        <v>0</v>
      </c>
      <c r="BF200" s="213">
        <f t="shared" si="25"/>
        <v>0</v>
      </c>
      <c r="BG200" s="213">
        <f t="shared" si="26"/>
        <v>0</v>
      </c>
      <c r="BH200" s="213">
        <f t="shared" si="27"/>
        <v>0</v>
      </c>
      <c r="BI200" s="213">
        <f t="shared" si="28"/>
        <v>0</v>
      </c>
      <c r="BJ200" s="17" t="s">
        <v>87</v>
      </c>
      <c r="BK200" s="213">
        <f t="shared" si="29"/>
        <v>0</v>
      </c>
      <c r="BL200" s="17" t="s">
        <v>496</v>
      </c>
      <c r="BM200" s="212" t="s">
        <v>1320</v>
      </c>
    </row>
    <row r="201" spans="1:65" s="2" customFormat="1" ht="49.05" customHeight="1">
      <c r="A201" s="34"/>
      <c r="B201" s="35"/>
      <c r="C201" s="237" t="s">
        <v>1324</v>
      </c>
      <c r="D201" s="237" t="s">
        <v>271</v>
      </c>
      <c r="E201" s="238" t="s">
        <v>2605</v>
      </c>
      <c r="F201" s="239" t="s">
        <v>2606</v>
      </c>
      <c r="G201" s="240" t="s">
        <v>325</v>
      </c>
      <c r="H201" s="241">
        <v>130</v>
      </c>
      <c r="I201" s="242"/>
      <c r="J201" s="243">
        <f t="shared" si="20"/>
        <v>0</v>
      </c>
      <c r="K201" s="244"/>
      <c r="L201" s="245"/>
      <c r="M201" s="246" t="s">
        <v>1</v>
      </c>
      <c r="N201" s="247" t="s">
        <v>40</v>
      </c>
      <c r="O201" s="75"/>
      <c r="P201" s="210">
        <f t="shared" si="21"/>
        <v>0</v>
      </c>
      <c r="Q201" s="210">
        <v>0</v>
      </c>
      <c r="R201" s="210">
        <f t="shared" si="22"/>
        <v>0</v>
      </c>
      <c r="S201" s="210">
        <v>0</v>
      </c>
      <c r="T201" s="211">
        <f t="shared" si="23"/>
        <v>0</v>
      </c>
      <c r="U201" s="34"/>
      <c r="V201" s="34"/>
      <c r="W201" s="34"/>
      <c r="X201" s="34"/>
      <c r="Y201" s="34"/>
      <c r="Z201" s="34"/>
      <c r="AA201" s="34"/>
      <c r="AB201" s="34"/>
      <c r="AC201" s="34"/>
      <c r="AD201" s="34"/>
      <c r="AE201" s="34"/>
      <c r="AR201" s="212" t="s">
        <v>1920</v>
      </c>
      <c r="AT201" s="212" t="s">
        <v>271</v>
      </c>
      <c r="AU201" s="212" t="s">
        <v>87</v>
      </c>
      <c r="AY201" s="17" t="s">
        <v>207</v>
      </c>
      <c r="BE201" s="213">
        <f t="shared" si="24"/>
        <v>0</v>
      </c>
      <c r="BF201" s="213">
        <f t="shared" si="25"/>
        <v>0</v>
      </c>
      <c r="BG201" s="213">
        <f t="shared" si="26"/>
        <v>0</v>
      </c>
      <c r="BH201" s="213">
        <f t="shared" si="27"/>
        <v>0</v>
      </c>
      <c r="BI201" s="213">
        <f t="shared" si="28"/>
        <v>0</v>
      </c>
      <c r="BJ201" s="17" t="s">
        <v>87</v>
      </c>
      <c r="BK201" s="213">
        <f t="shared" si="29"/>
        <v>0</v>
      </c>
      <c r="BL201" s="17" t="s">
        <v>496</v>
      </c>
      <c r="BM201" s="212" t="s">
        <v>1323</v>
      </c>
    </row>
    <row r="202" spans="1:65" s="2" customFormat="1" ht="16.5" customHeight="1">
      <c r="A202" s="34"/>
      <c r="B202" s="35"/>
      <c r="C202" s="200" t="s">
        <v>1217</v>
      </c>
      <c r="D202" s="200" t="s">
        <v>209</v>
      </c>
      <c r="E202" s="201" t="s">
        <v>2607</v>
      </c>
      <c r="F202" s="202" t="s">
        <v>2608</v>
      </c>
      <c r="G202" s="203" t="s">
        <v>268</v>
      </c>
      <c r="H202" s="204">
        <v>4</v>
      </c>
      <c r="I202" s="205"/>
      <c r="J202" s="206">
        <f t="shared" si="20"/>
        <v>0</v>
      </c>
      <c r="K202" s="207"/>
      <c r="L202" s="39"/>
      <c r="M202" s="208" t="s">
        <v>1</v>
      </c>
      <c r="N202" s="209" t="s">
        <v>40</v>
      </c>
      <c r="O202" s="75"/>
      <c r="P202" s="210">
        <f t="shared" si="21"/>
        <v>0</v>
      </c>
      <c r="Q202" s="210">
        <v>0</v>
      </c>
      <c r="R202" s="210">
        <f t="shared" si="22"/>
        <v>0</v>
      </c>
      <c r="S202" s="210">
        <v>0</v>
      </c>
      <c r="T202" s="211">
        <f t="shared" si="23"/>
        <v>0</v>
      </c>
      <c r="U202" s="34"/>
      <c r="V202" s="34"/>
      <c r="W202" s="34"/>
      <c r="X202" s="34"/>
      <c r="Y202" s="34"/>
      <c r="Z202" s="34"/>
      <c r="AA202" s="34"/>
      <c r="AB202" s="34"/>
      <c r="AC202" s="34"/>
      <c r="AD202" s="34"/>
      <c r="AE202" s="34"/>
      <c r="AR202" s="212" t="s">
        <v>496</v>
      </c>
      <c r="AT202" s="212" t="s">
        <v>209</v>
      </c>
      <c r="AU202" s="212" t="s">
        <v>87</v>
      </c>
      <c r="AY202" s="17" t="s">
        <v>207</v>
      </c>
      <c r="BE202" s="213">
        <f t="shared" si="24"/>
        <v>0</v>
      </c>
      <c r="BF202" s="213">
        <f t="shared" si="25"/>
        <v>0</v>
      </c>
      <c r="BG202" s="213">
        <f t="shared" si="26"/>
        <v>0</v>
      </c>
      <c r="BH202" s="213">
        <f t="shared" si="27"/>
        <v>0</v>
      </c>
      <c r="BI202" s="213">
        <f t="shared" si="28"/>
        <v>0</v>
      </c>
      <c r="BJ202" s="17" t="s">
        <v>87</v>
      </c>
      <c r="BK202" s="213">
        <f t="shared" si="29"/>
        <v>0</v>
      </c>
      <c r="BL202" s="17" t="s">
        <v>496</v>
      </c>
      <c r="BM202" s="212" t="s">
        <v>1327</v>
      </c>
    </row>
    <row r="203" spans="1:65" s="2" customFormat="1" ht="16.5" customHeight="1">
      <c r="A203" s="34"/>
      <c r="B203" s="35"/>
      <c r="C203" s="237" t="s">
        <v>1331</v>
      </c>
      <c r="D203" s="237" t="s">
        <v>271</v>
      </c>
      <c r="E203" s="238" t="s">
        <v>2609</v>
      </c>
      <c r="F203" s="239" t="s">
        <v>2610</v>
      </c>
      <c r="G203" s="240" t="s">
        <v>268</v>
      </c>
      <c r="H203" s="241">
        <v>4</v>
      </c>
      <c r="I203" s="242"/>
      <c r="J203" s="243">
        <f t="shared" si="20"/>
        <v>0</v>
      </c>
      <c r="K203" s="244"/>
      <c r="L203" s="245"/>
      <c r="M203" s="246" t="s">
        <v>1</v>
      </c>
      <c r="N203" s="247" t="s">
        <v>40</v>
      </c>
      <c r="O203" s="75"/>
      <c r="P203" s="210">
        <f t="shared" si="21"/>
        <v>0</v>
      </c>
      <c r="Q203" s="210">
        <v>0</v>
      </c>
      <c r="R203" s="210">
        <f t="shared" si="22"/>
        <v>0</v>
      </c>
      <c r="S203" s="210">
        <v>0</v>
      </c>
      <c r="T203" s="211">
        <f t="shared" si="23"/>
        <v>0</v>
      </c>
      <c r="U203" s="34"/>
      <c r="V203" s="34"/>
      <c r="W203" s="34"/>
      <c r="X203" s="34"/>
      <c r="Y203" s="34"/>
      <c r="Z203" s="34"/>
      <c r="AA203" s="34"/>
      <c r="AB203" s="34"/>
      <c r="AC203" s="34"/>
      <c r="AD203" s="34"/>
      <c r="AE203" s="34"/>
      <c r="AR203" s="212" t="s">
        <v>1920</v>
      </c>
      <c r="AT203" s="212" t="s">
        <v>271</v>
      </c>
      <c r="AU203" s="212" t="s">
        <v>87</v>
      </c>
      <c r="AY203" s="17" t="s">
        <v>207</v>
      </c>
      <c r="BE203" s="213">
        <f t="shared" si="24"/>
        <v>0</v>
      </c>
      <c r="BF203" s="213">
        <f t="shared" si="25"/>
        <v>0</v>
      </c>
      <c r="BG203" s="213">
        <f t="shared" si="26"/>
        <v>0</v>
      </c>
      <c r="BH203" s="213">
        <f t="shared" si="27"/>
        <v>0</v>
      </c>
      <c r="BI203" s="213">
        <f t="shared" si="28"/>
        <v>0</v>
      </c>
      <c r="BJ203" s="17" t="s">
        <v>87</v>
      </c>
      <c r="BK203" s="213">
        <f t="shared" si="29"/>
        <v>0</v>
      </c>
      <c r="BL203" s="17" t="s">
        <v>496</v>
      </c>
      <c r="BM203" s="212" t="s">
        <v>1330</v>
      </c>
    </row>
    <row r="204" spans="1:65" s="2" customFormat="1" ht="16.5" customHeight="1">
      <c r="A204" s="34"/>
      <c r="B204" s="35"/>
      <c r="C204" s="200" t="s">
        <v>1220</v>
      </c>
      <c r="D204" s="200" t="s">
        <v>209</v>
      </c>
      <c r="E204" s="201" t="s">
        <v>2611</v>
      </c>
      <c r="F204" s="202" t="s">
        <v>2612</v>
      </c>
      <c r="G204" s="203" t="s">
        <v>268</v>
      </c>
      <c r="H204" s="204">
        <v>4</v>
      </c>
      <c r="I204" s="205"/>
      <c r="J204" s="206">
        <f t="shared" si="20"/>
        <v>0</v>
      </c>
      <c r="K204" s="207"/>
      <c r="L204" s="39"/>
      <c r="M204" s="208" t="s">
        <v>1</v>
      </c>
      <c r="N204" s="209" t="s">
        <v>40</v>
      </c>
      <c r="O204" s="75"/>
      <c r="P204" s="210">
        <f t="shared" si="21"/>
        <v>0</v>
      </c>
      <c r="Q204" s="210">
        <v>0</v>
      </c>
      <c r="R204" s="210">
        <f t="shared" si="22"/>
        <v>0</v>
      </c>
      <c r="S204" s="210">
        <v>0</v>
      </c>
      <c r="T204" s="211">
        <f t="shared" si="23"/>
        <v>0</v>
      </c>
      <c r="U204" s="34"/>
      <c r="V204" s="34"/>
      <c r="W204" s="34"/>
      <c r="X204" s="34"/>
      <c r="Y204" s="34"/>
      <c r="Z204" s="34"/>
      <c r="AA204" s="34"/>
      <c r="AB204" s="34"/>
      <c r="AC204" s="34"/>
      <c r="AD204" s="34"/>
      <c r="AE204" s="34"/>
      <c r="AR204" s="212" t="s">
        <v>496</v>
      </c>
      <c r="AT204" s="212" t="s">
        <v>209</v>
      </c>
      <c r="AU204" s="212" t="s">
        <v>87</v>
      </c>
      <c r="AY204" s="17" t="s">
        <v>207</v>
      </c>
      <c r="BE204" s="213">
        <f t="shared" si="24"/>
        <v>0</v>
      </c>
      <c r="BF204" s="213">
        <f t="shared" si="25"/>
        <v>0</v>
      </c>
      <c r="BG204" s="213">
        <f t="shared" si="26"/>
        <v>0</v>
      </c>
      <c r="BH204" s="213">
        <f t="shared" si="27"/>
        <v>0</v>
      </c>
      <c r="BI204" s="213">
        <f t="shared" si="28"/>
        <v>0</v>
      </c>
      <c r="BJ204" s="17" t="s">
        <v>87</v>
      </c>
      <c r="BK204" s="213">
        <f t="shared" si="29"/>
        <v>0</v>
      </c>
      <c r="BL204" s="17" t="s">
        <v>496</v>
      </c>
      <c r="BM204" s="212" t="s">
        <v>1334</v>
      </c>
    </row>
    <row r="205" spans="1:65" s="2" customFormat="1" ht="16.5" customHeight="1">
      <c r="A205" s="34"/>
      <c r="B205" s="35"/>
      <c r="C205" s="200" t="s">
        <v>1338</v>
      </c>
      <c r="D205" s="200" t="s">
        <v>209</v>
      </c>
      <c r="E205" s="201" t="s">
        <v>2613</v>
      </c>
      <c r="F205" s="202" t="s">
        <v>2614</v>
      </c>
      <c r="G205" s="203" t="s">
        <v>268</v>
      </c>
      <c r="H205" s="204">
        <v>1</v>
      </c>
      <c r="I205" s="205"/>
      <c r="J205" s="206">
        <f t="shared" ref="J205:J236" si="30">ROUND(I205*H205,2)</f>
        <v>0</v>
      </c>
      <c r="K205" s="207"/>
      <c r="L205" s="39"/>
      <c r="M205" s="208" t="s">
        <v>1</v>
      </c>
      <c r="N205" s="209" t="s">
        <v>40</v>
      </c>
      <c r="O205" s="75"/>
      <c r="P205" s="210">
        <f t="shared" ref="P205:P236" si="31">O205*H205</f>
        <v>0</v>
      </c>
      <c r="Q205" s="210">
        <v>0</v>
      </c>
      <c r="R205" s="210">
        <f t="shared" ref="R205:R236" si="32">Q205*H205</f>
        <v>0</v>
      </c>
      <c r="S205" s="210">
        <v>0</v>
      </c>
      <c r="T205" s="211">
        <f t="shared" ref="T205:T236" si="33">S205*H205</f>
        <v>0</v>
      </c>
      <c r="U205" s="34"/>
      <c r="V205" s="34"/>
      <c r="W205" s="34"/>
      <c r="X205" s="34"/>
      <c r="Y205" s="34"/>
      <c r="Z205" s="34"/>
      <c r="AA205" s="34"/>
      <c r="AB205" s="34"/>
      <c r="AC205" s="34"/>
      <c r="AD205" s="34"/>
      <c r="AE205" s="34"/>
      <c r="AR205" s="212" t="s">
        <v>496</v>
      </c>
      <c r="AT205" s="212" t="s">
        <v>209</v>
      </c>
      <c r="AU205" s="212" t="s">
        <v>87</v>
      </c>
      <c r="AY205" s="17" t="s">
        <v>207</v>
      </c>
      <c r="BE205" s="213">
        <f t="shared" ref="BE205:BE239" si="34">IF(N205="základná",J205,0)</f>
        <v>0</v>
      </c>
      <c r="BF205" s="213">
        <f t="shared" ref="BF205:BF239" si="35">IF(N205="znížená",J205,0)</f>
        <v>0</v>
      </c>
      <c r="BG205" s="213">
        <f t="shared" ref="BG205:BG239" si="36">IF(N205="zákl. prenesená",J205,0)</f>
        <v>0</v>
      </c>
      <c r="BH205" s="213">
        <f t="shared" ref="BH205:BH239" si="37">IF(N205="zníž. prenesená",J205,0)</f>
        <v>0</v>
      </c>
      <c r="BI205" s="213">
        <f t="shared" ref="BI205:BI239" si="38">IF(N205="nulová",J205,0)</f>
        <v>0</v>
      </c>
      <c r="BJ205" s="17" t="s">
        <v>87</v>
      </c>
      <c r="BK205" s="213">
        <f t="shared" ref="BK205:BK239" si="39">ROUND(I205*H205,2)</f>
        <v>0</v>
      </c>
      <c r="BL205" s="17" t="s">
        <v>496</v>
      </c>
      <c r="BM205" s="212" t="s">
        <v>1337</v>
      </c>
    </row>
    <row r="206" spans="1:65" s="2" customFormat="1" ht="16.5" customHeight="1">
      <c r="A206" s="34"/>
      <c r="B206" s="35"/>
      <c r="C206" s="200" t="s">
        <v>1223</v>
      </c>
      <c r="D206" s="200" t="s">
        <v>209</v>
      </c>
      <c r="E206" s="201" t="s">
        <v>2615</v>
      </c>
      <c r="F206" s="202" t="s">
        <v>2616</v>
      </c>
      <c r="G206" s="203" t="s">
        <v>268</v>
      </c>
      <c r="H206" s="204">
        <v>1</v>
      </c>
      <c r="I206" s="205"/>
      <c r="J206" s="206">
        <f t="shared" si="30"/>
        <v>0</v>
      </c>
      <c r="K206" s="207"/>
      <c r="L206" s="39"/>
      <c r="M206" s="208" t="s">
        <v>1</v>
      </c>
      <c r="N206" s="209" t="s">
        <v>40</v>
      </c>
      <c r="O206" s="75"/>
      <c r="P206" s="210">
        <f t="shared" si="31"/>
        <v>0</v>
      </c>
      <c r="Q206" s="210">
        <v>0</v>
      </c>
      <c r="R206" s="210">
        <f t="shared" si="32"/>
        <v>0</v>
      </c>
      <c r="S206" s="210">
        <v>0</v>
      </c>
      <c r="T206" s="211">
        <f t="shared" si="33"/>
        <v>0</v>
      </c>
      <c r="U206" s="34"/>
      <c r="V206" s="34"/>
      <c r="W206" s="34"/>
      <c r="X206" s="34"/>
      <c r="Y206" s="34"/>
      <c r="Z206" s="34"/>
      <c r="AA206" s="34"/>
      <c r="AB206" s="34"/>
      <c r="AC206" s="34"/>
      <c r="AD206" s="34"/>
      <c r="AE206" s="34"/>
      <c r="AR206" s="212" t="s">
        <v>496</v>
      </c>
      <c r="AT206" s="212" t="s">
        <v>209</v>
      </c>
      <c r="AU206" s="212" t="s">
        <v>87</v>
      </c>
      <c r="AY206" s="17" t="s">
        <v>207</v>
      </c>
      <c r="BE206" s="213">
        <f t="shared" si="34"/>
        <v>0</v>
      </c>
      <c r="BF206" s="213">
        <f t="shared" si="35"/>
        <v>0</v>
      </c>
      <c r="BG206" s="213">
        <f t="shared" si="36"/>
        <v>0</v>
      </c>
      <c r="BH206" s="213">
        <f t="shared" si="37"/>
        <v>0</v>
      </c>
      <c r="BI206" s="213">
        <f t="shared" si="38"/>
        <v>0</v>
      </c>
      <c r="BJ206" s="17" t="s">
        <v>87</v>
      </c>
      <c r="BK206" s="213">
        <f t="shared" si="39"/>
        <v>0</v>
      </c>
      <c r="BL206" s="17" t="s">
        <v>496</v>
      </c>
      <c r="BM206" s="212" t="s">
        <v>1341</v>
      </c>
    </row>
    <row r="207" spans="1:65" s="2" customFormat="1" ht="78" customHeight="1">
      <c r="A207" s="34"/>
      <c r="B207" s="35"/>
      <c r="C207" s="237" t="s">
        <v>1345</v>
      </c>
      <c r="D207" s="237" t="s">
        <v>271</v>
      </c>
      <c r="E207" s="238" t="s">
        <v>2617</v>
      </c>
      <c r="F207" s="239" t="s">
        <v>2618</v>
      </c>
      <c r="G207" s="240" t="s">
        <v>268</v>
      </c>
      <c r="H207" s="241">
        <v>1</v>
      </c>
      <c r="I207" s="242"/>
      <c r="J207" s="243">
        <f t="shared" si="30"/>
        <v>0</v>
      </c>
      <c r="K207" s="244"/>
      <c r="L207" s="245"/>
      <c r="M207" s="246" t="s">
        <v>1</v>
      </c>
      <c r="N207" s="247" t="s">
        <v>40</v>
      </c>
      <c r="O207" s="75"/>
      <c r="P207" s="210">
        <f t="shared" si="31"/>
        <v>0</v>
      </c>
      <c r="Q207" s="210">
        <v>0</v>
      </c>
      <c r="R207" s="210">
        <f t="shared" si="32"/>
        <v>0</v>
      </c>
      <c r="S207" s="210">
        <v>0</v>
      </c>
      <c r="T207" s="211">
        <f t="shared" si="33"/>
        <v>0</v>
      </c>
      <c r="U207" s="34"/>
      <c r="V207" s="34"/>
      <c r="W207" s="34"/>
      <c r="X207" s="34"/>
      <c r="Y207" s="34"/>
      <c r="Z207" s="34"/>
      <c r="AA207" s="34"/>
      <c r="AB207" s="34"/>
      <c r="AC207" s="34"/>
      <c r="AD207" s="34"/>
      <c r="AE207" s="34"/>
      <c r="AR207" s="212" t="s">
        <v>1920</v>
      </c>
      <c r="AT207" s="212" t="s">
        <v>271</v>
      </c>
      <c r="AU207" s="212" t="s">
        <v>87</v>
      </c>
      <c r="AY207" s="17" t="s">
        <v>207</v>
      </c>
      <c r="BE207" s="213">
        <f t="shared" si="34"/>
        <v>0</v>
      </c>
      <c r="BF207" s="213">
        <f t="shared" si="35"/>
        <v>0</v>
      </c>
      <c r="BG207" s="213">
        <f t="shared" si="36"/>
        <v>0</v>
      </c>
      <c r="BH207" s="213">
        <f t="shared" si="37"/>
        <v>0</v>
      </c>
      <c r="BI207" s="213">
        <f t="shared" si="38"/>
        <v>0</v>
      </c>
      <c r="BJ207" s="17" t="s">
        <v>87</v>
      </c>
      <c r="BK207" s="213">
        <f t="shared" si="39"/>
        <v>0</v>
      </c>
      <c r="BL207" s="17" t="s">
        <v>496</v>
      </c>
      <c r="BM207" s="212" t="s">
        <v>1344</v>
      </c>
    </row>
    <row r="208" spans="1:65" s="2" customFormat="1" ht="16.5" customHeight="1">
      <c r="A208" s="34"/>
      <c r="B208" s="35"/>
      <c r="C208" s="200" t="s">
        <v>1226</v>
      </c>
      <c r="D208" s="200" t="s">
        <v>209</v>
      </c>
      <c r="E208" s="201" t="s">
        <v>2615</v>
      </c>
      <c r="F208" s="202" t="s">
        <v>2616</v>
      </c>
      <c r="G208" s="203" t="s">
        <v>268</v>
      </c>
      <c r="H208" s="204">
        <v>1</v>
      </c>
      <c r="I208" s="205"/>
      <c r="J208" s="206">
        <f t="shared" si="30"/>
        <v>0</v>
      </c>
      <c r="K208" s="207"/>
      <c r="L208" s="39"/>
      <c r="M208" s="208" t="s">
        <v>1</v>
      </c>
      <c r="N208" s="209" t="s">
        <v>40</v>
      </c>
      <c r="O208" s="75"/>
      <c r="P208" s="210">
        <f t="shared" si="31"/>
        <v>0</v>
      </c>
      <c r="Q208" s="210">
        <v>0</v>
      </c>
      <c r="R208" s="210">
        <f t="shared" si="32"/>
        <v>0</v>
      </c>
      <c r="S208" s="210">
        <v>0</v>
      </c>
      <c r="T208" s="211">
        <f t="shared" si="33"/>
        <v>0</v>
      </c>
      <c r="U208" s="34"/>
      <c r="V208" s="34"/>
      <c r="W208" s="34"/>
      <c r="X208" s="34"/>
      <c r="Y208" s="34"/>
      <c r="Z208" s="34"/>
      <c r="AA208" s="34"/>
      <c r="AB208" s="34"/>
      <c r="AC208" s="34"/>
      <c r="AD208" s="34"/>
      <c r="AE208" s="34"/>
      <c r="AR208" s="212" t="s">
        <v>496</v>
      </c>
      <c r="AT208" s="212" t="s">
        <v>209</v>
      </c>
      <c r="AU208" s="212" t="s">
        <v>87</v>
      </c>
      <c r="AY208" s="17" t="s">
        <v>207</v>
      </c>
      <c r="BE208" s="213">
        <f t="shared" si="34"/>
        <v>0</v>
      </c>
      <c r="BF208" s="213">
        <f t="shared" si="35"/>
        <v>0</v>
      </c>
      <c r="BG208" s="213">
        <f t="shared" si="36"/>
        <v>0</v>
      </c>
      <c r="BH208" s="213">
        <f t="shared" si="37"/>
        <v>0</v>
      </c>
      <c r="BI208" s="213">
        <f t="shared" si="38"/>
        <v>0</v>
      </c>
      <c r="BJ208" s="17" t="s">
        <v>87</v>
      </c>
      <c r="BK208" s="213">
        <f t="shared" si="39"/>
        <v>0</v>
      </c>
      <c r="BL208" s="17" t="s">
        <v>496</v>
      </c>
      <c r="BM208" s="212" t="s">
        <v>1348</v>
      </c>
    </row>
    <row r="209" spans="1:65" s="2" customFormat="1" ht="37.799999999999997" customHeight="1">
      <c r="A209" s="34"/>
      <c r="B209" s="35"/>
      <c r="C209" s="237" t="s">
        <v>1352</v>
      </c>
      <c r="D209" s="237" t="s">
        <v>271</v>
      </c>
      <c r="E209" s="238" t="s">
        <v>2619</v>
      </c>
      <c r="F209" s="239" t="s">
        <v>2620</v>
      </c>
      <c r="G209" s="240" t="s">
        <v>268</v>
      </c>
      <c r="H209" s="241">
        <v>1</v>
      </c>
      <c r="I209" s="242"/>
      <c r="J209" s="243">
        <f t="shared" si="30"/>
        <v>0</v>
      </c>
      <c r="K209" s="244"/>
      <c r="L209" s="245"/>
      <c r="M209" s="246" t="s">
        <v>1</v>
      </c>
      <c r="N209" s="247" t="s">
        <v>40</v>
      </c>
      <c r="O209" s="75"/>
      <c r="P209" s="210">
        <f t="shared" si="31"/>
        <v>0</v>
      </c>
      <c r="Q209" s="210">
        <v>0</v>
      </c>
      <c r="R209" s="210">
        <f t="shared" si="32"/>
        <v>0</v>
      </c>
      <c r="S209" s="210">
        <v>0</v>
      </c>
      <c r="T209" s="211">
        <f t="shared" si="33"/>
        <v>0</v>
      </c>
      <c r="U209" s="34"/>
      <c r="V209" s="34"/>
      <c r="W209" s="34"/>
      <c r="X209" s="34"/>
      <c r="Y209" s="34"/>
      <c r="Z209" s="34"/>
      <c r="AA209" s="34"/>
      <c r="AB209" s="34"/>
      <c r="AC209" s="34"/>
      <c r="AD209" s="34"/>
      <c r="AE209" s="34"/>
      <c r="AR209" s="212" t="s">
        <v>1920</v>
      </c>
      <c r="AT209" s="212" t="s">
        <v>271</v>
      </c>
      <c r="AU209" s="212" t="s">
        <v>87</v>
      </c>
      <c r="AY209" s="17" t="s">
        <v>207</v>
      </c>
      <c r="BE209" s="213">
        <f t="shared" si="34"/>
        <v>0</v>
      </c>
      <c r="BF209" s="213">
        <f t="shared" si="35"/>
        <v>0</v>
      </c>
      <c r="BG209" s="213">
        <f t="shared" si="36"/>
        <v>0</v>
      </c>
      <c r="BH209" s="213">
        <f t="shared" si="37"/>
        <v>0</v>
      </c>
      <c r="BI209" s="213">
        <f t="shared" si="38"/>
        <v>0</v>
      </c>
      <c r="BJ209" s="17" t="s">
        <v>87</v>
      </c>
      <c r="BK209" s="213">
        <f t="shared" si="39"/>
        <v>0</v>
      </c>
      <c r="BL209" s="17" t="s">
        <v>496</v>
      </c>
      <c r="BM209" s="212" t="s">
        <v>1351</v>
      </c>
    </row>
    <row r="210" spans="1:65" s="2" customFormat="1" ht="24.15" customHeight="1">
      <c r="A210" s="34"/>
      <c r="B210" s="35"/>
      <c r="C210" s="200" t="s">
        <v>1229</v>
      </c>
      <c r="D210" s="200" t="s">
        <v>209</v>
      </c>
      <c r="E210" s="201" t="s">
        <v>2621</v>
      </c>
      <c r="F210" s="202" t="s">
        <v>2622</v>
      </c>
      <c r="G210" s="203" t="s">
        <v>268</v>
      </c>
      <c r="H210" s="204">
        <v>2</v>
      </c>
      <c r="I210" s="205"/>
      <c r="J210" s="206">
        <f t="shared" si="30"/>
        <v>0</v>
      </c>
      <c r="K210" s="207"/>
      <c r="L210" s="39"/>
      <c r="M210" s="208" t="s">
        <v>1</v>
      </c>
      <c r="N210" s="209" t="s">
        <v>40</v>
      </c>
      <c r="O210" s="75"/>
      <c r="P210" s="210">
        <f t="shared" si="31"/>
        <v>0</v>
      </c>
      <c r="Q210" s="210">
        <v>0</v>
      </c>
      <c r="R210" s="210">
        <f t="shared" si="32"/>
        <v>0</v>
      </c>
      <c r="S210" s="210">
        <v>0</v>
      </c>
      <c r="T210" s="211">
        <f t="shared" si="33"/>
        <v>0</v>
      </c>
      <c r="U210" s="34"/>
      <c r="V210" s="34"/>
      <c r="W210" s="34"/>
      <c r="X210" s="34"/>
      <c r="Y210" s="34"/>
      <c r="Z210" s="34"/>
      <c r="AA210" s="34"/>
      <c r="AB210" s="34"/>
      <c r="AC210" s="34"/>
      <c r="AD210" s="34"/>
      <c r="AE210" s="34"/>
      <c r="AR210" s="212" t="s">
        <v>496</v>
      </c>
      <c r="AT210" s="212" t="s">
        <v>209</v>
      </c>
      <c r="AU210" s="212" t="s">
        <v>87</v>
      </c>
      <c r="AY210" s="17" t="s">
        <v>207</v>
      </c>
      <c r="BE210" s="213">
        <f t="shared" si="34"/>
        <v>0</v>
      </c>
      <c r="BF210" s="213">
        <f t="shared" si="35"/>
        <v>0</v>
      </c>
      <c r="BG210" s="213">
        <f t="shared" si="36"/>
        <v>0</v>
      </c>
      <c r="BH210" s="213">
        <f t="shared" si="37"/>
        <v>0</v>
      </c>
      <c r="BI210" s="213">
        <f t="shared" si="38"/>
        <v>0</v>
      </c>
      <c r="BJ210" s="17" t="s">
        <v>87</v>
      </c>
      <c r="BK210" s="213">
        <f t="shared" si="39"/>
        <v>0</v>
      </c>
      <c r="BL210" s="17" t="s">
        <v>496</v>
      </c>
      <c r="BM210" s="212" t="s">
        <v>1356</v>
      </c>
    </row>
    <row r="211" spans="1:65" s="2" customFormat="1" ht="33" customHeight="1">
      <c r="A211" s="34"/>
      <c r="B211" s="35"/>
      <c r="C211" s="237" t="s">
        <v>1360</v>
      </c>
      <c r="D211" s="237" t="s">
        <v>271</v>
      </c>
      <c r="E211" s="238" t="s">
        <v>2623</v>
      </c>
      <c r="F211" s="239" t="s">
        <v>2624</v>
      </c>
      <c r="G211" s="240" t="s">
        <v>268</v>
      </c>
      <c r="H211" s="241">
        <v>2</v>
      </c>
      <c r="I211" s="242"/>
      <c r="J211" s="243">
        <f t="shared" si="30"/>
        <v>0</v>
      </c>
      <c r="K211" s="244"/>
      <c r="L211" s="245"/>
      <c r="M211" s="246" t="s">
        <v>1</v>
      </c>
      <c r="N211" s="247" t="s">
        <v>40</v>
      </c>
      <c r="O211" s="75"/>
      <c r="P211" s="210">
        <f t="shared" si="31"/>
        <v>0</v>
      </c>
      <c r="Q211" s="210">
        <v>0</v>
      </c>
      <c r="R211" s="210">
        <f t="shared" si="32"/>
        <v>0</v>
      </c>
      <c r="S211" s="210">
        <v>0</v>
      </c>
      <c r="T211" s="211">
        <f t="shared" si="33"/>
        <v>0</v>
      </c>
      <c r="U211" s="34"/>
      <c r="V211" s="34"/>
      <c r="W211" s="34"/>
      <c r="X211" s="34"/>
      <c r="Y211" s="34"/>
      <c r="Z211" s="34"/>
      <c r="AA211" s="34"/>
      <c r="AB211" s="34"/>
      <c r="AC211" s="34"/>
      <c r="AD211" s="34"/>
      <c r="AE211" s="34"/>
      <c r="AR211" s="212" t="s">
        <v>1920</v>
      </c>
      <c r="AT211" s="212" t="s">
        <v>271</v>
      </c>
      <c r="AU211" s="212" t="s">
        <v>87</v>
      </c>
      <c r="AY211" s="17" t="s">
        <v>207</v>
      </c>
      <c r="BE211" s="213">
        <f t="shared" si="34"/>
        <v>0</v>
      </c>
      <c r="BF211" s="213">
        <f t="shared" si="35"/>
        <v>0</v>
      </c>
      <c r="BG211" s="213">
        <f t="shared" si="36"/>
        <v>0</v>
      </c>
      <c r="BH211" s="213">
        <f t="shared" si="37"/>
        <v>0</v>
      </c>
      <c r="BI211" s="213">
        <f t="shared" si="38"/>
        <v>0</v>
      </c>
      <c r="BJ211" s="17" t="s">
        <v>87</v>
      </c>
      <c r="BK211" s="213">
        <f t="shared" si="39"/>
        <v>0</v>
      </c>
      <c r="BL211" s="17" t="s">
        <v>496</v>
      </c>
      <c r="BM211" s="212" t="s">
        <v>1359</v>
      </c>
    </row>
    <row r="212" spans="1:65" s="2" customFormat="1" ht="16.5" customHeight="1">
      <c r="A212" s="34"/>
      <c r="B212" s="35"/>
      <c r="C212" s="200" t="s">
        <v>1232</v>
      </c>
      <c r="D212" s="200" t="s">
        <v>209</v>
      </c>
      <c r="E212" s="201" t="s">
        <v>2625</v>
      </c>
      <c r="F212" s="202" t="s">
        <v>2626</v>
      </c>
      <c r="G212" s="203" t="s">
        <v>268</v>
      </c>
      <c r="H212" s="204">
        <v>1</v>
      </c>
      <c r="I212" s="205"/>
      <c r="J212" s="206">
        <f t="shared" si="30"/>
        <v>0</v>
      </c>
      <c r="K212" s="207"/>
      <c r="L212" s="39"/>
      <c r="M212" s="208" t="s">
        <v>1</v>
      </c>
      <c r="N212" s="209" t="s">
        <v>40</v>
      </c>
      <c r="O212" s="75"/>
      <c r="P212" s="210">
        <f t="shared" si="31"/>
        <v>0</v>
      </c>
      <c r="Q212" s="210">
        <v>0</v>
      </c>
      <c r="R212" s="210">
        <f t="shared" si="32"/>
        <v>0</v>
      </c>
      <c r="S212" s="210">
        <v>0</v>
      </c>
      <c r="T212" s="211">
        <f t="shared" si="33"/>
        <v>0</v>
      </c>
      <c r="U212" s="34"/>
      <c r="V212" s="34"/>
      <c r="W212" s="34"/>
      <c r="X212" s="34"/>
      <c r="Y212" s="34"/>
      <c r="Z212" s="34"/>
      <c r="AA212" s="34"/>
      <c r="AB212" s="34"/>
      <c r="AC212" s="34"/>
      <c r="AD212" s="34"/>
      <c r="AE212" s="34"/>
      <c r="AR212" s="212" t="s">
        <v>496</v>
      </c>
      <c r="AT212" s="212" t="s">
        <v>209</v>
      </c>
      <c r="AU212" s="212" t="s">
        <v>87</v>
      </c>
      <c r="AY212" s="17" t="s">
        <v>207</v>
      </c>
      <c r="BE212" s="213">
        <f t="shared" si="34"/>
        <v>0</v>
      </c>
      <c r="BF212" s="213">
        <f t="shared" si="35"/>
        <v>0</v>
      </c>
      <c r="BG212" s="213">
        <f t="shared" si="36"/>
        <v>0</v>
      </c>
      <c r="BH212" s="213">
        <f t="shared" si="37"/>
        <v>0</v>
      </c>
      <c r="BI212" s="213">
        <f t="shared" si="38"/>
        <v>0</v>
      </c>
      <c r="BJ212" s="17" t="s">
        <v>87</v>
      </c>
      <c r="BK212" s="213">
        <f t="shared" si="39"/>
        <v>0</v>
      </c>
      <c r="BL212" s="17" t="s">
        <v>496</v>
      </c>
      <c r="BM212" s="212" t="s">
        <v>1363</v>
      </c>
    </row>
    <row r="213" spans="1:65" s="2" customFormat="1" ht="33" customHeight="1">
      <c r="A213" s="34"/>
      <c r="B213" s="35"/>
      <c r="C213" s="237" t="s">
        <v>1367</v>
      </c>
      <c r="D213" s="237" t="s">
        <v>271</v>
      </c>
      <c r="E213" s="238" t="s">
        <v>2627</v>
      </c>
      <c r="F213" s="239" t="s">
        <v>2628</v>
      </c>
      <c r="G213" s="240" t="s">
        <v>268</v>
      </c>
      <c r="H213" s="241">
        <v>1</v>
      </c>
      <c r="I213" s="242"/>
      <c r="J213" s="243">
        <f t="shared" si="30"/>
        <v>0</v>
      </c>
      <c r="K213" s="244"/>
      <c r="L213" s="245"/>
      <c r="M213" s="246" t="s">
        <v>1</v>
      </c>
      <c r="N213" s="247" t="s">
        <v>40</v>
      </c>
      <c r="O213" s="75"/>
      <c r="P213" s="210">
        <f t="shared" si="31"/>
        <v>0</v>
      </c>
      <c r="Q213" s="210">
        <v>0</v>
      </c>
      <c r="R213" s="210">
        <f t="shared" si="32"/>
        <v>0</v>
      </c>
      <c r="S213" s="210">
        <v>0</v>
      </c>
      <c r="T213" s="211">
        <f t="shared" si="33"/>
        <v>0</v>
      </c>
      <c r="U213" s="34"/>
      <c r="V213" s="34"/>
      <c r="W213" s="34"/>
      <c r="X213" s="34"/>
      <c r="Y213" s="34"/>
      <c r="Z213" s="34"/>
      <c r="AA213" s="34"/>
      <c r="AB213" s="34"/>
      <c r="AC213" s="34"/>
      <c r="AD213" s="34"/>
      <c r="AE213" s="34"/>
      <c r="AR213" s="212" t="s">
        <v>1920</v>
      </c>
      <c r="AT213" s="212" t="s">
        <v>271</v>
      </c>
      <c r="AU213" s="212" t="s">
        <v>87</v>
      </c>
      <c r="AY213" s="17" t="s">
        <v>207</v>
      </c>
      <c r="BE213" s="213">
        <f t="shared" si="34"/>
        <v>0</v>
      </c>
      <c r="BF213" s="213">
        <f t="shared" si="35"/>
        <v>0</v>
      </c>
      <c r="BG213" s="213">
        <f t="shared" si="36"/>
        <v>0</v>
      </c>
      <c r="BH213" s="213">
        <f t="shared" si="37"/>
        <v>0</v>
      </c>
      <c r="BI213" s="213">
        <f t="shared" si="38"/>
        <v>0</v>
      </c>
      <c r="BJ213" s="17" t="s">
        <v>87</v>
      </c>
      <c r="BK213" s="213">
        <f t="shared" si="39"/>
        <v>0</v>
      </c>
      <c r="BL213" s="17" t="s">
        <v>496</v>
      </c>
      <c r="BM213" s="212" t="s">
        <v>1366</v>
      </c>
    </row>
    <row r="214" spans="1:65" s="2" customFormat="1" ht="24.15" customHeight="1">
      <c r="A214" s="34"/>
      <c r="B214" s="35"/>
      <c r="C214" s="200" t="s">
        <v>1235</v>
      </c>
      <c r="D214" s="200" t="s">
        <v>209</v>
      </c>
      <c r="E214" s="201" t="s">
        <v>2629</v>
      </c>
      <c r="F214" s="202" t="s">
        <v>2630</v>
      </c>
      <c r="G214" s="203" t="s">
        <v>268</v>
      </c>
      <c r="H214" s="204">
        <v>1</v>
      </c>
      <c r="I214" s="205"/>
      <c r="J214" s="206">
        <f t="shared" si="30"/>
        <v>0</v>
      </c>
      <c r="K214" s="207"/>
      <c r="L214" s="39"/>
      <c r="M214" s="208" t="s">
        <v>1</v>
      </c>
      <c r="N214" s="209" t="s">
        <v>40</v>
      </c>
      <c r="O214" s="75"/>
      <c r="P214" s="210">
        <f t="shared" si="31"/>
        <v>0</v>
      </c>
      <c r="Q214" s="210">
        <v>0</v>
      </c>
      <c r="R214" s="210">
        <f t="shared" si="32"/>
        <v>0</v>
      </c>
      <c r="S214" s="210">
        <v>0</v>
      </c>
      <c r="T214" s="211">
        <f t="shared" si="33"/>
        <v>0</v>
      </c>
      <c r="U214" s="34"/>
      <c r="V214" s="34"/>
      <c r="W214" s="34"/>
      <c r="X214" s="34"/>
      <c r="Y214" s="34"/>
      <c r="Z214" s="34"/>
      <c r="AA214" s="34"/>
      <c r="AB214" s="34"/>
      <c r="AC214" s="34"/>
      <c r="AD214" s="34"/>
      <c r="AE214" s="34"/>
      <c r="AR214" s="212" t="s">
        <v>496</v>
      </c>
      <c r="AT214" s="212" t="s">
        <v>209</v>
      </c>
      <c r="AU214" s="212" t="s">
        <v>87</v>
      </c>
      <c r="AY214" s="17" t="s">
        <v>207</v>
      </c>
      <c r="BE214" s="213">
        <f t="shared" si="34"/>
        <v>0</v>
      </c>
      <c r="BF214" s="213">
        <f t="shared" si="35"/>
        <v>0</v>
      </c>
      <c r="BG214" s="213">
        <f t="shared" si="36"/>
        <v>0</v>
      </c>
      <c r="BH214" s="213">
        <f t="shared" si="37"/>
        <v>0</v>
      </c>
      <c r="BI214" s="213">
        <f t="shared" si="38"/>
        <v>0</v>
      </c>
      <c r="BJ214" s="17" t="s">
        <v>87</v>
      </c>
      <c r="BK214" s="213">
        <f t="shared" si="39"/>
        <v>0</v>
      </c>
      <c r="BL214" s="17" t="s">
        <v>496</v>
      </c>
      <c r="BM214" s="212" t="s">
        <v>1370</v>
      </c>
    </row>
    <row r="215" spans="1:65" s="2" customFormat="1" ht="37.799999999999997" customHeight="1">
      <c r="A215" s="34"/>
      <c r="B215" s="35"/>
      <c r="C215" s="237" t="s">
        <v>1374</v>
      </c>
      <c r="D215" s="237" t="s">
        <v>271</v>
      </c>
      <c r="E215" s="238" t="s">
        <v>2631</v>
      </c>
      <c r="F215" s="239" t="s">
        <v>2632</v>
      </c>
      <c r="G215" s="240" t="s">
        <v>268</v>
      </c>
      <c r="H215" s="241">
        <v>1</v>
      </c>
      <c r="I215" s="242"/>
      <c r="J215" s="243">
        <f t="shared" si="30"/>
        <v>0</v>
      </c>
      <c r="K215" s="244"/>
      <c r="L215" s="245"/>
      <c r="M215" s="246" t="s">
        <v>1</v>
      </c>
      <c r="N215" s="247" t="s">
        <v>40</v>
      </c>
      <c r="O215" s="75"/>
      <c r="P215" s="210">
        <f t="shared" si="31"/>
        <v>0</v>
      </c>
      <c r="Q215" s="210">
        <v>0</v>
      </c>
      <c r="R215" s="210">
        <f t="shared" si="32"/>
        <v>0</v>
      </c>
      <c r="S215" s="210">
        <v>0</v>
      </c>
      <c r="T215" s="211">
        <f t="shared" si="33"/>
        <v>0</v>
      </c>
      <c r="U215" s="34"/>
      <c r="V215" s="34"/>
      <c r="W215" s="34"/>
      <c r="X215" s="34"/>
      <c r="Y215" s="34"/>
      <c r="Z215" s="34"/>
      <c r="AA215" s="34"/>
      <c r="AB215" s="34"/>
      <c r="AC215" s="34"/>
      <c r="AD215" s="34"/>
      <c r="AE215" s="34"/>
      <c r="AR215" s="212" t="s">
        <v>1920</v>
      </c>
      <c r="AT215" s="212" t="s">
        <v>271</v>
      </c>
      <c r="AU215" s="212" t="s">
        <v>87</v>
      </c>
      <c r="AY215" s="17" t="s">
        <v>207</v>
      </c>
      <c r="BE215" s="213">
        <f t="shared" si="34"/>
        <v>0</v>
      </c>
      <c r="BF215" s="213">
        <f t="shared" si="35"/>
        <v>0</v>
      </c>
      <c r="BG215" s="213">
        <f t="shared" si="36"/>
        <v>0</v>
      </c>
      <c r="BH215" s="213">
        <f t="shared" si="37"/>
        <v>0</v>
      </c>
      <c r="BI215" s="213">
        <f t="shared" si="38"/>
        <v>0</v>
      </c>
      <c r="BJ215" s="17" t="s">
        <v>87</v>
      </c>
      <c r="BK215" s="213">
        <f t="shared" si="39"/>
        <v>0</v>
      </c>
      <c r="BL215" s="17" t="s">
        <v>496</v>
      </c>
      <c r="BM215" s="212" t="s">
        <v>1373</v>
      </c>
    </row>
    <row r="216" spans="1:65" s="2" customFormat="1" ht="21.75" customHeight="1">
      <c r="A216" s="34"/>
      <c r="B216" s="35"/>
      <c r="C216" s="200" t="s">
        <v>1238</v>
      </c>
      <c r="D216" s="200" t="s">
        <v>209</v>
      </c>
      <c r="E216" s="201" t="s">
        <v>2633</v>
      </c>
      <c r="F216" s="202" t="s">
        <v>2634</v>
      </c>
      <c r="G216" s="203" t="s">
        <v>268</v>
      </c>
      <c r="H216" s="204">
        <v>8</v>
      </c>
      <c r="I216" s="205"/>
      <c r="J216" s="206">
        <f t="shared" si="30"/>
        <v>0</v>
      </c>
      <c r="K216" s="207"/>
      <c r="L216" s="39"/>
      <c r="M216" s="208" t="s">
        <v>1</v>
      </c>
      <c r="N216" s="209" t="s">
        <v>40</v>
      </c>
      <c r="O216" s="75"/>
      <c r="P216" s="210">
        <f t="shared" si="31"/>
        <v>0</v>
      </c>
      <c r="Q216" s="210">
        <v>0</v>
      </c>
      <c r="R216" s="210">
        <f t="shared" si="32"/>
        <v>0</v>
      </c>
      <c r="S216" s="210">
        <v>0</v>
      </c>
      <c r="T216" s="211">
        <f t="shared" si="33"/>
        <v>0</v>
      </c>
      <c r="U216" s="34"/>
      <c r="V216" s="34"/>
      <c r="W216" s="34"/>
      <c r="X216" s="34"/>
      <c r="Y216" s="34"/>
      <c r="Z216" s="34"/>
      <c r="AA216" s="34"/>
      <c r="AB216" s="34"/>
      <c r="AC216" s="34"/>
      <c r="AD216" s="34"/>
      <c r="AE216" s="34"/>
      <c r="AR216" s="212" t="s">
        <v>496</v>
      </c>
      <c r="AT216" s="212" t="s">
        <v>209</v>
      </c>
      <c r="AU216" s="212" t="s">
        <v>87</v>
      </c>
      <c r="AY216" s="17" t="s">
        <v>207</v>
      </c>
      <c r="BE216" s="213">
        <f t="shared" si="34"/>
        <v>0</v>
      </c>
      <c r="BF216" s="213">
        <f t="shared" si="35"/>
        <v>0</v>
      </c>
      <c r="BG216" s="213">
        <f t="shared" si="36"/>
        <v>0</v>
      </c>
      <c r="BH216" s="213">
        <f t="shared" si="37"/>
        <v>0</v>
      </c>
      <c r="BI216" s="213">
        <f t="shared" si="38"/>
        <v>0</v>
      </c>
      <c r="BJ216" s="17" t="s">
        <v>87</v>
      </c>
      <c r="BK216" s="213">
        <f t="shared" si="39"/>
        <v>0</v>
      </c>
      <c r="BL216" s="17" t="s">
        <v>496</v>
      </c>
      <c r="BM216" s="212" t="s">
        <v>1377</v>
      </c>
    </row>
    <row r="217" spans="1:65" s="2" customFormat="1" ht="16.5" customHeight="1">
      <c r="A217" s="34"/>
      <c r="B217" s="35"/>
      <c r="C217" s="200" t="s">
        <v>1381</v>
      </c>
      <c r="D217" s="200" t="s">
        <v>209</v>
      </c>
      <c r="E217" s="201" t="s">
        <v>2635</v>
      </c>
      <c r="F217" s="202" t="s">
        <v>2636</v>
      </c>
      <c r="G217" s="203" t="s">
        <v>2637</v>
      </c>
      <c r="H217" s="204">
        <v>8</v>
      </c>
      <c r="I217" s="205"/>
      <c r="J217" s="206">
        <f t="shared" si="30"/>
        <v>0</v>
      </c>
      <c r="K217" s="207"/>
      <c r="L217" s="39"/>
      <c r="M217" s="208" t="s">
        <v>1</v>
      </c>
      <c r="N217" s="209" t="s">
        <v>40</v>
      </c>
      <c r="O217" s="75"/>
      <c r="P217" s="210">
        <f t="shared" si="31"/>
        <v>0</v>
      </c>
      <c r="Q217" s="210">
        <v>0</v>
      </c>
      <c r="R217" s="210">
        <f t="shared" si="32"/>
        <v>0</v>
      </c>
      <c r="S217" s="210">
        <v>0</v>
      </c>
      <c r="T217" s="211">
        <f t="shared" si="33"/>
        <v>0</v>
      </c>
      <c r="U217" s="34"/>
      <c r="V217" s="34"/>
      <c r="W217" s="34"/>
      <c r="X217" s="34"/>
      <c r="Y217" s="34"/>
      <c r="Z217" s="34"/>
      <c r="AA217" s="34"/>
      <c r="AB217" s="34"/>
      <c r="AC217" s="34"/>
      <c r="AD217" s="34"/>
      <c r="AE217" s="34"/>
      <c r="AR217" s="212" t="s">
        <v>496</v>
      </c>
      <c r="AT217" s="212" t="s">
        <v>209</v>
      </c>
      <c r="AU217" s="212" t="s">
        <v>87</v>
      </c>
      <c r="AY217" s="17" t="s">
        <v>207</v>
      </c>
      <c r="BE217" s="213">
        <f t="shared" si="34"/>
        <v>0</v>
      </c>
      <c r="BF217" s="213">
        <f t="shared" si="35"/>
        <v>0</v>
      </c>
      <c r="BG217" s="213">
        <f t="shared" si="36"/>
        <v>0</v>
      </c>
      <c r="BH217" s="213">
        <f t="shared" si="37"/>
        <v>0</v>
      </c>
      <c r="BI217" s="213">
        <f t="shared" si="38"/>
        <v>0</v>
      </c>
      <c r="BJ217" s="17" t="s">
        <v>87</v>
      </c>
      <c r="BK217" s="213">
        <f t="shared" si="39"/>
        <v>0</v>
      </c>
      <c r="BL217" s="17" t="s">
        <v>496</v>
      </c>
      <c r="BM217" s="212" t="s">
        <v>1380</v>
      </c>
    </row>
    <row r="218" spans="1:65" s="2" customFormat="1" ht="16.5" customHeight="1">
      <c r="A218" s="34"/>
      <c r="B218" s="35"/>
      <c r="C218" s="200" t="s">
        <v>1241</v>
      </c>
      <c r="D218" s="200" t="s">
        <v>209</v>
      </c>
      <c r="E218" s="201" t="s">
        <v>2638</v>
      </c>
      <c r="F218" s="202" t="s">
        <v>2639</v>
      </c>
      <c r="G218" s="203" t="s">
        <v>2637</v>
      </c>
      <c r="H218" s="204">
        <v>8</v>
      </c>
      <c r="I218" s="205"/>
      <c r="J218" s="206">
        <f t="shared" si="30"/>
        <v>0</v>
      </c>
      <c r="K218" s="207"/>
      <c r="L218" s="39"/>
      <c r="M218" s="208" t="s">
        <v>1</v>
      </c>
      <c r="N218" s="209" t="s">
        <v>40</v>
      </c>
      <c r="O218" s="75"/>
      <c r="P218" s="210">
        <f t="shared" si="31"/>
        <v>0</v>
      </c>
      <c r="Q218" s="210">
        <v>0</v>
      </c>
      <c r="R218" s="210">
        <f t="shared" si="32"/>
        <v>0</v>
      </c>
      <c r="S218" s="210">
        <v>0</v>
      </c>
      <c r="T218" s="211">
        <f t="shared" si="33"/>
        <v>0</v>
      </c>
      <c r="U218" s="34"/>
      <c r="V218" s="34"/>
      <c r="W218" s="34"/>
      <c r="X218" s="34"/>
      <c r="Y218" s="34"/>
      <c r="Z218" s="34"/>
      <c r="AA218" s="34"/>
      <c r="AB218" s="34"/>
      <c r="AC218" s="34"/>
      <c r="AD218" s="34"/>
      <c r="AE218" s="34"/>
      <c r="AR218" s="212" t="s">
        <v>496</v>
      </c>
      <c r="AT218" s="212" t="s">
        <v>209</v>
      </c>
      <c r="AU218" s="212" t="s">
        <v>87</v>
      </c>
      <c r="AY218" s="17" t="s">
        <v>207</v>
      </c>
      <c r="BE218" s="213">
        <f t="shared" si="34"/>
        <v>0</v>
      </c>
      <c r="BF218" s="213">
        <f t="shared" si="35"/>
        <v>0</v>
      </c>
      <c r="BG218" s="213">
        <f t="shared" si="36"/>
        <v>0</v>
      </c>
      <c r="BH218" s="213">
        <f t="shared" si="37"/>
        <v>0</v>
      </c>
      <c r="BI218" s="213">
        <f t="shared" si="38"/>
        <v>0</v>
      </c>
      <c r="BJ218" s="17" t="s">
        <v>87</v>
      </c>
      <c r="BK218" s="213">
        <f t="shared" si="39"/>
        <v>0</v>
      </c>
      <c r="BL218" s="17" t="s">
        <v>496</v>
      </c>
      <c r="BM218" s="212" t="s">
        <v>1384</v>
      </c>
    </row>
    <row r="219" spans="1:65" s="2" customFormat="1" ht="16.5" customHeight="1">
      <c r="A219" s="34"/>
      <c r="B219" s="35"/>
      <c r="C219" s="237" t="s">
        <v>1388</v>
      </c>
      <c r="D219" s="237" t="s">
        <v>271</v>
      </c>
      <c r="E219" s="238" t="s">
        <v>2640</v>
      </c>
      <c r="F219" s="239" t="s">
        <v>2641</v>
      </c>
      <c r="G219" s="240" t="s">
        <v>268</v>
      </c>
      <c r="H219" s="241">
        <v>8</v>
      </c>
      <c r="I219" s="242"/>
      <c r="J219" s="243">
        <f t="shared" si="30"/>
        <v>0</v>
      </c>
      <c r="K219" s="244"/>
      <c r="L219" s="245"/>
      <c r="M219" s="246" t="s">
        <v>1</v>
      </c>
      <c r="N219" s="247" t="s">
        <v>40</v>
      </c>
      <c r="O219" s="75"/>
      <c r="P219" s="210">
        <f t="shared" si="31"/>
        <v>0</v>
      </c>
      <c r="Q219" s="210">
        <v>0</v>
      </c>
      <c r="R219" s="210">
        <f t="shared" si="32"/>
        <v>0</v>
      </c>
      <c r="S219" s="210">
        <v>0</v>
      </c>
      <c r="T219" s="211">
        <f t="shared" si="33"/>
        <v>0</v>
      </c>
      <c r="U219" s="34"/>
      <c r="V219" s="34"/>
      <c r="W219" s="34"/>
      <c r="X219" s="34"/>
      <c r="Y219" s="34"/>
      <c r="Z219" s="34"/>
      <c r="AA219" s="34"/>
      <c r="AB219" s="34"/>
      <c r="AC219" s="34"/>
      <c r="AD219" s="34"/>
      <c r="AE219" s="34"/>
      <c r="AR219" s="212" t="s">
        <v>1920</v>
      </c>
      <c r="AT219" s="212" t="s">
        <v>271</v>
      </c>
      <c r="AU219" s="212" t="s">
        <v>87</v>
      </c>
      <c r="AY219" s="17" t="s">
        <v>207</v>
      </c>
      <c r="BE219" s="213">
        <f t="shared" si="34"/>
        <v>0</v>
      </c>
      <c r="BF219" s="213">
        <f t="shared" si="35"/>
        <v>0</v>
      </c>
      <c r="BG219" s="213">
        <f t="shared" si="36"/>
        <v>0</v>
      </c>
      <c r="BH219" s="213">
        <f t="shared" si="37"/>
        <v>0</v>
      </c>
      <c r="BI219" s="213">
        <f t="shared" si="38"/>
        <v>0</v>
      </c>
      <c r="BJ219" s="17" t="s">
        <v>87</v>
      </c>
      <c r="BK219" s="213">
        <f t="shared" si="39"/>
        <v>0</v>
      </c>
      <c r="BL219" s="17" t="s">
        <v>496</v>
      </c>
      <c r="BM219" s="212" t="s">
        <v>1387</v>
      </c>
    </row>
    <row r="220" spans="1:65" s="2" customFormat="1" ht="16.5" customHeight="1">
      <c r="A220" s="34"/>
      <c r="B220" s="35"/>
      <c r="C220" s="237" t="s">
        <v>1244</v>
      </c>
      <c r="D220" s="237" t="s">
        <v>271</v>
      </c>
      <c r="E220" s="238" t="s">
        <v>2642</v>
      </c>
      <c r="F220" s="239" t="s">
        <v>2643</v>
      </c>
      <c r="G220" s="240" t="s">
        <v>268</v>
      </c>
      <c r="H220" s="241">
        <v>8</v>
      </c>
      <c r="I220" s="242"/>
      <c r="J220" s="243">
        <f t="shared" si="30"/>
        <v>0</v>
      </c>
      <c r="K220" s="244"/>
      <c r="L220" s="245"/>
      <c r="M220" s="246" t="s">
        <v>1</v>
      </c>
      <c r="N220" s="247" t="s">
        <v>40</v>
      </c>
      <c r="O220" s="75"/>
      <c r="P220" s="210">
        <f t="shared" si="31"/>
        <v>0</v>
      </c>
      <c r="Q220" s="210">
        <v>0</v>
      </c>
      <c r="R220" s="210">
        <f t="shared" si="32"/>
        <v>0</v>
      </c>
      <c r="S220" s="210">
        <v>0</v>
      </c>
      <c r="T220" s="211">
        <f t="shared" si="33"/>
        <v>0</v>
      </c>
      <c r="U220" s="34"/>
      <c r="V220" s="34"/>
      <c r="W220" s="34"/>
      <c r="X220" s="34"/>
      <c r="Y220" s="34"/>
      <c r="Z220" s="34"/>
      <c r="AA220" s="34"/>
      <c r="AB220" s="34"/>
      <c r="AC220" s="34"/>
      <c r="AD220" s="34"/>
      <c r="AE220" s="34"/>
      <c r="AR220" s="212" t="s">
        <v>1920</v>
      </c>
      <c r="AT220" s="212" t="s">
        <v>271</v>
      </c>
      <c r="AU220" s="212" t="s">
        <v>87</v>
      </c>
      <c r="AY220" s="17" t="s">
        <v>207</v>
      </c>
      <c r="BE220" s="213">
        <f t="shared" si="34"/>
        <v>0</v>
      </c>
      <c r="BF220" s="213">
        <f t="shared" si="35"/>
        <v>0</v>
      </c>
      <c r="BG220" s="213">
        <f t="shared" si="36"/>
        <v>0</v>
      </c>
      <c r="BH220" s="213">
        <f t="shared" si="37"/>
        <v>0</v>
      </c>
      <c r="BI220" s="213">
        <f t="shared" si="38"/>
        <v>0</v>
      </c>
      <c r="BJ220" s="17" t="s">
        <v>87</v>
      </c>
      <c r="BK220" s="213">
        <f t="shared" si="39"/>
        <v>0</v>
      </c>
      <c r="BL220" s="17" t="s">
        <v>496</v>
      </c>
      <c r="BM220" s="212" t="s">
        <v>1391</v>
      </c>
    </row>
    <row r="221" spans="1:65" s="2" customFormat="1" ht="37.799999999999997" customHeight="1">
      <c r="A221" s="34"/>
      <c r="B221" s="35"/>
      <c r="C221" s="200" t="s">
        <v>1395</v>
      </c>
      <c r="D221" s="200" t="s">
        <v>209</v>
      </c>
      <c r="E221" s="201" t="s">
        <v>2644</v>
      </c>
      <c r="F221" s="202" t="s">
        <v>2645</v>
      </c>
      <c r="G221" s="203" t="s">
        <v>2637</v>
      </c>
      <c r="H221" s="204">
        <v>4</v>
      </c>
      <c r="I221" s="205"/>
      <c r="J221" s="206">
        <f t="shared" si="30"/>
        <v>0</v>
      </c>
      <c r="K221" s="207"/>
      <c r="L221" s="39"/>
      <c r="M221" s="208" t="s">
        <v>1</v>
      </c>
      <c r="N221" s="209" t="s">
        <v>40</v>
      </c>
      <c r="O221" s="75"/>
      <c r="P221" s="210">
        <f t="shared" si="31"/>
        <v>0</v>
      </c>
      <c r="Q221" s="210">
        <v>0</v>
      </c>
      <c r="R221" s="210">
        <f t="shared" si="32"/>
        <v>0</v>
      </c>
      <c r="S221" s="210">
        <v>0</v>
      </c>
      <c r="T221" s="211">
        <f t="shared" si="33"/>
        <v>0</v>
      </c>
      <c r="U221" s="34"/>
      <c r="V221" s="34"/>
      <c r="W221" s="34"/>
      <c r="X221" s="34"/>
      <c r="Y221" s="34"/>
      <c r="Z221" s="34"/>
      <c r="AA221" s="34"/>
      <c r="AB221" s="34"/>
      <c r="AC221" s="34"/>
      <c r="AD221" s="34"/>
      <c r="AE221" s="34"/>
      <c r="AR221" s="212" t="s">
        <v>496</v>
      </c>
      <c r="AT221" s="212" t="s">
        <v>209</v>
      </c>
      <c r="AU221" s="212" t="s">
        <v>87</v>
      </c>
      <c r="AY221" s="17" t="s">
        <v>207</v>
      </c>
      <c r="BE221" s="213">
        <f t="shared" si="34"/>
        <v>0</v>
      </c>
      <c r="BF221" s="213">
        <f t="shared" si="35"/>
        <v>0</v>
      </c>
      <c r="BG221" s="213">
        <f t="shared" si="36"/>
        <v>0</v>
      </c>
      <c r="BH221" s="213">
        <f t="shared" si="37"/>
        <v>0</v>
      </c>
      <c r="BI221" s="213">
        <f t="shared" si="38"/>
        <v>0</v>
      </c>
      <c r="BJ221" s="17" t="s">
        <v>87</v>
      </c>
      <c r="BK221" s="213">
        <f t="shared" si="39"/>
        <v>0</v>
      </c>
      <c r="BL221" s="17" t="s">
        <v>496</v>
      </c>
      <c r="BM221" s="212" t="s">
        <v>1394</v>
      </c>
    </row>
    <row r="222" spans="1:65" s="2" customFormat="1" ht="37.799999999999997" customHeight="1">
      <c r="A222" s="34"/>
      <c r="B222" s="35"/>
      <c r="C222" s="200" t="s">
        <v>1247</v>
      </c>
      <c r="D222" s="200" t="s">
        <v>209</v>
      </c>
      <c r="E222" s="201" t="s">
        <v>2646</v>
      </c>
      <c r="F222" s="202" t="s">
        <v>2647</v>
      </c>
      <c r="G222" s="203" t="s">
        <v>2637</v>
      </c>
      <c r="H222" s="204">
        <v>4</v>
      </c>
      <c r="I222" s="205"/>
      <c r="J222" s="206">
        <f t="shared" si="30"/>
        <v>0</v>
      </c>
      <c r="K222" s="207"/>
      <c r="L222" s="39"/>
      <c r="M222" s="208" t="s">
        <v>1</v>
      </c>
      <c r="N222" s="209" t="s">
        <v>40</v>
      </c>
      <c r="O222" s="75"/>
      <c r="P222" s="210">
        <f t="shared" si="31"/>
        <v>0</v>
      </c>
      <c r="Q222" s="210">
        <v>0</v>
      </c>
      <c r="R222" s="210">
        <f t="shared" si="32"/>
        <v>0</v>
      </c>
      <c r="S222" s="210">
        <v>0</v>
      </c>
      <c r="T222" s="211">
        <f t="shared" si="33"/>
        <v>0</v>
      </c>
      <c r="U222" s="34"/>
      <c r="V222" s="34"/>
      <c r="W222" s="34"/>
      <c r="X222" s="34"/>
      <c r="Y222" s="34"/>
      <c r="Z222" s="34"/>
      <c r="AA222" s="34"/>
      <c r="AB222" s="34"/>
      <c r="AC222" s="34"/>
      <c r="AD222" s="34"/>
      <c r="AE222" s="34"/>
      <c r="AR222" s="212" t="s">
        <v>496</v>
      </c>
      <c r="AT222" s="212" t="s">
        <v>209</v>
      </c>
      <c r="AU222" s="212" t="s">
        <v>87</v>
      </c>
      <c r="AY222" s="17" t="s">
        <v>207</v>
      </c>
      <c r="BE222" s="213">
        <f t="shared" si="34"/>
        <v>0</v>
      </c>
      <c r="BF222" s="213">
        <f t="shared" si="35"/>
        <v>0</v>
      </c>
      <c r="BG222" s="213">
        <f t="shared" si="36"/>
        <v>0</v>
      </c>
      <c r="BH222" s="213">
        <f t="shared" si="37"/>
        <v>0</v>
      </c>
      <c r="BI222" s="213">
        <f t="shared" si="38"/>
        <v>0</v>
      </c>
      <c r="BJ222" s="17" t="s">
        <v>87</v>
      </c>
      <c r="BK222" s="213">
        <f t="shared" si="39"/>
        <v>0</v>
      </c>
      <c r="BL222" s="17" t="s">
        <v>496</v>
      </c>
      <c r="BM222" s="212" t="s">
        <v>1398</v>
      </c>
    </row>
    <row r="223" spans="1:65" s="2" customFormat="1" ht="44.25" customHeight="1">
      <c r="A223" s="34"/>
      <c r="B223" s="35"/>
      <c r="C223" s="237" t="s">
        <v>1400</v>
      </c>
      <c r="D223" s="237" t="s">
        <v>271</v>
      </c>
      <c r="E223" s="238" t="s">
        <v>2648</v>
      </c>
      <c r="F223" s="239" t="s">
        <v>2649</v>
      </c>
      <c r="G223" s="240" t="s">
        <v>268</v>
      </c>
      <c r="H223" s="241">
        <v>2</v>
      </c>
      <c r="I223" s="242"/>
      <c r="J223" s="243">
        <f t="shared" si="30"/>
        <v>0</v>
      </c>
      <c r="K223" s="244"/>
      <c r="L223" s="245"/>
      <c r="M223" s="246" t="s">
        <v>1</v>
      </c>
      <c r="N223" s="247" t="s">
        <v>40</v>
      </c>
      <c r="O223" s="75"/>
      <c r="P223" s="210">
        <f t="shared" si="31"/>
        <v>0</v>
      </c>
      <c r="Q223" s="210">
        <v>0</v>
      </c>
      <c r="R223" s="210">
        <f t="shared" si="32"/>
        <v>0</v>
      </c>
      <c r="S223" s="210">
        <v>0</v>
      </c>
      <c r="T223" s="211">
        <f t="shared" si="33"/>
        <v>0</v>
      </c>
      <c r="U223" s="34"/>
      <c r="V223" s="34"/>
      <c r="W223" s="34"/>
      <c r="X223" s="34"/>
      <c r="Y223" s="34"/>
      <c r="Z223" s="34"/>
      <c r="AA223" s="34"/>
      <c r="AB223" s="34"/>
      <c r="AC223" s="34"/>
      <c r="AD223" s="34"/>
      <c r="AE223" s="34"/>
      <c r="AR223" s="212" t="s">
        <v>1920</v>
      </c>
      <c r="AT223" s="212" t="s">
        <v>271</v>
      </c>
      <c r="AU223" s="212" t="s">
        <v>87</v>
      </c>
      <c r="AY223" s="17" t="s">
        <v>207</v>
      </c>
      <c r="BE223" s="213">
        <f t="shared" si="34"/>
        <v>0</v>
      </c>
      <c r="BF223" s="213">
        <f t="shared" si="35"/>
        <v>0</v>
      </c>
      <c r="BG223" s="213">
        <f t="shared" si="36"/>
        <v>0</v>
      </c>
      <c r="BH223" s="213">
        <f t="shared" si="37"/>
        <v>0</v>
      </c>
      <c r="BI223" s="213">
        <f t="shared" si="38"/>
        <v>0</v>
      </c>
      <c r="BJ223" s="17" t="s">
        <v>87</v>
      </c>
      <c r="BK223" s="213">
        <f t="shared" si="39"/>
        <v>0</v>
      </c>
      <c r="BL223" s="17" t="s">
        <v>496</v>
      </c>
      <c r="BM223" s="212" t="s">
        <v>1399</v>
      </c>
    </row>
    <row r="224" spans="1:65" s="2" customFormat="1" ht="24.15" customHeight="1">
      <c r="A224" s="34"/>
      <c r="B224" s="35"/>
      <c r="C224" s="200" t="s">
        <v>1250</v>
      </c>
      <c r="D224" s="200" t="s">
        <v>209</v>
      </c>
      <c r="E224" s="201" t="s">
        <v>2650</v>
      </c>
      <c r="F224" s="202" t="s">
        <v>2651</v>
      </c>
      <c r="G224" s="203" t="s">
        <v>325</v>
      </c>
      <c r="H224" s="204">
        <v>4</v>
      </c>
      <c r="I224" s="205"/>
      <c r="J224" s="206">
        <f t="shared" si="30"/>
        <v>0</v>
      </c>
      <c r="K224" s="207"/>
      <c r="L224" s="39"/>
      <c r="M224" s="208" t="s">
        <v>1</v>
      </c>
      <c r="N224" s="209" t="s">
        <v>40</v>
      </c>
      <c r="O224" s="75"/>
      <c r="P224" s="210">
        <f t="shared" si="31"/>
        <v>0</v>
      </c>
      <c r="Q224" s="210">
        <v>0</v>
      </c>
      <c r="R224" s="210">
        <f t="shared" si="32"/>
        <v>0</v>
      </c>
      <c r="S224" s="210">
        <v>0</v>
      </c>
      <c r="T224" s="211">
        <f t="shared" si="33"/>
        <v>0</v>
      </c>
      <c r="U224" s="34"/>
      <c r="V224" s="34"/>
      <c r="W224" s="34"/>
      <c r="X224" s="34"/>
      <c r="Y224" s="34"/>
      <c r="Z224" s="34"/>
      <c r="AA224" s="34"/>
      <c r="AB224" s="34"/>
      <c r="AC224" s="34"/>
      <c r="AD224" s="34"/>
      <c r="AE224" s="34"/>
      <c r="AR224" s="212" t="s">
        <v>496</v>
      </c>
      <c r="AT224" s="212" t="s">
        <v>209</v>
      </c>
      <c r="AU224" s="212" t="s">
        <v>87</v>
      </c>
      <c r="AY224" s="17" t="s">
        <v>207</v>
      </c>
      <c r="BE224" s="213">
        <f t="shared" si="34"/>
        <v>0</v>
      </c>
      <c r="BF224" s="213">
        <f t="shared" si="35"/>
        <v>0</v>
      </c>
      <c r="BG224" s="213">
        <f t="shared" si="36"/>
        <v>0</v>
      </c>
      <c r="BH224" s="213">
        <f t="shared" si="37"/>
        <v>0</v>
      </c>
      <c r="BI224" s="213">
        <f t="shared" si="38"/>
        <v>0</v>
      </c>
      <c r="BJ224" s="17" t="s">
        <v>87</v>
      </c>
      <c r="BK224" s="213">
        <f t="shared" si="39"/>
        <v>0</v>
      </c>
      <c r="BL224" s="17" t="s">
        <v>496</v>
      </c>
      <c r="BM224" s="212" t="s">
        <v>1403</v>
      </c>
    </row>
    <row r="225" spans="1:65" s="2" customFormat="1" ht="21.75" customHeight="1">
      <c r="A225" s="34"/>
      <c r="B225" s="35"/>
      <c r="C225" s="237" t="s">
        <v>1407</v>
      </c>
      <c r="D225" s="237" t="s">
        <v>271</v>
      </c>
      <c r="E225" s="238" t="s">
        <v>2652</v>
      </c>
      <c r="F225" s="239" t="s">
        <v>2653</v>
      </c>
      <c r="G225" s="240" t="s">
        <v>268</v>
      </c>
      <c r="H225" s="241">
        <v>4</v>
      </c>
      <c r="I225" s="242"/>
      <c r="J225" s="243">
        <f t="shared" si="30"/>
        <v>0</v>
      </c>
      <c r="K225" s="244"/>
      <c r="L225" s="245"/>
      <c r="M225" s="246" t="s">
        <v>1</v>
      </c>
      <c r="N225" s="247" t="s">
        <v>40</v>
      </c>
      <c r="O225" s="75"/>
      <c r="P225" s="210">
        <f t="shared" si="31"/>
        <v>0</v>
      </c>
      <c r="Q225" s="210">
        <v>0</v>
      </c>
      <c r="R225" s="210">
        <f t="shared" si="32"/>
        <v>0</v>
      </c>
      <c r="S225" s="210">
        <v>0</v>
      </c>
      <c r="T225" s="211">
        <f t="shared" si="33"/>
        <v>0</v>
      </c>
      <c r="U225" s="34"/>
      <c r="V225" s="34"/>
      <c r="W225" s="34"/>
      <c r="X225" s="34"/>
      <c r="Y225" s="34"/>
      <c r="Z225" s="34"/>
      <c r="AA225" s="34"/>
      <c r="AB225" s="34"/>
      <c r="AC225" s="34"/>
      <c r="AD225" s="34"/>
      <c r="AE225" s="34"/>
      <c r="AR225" s="212" t="s">
        <v>1920</v>
      </c>
      <c r="AT225" s="212" t="s">
        <v>271</v>
      </c>
      <c r="AU225" s="212" t="s">
        <v>87</v>
      </c>
      <c r="AY225" s="17" t="s">
        <v>207</v>
      </c>
      <c r="BE225" s="213">
        <f t="shared" si="34"/>
        <v>0</v>
      </c>
      <c r="BF225" s="213">
        <f t="shared" si="35"/>
        <v>0</v>
      </c>
      <c r="BG225" s="213">
        <f t="shared" si="36"/>
        <v>0</v>
      </c>
      <c r="BH225" s="213">
        <f t="shared" si="37"/>
        <v>0</v>
      </c>
      <c r="BI225" s="213">
        <f t="shared" si="38"/>
        <v>0</v>
      </c>
      <c r="BJ225" s="17" t="s">
        <v>87</v>
      </c>
      <c r="BK225" s="213">
        <f t="shared" si="39"/>
        <v>0</v>
      </c>
      <c r="BL225" s="17" t="s">
        <v>496</v>
      </c>
      <c r="BM225" s="212" t="s">
        <v>1406</v>
      </c>
    </row>
    <row r="226" spans="1:65" s="2" customFormat="1" ht="24.15" customHeight="1">
      <c r="A226" s="34"/>
      <c r="B226" s="35"/>
      <c r="C226" s="200" t="s">
        <v>1253</v>
      </c>
      <c r="D226" s="200" t="s">
        <v>209</v>
      </c>
      <c r="E226" s="201" t="s">
        <v>2654</v>
      </c>
      <c r="F226" s="202" t="s">
        <v>2655</v>
      </c>
      <c r="G226" s="203" t="s">
        <v>268</v>
      </c>
      <c r="H226" s="204">
        <v>1</v>
      </c>
      <c r="I226" s="205"/>
      <c r="J226" s="206">
        <f t="shared" si="30"/>
        <v>0</v>
      </c>
      <c r="K226" s="207"/>
      <c r="L226" s="39"/>
      <c r="M226" s="208" t="s">
        <v>1</v>
      </c>
      <c r="N226" s="209" t="s">
        <v>40</v>
      </c>
      <c r="O226" s="75"/>
      <c r="P226" s="210">
        <f t="shared" si="31"/>
        <v>0</v>
      </c>
      <c r="Q226" s="210">
        <v>0</v>
      </c>
      <c r="R226" s="210">
        <f t="shared" si="32"/>
        <v>0</v>
      </c>
      <c r="S226" s="210">
        <v>0</v>
      </c>
      <c r="T226" s="211">
        <f t="shared" si="33"/>
        <v>0</v>
      </c>
      <c r="U226" s="34"/>
      <c r="V226" s="34"/>
      <c r="W226" s="34"/>
      <c r="X226" s="34"/>
      <c r="Y226" s="34"/>
      <c r="Z226" s="34"/>
      <c r="AA226" s="34"/>
      <c r="AB226" s="34"/>
      <c r="AC226" s="34"/>
      <c r="AD226" s="34"/>
      <c r="AE226" s="34"/>
      <c r="AR226" s="212" t="s">
        <v>496</v>
      </c>
      <c r="AT226" s="212" t="s">
        <v>209</v>
      </c>
      <c r="AU226" s="212" t="s">
        <v>87</v>
      </c>
      <c r="AY226" s="17" t="s">
        <v>207</v>
      </c>
      <c r="BE226" s="213">
        <f t="shared" si="34"/>
        <v>0</v>
      </c>
      <c r="BF226" s="213">
        <f t="shared" si="35"/>
        <v>0</v>
      </c>
      <c r="BG226" s="213">
        <f t="shared" si="36"/>
        <v>0</v>
      </c>
      <c r="BH226" s="213">
        <f t="shared" si="37"/>
        <v>0</v>
      </c>
      <c r="BI226" s="213">
        <f t="shared" si="38"/>
        <v>0</v>
      </c>
      <c r="BJ226" s="17" t="s">
        <v>87</v>
      </c>
      <c r="BK226" s="213">
        <f t="shared" si="39"/>
        <v>0</v>
      </c>
      <c r="BL226" s="17" t="s">
        <v>496</v>
      </c>
      <c r="BM226" s="212" t="s">
        <v>1410</v>
      </c>
    </row>
    <row r="227" spans="1:65" s="2" customFormat="1" ht="49.05" customHeight="1">
      <c r="A227" s="34"/>
      <c r="B227" s="35"/>
      <c r="C227" s="237" t="s">
        <v>1414</v>
      </c>
      <c r="D227" s="237" t="s">
        <v>271</v>
      </c>
      <c r="E227" s="238" t="s">
        <v>2656</v>
      </c>
      <c r="F227" s="239" t="s">
        <v>2657</v>
      </c>
      <c r="G227" s="240" t="s">
        <v>268</v>
      </c>
      <c r="H227" s="241">
        <v>1</v>
      </c>
      <c r="I227" s="242"/>
      <c r="J227" s="243">
        <f t="shared" si="30"/>
        <v>0</v>
      </c>
      <c r="K227" s="244"/>
      <c r="L227" s="245"/>
      <c r="M227" s="246" t="s">
        <v>1</v>
      </c>
      <c r="N227" s="247" t="s">
        <v>40</v>
      </c>
      <c r="O227" s="75"/>
      <c r="P227" s="210">
        <f t="shared" si="31"/>
        <v>0</v>
      </c>
      <c r="Q227" s="210">
        <v>0</v>
      </c>
      <c r="R227" s="210">
        <f t="shared" si="32"/>
        <v>0</v>
      </c>
      <c r="S227" s="210">
        <v>0</v>
      </c>
      <c r="T227" s="211">
        <f t="shared" si="33"/>
        <v>0</v>
      </c>
      <c r="U227" s="34"/>
      <c r="V227" s="34"/>
      <c r="W227" s="34"/>
      <c r="X227" s="34"/>
      <c r="Y227" s="34"/>
      <c r="Z227" s="34"/>
      <c r="AA227" s="34"/>
      <c r="AB227" s="34"/>
      <c r="AC227" s="34"/>
      <c r="AD227" s="34"/>
      <c r="AE227" s="34"/>
      <c r="AR227" s="212" t="s">
        <v>1920</v>
      </c>
      <c r="AT227" s="212" t="s">
        <v>271</v>
      </c>
      <c r="AU227" s="212" t="s">
        <v>87</v>
      </c>
      <c r="AY227" s="17" t="s">
        <v>207</v>
      </c>
      <c r="BE227" s="213">
        <f t="shared" si="34"/>
        <v>0</v>
      </c>
      <c r="BF227" s="213">
        <f t="shared" si="35"/>
        <v>0</v>
      </c>
      <c r="BG227" s="213">
        <f t="shared" si="36"/>
        <v>0</v>
      </c>
      <c r="BH227" s="213">
        <f t="shared" si="37"/>
        <v>0</v>
      </c>
      <c r="BI227" s="213">
        <f t="shared" si="38"/>
        <v>0</v>
      </c>
      <c r="BJ227" s="17" t="s">
        <v>87</v>
      </c>
      <c r="BK227" s="213">
        <f t="shared" si="39"/>
        <v>0</v>
      </c>
      <c r="BL227" s="17" t="s">
        <v>496</v>
      </c>
      <c r="BM227" s="212" t="s">
        <v>1413</v>
      </c>
    </row>
    <row r="228" spans="1:65" s="2" customFormat="1" ht="37.799999999999997" customHeight="1">
      <c r="A228" s="34"/>
      <c r="B228" s="35"/>
      <c r="C228" s="237" t="s">
        <v>1256</v>
      </c>
      <c r="D228" s="237" t="s">
        <v>271</v>
      </c>
      <c r="E228" s="238" t="s">
        <v>2658</v>
      </c>
      <c r="F228" s="239" t="s">
        <v>2659</v>
      </c>
      <c r="G228" s="240" t="s">
        <v>268</v>
      </c>
      <c r="H228" s="241">
        <v>1</v>
      </c>
      <c r="I228" s="242"/>
      <c r="J228" s="243">
        <f t="shared" si="30"/>
        <v>0</v>
      </c>
      <c r="K228" s="244"/>
      <c r="L228" s="245"/>
      <c r="M228" s="246" t="s">
        <v>1</v>
      </c>
      <c r="N228" s="247" t="s">
        <v>40</v>
      </c>
      <c r="O228" s="75"/>
      <c r="P228" s="210">
        <f t="shared" si="31"/>
        <v>0</v>
      </c>
      <c r="Q228" s="210">
        <v>0</v>
      </c>
      <c r="R228" s="210">
        <f t="shared" si="32"/>
        <v>0</v>
      </c>
      <c r="S228" s="210">
        <v>0</v>
      </c>
      <c r="T228" s="211">
        <f t="shared" si="33"/>
        <v>0</v>
      </c>
      <c r="U228" s="34"/>
      <c r="V228" s="34"/>
      <c r="W228" s="34"/>
      <c r="X228" s="34"/>
      <c r="Y228" s="34"/>
      <c r="Z228" s="34"/>
      <c r="AA228" s="34"/>
      <c r="AB228" s="34"/>
      <c r="AC228" s="34"/>
      <c r="AD228" s="34"/>
      <c r="AE228" s="34"/>
      <c r="AR228" s="212" t="s">
        <v>1920</v>
      </c>
      <c r="AT228" s="212" t="s">
        <v>271</v>
      </c>
      <c r="AU228" s="212" t="s">
        <v>87</v>
      </c>
      <c r="AY228" s="17" t="s">
        <v>207</v>
      </c>
      <c r="BE228" s="213">
        <f t="shared" si="34"/>
        <v>0</v>
      </c>
      <c r="BF228" s="213">
        <f t="shared" si="35"/>
        <v>0</v>
      </c>
      <c r="BG228" s="213">
        <f t="shared" si="36"/>
        <v>0</v>
      </c>
      <c r="BH228" s="213">
        <f t="shared" si="37"/>
        <v>0</v>
      </c>
      <c r="BI228" s="213">
        <f t="shared" si="38"/>
        <v>0</v>
      </c>
      <c r="BJ228" s="17" t="s">
        <v>87</v>
      </c>
      <c r="BK228" s="213">
        <f t="shared" si="39"/>
        <v>0</v>
      </c>
      <c r="BL228" s="17" t="s">
        <v>496</v>
      </c>
      <c r="BM228" s="212" t="s">
        <v>1417</v>
      </c>
    </row>
    <row r="229" spans="1:65" s="2" customFormat="1" ht="16.5" customHeight="1">
      <c r="A229" s="34"/>
      <c r="B229" s="35"/>
      <c r="C229" s="237" t="s">
        <v>301</v>
      </c>
      <c r="D229" s="237" t="s">
        <v>271</v>
      </c>
      <c r="E229" s="238" t="s">
        <v>2660</v>
      </c>
      <c r="F229" s="239" t="s">
        <v>2661</v>
      </c>
      <c r="G229" s="240" t="s">
        <v>268</v>
      </c>
      <c r="H229" s="241">
        <v>1</v>
      </c>
      <c r="I229" s="242"/>
      <c r="J229" s="243">
        <f t="shared" si="30"/>
        <v>0</v>
      </c>
      <c r="K229" s="244"/>
      <c r="L229" s="245"/>
      <c r="M229" s="246" t="s">
        <v>1</v>
      </c>
      <c r="N229" s="247" t="s">
        <v>40</v>
      </c>
      <c r="O229" s="75"/>
      <c r="P229" s="210">
        <f t="shared" si="31"/>
        <v>0</v>
      </c>
      <c r="Q229" s="210">
        <v>0</v>
      </c>
      <c r="R229" s="210">
        <f t="shared" si="32"/>
        <v>0</v>
      </c>
      <c r="S229" s="210">
        <v>0</v>
      </c>
      <c r="T229" s="211">
        <f t="shared" si="33"/>
        <v>0</v>
      </c>
      <c r="U229" s="34"/>
      <c r="V229" s="34"/>
      <c r="W229" s="34"/>
      <c r="X229" s="34"/>
      <c r="Y229" s="34"/>
      <c r="Z229" s="34"/>
      <c r="AA229" s="34"/>
      <c r="AB229" s="34"/>
      <c r="AC229" s="34"/>
      <c r="AD229" s="34"/>
      <c r="AE229" s="34"/>
      <c r="AR229" s="212" t="s">
        <v>1920</v>
      </c>
      <c r="AT229" s="212" t="s">
        <v>271</v>
      </c>
      <c r="AU229" s="212" t="s">
        <v>87</v>
      </c>
      <c r="AY229" s="17" t="s">
        <v>207</v>
      </c>
      <c r="BE229" s="213">
        <f t="shared" si="34"/>
        <v>0</v>
      </c>
      <c r="BF229" s="213">
        <f t="shared" si="35"/>
        <v>0</v>
      </c>
      <c r="BG229" s="213">
        <f t="shared" si="36"/>
        <v>0</v>
      </c>
      <c r="BH229" s="213">
        <f t="shared" si="37"/>
        <v>0</v>
      </c>
      <c r="BI229" s="213">
        <f t="shared" si="38"/>
        <v>0</v>
      </c>
      <c r="BJ229" s="17" t="s">
        <v>87</v>
      </c>
      <c r="BK229" s="213">
        <f t="shared" si="39"/>
        <v>0</v>
      </c>
      <c r="BL229" s="17" t="s">
        <v>496</v>
      </c>
      <c r="BM229" s="212" t="s">
        <v>1420</v>
      </c>
    </row>
    <row r="230" spans="1:65" s="2" customFormat="1" ht="16.5" customHeight="1">
      <c r="A230" s="34"/>
      <c r="B230" s="35"/>
      <c r="C230" s="200" t="s">
        <v>1259</v>
      </c>
      <c r="D230" s="200" t="s">
        <v>209</v>
      </c>
      <c r="E230" s="201" t="s">
        <v>2662</v>
      </c>
      <c r="F230" s="202" t="s">
        <v>2663</v>
      </c>
      <c r="G230" s="203" t="s">
        <v>1076</v>
      </c>
      <c r="H230" s="204">
        <v>8</v>
      </c>
      <c r="I230" s="205"/>
      <c r="J230" s="206">
        <f t="shared" si="30"/>
        <v>0</v>
      </c>
      <c r="K230" s="207"/>
      <c r="L230" s="39"/>
      <c r="M230" s="208" t="s">
        <v>1</v>
      </c>
      <c r="N230" s="209" t="s">
        <v>40</v>
      </c>
      <c r="O230" s="75"/>
      <c r="P230" s="210">
        <f t="shared" si="31"/>
        <v>0</v>
      </c>
      <c r="Q230" s="210">
        <v>0</v>
      </c>
      <c r="R230" s="210">
        <f t="shared" si="32"/>
        <v>0</v>
      </c>
      <c r="S230" s="210">
        <v>0</v>
      </c>
      <c r="T230" s="211">
        <f t="shared" si="33"/>
        <v>0</v>
      </c>
      <c r="U230" s="34"/>
      <c r="V230" s="34"/>
      <c r="W230" s="34"/>
      <c r="X230" s="34"/>
      <c r="Y230" s="34"/>
      <c r="Z230" s="34"/>
      <c r="AA230" s="34"/>
      <c r="AB230" s="34"/>
      <c r="AC230" s="34"/>
      <c r="AD230" s="34"/>
      <c r="AE230" s="34"/>
      <c r="AR230" s="212" t="s">
        <v>496</v>
      </c>
      <c r="AT230" s="212" t="s">
        <v>209</v>
      </c>
      <c r="AU230" s="212" t="s">
        <v>87</v>
      </c>
      <c r="AY230" s="17" t="s">
        <v>207</v>
      </c>
      <c r="BE230" s="213">
        <f t="shared" si="34"/>
        <v>0</v>
      </c>
      <c r="BF230" s="213">
        <f t="shared" si="35"/>
        <v>0</v>
      </c>
      <c r="BG230" s="213">
        <f t="shared" si="36"/>
        <v>0</v>
      </c>
      <c r="BH230" s="213">
        <f t="shared" si="37"/>
        <v>0</v>
      </c>
      <c r="BI230" s="213">
        <f t="shared" si="38"/>
        <v>0</v>
      </c>
      <c r="BJ230" s="17" t="s">
        <v>87</v>
      </c>
      <c r="BK230" s="213">
        <f t="shared" si="39"/>
        <v>0</v>
      </c>
      <c r="BL230" s="17" t="s">
        <v>496</v>
      </c>
      <c r="BM230" s="212" t="s">
        <v>1423</v>
      </c>
    </row>
    <row r="231" spans="1:65" s="2" customFormat="1" ht="24.15" customHeight="1">
      <c r="A231" s="34"/>
      <c r="B231" s="35"/>
      <c r="C231" s="200" t="s">
        <v>1427</v>
      </c>
      <c r="D231" s="200" t="s">
        <v>209</v>
      </c>
      <c r="E231" s="201" t="s">
        <v>2664</v>
      </c>
      <c r="F231" s="202" t="s">
        <v>2665</v>
      </c>
      <c r="G231" s="203" t="s">
        <v>1076</v>
      </c>
      <c r="H231" s="204">
        <v>40</v>
      </c>
      <c r="I231" s="205"/>
      <c r="J231" s="206">
        <f t="shared" si="30"/>
        <v>0</v>
      </c>
      <c r="K231" s="207"/>
      <c r="L231" s="39"/>
      <c r="M231" s="208" t="s">
        <v>1</v>
      </c>
      <c r="N231" s="209" t="s">
        <v>40</v>
      </c>
      <c r="O231" s="75"/>
      <c r="P231" s="210">
        <f t="shared" si="31"/>
        <v>0</v>
      </c>
      <c r="Q231" s="210">
        <v>0</v>
      </c>
      <c r="R231" s="210">
        <f t="shared" si="32"/>
        <v>0</v>
      </c>
      <c r="S231" s="210">
        <v>0</v>
      </c>
      <c r="T231" s="211">
        <f t="shared" si="33"/>
        <v>0</v>
      </c>
      <c r="U231" s="34"/>
      <c r="V231" s="34"/>
      <c r="W231" s="34"/>
      <c r="X231" s="34"/>
      <c r="Y231" s="34"/>
      <c r="Z231" s="34"/>
      <c r="AA231" s="34"/>
      <c r="AB231" s="34"/>
      <c r="AC231" s="34"/>
      <c r="AD231" s="34"/>
      <c r="AE231" s="34"/>
      <c r="AR231" s="212" t="s">
        <v>496</v>
      </c>
      <c r="AT231" s="212" t="s">
        <v>209</v>
      </c>
      <c r="AU231" s="212" t="s">
        <v>87</v>
      </c>
      <c r="AY231" s="17" t="s">
        <v>207</v>
      </c>
      <c r="BE231" s="213">
        <f t="shared" si="34"/>
        <v>0</v>
      </c>
      <c r="BF231" s="213">
        <f t="shared" si="35"/>
        <v>0</v>
      </c>
      <c r="BG231" s="213">
        <f t="shared" si="36"/>
        <v>0</v>
      </c>
      <c r="BH231" s="213">
        <f t="shared" si="37"/>
        <v>0</v>
      </c>
      <c r="BI231" s="213">
        <f t="shared" si="38"/>
        <v>0</v>
      </c>
      <c r="BJ231" s="17" t="s">
        <v>87</v>
      </c>
      <c r="BK231" s="213">
        <f t="shared" si="39"/>
        <v>0</v>
      </c>
      <c r="BL231" s="17" t="s">
        <v>496</v>
      </c>
      <c r="BM231" s="212" t="s">
        <v>1426</v>
      </c>
    </row>
    <row r="232" spans="1:65" s="2" customFormat="1" ht="16.5" customHeight="1">
      <c r="A232" s="34"/>
      <c r="B232" s="35"/>
      <c r="C232" s="200" t="s">
        <v>1262</v>
      </c>
      <c r="D232" s="200" t="s">
        <v>209</v>
      </c>
      <c r="E232" s="201" t="s">
        <v>2666</v>
      </c>
      <c r="F232" s="202" t="s">
        <v>2667</v>
      </c>
      <c r="G232" s="203" t="s">
        <v>1076</v>
      </c>
      <c r="H232" s="204">
        <v>16</v>
      </c>
      <c r="I232" s="205"/>
      <c r="J232" s="206">
        <f t="shared" si="30"/>
        <v>0</v>
      </c>
      <c r="K232" s="207"/>
      <c r="L232" s="39"/>
      <c r="M232" s="208" t="s">
        <v>1</v>
      </c>
      <c r="N232" s="209" t="s">
        <v>40</v>
      </c>
      <c r="O232" s="75"/>
      <c r="P232" s="210">
        <f t="shared" si="31"/>
        <v>0</v>
      </c>
      <c r="Q232" s="210">
        <v>0</v>
      </c>
      <c r="R232" s="210">
        <f t="shared" si="32"/>
        <v>0</v>
      </c>
      <c r="S232" s="210">
        <v>0</v>
      </c>
      <c r="T232" s="211">
        <f t="shared" si="33"/>
        <v>0</v>
      </c>
      <c r="U232" s="34"/>
      <c r="V232" s="34"/>
      <c r="W232" s="34"/>
      <c r="X232" s="34"/>
      <c r="Y232" s="34"/>
      <c r="Z232" s="34"/>
      <c r="AA232" s="34"/>
      <c r="AB232" s="34"/>
      <c r="AC232" s="34"/>
      <c r="AD232" s="34"/>
      <c r="AE232" s="34"/>
      <c r="AR232" s="212" t="s">
        <v>496</v>
      </c>
      <c r="AT232" s="212" t="s">
        <v>209</v>
      </c>
      <c r="AU232" s="212" t="s">
        <v>87</v>
      </c>
      <c r="AY232" s="17" t="s">
        <v>207</v>
      </c>
      <c r="BE232" s="213">
        <f t="shared" si="34"/>
        <v>0</v>
      </c>
      <c r="BF232" s="213">
        <f t="shared" si="35"/>
        <v>0</v>
      </c>
      <c r="BG232" s="213">
        <f t="shared" si="36"/>
        <v>0</v>
      </c>
      <c r="BH232" s="213">
        <f t="shared" si="37"/>
        <v>0</v>
      </c>
      <c r="BI232" s="213">
        <f t="shared" si="38"/>
        <v>0</v>
      </c>
      <c r="BJ232" s="17" t="s">
        <v>87</v>
      </c>
      <c r="BK232" s="213">
        <f t="shared" si="39"/>
        <v>0</v>
      </c>
      <c r="BL232" s="17" t="s">
        <v>496</v>
      </c>
      <c r="BM232" s="212" t="s">
        <v>1430</v>
      </c>
    </row>
    <row r="233" spans="1:65" s="2" customFormat="1" ht="16.5" customHeight="1">
      <c r="A233" s="34"/>
      <c r="B233" s="35"/>
      <c r="C233" s="200" t="s">
        <v>1432</v>
      </c>
      <c r="D233" s="200" t="s">
        <v>209</v>
      </c>
      <c r="E233" s="201" t="s">
        <v>2668</v>
      </c>
      <c r="F233" s="202" t="s">
        <v>2669</v>
      </c>
      <c r="G233" s="203" t="s">
        <v>1076</v>
      </c>
      <c r="H233" s="204">
        <v>16</v>
      </c>
      <c r="I233" s="205"/>
      <c r="J233" s="206">
        <f t="shared" si="30"/>
        <v>0</v>
      </c>
      <c r="K233" s="207"/>
      <c r="L233" s="39"/>
      <c r="M233" s="208" t="s">
        <v>1</v>
      </c>
      <c r="N233" s="209" t="s">
        <v>40</v>
      </c>
      <c r="O233" s="75"/>
      <c r="P233" s="210">
        <f t="shared" si="31"/>
        <v>0</v>
      </c>
      <c r="Q233" s="210">
        <v>0</v>
      </c>
      <c r="R233" s="210">
        <f t="shared" si="32"/>
        <v>0</v>
      </c>
      <c r="S233" s="210">
        <v>0</v>
      </c>
      <c r="T233" s="211">
        <f t="shared" si="33"/>
        <v>0</v>
      </c>
      <c r="U233" s="34"/>
      <c r="V233" s="34"/>
      <c r="W233" s="34"/>
      <c r="X233" s="34"/>
      <c r="Y233" s="34"/>
      <c r="Z233" s="34"/>
      <c r="AA233" s="34"/>
      <c r="AB233" s="34"/>
      <c r="AC233" s="34"/>
      <c r="AD233" s="34"/>
      <c r="AE233" s="34"/>
      <c r="AR233" s="212" t="s">
        <v>496</v>
      </c>
      <c r="AT233" s="212" t="s">
        <v>209</v>
      </c>
      <c r="AU233" s="212" t="s">
        <v>87</v>
      </c>
      <c r="AY233" s="17" t="s">
        <v>207</v>
      </c>
      <c r="BE233" s="213">
        <f t="shared" si="34"/>
        <v>0</v>
      </c>
      <c r="BF233" s="213">
        <f t="shared" si="35"/>
        <v>0</v>
      </c>
      <c r="BG233" s="213">
        <f t="shared" si="36"/>
        <v>0</v>
      </c>
      <c r="BH233" s="213">
        <f t="shared" si="37"/>
        <v>0</v>
      </c>
      <c r="BI233" s="213">
        <f t="shared" si="38"/>
        <v>0</v>
      </c>
      <c r="BJ233" s="17" t="s">
        <v>87</v>
      </c>
      <c r="BK233" s="213">
        <f t="shared" si="39"/>
        <v>0</v>
      </c>
      <c r="BL233" s="17" t="s">
        <v>496</v>
      </c>
      <c r="BM233" s="212" t="s">
        <v>1431</v>
      </c>
    </row>
    <row r="234" spans="1:65" s="2" customFormat="1" ht="16.5" customHeight="1">
      <c r="A234" s="34"/>
      <c r="B234" s="35"/>
      <c r="C234" s="200" t="s">
        <v>1266</v>
      </c>
      <c r="D234" s="200" t="s">
        <v>209</v>
      </c>
      <c r="E234" s="201" t="s">
        <v>2670</v>
      </c>
      <c r="F234" s="202" t="s">
        <v>2671</v>
      </c>
      <c r="G234" s="203" t="s">
        <v>1076</v>
      </c>
      <c r="H234" s="204">
        <v>16</v>
      </c>
      <c r="I234" s="205"/>
      <c r="J234" s="206">
        <f t="shared" si="30"/>
        <v>0</v>
      </c>
      <c r="K234" s="207"/>
      <c r="L234" s="39"/>
      <c r="M234" s="208" t="s">
        <v>1</v>
      </c>
      <c r="N234" s="209" t="s">
        <v>40</v>
      </c>
      <c r="O234" s="75"/>
      <c r="P234" s="210">
        <f t="shared" si="31"/>
        <v>0</v>
      </c>
      <c r="Q234" s="210">
        <v>0</v>
      </c>
      <c r="R234" s="210">
        <f t="shared" si="32"/>
        <v>0</v>
      </c>
      <c r="S234" s="210">
        <v>0</v>
      </c>
      <c r="T234" s="211">
        <f t="shared" si="33"/>
        <v>0</v>
      </c>
      <c r="U234" s="34"/>
      <c r="V234" s="34"/>
      <c r="W234" s="34"/>
      <c r="X234" s="34"/>
      <c r="Y234" s="34"/>
      <c r="Z234" s="34"/>
      <c r="AA234" s="34"/>
      <c r="AB234" s="34"/>
      <c r="AC234" s="34"/>
      <c r="AD234" s="34"/>
      <c r="AE234" s="34"/>
      <c r="AR234" s="212" t="s">
        <v>496</v>
      </c>
      <c r="AT234" s="212" t="s">
        <v>209</v>
      </c>
      <c r="AU234" s="212" t="s">
        <v>87</v>
      </c>
      <c r="AY234" s="17" t="s">
        <v>207</v>
      </c>
      <c r="BE234" s="213">
        <f t="shared" si="34"/>
        <v>0</v>
      </c>
      <c r="BF234" s="213">
        <f t="shared" si="35"/>
        <v>0</v>
      </c>
      <c r="BG234" s="213">
        <f t="shared" si="36"/>
        <v>0</v>
      </c>
      <c r="BH234" s="213">
        <f t="shared" si="37"/>
        <v>0</v>
      </c>
      <c r="BI234" s="213">
        <f t="shared" si="38"/>
        <v>0</v>
      </c>
      <c r="BJ234" s="17" t="s">
        <v>87</v>
      </c>
      <c r="BK234" s="213">
        <f t="shared" si="39"/>
        <v>0</v>
      </c>
      <c r="BL234" s="17" t="s">
        <v>496</v>
      </c>
      <c r="BM234" s="212" t="s">
        <v>1435</v>
      </c>
    </row>
    <row r="235" spans="1:65" s="2" customFormat="1" ht="16.5" customHeight="1">
      <c r="A235" s="34"/>
      <c r="B235" s="35"/>
      <c r="C235" s="200" t="s">
        <v>1439</v>
      </c>
      <c r="D235" s="200" t="s">
        <v>209</v>
      </c>
      <c r="E235" s="201" t="s">
        <v>2672</v>
      </c>
      <c r="F235" s="202" t="s">
        <v>2673</v>
      </c>
      <c r="G235" s="203" t="s">
        <v>1076</v>
      </c>
      <c r="H235" s="204">
        <v>16</v>
      </c>
      <c r="I235" s="205"/>
      <c r="J235" s="206">
        <f t="shared" si="30"/>
        <v>0</v>
      </c>
      <c r="K235" s="207"/>
      <c r="L235" s="39"/>
      <c r="M235" s="208" t="s">
        <v>1</v>
      </c>
      <c r="N235" s="209" t="s">
        <v>40</v>
      </c>
      <c r="O235" s="75"/>
      <c r="P235" s="210">
        <f t="shared" si="31"/>
        <v>0</v>
      </c>
      <c r="Q235" s="210">
        <v>0</v>
      </c>
      <c r="R235" s="210">
        <f t="shared" si="32"/>
        <v>0</v>
      </c>
      <c r="S235" s="210">
        <v>0</v>
      </c>
      <c r="T235" s="211">
        <f t="shared" si="33"/>
        <v>0</v>
      </c>
      <c r="U235" s="34"/>
      <c r="V235" s="34"/>
      <c r="W235" s="34"/>
      <c r="X235" s="34"/>
      <c r="Y235" s="34"/>
      <c r="Z235" s="34"/>
      <c r="AA235" s="34"/>
      <c r="AB235" s="34"/>
      <c r="AC235" s="34"/>
      <c r="AD235" s="34"/>
      <c r="AE235" s="34"/>
      <c r="AR235" s="212" t="s">
        <v>496</v>
      </c>
      <c r="AT235" s="212" t="s">
        <v>209</v>
      </c>
      <c r="AU235" s="212" t="s">
        <v>87</v>
      </c>
      <c r="AY235" s="17" t="s">
        <v>207</v>
      </c>
      <c r="BE235" s="213">
        <f t="shared" si="34"/>
        <v>0</v>
      </c>
      <c r="BF235" s="213">
        <f t="shared" si="35"/>
        <v>0</v>
      </c>
      <c r="BG235" s="213">
        <f t="shared" si="36"/>
        <v>0</v>
      </c>
      <c r="BH235" s="213">
        <f t="shared" si="37"/>
        <v>0</v>
      </c>
      <c r="BI235" s="213">
        <f t="shared" si="38"/>
        <v>0</v>
      </c>
      <c r="BJ235" s="17" t="s">
        <v>87</v>
      </c>
      <c r="BK235" s="213">
        <f t="shared" si="39"/>
        <v>0</v>
      </c>
      <c r="BL235" s="17" t="s">
        <v>496</v>
      </c>
      <c r="BM235" s="212" t="s">
        <v>1438</v>
      </c>
    </row>
    <row r="236" spans="1:65" s="2" customFormat="1" ht="44.25" customHeight="1">
      <c r="A236" s="34"/>
      <c r="B236" s="35"/>
      <c r="C236" s="200" t="s">
        <v>1270</v>
      </c>
      <c r="D236" s="200" t="s">
        <v>209</v>
      </c>
      <c r="E236" s="201" t="s">
        <v>2674</v>
      </c>
      <c r="F236" s="202" t="s">
        <v>2675</v>
      </c>
      <c r="G236" s="203" t="s">
        <v>2308</v>
      </c>
      <c r="H236" s="204">
        <v>1</v>
      </c>
      <c r="I236" s="205"/>
      <c r="J236" s="206">
        <f t="shared" si="30"/>
        <v>0</v>
      </c>
      <c r="K236" s="207"/>
      <c r="L236" s="39"/>
      <c r="M236" s="208" t="s">
        <v>1</v>
      </c>
      <c r="N236" s="209" t="s">
        <v>40</v>
      </c>
      <c r="O236" s="75"/>
      <c r="P236" s="210">
        <f t="shared" si="31"/>
        <v>0</v>
      </c>
      <c r="Q236" s="210">
        <v>0</v>
      </c>
      <c r="R236" s="210">
        <f t="shared" si="32"/>
        <v>0</v>
      </c>
      <c r="S236" s="210">
        <v>0</v>
      </c>
      <c r="T236" s="211">
        <f t="shared" si="33"/>
        <v>0</v>
      </c>
      <c r="U236" s="34"/>
      <c r="V236" s="34"/>
      <c r="W236" s="34"/>
      <c r="X236" s="34"/>
      <c r="Y236" s="34"/>
      <c r="Z236" s="34"/>
      <c r="AA236" s="34"/>
      <c r="AB236" s="34"/>
      <c r="AC236" s="34"/>
      <c r="AD236" s="34"/>
      <c r="AE236" s="34"/>
      <c r="AR236" s="212" t="s">
        <v>496</v>
      </c>
      <c r="AT236" s="212" t="s">
        <v>209</v>
      </c>
      <c r="AU236" s="212" t="s">
        <v>87</v>
      </c>
      <c r="AY236" s="17" t="s">
        <v>207</v>
      </c>
      <c r="BE236" s="213">
        <f t="shared" si="34"/>
        <v>0</v>
      </c>
      <c r="BF236" s="213">
        <f t="shared" si="35"/>
        <v>0</v>
      </c>
      <c r="BG236" s="213">
        <f t="shared" si="36"/>
        <v>0</v>
      </c>
      <c r="BH236" s="213">
        <f t="shared" si="37"/>
        <v>0</v>
      </c>
      <c r="BI236" s="213">
        <f t="shared" si="38"/>
        <v>0</v>
      </c>
      <c r="BJ236" s="17" t="s">
        <v>87</v>
      </c>
      <c r="BK236" s="213">
        <f t="shared" si="39"/>
        <v>0</v>
      </c>
      <c r="BL236" s="17" t="s">
        <v>496</v>
      </c>
      <c r="BM236" s="212" t="s">
        <v>1442</v>
      </c>
    </row>
    <row r="237" spans="1:65" s="2" customFormat="1" ht="24.15" customHeight="1">
      <c r="A237" s="34"/>
      <c r="B237" s="35"/>
      <c r="C237" s="200" t="s">
        <v>1444</v>
      </c>
      <c r="D237" s="200" t="s">
        <v>209</v>
      </c>
      <c r="E237" s="201" t="s">
        <v>2676</v>
      </c>
      <c r="F237" s="202" t="s">
        <v>2677</v>
      </c>
      <c r="G237" s="203" t="s">
        <v>318</v>
      </c>
      <c r="H237" s="205"/>
      <c r="I237" s="205"/>
      <c r="J237" s="206">
        <f t="shared" ref="J237:J239" si="40">ROUND(I237*H237,2)</f>
        <v>0</v>
      </c>
      <c r="K237" s="207"/>
      <c r="L237" s="39"/>
      <c r="M237" s="208" t="s">
        <v>1</v>
      </c>
      <c r="N237" s="209" t="s">
        <v>40</v>
      </c>
      <c r="O237" s="75"/>
      <c r="P237" s="210">
        <f t="shared" ref="P237:P239" si="41">O237*H237</f>
        <v>0</v>
      </c>
      <c r="Q237" s="210">
        <v>0</v>
      </c>
      <c r="R237" s="210">
        <f t="shared" ref="R237:R239" si="42">Q237*H237</f>
        <v>0</v>
      </c>
      <c r="S237" s="210">
        <v>0</v>
      </c>
      <c r="T237" s="211">
        <f t="shared" ref="T237:T239" si="43">S237*H237</f>
        <v>0</v>
      </c>
      <c r="U237" s="34"/>
      <c r="V237" s="34"/>
      <c r="W237" s="34"/>
      <c r="X237" s="34"/>
      <c r="Y237" s="34"/>
      <c r="Z237" s="34"/>
      <c r="AA237" s="34"/>
      <c r="AB237" s="34"/>
      <c r="AC237" s="34"/>
      <c r="AD237" s="34"/>
      <c r="AE237" s="34"/>
      <c r="AR237" s="212" t="s">
        <v>496</v>
      </c>
      <c r="AT237" s="212" t="s">
        <v>209</v>
      </c>
      <c r="AU237" s="212" t="s">
        <v>87</v>
      </c>
      <c r="AY237" s="17" t="s">
        <v>207</v>
      </c>
      <c r="BE237" s="213">
        <f t="shared" si="34"/>
        <v>0</v>
      </c>
      <c r="BF237" s="213">
        <f t="shared" si="35"/>
        <v>0</v>
      </c>
      <c r="BG237" s="213">
        <f t="shared" si="36"/>
        <v>0</v>
      </c>
      <c r="BH237" s="213">
        <f t="shared" si="37"/>
        <v>0</v>
      </c>
      <c r="BI237" s="213">
        <f t="shared" si="38"/>
        <v>0</v>
      </c>
      <c r="BJ237" s="17" t="s">
        <v>87</v>
      </c>
      <c r="BK237" s="213">
        <f t="shared" si="39"/>
        <v>0</v>
      </c>
      <c r="BL237" s="17" t="s">
        <v>496</v>
      </c>
      <c r="BM237" s="212" t="s">
        <v>1443</v>
      </c>
    </row>
    <row r="238" spans="1:65" s="2" customFormat="1" ht="16.5" customHeight="1">
      <c r="A238" s="34"/>
      <c r="B238" s="35"/>
      <c r="C238" s="200" t="s">
        <v>1273</v>
      </c>
      <c r="D238" s="200" t="s">
        <v>209</v>
      </c>
      <c r="E238" s="201" t="s">
        <v>2678</v>
      </c>
      <c r="F238" s="202" t="s">
        <v>2679</v>
      </c>
      <c r="G238" s="203" t="s">
        <v>318</v>
      </c>
      <c r="H238" s="205"/>
      <c r="I238" s="205"/>
      <c r="J238" s="206">
        <f t="shared" si="40"/>
        <v>0</v>
      </c>
      <c r="K238" s="207"/>
      <c r="L238" s="39"/>
      <c r="M238" s="208" t="s">
        <v>1</v>
      </c>
      <c r="N238" s="209" t="s">
        <v>40</v>
      </c>
      <c r="O238" s="75"/>
      <c r="P238" s="210">
        <f t="shared" si="41"/>
        <v>0</v>
      </c>
      <c r="Q238" s="210">
        <v>0</v>
      </c>
      <c r="R238" s="210">
        <f t="shared" si="42"/>
        <v>0</v>
      </c>
      <c r="S238" s="210">
        <v>0</v>
      </c>
      <c r="T238" s="211">
        <f t="shared" si="43"/>
        <v>0</v>
      </c>
      <c r="U238" s="34"/>
      <c r="V238" s="34"/>
      <c r="W238" s="34"/>
      <c r="X238" s="34"/>
      <c r="Y238" s="34"/>
      <c r="Z238" s="34"/>
      <c r="AA238" s="34"/>
      <c r="AB238" s="34"/>
      <c r="AC238" s="34"/>
      <c r="AD238" s="34"/>
      <c r="AE238" s="34"/>
      <c r="AR238" s="212" t="s">
        <v>496</v>
      </c>
      <c r="AT238" s="212" t="s">
        <v>209</v>
      </c>
      <c r="AU238" s="212" t="s">
        <v>87</v>
      </c>
      <c r="AY238" s="17" t="s">
        <v>207</v>
      </c>
      <c r="BE238" s="213">
        <f t="shared" si="34"/>
        <v>0</v>
      </c>
      <c r="BF238" s="213">
        <f t="shared" si="35"/>
        <v>0</v>
      </c>
      <c r="BG238" s="213">
        <f t="shared" si="36"/>
        <v>0</v>
      </c>
      <c r="BH238" s="213">
        <f t="shared" si="37"/>
        <v>0</v>
      </c>
      <c r="BI238" s="213">
        <f t="shared" si="38"/>
        <v>0</v>
      </c>
      <c r="BJ238" s="17" t="s">
        <v>87</v>
      </c>
      <c r="BK238" s="213">
        <f t="shared" si="39"/>
        <v>0</v>
      </c>
      <c r="BL238" s="17" t="s">
        <v>496</v>
      </c>
      <c r="BM238" s="212" t="s">
        <v>1447</v>
      </c>
    </row>
    <row r="239" spans="1:65" s="2" customFormat="1" ht="16.5" customHeight="1">
      <c r="A239" s="34"/>
      <c r="B239" s="35"/>
      <c r="C239" s="200" t="s">
        <v>1454</v>
      </c>
      <c r="D239" s="200" t="s">
        <v>209</v>
      </c>
      <c r="E239" s="201" t="s">
        <v>2680</v>
      </c>
      <c r="F239" s="202" t="s">
        <v>2681</v>
      </c>
      <c r="G239" s="203" t="s">
        <v>318</v>
      </c>
      <c r="H239" s="205"/>
      <c r="I239" s="205"/>
      <c r="J239" s="206">
        <f t="shared" si="40"/>
        <v>0</v>
      </c>
      <c r="K239" s="207"/>
      <c r="L239" s="39"/>
      <c r="M239" s="248" t="s">
        <v>1</v>
      </c>
      <c r="N239" s="249" t="s">
        <v>40</v>
      </c>
      <c r="O239" s="250"/>
      <c r="P239" s="251">
        <f t="shared" si="41"/>
        <v>0</v>
      </c>
      <c r="Q239" s="251">
        <v>0</v>
      </c>
      <c r="R239" s="251">
        <f t="shared" si="42"/>
        <v>0</v>
      </c>
      <c r="S239" s="251">
        <v>0</v>
      </c>
      <c r="T239" s="252">
        <f t="shared" si="43"/>
        <v>0</v>
      </c>
      <c r="U239" s="34"/>
      <c r="V239" s="34"/>
      <c r="W239" s="34"/>
      <c r="X239" s="34"/>
      <c r="Y239" s="34"/>
      <c r="Z239" s="34"/>
      <c r="AA239" s="34"/>
      <c r="AB239" s="34"/>
      <c r="AC239" s="34"/>
      <c r="AD239" s="34"/>
      <c r="AE239" s="34"/>
      <c r="AR239" s="212" t="s">
        <v>496</v>
      </c>
      <c r="AT239" s="212" t="s">
        <v>209</v>
      </c>
      <c r="AU239" s="212" t="s">
        <v>87</v>
      </c>
      <c r="AY239" s="17" t="s">
        <v>207</v>
      </c>
      <c r="BE239" s="213">
        <f t="shared" si="34"/>
        <v>0</v>
      </c>
      <c r="BF239" s="213">
        <f t="shared" si="35"/>
        <v>0</v>
      </c>
      <c r="BG239" s="213">
        <f t="shared" si="36"/>
        <v>0</v>
      </c>
      <c r="BH239" s="213">
        <f t="shared" si="37"/>
        <v>0</v>
      </c>
      <c r="BI239" s="213">
        <f t="shared" si="38"/>
        <v>0</v>
      </c>
      <c r="BJ239" s="17" t="s">
        <v>87</v>
      </c>
      <c r="BK239" s="213">
        <f t="shared" si="39"/>
        <v>0</v>
      </c>
      <c r="BL239" s="17" t="s">
        <v>496</v>
      </c>
      <c r="BM239" s="212" t="s">
        <v>1451</v>
      </c>
    </row>
    <row r="240" spans="1:65" s="2" customFormat="1" ht="6.9" customHeight="1">
      <c r="A240" s="34"/>
      <c r="B240" s="58"/>
      <c r="C240" s="59"/>
      <c r="D240" s="59"/>
      <c r="E240" s="59"/>
      <c r="F240" s="59"/>
      <c r="G240" s="59"/>
      <c r="H240" s="59"/>
      <c r="I240" s="59"/>
      <c r="J240" s="59"/>
      <c r="K240" s="59"/>
      <c r="L240" s="39"/>
      <c r="M240" s="34"/>
      <c r="O240" s="34"/>
      <c r="P240" s="34"/>
      <c r="Q240" s="34"/>
      <c r="R240" s="34"/>
      <c r="S240" s="34"/>
      <c r="T240" s="34"/>
      <c r="U240" s="34"/>
      <c r="V240" s="34"/>
      <c r="W240" s="34"/>
      <c r="X240" s="34"/>
      <c r="Y240" s="34"/>
      <c r="Z240" s="34"/>
      <c r="AA240" s="34"/>
      <c r="AB240" s="34"/>
      <c r="AC240" s="34"/>
      <c r="AD240" s="34"/>
      <c r="AE240" s="34"/>
    </row>
  </sheetData>
  <sheetProtection algorithmName="SHA-512" hashValue="ewqg4HlJrWo4f7eTc36GtP5D1Z9g9Wy/bkYJOPt3wFT2x6DgbSs4pwlU/7VGiwE4NK3H2OQGB6nj50dzCe0KPw==" saltValue="gxxXBsc2lvygDkGLvgd0JwpL9Sc/h5264fD7NL7yWoVU8zGRbTzPvSdPk/Oug8dGcIk+lGNgjyicjKr6Eec1CQ==" spinCount="100000" sheet="1" objects="1" scenarios="1" formatColumns="0" formatRows="0" autoFilter="0"/>
  <autoFilter ref="C126:K239"/>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21"/>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166</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1873</v>
      </c>
      <c r="F9" s="268"/>
      <c r="G9" s="268"/>
      <c r="H9" s="268"/>
      <c r="L9" s="20"/>
    </row>
    <row r="10" spans="1:46" s="1" customFormat="1" ht="12" customHeight="1">
      <c r="B10" s="20"/>
      <c r="D10" s="123" t="s">
        <v>177</v>
      </c>
      <c r="L10" s="20"/>
    </row>
    <row r="11" spans="1:46" s="2" customFormat="1" ht="16.5" customHeight="1">
      <c r="A11" s="34"/>
      <c r="B11" s="39"/>
      <c r="C11" s="34"/>
      <c r="D11" s="34"/>
      <c r="E11" s="324" t="s">
        <v>2465</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16.5" customHeight="1">
      <c r="A13" s="34"/>
      <c r="B13" s="39"/>
      <c r="C13" s="34"/>
      <c r="D13" s="34"/>
      <c r="E13" s="319" t="s">
        <v>2682</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ROUND(J130,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ROUND((SUM(BE130:BE220)),  2)</f>
        <v>0</v>
      </c>
      <c r="G37" s="135"/>
      <c r="H37" s="135"/>
      <c r="I37" s="136">
        <v>0.2</v>
      </c>
      <c r="J37" s="134">
        <f>ROUND(((SUM(BE130:BE220))*I37),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ROUND((SUM(BF130:BF220)),  2)</f>
        <v>0</v>
      </c>
      <c r="G38" s="135"/>
      <c r="H38" s="135"/>
      <c r="I38" s="136">
        <v>0.2</v>
      </c>
      <c r="J38" s="134">
        <f>ROUND(((SUM(BF130:BF220))*I38),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ROUND((SUM(BG130:BG220)),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ROUND((SUM(BH130:BH220)),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ROUND((SUM(BI130:BI220)),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1873</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2465</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6.5" customHeight="1">
      <c r="A91" s="34"/>
      <c r="B91" s="35"/>
      <c r="C91" s="36"/>
      <c r="D91" s="36"/>
      <c r="E91" s="310" t="str">
        <f>E13</f>
        <v>05-2-2 - Kamerový systém</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J130</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1877</v>
      </c>
      <c r="E101" s="164"/>
      <c r="F101" s="164"/>
      <c r="G101" s="164"/>
      <c r="H101" s="164"/>
      <c r="I101" s="164"/>
      <c r="J101" s="165">
        <f>J131</f>
        <v>0</v>
      </c>
      <c r="K101" s="162"/>
      <c r="L101" s="166"/>
    </row>
    <row r="102" spans="1:47" s="10" customFormat="1" ht="19.95" customHeight="1">
      <c r="B102" s="167"/>
      <c r="C102" s="108"/>
      <c r="D102" s="168" t="s">
        <v>1879</v>
      </c>
      <c r="E102" s="169"/>
      <c r="F102" s="169"/>
      <c r="G102" s="169"/>
      <c r="H102" s="169"/>
      <c r="I102" s="169"/>
      <c r="J102" s="170">
        <f>J132</f>
        <v>0</v>
      </c>
      <c r="K102" s="108"/>
      <c r="L102" s="171"/>
    </row>
    <row r="103" spans="1:47" s="10" customFormat="1" ht="19.95" customHeight="1">
      <c r="B103" s="167"/>
      <c r="C103" s="108"/>
      <c r="D103" s="168" t="s">
        <v>1878</v>
      </c>
      <c r="E103" s="169"/>
      <c r="F103" s="169"/>
      <c r="G103" s="169"/>
      <c r="H103" s="169"/>
      <c r="I103" s="169"/>
      <c r="J103" s="170">
        <f>J144</f>
        <v>0</v>
      </c>
      <c r="K103" s="108"/>
      <c r="L103" s="171"/>
    </row>
    <row r="104" spans="1:47" s="10" customFormat="1" ht="19.95" customHeight="1">
      <c r="B104" s="167"/>
      <c r="C104" s="108"/>
      <c r="D104" s="168" t="s">
        <v>2467</v>
      </c>
      <c r="E104" s="169"/>
      <c r="F104" s="169"/>
      <c r="G104" s="169"/>
      <c r="H104" s="169"/>
      <c r="I104" s="169"/>
      <c r="J104" s="170">
        <f>J163</f>
        <v>0</v>
      </c>
      <c r="K104" s="108"/>
      <c r="L104" s="171"/>
    </row>
    <row r="105" spans="1:47" s="9" customFormat="1" ht="24.9" customHeight="1">
      <c r="B105" s="161"/>
      <c r="C105" s="162"/>
      <c r="D105" s="163" t="s">
        <v>1880</v>
      </c>
      <c r="E105" s="164"/>
      <c r="F105" s="164"/>
      <c r="G105" s="164"/>
      <c r="H105" s="164"/>
      <c r="I105" s="164"/>
      <c r="J105" s="165">
        <f>J210</f>
        <v>0</v>
      </c>
      <c r="K105" s="162"/>
      <c r="L105" s="166"/>
    </row>
    <row r="106" spans="1:47" s="9" customFormat="1" ht="24.9" customHeight="1">
      <c r="B106" s="161"/>
      <c r="C106" s="162"/>
      <c r="D106" s="163" t="s">
        <v>2683</v>
      </c>
      <c r="E106" s="164"/>
      <c r="F106" s="164"/>
      <c r="G106" s="164"/>
      <c r="H106" s="164"/>
      <c r="I106" s="164"/>
      <c r="J106" s="165">
        <f>J214</f>
        <v>0</v>
      </c>
      <c r="K106" s="162"/>
      <c r="L106" s="166"/>
    </row>
    <row r="107" spans="1:47" s="2" customFormat="1" ht="21.75" customHeight="1">
      <c r="A107" s="34"/>
      <c r="B107" s="35"/>
      <c r="C107" s="36"/>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47" s="2" customFormat="1" ht="6.9" customHeight="1">
      <c r="A108" s="34"/>
      <c r="B108" s="58"/>
      <c r="C108" s="59"/>
      <c r="D108" s="59"/>
      <c r="E108" s="59"/>
      <c r="F108" s="59"/>
      <c r="G108" s="59"/>
      <c r="H108" s="59"/>
      <c r="I108" s="59"/>
      <c r="J108" s="59"/>
      <c r="K108" s="59"/>
      <c r="L108" s="55"/>
      <c r="S108" s="34"/>
      <c r="T108" s="34"/>
      <c r="U108" s="34"/>
      <c r="V108" s="34"/>
      <c r="W108" s="34"/>
      <c r="X108" s="34"/>
      <c r="Y108" s="34"/>
      <c r="Z108" s="34"/>
      <c r="AA108" s="34"/>
      <c r="AB108" s="34"/>
      <c r="AC108" s="34"/>
      <c r="AD108" s="34"/>
      <c r="AE108" s="34"/>
    </row>
    <row r="112" spans="1:47" s="2" customFormat="1" ht="6.9" customHeight="1">
      <c r="A112" s="34"/>
      <c r="B112" s="60"/>
      <c r="C112" s="61"/>
      <c r="D112" s="61"/>
      <c r="E112" s="61"/>
      <c r="F112" s="61"/>
      <c r="G112" s="61"/>
      <c r="H112" s="61"/>
      <c r="I112" s="61"/>
      <c r="J112" s="61"/>
      <c r="K112" s="61"/>
      <c r="L112" s="55"/>
      <c r="S112" s="34"/>
      <c r="T112" s="34"/>
      <c r="U112" s="34"/>
      <c r="V112" s="34"/>
      <c r="W112" s="34"/>
      <c r="X112" s="34"/>
      <c r="Y112" s="34"/>
      <c r="Z112" s="34"/>
      <c r="AA112" s="34"/>
      <c r="AB112" s="34"/>
      <c r="AC112" s="34"/>
      <c r="AD112" s="34"/>
      <c r="AE112" s="34"/>
    </row>
    <row r="113" spans="1:31" s="2" customFormat="1" ht="24.9" customHeight="1">
      <c r="A113" s="34"/>
      <c r="B113" s="35"/>
      <c r="C113" s="23" t="s">
        <v>193</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31" s="2" customFormat="1" ht="6.9" customHeight="1">
      <c r="A114" s="34"/>
      <c r="B114" s="35"/>
      <c r="C114" s="36"/>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31" s="2" customFormat="1" ht="12" customHeight="1">
      <c r="A115" s="34"/>
      <c r="B115" s="35"/>
      <c r="C115" s="29" t="s">
        <v>15</v>
      </c>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31" s="2" customFormat="1" ht="16.5" customHeight="1">
      <c r="A116" s="34"/>
      <c r="B116" s="35"/>
      <c r="C116" s="36"/>
      <c r="D116" s="36"/>
      <c r="E116" s="314" t="str">
        <f>E7</f>
        <v>Verejný cintorín - vstupná časť</v>
      </c>
      <c r="F116" s="315"/>
      <c r="G116" s="315"/>
      <c r="H116" s="315"/>
      <c r="I116" s="36"/>
      <c r="J116" s="36"/>
      <c r="K116" s="36"/>
      <c r="L116" s="55"/>
      <c r="S116" s="34"/>
      <c r="T116" s="34"/>
      <c r="U116" s="34"/>
      <c r="V116" s="34"/>
      <c r="W116" s="34"/>
      <c r="X116" s="34"/>
      <c r="Y116" s="34"/>
      <c r="Z116" s="34"/>
      <c r="AA116" s="34"/>
      <c r="AB116" s="34"/>
      <c r="AC116" s="34"/>
      <c r="AD116" s="34"/>
      <c r="AE116" s="34"/>
    </row>
    <row r="117" spans="1:31" s="1" customFormat="1" ht="12" customHeight="1">
      <c r="B117" s="21"/>
      <c r="C117" s="29" t="s">
        <v>175</v>
      </c>
      <c r="D117" s="22"/>
      <c r="E117" s="22"/>
      <c r="F117" s="22"/>
      <c r="G117" s="22"/>
      <c r="H117" s="22"/>
      <c r="I117" s="22"/>
      <c r="J117" s="22"/>
      <c r="K117" s="22"/>
      <c r="L117" s="20"/>
    </row>
    <row r="118" spans="1:31" s="1" customFormat="1" ht="16.5" customHeight="1">
      <c r="B118" s="21"/>
      <c r="C118" s="22"/>
      <c r="D118" s="22"/>
      <c r="E118" s="314" t="s">
        <v>1873</v>
      </c>
      <c r="F118" s="273"/>
      <c r="G118" s="273"/>
      <c r="H118" s="273"/>
      <c r="I118" s="22"/>
      <c r="J118" s="22"/>
      <c r="K118" s="22"/>
      <c r="L118" s="20"/>
    </row>
    <row r="119" spans="1:31" s="1" customFormat="1" ht="12" customHeight="1">
      <c r="B119" s="21"/>
      <c r="C119" s="29" t="s">
        <v>177</v>
      </c>
      <c r="D119" s="22"/>
      <c r="E119" s="22"/>
      <c r="F119" s="22"/>
      <c r="G119" s="22"/>
      <c r="H119" s="22"/>
      <c r="I119" s="22"/>
      <c r="J119" s="22"/>
      <c r="K119" s="22"/>
      <c r="L119" s="20"/>
    </row>
    <row r="120" spans="1:31" s="2" customFormat="1" ht="16.5" customHeight="1">
      <c r="A120" s="34"/>
      <c r="B120" s="35"/>
      <c r="C120" s="36"/>
      <c r="D120" s="36"/>
      <c r="E120" s="323" t="s">
        <v>2465</v>
      </c>
      <c r="F120" s="313"/>
      <c r="G120" s="313"/>
      <c r="H120" s="313"/>
      <c r="I120" s="36"/>
      <c r="J120" s="36"/>
      <c r="K120" s="36"/>
      <c r="L120" s="55"/>
      <c r="S120" s="34"/>
      <c r="T120" s="34"/>
      <c r="U120" s="34"/>
      <c r="V120" s="34"/>
      <c r="W120" s="34"/>
      <c r="X120" s="34"/>
      <c r="Y120" s="34"/>
      <c r="Z120" s="34"/>
      <c r="AA120" s="34"/>
      <c r="AB120" s="34"/>
      <c r="AC120" s="34"/>
      <c r="AD120" s="34"/>
      <c r="AE120" s="34"/>
    </row>
    <row r="121" spans="1:31" s="2" customFormat="1" ht="12" customHeight="1">
      <c r="A121" s="34"/>
      <c r="B121" s="35"/>
      <c r="C121" s="29" t="s">
        <v>345</v>
      </c>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31" s="2" customFormat="1" ht="16.5" customHeight="1">
      <c r="A122" s="34"/>
      <c r="B122" s="35"/>
      <c r="C122" s="36"/>
      <c r="D122" s="36"/>
      <c r="E122" s="310" t="str">
        <f>E13</f>
        <v>05-2-2 - Kamerový systém</v>
      </c>
      <c r="F122" s="313"/>
      <c r="G122" s="313"/>
      <c r="H122" s="313"/>
      <c r="I122" s="36"/>
      <c r="J122" s="36"/>
      <c r="K122" s="36"/>
      <c r="L122" s="55"/>
      <c r="S122" s="34"/>
      <c r="T122" s="34"/>
      <c r="U122" s="34"/>
      <c r="V122" s="34"/>
      <c r="W122" s="34"/>
      <c r="X122" s="34"/>
      <c r="Y122" s="34"/>
      <c r="Z122" s="34"/>
      <c r="AA122" s="34"/>
      <c r="AB122" s="34"/>
      <c r="AC122" s="34"/>
      <c r="AD122" s="34"/>
      <c r="AE122" s="34"/>
    </row>
    <row r="123" spans="1:31" s="2" customFormat="1" ht="6.9"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31" s="2" customFormat="1" ht="12" customHeight="1">
      <c r="A124" s="34"/>
      <c r="B124" s="35"/>
      <c r="C124" s="29" t="s">
        <v>19</v>
      </c>
      <c r="D124" s="36"/>
      <c r="E124" s="36"/>
      <c r="F124" s="27" t="str">
        <f>F16</f>
        <v>Rastislavova 83, Košice</v>
      </c>
      <c r="G124" s="36"/>
      <c r="H124" s="36"/>
      <c r="I124" s="29" t="s">
        <v>21</v>
      </c>
      <c r="J124" s="70">
        <f>IF(J16="","",J16)</f>
        <v>44676</v>
      </c>
      <c r="K124" s="36"/>
      <c r="L124" s="55"/>
      <c r="S124" s="34"/>
      <c r="T124" s="34"/>
      <c r="U124" s="34"/>
      <c r="V124" s="34"/>
      <c r="W124" s="34"/>
      <c r="X124" s="34"/>
      <c r="Y124" s="34"/>
      <c r="Z124" s="34"/>
      <c r="AA124" s="34"/>
      <c r="AB124" s="34"/>
      <c r="AC124" s="34"/>
      <c r="AD124" s="34"/>
      <c r="AE124" s="34"/>
    </row>
    <row r="125" spans="1:31" s="2" customFormat="1" ht="6.9"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31" s="2" customFormat="1" ht="40.049999999999997" customHeight="1">
      <c r="A126" s="34"/>
      <c r="B126" s="35"/>
      <c r="C126" s="29" t="s">
        <v>22</v>
      </c>
      <c r="D126" s="36"/>
      <c r="E126" s="36"/>
      <c r="F126" s="27" t="str">
        <f>E19</f>
        <v>Mesto Košice, Tr.SNP48/A, Košice</v>
      </c>
      <c r="G126" s="36"/>
      <c r="H126" s="36"/>
      <c r="I126" s="29" t="s">
        <v>28</v>
      </c>
      <c r="J126" s="32" t="str">
        <f>E25</f>
        <v>STOA architekti s.r.o., Slovenská 28, Prešov</v>
      </c>
      <c r="K126" s="36"/>
      <c r="L126" s="55"/>
      <c r="S126" s="34"/>
      <c r="T126" s="34"/>
      <c r="U126" s="34"/>
      <c r="V126" s="34"/>
      <c r="W126" s="34"/>
      <c r="X126" s="34"/>
      <c r="Y126" s="34"/>
      <c r="Z126" s="34"/>
      <c r="AA126" s="34"/>
      <c r="AB126" s="34"/>
      <c r="AC126" s="34"/>
      <c r="AD126" s="34"/>
      <c r="AE126" s="34"/>
    </row>
    <row r="127" spans="1:31" s="2" customFormat="1" ht="15.15" customHeight="1">
      <c r="A127" s="34"/>
      <c r="B127" s="35"/>
      <c r="C127" s="29" t="s">
        <v>26</v>
      </c>
      <c r="D127" s="36"/>
      <c r="E127" s="36"/>
      <c r="F127" s="27" t="str">
        <f>IF(E22="","",E22)</f>
        <v>Vyplň údaj</v>
      </c>
      <c r="G127" s="36"/>
      <c r="H127" s="36"/>
      <c r="I127" s="29" t="s">
        <v>31</v>
      </c>
      <c r="J127" s="32" t="str">
        <f>E28</f>
        <v>ing. Ľ. Šáriczká</v>
      </c>
      <c r="K127" s="36"/>
      <c r="L127" s="55"/>
      <c r="S127" s="34"/>
      <c r="T127" s="34"/>
      <c r="U127" s="34"/>
      <c r="V127" s="34"/>
      <c r="W127" s="34"/>
      <c r="X127" s="34"/>
      <c r="Y127" s="34"/>
      <c r="Z127" s="34"/>
      <c r="AA127" s="34"/>
      <c r="AB127" s="34"/>
      <c r="AC127" s="34"/>
      <c r="AD127" s="34"/>
      <c r="AE127" s="34"/>
    </row>
    <row r="128" spans="1:31" s="2" customFormat="1" ht="10.35" customHeight="1">
      <c r="A128" s="34"/>
      <c r="B128" s="35"/>
      <c r="C128" s="36"/>
      <c r="D128" s="36"/>
      <c r="E128" s="36"/>
      <c r="F128" s="36"/>
      <c r="G128" s="36"/>
      <c r="H128" s="36"/>
      <c r="I128" s="36"/>
      <c r="J128" s="36"/>
      <c r="K128" s="36"/>
      <c r="L128" s="55"/>
      <c r="S128" s="34"/>
      <c r="T128" s="34"/>
      <c r="U128" s="34"/>
      <c r="V128" s="34"/>
      <c r="W128" s="34"/>
      <c r="X128" s="34"/>
      <c r="Y128" s="34"/>
      <c r="Z128" s="34"/>
      <c r="AA128" s="34"/>
      <c r="AB128" s="34"/>
      <c r="AC128" s="34"/>
      <c r="AD128" s="34"/>
      <c r="AE128" s="34"/>
    </row>
    <row r="129" spans="1:65" s="11" customFormat="1" ht="29.25" customHeight="1">
      <c r="A129" s="172"/>
      <c r="B129" s="173"/>
      <c r="C129" s="174" t="s">
        <v>194</v>
      </c>
      <c r="D129" s="175" t="s">
        <v>59</v>
      </c>
      <c r="E129" s="175" t="s">
        <v>55</v>
      </c>
      <c r="F129" s="175" t="s">
        <v>56</v>
      </c>
      <c r="G129" s="175" t="s">
        <v>195</v>
      </c>
      <c r="H129" s="175" t="s">
        <v>196</v>
      </c>
      <c r="I129" s="175" t="s">
        <v>197</v>
      </c>
      <c r="J129" s="176" t="s">
        <v>181</v>
      </c>
      <c r="K129" s="177" t="s">
        <v>198</v>
      </c>
      <c r="L129" s="178"/>
      <c r="M129" s="79" t="s">
        <v>1</v>
      </c>
      <c r="N129" s="80" t="s">
        <v>38</v>
      </c>
      <c r="O129" s="80" t="s">
        <v>199</v>
      </c>
      <c r="P129" s="80" t="s">
        <v>200</v>
      </c>
      <c r="Q129" s="80" t="s">
        <v>201</v>
      </c>
      <c r="R129" s="80" t="s">
        <v>202</v>
      </c>
      <c r="S129" s="80" t="s">
        <v>203</v>
      </c>
      <c r="T129" s="81" t="s">
        <v>204</v>
      </c>
      <c r="U129" s="172"/>
      <c r="V129" s="172"/>
      <c r="W129" s="172"/>
      <c r="X129" s="172"/>
      <c r="Y129" s="172"/>
      <c r="Z129" s="172"/>
      <c r="AA129" s="172"/>
      <c r="AB129" s="172"/>
      <c r="AC129" s="172"/>
      <c r="AD129" s="172"/>
      <c r="AE129" s="172"/>
    </row>
    <row r="130" spans="1:65" s="2" customFormat="1" ht="22.8" customHeight="1">
      <c r="A130" s="34"/>
      <c r="B130" s="35"/>
      <c r="C130" s="86" t="s">
        <v>182</v>
      </c>
      <c r="D130" s="36"/>
      <c r="E130" s="36"/>
      <c r="F130" s="36"/>
      <c r="G130" s="36"/>
      <c r="H130" s="36"/>
      <c r="I130" s="36"/>
      <c r="J130" s="179">
        <f>BK130</f>
        <v>0</v>
      </c>
      <c r="K130" s="36"/>
      <c r="L130" s="39"/>
      <c r="M130" s="82"/>
      <c r="N130" s="180"/>
      <c r="O130" s="83"/>
      <c r="P130" s="181">
        <f>P131+P210+P214</f>
        <v>0</v>
      </c>
      <c r="Q130" s="83"/>
      <c r="R130" s="181">
        <f>R131+R210+R214</f>
        <v>0</v>
      </c>
      <c r="S130" s="83"/>
      <c r="T130" s="182">
        <f>T131+T210+T214</f>
        <v>0</v>
      </c>
      <c r="U130" s="34"/>
      <c r="V130" s="34"/>
      <c r="W130" s="34"/>
      <c r="X130" s="34"/>
      <c r="Y130" s="34"/>
      <c r="Z130" s="34"/>
      <c r="AA130" s="34"/>
      <c r="AB130" s="34"/>
      <c r="AC130" s="34"/>
      <c r="AD130" s="34"/>
      <c r="AE130" s="34"/>
      <c r="AT130" s="17" t="s">
        <v>73</v>
      </c>
      <c r="AU130" s="17" t="s">
        <v>183</v>
      </c>
      <c r="BK130" s="183">
        <f>BK131+BK210+BK214</f>
        <v>0</v>
      </c>
    </row>
    <row r="131" spans="1:65" s="12" customFormat="1" ht="25.95" customHeight="1">
      <c r="B131" s="184"/>
      <c r="C131" s="185"/>
      <c r="D131" s="186" t="s">
        <v>73</v>
      </c>
      <c r="E131" s="187" t="s">
        <v>271</v>
      </c>
      <c r="F131" s="187" t="s">
        <v>1913</v>
      </c>
      <c r="G131" s="185"/>
      <c r="H131" s="185"/>
      <c r="I131" s="188"/>
      <c r="J131" s="189">
        <f>BK131</f>
        <v>0</v>
      </c>
      <c r="K131" s="185"/>
      <c r="L131" s="190"/>
      <c r="M131" s="191"/>
      <c r="N131" s="192"/>
      <c r="O131" s="192"/>
      <c r="P131" s="193">
        <f>P132+P144+P163</f>
        <v>0</v>
      </c>
      <c r="Q131" s="192"/>
      <c r="R131" s="193">
        <f>R132+R144+R163</f>
        <v>0</v>
      </c>
      <c r="S131" s="192"/>
      <c r="T131" s="194">
        <f>T132+T144+T163</f>
        <v>0</v>
      </c>
      <c r="AR131" s="195" t="s">
        <v>94</v>
      </c>
      <c r="AT131" s="196" t="s">
        <v>73</v>
      </c>
      <c r="AU131" s="196" t="s">
        <v>74</v>
      </c>
      <c r="AY131" s="195" t="s">
        <v>207</v>
      </c>
      <c r="BK131" s="197">
        <f>BK132+BK144+BK163</f>
        <v>0</v>
      </c>
    </row>
    <row r="132" spans="1:65" s="12" customFormat="1" ht="22.8" customHeight="1">
      <c r="B132" s="184"/>
      <c r="C132" s="185"/>
      <c r="D132" s="186" t="s">
        <v>73</v>
      </c>
      <c r="E132" s="198" t="s">
        <v>2254</v>
      </c>
      <c r="F132" s="198" t="s">
        <v>2255</v>
      </c>
      <c r="G132" s="185"/>
      <c r="H132" s="185"/>
      <c r="I132" s="188"/>
      <c r="J132" s="199">
        <f>BK132</f>
        <v>0</v>
      </c>
      <c r="K132" s="185"/>
      <c r="L132" s="190"/>
      <c r="M132" s="191"/>
      <c r="N132" s="192"/>
      <c r="O132" s="192"/>
      <c r="P132" s="193">
        <f>SUM(P133:P143)</f>
        <v>0</v>
      </c>
      <c r="Q132" s="192"/>
      <c r="R132" s="193">
        <f>SUM(R133:R143)</f>
        <v>0</v>
      </c>
      <c r="S132" s="192"/>
      <c r="T132" s="194">
        <f>SUM(T133:T143)</f>
        <v>0</v>
      </c>
      <c r="AR132" s="195" t="s">
        <v>94</v>
      </c>
      <c r="AT132" s="196" t="s">
        <v>73</v>
      </c>
      <c r="AU132" s="196" t="s">
        <v>81</v>
      </c>
      <c r="AY132" s="195" t="s">
        <v>207</v>
      </c>
      <c r="BK132" s="197">
        <f>SUM(BK133:BK143)</f>
        <v>0</v>
      </c>
    </row>
    <row r="133" spans="1:65" s="2" customFormat="1" ht="16.5" customHeight="1">
      <c r="A133" s="34"/>
      <c r="B133" s="35"/>
      <c r="C133" s="200" t="s">
        <v>81</v>
      </c>
      <c r="D133" s="200" t="s">
        <v>209</v>
      </c>
      <c r="E133" s="201" t="s">
        <v>2684</v>
      </c>
      <c r="F133" s="202" t="s">
        <v>2685</v>
      </c>
      <c r="G133" s="203" t="s">
        <v>268</v>
      </c>
      <c r="H133" s="204">
        <v>6</v>
      </c>
      <c r="I133" s="205"/>
      <c r="J133" s="206">
        <f t="shared" ref="J133:J143" si="0">ROUND(I133*H133,2)</f>
        <v>0</v>
      </c>
      <c r="K133" s="207"/>
      <c r="L133" s="39"/>
      <c r="M133" s="208" t="s">
        <v>1</v>
      </c>
      <c r="N133" s="209" t="s">
        <v>40</v>
      </c>
      <c r="O133" s="75"/>
      <c r="P133" s="210">
        <f t="shared" ref="P133:P143" si="1">O133*H133</f>
        <v>0</v>
      </c>
      <c r="Q133" s="210">
        <v>0</v>
      </c>
      <c r="R133" s="210">
        <f t="shared" ref="R133:R143" si="2">Q133*H133</f>
        <v>0</v>
      </c>
      <c r="S133" s="210">
        <v>0</v>
      </c>
      <c r="T133" s="211">
        <f t="shared" ref="T133:T143" si="3">S133*H133</f>
        <v>0</v>
      </c>
      <c r="U133" s="34"/>
      <c r="V133" s="34"/>
      <c r="W133" s="34"/>
      <c r="X133" s="34"/>
      <c r="Y133" s="34"/>
      <c r="Z133" s="34"/>
      <c r="AA133" s="34"/>
      <c r="AB133" s="34"/>
      <c r="AC133" s="34"/>
      <c r="AD133" s="34"/>
      <c r="AE133" s="34"/>
      <c r="AR133" s="212" t="s">
        <v>496</v>
      </c>
      <c r="AT133" s="212" t="s">
        <v>209</v>
      </c>
      <c r="AU133" s="212" t="s">
        <v>87</v>
      </c>
      <c r="AY133" s="17" t="s">
        <v>207</v>
      </c>
      <c r="BE133" s="213">
        <f t="shared" ref="BE133:BE143" si="4">IF(N133="základná",J133,0)</f>
        <v>0</v>
      </c>
      <c r="BF133" s="213">
        <f t="shared" ref="BF133:BF143" si="5">IF(N133="znížená",J133,0)</f>
        <v>0</v>
      </c>
      <c r="BG133" s="213">
        <f t="shared" ref="BG133:BG143" si="6">IF(N133="zákl. prenesená",J133,0)</f>
        <v>0</v>
      </c>
      <c r="BH133" s="213">
        <f t="shared" ref="BH133:BH143" si="7">IF(N133="zníž. prenesená",J133,0)</f>
        <v>0</v>
      </c>
      <c r="BI133" s="213">
        <f t="shared" ref="BI133:BI143" si="8">IF(N133="nulová",J133,0)</f>
        <v>0</v>
      </c>
      <c r="BJ133" s="17" t="s">
        <v>87</v>
      </c>
      <c r="BK133" s="213">
        <f t="shared" ref="BK133:BK143" si="9">ROUND(I133*H133,2)</f>
        <v>0</v>
      </c>
      <c r="BL133" s="17" t="s">
        <v>496</v>
      </c>
      <c r="BM133" s="212" t="s">
        <v>87</v>
      </c>
    </row>
    <row r="134" spans="1:65" s="2" customFormat="1" ht="24.15" customHeight="1">
      <c r="A134" s="34"/>
      <c r="B134" s="35"/>
      <c r="C134" s="200" t="s">
        <v>87</v>
      </c>
      <c r="D134" s="200" t="s">
        <v>209</v>
      </c>
      <c r="E134" s="201" t="s">
        <v>2686</v>
      </c>
      <c r="F134" s="202" t="s">
        <v>2687</v>
      </c>
      <c r="G134" s="203" t="s">
        <v>325</v>
      </c>
      <c r="H134" s="204">
        <v>210</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496</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496</v>
      </c>
      <c r="BM134" s="212" t="s">
        <v>213</v>
      </c>
    </row>
    <row r="135" spans="1:65" s="2" customFormat="1" ht="33" customHeight="1">
      <c r="A135" s="34"/>
      <c r="B135" s="35"/>
      <c r="C135" s="200" t="s">
        <v>94</v>
      </c>
      <c r="D135" s="200" t="s">
        <v>209</v>
      </c>
      <c r="E135" s="201" t="s">
        <v>2314</v>
      </c>
      <c r="F135" s="202" t="s">
        <v>2315</v>
      </c>
      <c r="G135" s="203" t="s">
        <v>325</v>
      </c>
      <c r="H135" s="204">
        <v>210</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496</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496</v>
      </c>
      <c r="BM135" s="212" t="s">
        <v>235</v>
      </c>
    </row>
    <row r="136" spans="1:65" s="2" customFormat="1" ht="16.5" customHeight="1">
      <c r="A136" s="34"/>
      <c r="B136" s="35"/>
      <c r="C136" s="237" t="s">
        <v>213</v>
      </c>
      <c r="D136" s="237" t="s">
        <v>271</v>
      </c>
      <c r="E136" s="238" t="s">
        <v>2317</v>
      </c>
      <c r="F136" s="239" t="s">
        <v>2318</v>
      </c>
      <c r="G136" s="240" t="s">
        <v>256</v>
      </c>
      <c r="H136" s="241">
        <v>21.84</v>
      </c>
      <c r="I136" s="242"/>
      <c r="J136" s="243">
        <f t="shared" si="0"/>
        <v>0</v>
      </c>
      <c r="K136" s="244"/>
      <c r="L136" s="245"/>
      <c r="M136" s="246" t="s">
        <v>1</v>
      </c>
      <c r="N136" s="247"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1920</v>
      </c>
      <c r="AT136" s="212" t="s">
        <v>271</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496</v>
      </c>
      <c r="BM136" s="212" t="s">
        <v>249</v>
      </c>
    </row>
    <row r="137" spans="1:65" s="2" customFormat="1" ht="24.15" customHeight="1">
      <c r="A137" s="34"/>
      <c r="B137" s="35"/>
      <c r="C137" s="200" t="s">
        <v>229</v>
      </c>
      <c r="D137" s="200" t="s">
        <v>209</v>
      </c>
      <c r="E137" s="201" t="s">
        <v>2331</v>
      </c>
      <c r="F137" s="202" t="s">
        <v>2332</v>
      </c>
      <c r="G137" s="203" t="s">
        <v>325</v>
      </c>
      <c r="H137" s="204">
        <v>210</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496</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496</v>
      </c>
      <c r="BM137" s="212" t="s">
        <v>259</v>
      </c>
    </row>
    <row r="138" spans="1:65" s="2" customFormat="1" ht="16.5" customHeight="1">
      <c r="A138" s="34"/>
      <c r="B138" s="35"/>
      <c r="C138" s="237" t="s">
        <v>235</v>
      </c>
      <c r="D138" s="237" t="s">
        <v>271</v>
      </c>
      <c r="E138" s="238" t="s">
        <v>2335</v>
      </c>
      <c r="F138" s="239" t="s">
        <v>2336</v>
      </c>
      <c r="G138" s="240" t="s">
        <v>325</v>
      </c>
      <c r="H138" s="241">
        <v>210</v>
      </c>
      <c r="I138" s="242"/>
      <c r="J138" s="243">
        <f t="shared" si="0"/>
        <v>0</v>
      </c>
      <c r="K138" s="244"/>
      <c r="L138" s="245"/>
      <c r="M138" s="246" t="s">
        <v>1</v>
      </c>
      <c r="N138" s="247"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1920</v>
      </c>
      <c r="AT138" s="212" t="s">
        <v>271</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496</v>
      </c>
      <c r="BM138" s="212" t="s">
        <v>270</v>
      </c>
    </row>
    <row r="139" spans="1:65" s="2" customFormat="1" ht="33" customHeight="1">
      <c r="A139" s="34"/>
      <c r="B139" s="35"/>
      <c r="C139" s="200" t="s">
        <v>240</v>
      </c>
      <c r="D139" s="200" t="s">
        <v>209</v>
      </c>
      <c r="E139" s="201" t="s">
        <v>2688</v>
      </c>
      <c r="F139" s="202" t="s">
        <v>2689</v>
      </c>
      <c r="G139" s="203" t="s">
        <v>325</v>
      </c>
      <c r="H139" s="204">
        <v>210</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496</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496</v>
      </c>
      <c r="BM139" s="212" t="s">
        <v>280</v>
      </c>
    </row>
    <row r="140" spans="1:65" s="2" customFormat="1" ht="24.15" customHeight="1">
      <c r="A140" s="34"/>
      <c r="B140" s="35"/>
      <c r="C140" s="200" t="s">
        <v>249</v>
      </c>
      <c r="D140" s="200" t="s">
        <v>209</v>
      </c>
      <c r="E140" s="201" t="s">
        <v>2387</v>
      </c>
      <c r="F140" s="202" t="s">
        <v>2388</v>
      </c>
      <c r="G140" s="203" t="s">
        <v>212</v>
      </c>
      <c r="H140" s="204">
        <v>21</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496</v>
      </c>
      <c r="AT140" s="212" t="s">
        <v>209</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496</v>
      </c>
      <c r="BM140" s="212" t="s">
        <v>288</v>
      </c>
    </row>
    <row r="141" spans="1:65" s="2" customFormat="1" ht="24.15" customHeight="1">
      <c r="A141" s="34"/>
      <c r="B141" s="35"/>
      <c r="C141" s="200" t="s">
        <v>253</v>
      </c>
      <c r="D141" s="200" t="s">
        <v>209</v>
      </c>
      <c r="E141" s="201" t="s">
        <v>2391</v>
      </c>
      <c r="F141" s="202" t="s">
        <v>2392</v>
      </c>
      <c r="G141" s="203" t="s">
        <v>212</v>
      </c>
      <c r="H141" s="204">
        <v>21</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496</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496</v>
      </c>
      <c r="BM141" s="212" t="s">
        <v>297</v>
      </c>
    </row>
    <row r="142" spans="1:65" s="2" customFormat="1" ht="33" customHeight="1">
      <c r="A142" s="34"/>
      <c r="B142" s="35"/>
      <c r="C142" s="200" t="s">
        <v>259</v>
      </c>
      <c r="D142" s="200" t="s">
        <v>209</v>
      </c>
      <c r="E142" s="201" t="s">
        <v>2690</v>
      </c>
      <c r="F142" s="202" t="s">
        <v>2691</v>
      </c>
      <c r="G142" s="203" t="s">
        <v>243</v>
      </c>
      <c r="H142" s="204">
        <v>105</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496</v>
      </c>
      <c r="AT142" s="212" t="s">
        <v>209</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496</v>
      </c>
      <c r="BM142" s="212" t="s">
        <v>7</v>
      </c>
    </row>
    <row r="143" spans="1:65" s="2" customFormat="1" ht="16.5" customHeight="1">
      <c r="A143" s="34"/>
      <c r="B143" s="35"/>
      <c r="C143" s="200" t="s">
        <v>265</v>
      </c>
      <c r="D143" s="200" t="s">
        <v>209</v>
      </c>
      <c r="E143" s="201" t="s">
        <v>2692</v>
      </c>
      <c r="F143" s="202" t="s">
        <v>2693</v>
      </c>
      <c r="G143" s="203" t="s">
        <v>212</v>
      </c>
      <c r="H143" s="204">
        <v>105</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496</v>
      </c>
      <c r="AT143" s="212" t="s">
        <v>209</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496</v>
      </c>
      <c r="BM143" s="212" t="s">
        <v>322</v>
      </c>
    </row>
    <row r="144" spans="1:65" s="12" customFormat="1" ht="22.8" customHeight="1">
      <c r="B144" s="184"/>
      <c r="C144" s="185"/>
      <c r="D144" s="186" t="s">
        <v>73</v>
      </c>
      <c r="E144" s="198" t="s">
        <v>1914</v>
      </c>
      <c r="F144" s="198" t="s">
        <v>1915</v>
      </c>
      <c r="G144" s="185"/>
      <c r="H144" s="185"/>
      <c r="I144" s="188"/>
      <c r="J144" s="199">
        <f>BK144</f>
        <v>0</v>
      </c>
      <c r="K144" s="185"/>
      <c r="L144" s="190"/>
      <c r="M144" s="191"/>
      <c r="N144" s="192"/>
      <c r="O144" s="192"/>
      <c r="P144" s="193">
        <f>SUM(P145:P162)</f>
        <v>0</v>
      </c>
      <c r="Q144" s="192"/>
      <c r="R144" s="193">
        <f>SUM(R145:R162)</f>
        <v>0</v>
      </c>
      <c r="S144" s="192"/>
      <c r="T144" s="194">
        <f>SUM(T145:T162)</f>
        <v>0</v>
      </c>
      <c r="AR144" s="195" t="s">
        <v>94</v>
      </c>
      <c r="AT144" s="196" t="s">
        <v>73</v>
      </c>
      <c r="AU144" s="196" t="s">
        <v>81</v>
      </c>
      <c r="AY144" s="195" t="s">
        <v>207</v>
      </c>
      <c r="BK144" s="197">
        <f>SUM(BK145:BK162)</f>
        <v>0</v>
      </c>
    </row>
    <row r="145" spans="1:65" s="2" customFormat="1" ht="24.15" customHeight="1">
      <c r="A145" s="34"/>
      <c r="B145" s="35"/>
      <c r="C145" s="200" t="s">
        <v>270</v>
      </c>
      <c r="D145" s="200" t="s">
        <v>209</v>
      </c>
      <c r="E145" s="201" t="s">
        <v>2694</v>
      </c>
      <c r="F145" s="202" t="s">
        <v>2695</v>
      </c>
      <c r="G145" s="203" t="s">
        <v>325</v>
      </c>
      <c r="H145" s="204">
        <v>60</v>
      </c>
      <c r="I145" s="205"/>
      <c r="J145" s="206">
        <f t="shared" ref="J145:J162" si="10">ROUND(I145*H145,2)</f>
        <v>0</v>
      </c>
      <c r="K145" s="207"/>
      <c r="L145" s="39"/>
      <c r="M145" s="208" t="s">
        <v>1</v>
      </c>
      <c r="N145" s="209" t="s">
        <v>40</v>
      </c>
      <c r="O145" s="75"/>
      <c r="P145" s="210">
        <f t="shared" ref="P145:P162" si="11">O145*H145</f>
        <v>0</v>
      </c>
      <c r="Q145" s="210">
        <v>0</v>
      </c>
      <c r="R145" s="210">
        <f t="shared" ref="R145:R162" si="12">Q145*H145</f>
        <v>0</v>
      </c>
      <c r="S145" s="210">
        <v>0</v>
      </c>
      <c r="T145" s="211">
        <f t="shared" ref="T145:T162" si="13">S145*H145</f>
        <v>0</v>
      </c>
      <c r="U145" s="34"/>
      <c r="V145" s="34"/>
      <c r="W145" s="34"/>
      <c r="X145" s="34"/>
      <c r="Y145" s="34"/>
      <c r="Z145" s="34"/>
      <c r="AA145" s="34"/>
      <c r="AB145" s="34"/>
      <c r="AC145" s="34"/>
      <c r="AD145" s="34"/>
      <c r="AE145" s="34"/>
      <c r="AR145" s="212" t="s">
        <v>496</v>
      </c>
      <c r="AT145" s="212" t="s">
        <v>209</v>
      </c>
      <c r="AU145" s="212" t="s">
        <v>87</v>
      </c>
      <c r="AY145" s="17" t="s">
        <v>207</v>
      </c>
      <c r="BE145" s="213">
        <f t="shared" ref="BE145:BE162" si="14">IF(N145="základná",J145,0)</f>
        <v>0</v>
      </c>
      <c r="BF145" s="213">
        <f t="shared" ref="BF145:BF162" si="15">IF(N145="znížená",J145,0)</f>
        <v>0</v>
      </c>
      <c r="BG145" s="213">
        <f t="shared" ref="BG145:BG162" si="16">IF(N145="zákl. prenesená",J145,0)</f>
        <v>0</v>
      </c>
      <c r="BH145" s="213">
        <f t="shared" ref="BH145:BH162" si="17">IF(N145="zníž. prenesená",J145,0)</f>
        <v>0</v>
      </c>
      <c r="BI145" s="213">
        <f t="shared" ref="BI145:BI162" si="18">IF(N145="nulová",J145,0)</f>
        <v>0</v>
      </c>
      <c r="BJ145" s="17" t="s">
        <v>87</v>
      </c>
      <c r="BK145" s="213">
        <f t="shared" ref="BK145:BK162" si="19">ROUND(I145*H145,2)</f>
        <v>0</v>
      </c>
      <c r="BL145" s="17" t="s">
        <v>496</v>
      </c>
      <c r="BM145" s="212" t="s">
        <v>331</v>
      </c>
    </row>
    <row r="146" spans="1:65" s="2" customFormat="1" ht="24.15" customHeight="1">
      <c r="A146" s="34"/>
      <c r="B146" s="35"/>
      <c r="C146" s="237" t="s">
        <v>275</v>
      </c>
      <c r="D146" s="237" t="s">
        <v>271</v>
      </c>
      <c r="E146" s="238" t="s">
        <v>2696</v>
      </c>
      <c r="F146" s="239" t="s">
        <v>2697</v>
      </c>
      <c r="G146" s="240" t="s">
        <v>325</v>
      </c>
      <c r="H146" s="241">
        <v>60</v>
      </c>
      <c r="I146" s="242"/>
      <c r="J146" s="243">
        <f t="shared" si="10"/>
        <v>0</v>
      </c>
      <c r="K146" s="244"/>
      <c r="L146" s="245"/>
      <c r="M146" s="246" t="s">
        <v>1</v>
      </c>
      <c r="N146" s="247" t="s">
        <v>40</v>
      </c>
      <c r="O146" s="75"/>
      <c r="P146" s="210">
        <f t="shared" si="11"/>
        <v>0</v>
      </c>
      <c r="Q146" s="210">
        <v>0</v>
      </c>
      <c r="R146" s="210">
        <f t="shared" si="12"/>
        <v>0</v>
      </c>
      <c r="S146" s="210">
        <v>0</v>
      </c>
      <c r="T146" s="211">
        <f t="shared" si="13"/>
        <v>0</v>
      </c>
      <c r="U146" s="34"/>
      <c r="V146" s="34"/>
      <c r="W146" s="34"/>
      <c r="X146" s="34"/>
      <c r="Y146" s="34"/>
      <c r="Z146" s="34"/>
      <c r="AA146" s="34"/>
      <c r="AB146" s="34"/>
      <c r="AC146" s="34"/>
      <c r="AD146" s="34"/>
      <c r="AE146" s="34"/>
      <c r="AR146" s="212" t="s">
        <v>1920</v>
      </c>
      <c r="AT146" s="212" t="s">
        <v>271</v>
      </c>
      <c r="AU146" s="212" t="s">
        <v>87</v>
      </c>
      <c r="AY146" s="17" t="s">
        <v>207</v>
      </c>
      <c r="BE146" s="213">
        <f t="shared" si="14"/>
        <v>0</v>
      </c>
      <c r="BF146" s="213">
        <f t="shared" si="15"/>
        <v>0</v>
      </c>
      <c r="BG146" s="213">
        <f t="shared" si="16"/>
        <v>0</v>
      </c>
      <c r="BH146" s="213">
        <f t="shared" si="17"/>
        <v>0</v>
      </c>
      <c r="BI146" s="213">
        <f t="shared" si="18"/>
        <v>0</v>
      </c>
      <c r="BJ146" s="17" t="s">
        <v>87</v>
      </c>
      <c r="BK146" s="213">
        <f t="shared" si="19"/>
        <v>0</v>
      </c>
      <c r="BL146" s="17" t="s">
        <v>496</v>
      </c>
      <c r="BM146" s="212" t="s">
        <v>340</v>
      </c>
    </row>
    <row r="147" spans="1:65" s="2" customFormat="1" ht="16.5" customHeight="1">
      <c r="A147" s="34"/>
      <c r="B147" s="35"/>
      <c r="C147" s="200" t="s">
        <v>280</v>
      </c>
      <c r="D147" s="200" t="s">
        <v>209</v>
      </c>
      <c r="E147" s="201" t="s">
        <v>2698</v>
      </c>
      <c r="F147" s="202" t="s">
        <v>2699</v>
      </c>
      <c r="G147" s="203" t="s">
        <v>268</v>
      </c>
      <c r="H147" s="204">
        <v>10</v>
      </c>
      <c r="I147" s="205"/>
      <c r="J147" s="206">
        <f t="shared" si="10"/>
        <v>0</v>
      </c>
      <c r="K147" s="207"/>
      <c r="L147" s="39"/>
      <c r="M147" s="208" t="s">
        <v>1</v>
      </c>
      <c r="N147" s="209" t="s">
        <v>40</v>
      </c>
      <c r="O147" s="75"/>
      <c r="P147" s="210">
        <f t="shared" si="11"/>
        <v>0</v>
      </c>
      <c r="Q147" s="210">
        <v>0</v>
      </c>
      <c r="R147" s="210">
        <f t="shared" si="12"/>
        <v>0</v>
      </c>
      <c r="S147" s="210">
        <v>0</v>
      </c>
      <c r="T147" s="211">
        <f t="shared" si="13"/>
        <v>0</v>
      </c>
      <c r="U147" s="34"/>
      <c r="V147" s="34"/>
      <c r="W147" s="34"/>
      <c r="X147" s="34"/>
      <c r="Y147" s="34"/>
      <c r="Z147" s="34"/>
      <c r="AA147" s="34"/>
      <c r="AB147" s="34"/>
      <c r="AC147" s="34"/>
      <c r="AD147" s="34"/>
      <c r="AE147" s="34"/>
      <c r="AR147" s="212" t="s">
        <v>496</v>
      </c>
      <c r="AT147" s="212" t="s">
        <v>209</v>
      </c>
      <c r="AU147" s="212" t="s">
        <v>87</v>
      </c>
      <c r="AY147" s="17" t="s">
        <v>207</v>
      </c>
      <c r="BE147" s="213">
        <f t="shared" si="14"/>
        <v>0</v>
      </c>
      <c r="BF147" s="213">
        <f t="shared" si="15"/>
        <v>0</v>
      </c>
      <c r="BG147" s="213">
        <f t="shared" si="16"/>
        <v>0</v>
      </c>
      <c r="BH147" s="213">
        <f t="shared" si="17"/>
        <v>0</v>
      </c>
      <c r="BI147" s="213">
        <f t="shared" si="18"/>
        <v>0</v>
      </c>
      <c r="BJ147" s="17" t="s">
        <v>87</v>
      </c>
      <c r="BK147" s="213">
        <f t="shared" si="19"/>
        <v>0</v>
      </c>
      <c r="BL147" s="17" t="s">
        <v>496</v>
      </c>
      <c r="BM147" s="212" t="s">
        <v>385</v>
      </c>
    </row>
    <row r="148" spans="1:65" s="2" customFormat="1" ht="24.15" customHeight="1">
      <c r="A148" s="34"/>
      <c r="B148" s="35"/>
      <c r="C148" s="237" t="s">
        <v>284</v>
      </c>
      <c r="D148" s="237" t="s">
        <v>271</v>
      </c>
      <c r="E148" s="238" t="s">
        <v>2700</v>
      </c>
      <c r="F148" s="239" t="s">
        <v>2701</v>
      </c>
      <c r="G148" s="240" t="s">
        <v>268</v>
      </c>
      <c r="H148" s="241">
        <v>10</v>
      </c>
      <c r="I148" s="242"/>
      <c r="J148" s="243">
        <f t="shared" si="10"/>
        <v>0</v>
      </c>
      <c r="K148" s="244"/>
      <c r="L148" s="245"/>
      <c r="M148" s="246" t="s">
        <v>1</v>
      </c>
      <c r="N148" s="247" t="s">
        <v>40</v>
      </c>
      <c r="O148" s="75"/>
      <c r="P148" s="210">
        <f t="shared" si="11"/>
        <v>0</v>
      </c>
      <c r="Q148" s="210">
        <v>0</v>
      </c>
      <c r="R148" s="210">
        <f t="shared" si="12"/>
        <v>0</v>
      </c>
      <c r="S148" s="210">
        <v>0</v>
      </c>
      <c r="T148" s="211">
        <f t="shared" si="13"/>
        <v>0</v>
      </c>
      <c r="U148" s="34"/>
      <c r="V148" s="34"/>
      <c r="W148" s="34"/>
      <c r="X148" s="34"/>
      <c r="Y148" s="34"/>
      <c r="Z148" s="34"/>
      <c r="AA148" s="34"/>
      <c r="AB148" s="34"/>
      <c r="AC148" s="34"/>
      <c r="AD148" s="34"/>
      <c r="AE148" s="34"/>
      <c r="AR148" s="212" t="s">
        <v>1920</v>
      </c>
      <c r="AT148" s="212" t="s">
        <v>271</v>
      </c>
      <c r="AU148" s="212" t="s">
        <v>87</v>
      </c>
      <c r="AY148" s="17" t="s">
        <v>207</v>
      </c>
      <c r="BE148" s="213">
        <f t="shared" si="14"/>
        <v>0</v>
      </c>
      <c r="BF148" s="213">
        <f t="shared" si="15"/>
        <v>0</v>
      </c>
      <c r="BG148" s="213">
        <f t="shared" si="16"/>
        <v>0</v>
      </c>
      <c r="BH148" s="213">
        <f t="shared" si="17"/>
        <v>0</v>
      </c>
      <c r="BI148" s="213">
        <f t="shared" si="18"/>
        <v>0</v>
      </c>
      <c r="BJ148" s="17" t="s">
        <v>87</v>
      </c>
      <c r="BK148" s="213">
        <f t="shared" si="19"/>
        <v>0</v>
      </c>
      <c r="BL148" s="17" t="s">
        <v>496</v>
      </c>
      <c r="BM148" s="212" t="s">
        <v>388</v>
      </c>
    </row>
    <row r="149" spans="1:65" s="2" customFormat="1" ht="24.15" customHeight="1">
      <c r="A149" s="34"/>
      <c r="B149" s="35"/>
      <c r="C149" s="200" t="s">
        <v>288</v>
      </c>
      <c r="D149" s="200" t="s">
        <v>209</v>
      </c>
      <c r="E149" s="201" t="s">
        <v>2702</v>
      </c>
      <c r="F149" s="202" t="s">
        <v>2703</v>
      </c>
      <c r="G149" s="203" t="s">
        <v>268</v>
      </c>
      <c r="H149" s="204">
        <v>7</v>
      </c>
      <c r="I149" s="205"/>
      <c r="J149" s="206">
        <f t="shared" si="10"/>
        <v>0</v>
      </c>
      <c r="K149" s="207"/>
      <c r="L149" s="39"/>
      <c r="M149" s="208" t="s">
        <v>1</v>
      </c>
      <c r="N149" s="209" t="s">
        <v>40</v>
      </c>
      <c r="O149" s="75"/>
      <c r="P149" s="210">
        <f t="shared" si="11"/>
        <v>0</v>
      </c>
      <c r="Q149" s="210">
        <v>0</v>
      </c>
      <c r="R149" s="210">
        <f t="shared" si="12"/>
        <v>0</v>
      </c>
      <c r="S149" s="210">
        <v>0</v>
      </c>
      <c r="T149" s="211">
        <f t="shared" si="13"/>
        <v>0</v>
      </c>
      <c r="U149" s="34"/>
      <c r="V149" s="34"/>
      <c r="W149" s="34"/>
      <c r="X149" s="34"/>
      <c r="Y149" s="34"/>
      <c r="Z149" s="34"/>
      <c r="AA149" s="34"/>
      <c r="AB149" s="34"/>
      <c r="AC149" s="34"/>
      <c r="AD149" s="34"/>
      <c r="AE149" s="34"/>
      <c r="AR149" s="212" t="s">
        <v>496</v>
      </c>
      <c r="AT149" s="212" t="s">
        <v>209</v>
      </c>
      <c r="AU149" s="212" t="s">
        <v>87</v>
      </c>
      <c r="AY149" s="17" t="s">
        <v>207</v>
      </c>
      <c r="BE149" s="213">
        <f t="shared" si="14"/>
        <v>0</v>
      </c>
      <c r="BF149" s="213">
        <f t="shared" si="15"/>
        <v>0</v>
      </c>
      <c r="BG149" s="213">
        <f t="shared" si="16"/>
        <v>0</v>
      </c>
      <c r="BH149" s="213">
        <f t="shared" si="17"/>
        <v>0</v>
      </c>
      <c r="BI149" s="213">
        <f t="shared" si="18"/>
        <v>0</v>
      </c>
      <c r="BJ149" s="17" t="s">
        <v>87</v>
      </c>
      <c r="BK149" s="213">
        <f t="shared" si="19"/>
        <v>0</v>
      </c>
      <c r="BL149" s="17" t="s">
        <v>496</v>
      </c>
      <c r="BM149" s="212" t="s">
        <v>338</v>
      </c>
    </row>
    <row r="150" spans="1:65" s="2" customFormat="1" ht="24.15" customHeight="1">
      <c r="A150" s="34"/>
      <c r="B150" s="35"/>
      <c r="C150" s="237" t="s">
        <v>293</v>
      </c>
      <c r="D150" s="237" t="s">
        <v>271</v>
      </c>
      <c r="E150" s="238" t="s">
        <v>2704</v>
      </c>
      <c r="F150" s="239" t="s">
        <v>2705</v>
      </c>
      <c r="G150" s="240" t="s">
        <v>268</v>
      </c>
      <c r="H150" s="241">
        <v>7</v>
      </c>
      <c r="I150" s="242"/>
      <c r="J150" s="243">
        <f t="shared" si="10"/>
        <v>0</v>
      </c>
      <c r="K150" s="244"/>
      <c r="L150" s="245"/>
      <c r="M150" s="246" t="s">
        <v>1</v>
      </c>
      <c r="N150" s="247" t="s">
        <v>40</v>
      </c>
      <c r="O150" s="75"/>
      <c r="P150" s="210">
        <f t="shared" si="11"/>
        <v>0</v>
      </c>
      <c r="Q150" s="210">
        <v>0</v>
      </c>
      <c r="R150" s="210">
        <f t="shared" si="12"/>
        <v>0</v>
      </c>
      <c r="S150" s="210">
        <v>0</v>
      </c>
      <c r="T150" s="211">
        <f t="shared" si="13"/>
        <v>0</v>
      </c>
      <c r="U150" s="34"/>
      <c r="V150" s="34"/>
      <c r="W150" s="34"/>
      <c r="X150" s="34"/>
      <c r="Y150" s="34"/>
      <c r="Z150" s="34"/>
      <c r="AA150" s="34"/>
      <c r="AB150" s="34"/>
      <c r="AC150" s="34"/>
      <c r="AD150" s="34"/>
      <c r="AE150" s="34"/>
      <c r="AR150" s="212" t="s">
        <v>1920</v>
      </c>
      <c r="AT150" s="212" t="s">
        <v>271</v>
      </c>
      <c r="AU150" s="212" t="s">
        <v>87</v>
      </c>
      <c r="AY150" s="17" t="s">
        <v>207</v>
      </c>
      <c r="BE150" s="213">
        <f t="shared" si="14"/>
        <v>0</v>
      </c>
      <c r="BF150" s="213">
        <f t="shared" si="15"/>
        <v>0</v>
      </c>
      <c r="BG150" s="213">
        <f t="shared" si="16"/>
        <v>0</v>
      </c>
      <c r="BH150" s="213">
        <f t="shared" si="17"/>
        <v>0</v>
      </c>
      <c r="BI150" s="213">
        <f t="shared" si="18"/>
        <v>0</v>
      </c>
      <c r="BJ150" s="17" t="s">
        <v>87</v>
      </c>
      <c r="BK150" s="213">
        <f t="shared" si="19"/>
        <v>0</v>
      </c>
      <c r="BL150" s="17" t="s">
        <v>496</v>
      </c>
      <c r="BM150" s="212" t="s">
        <v>393</v>
      </c>
    </row>
    <row r="151" spans="1:65" s="2" customFormat="1" ht="16.5" customHeight="1">
      <c r="A151" s="34"/>
      <c r="B151" s="35"/>
      <c r="C151" s="200" t="s">
        <v>297</v>
      </c>
      <c r="D151" s="200" t="s">
        <v>209</v>
      </c>
      <c r="E151" s="201" t="s">
        <v>2706</v>
      </c>
      <c r="F151" s="202" t="s">
        <v>2707</v>
      </c>
      <c r="G151" s="203" t="s">
        <v>268</v>
      </c>
      <c r="H151" s="204">
        <v>7</v>
      </c>
      <c r="I151" s="205"/>
      <c r="J151" s="206">
        <f t="shared" si="10"/>
        <v>0</v>
      </c>
      <c r="K151" s="207"/>
      <c r="L151" s="39"/>
      <c r="M151" s="208" t="s">
        <v>1</v>
      </c>
      <c r="N151" s="209" t="s">
        <v>40</v>
      </c>
      <c r="O151" s="75"/>
      <c r="P151" s="210">
        <f t="shared" si="11"/>
        <v>0</v>
      </c>
      <c r="Q151" s="210">
        <v>0</v>
      </c>
      <c r="R151" s="210">
        <f t="shared" si="12"/>
        <v>0</v>
      </c>
      <c r="S151" s="210">
        <v>0</v>
      </c>
      <c r="T151" s="211">
        <f t="shared" si="13"/>
        <v>0</v>
      </c>
      <c r="U151" s="34"/>
      <c r="V151" s="34"/>
      <c r="W151" s="34"/>
      <c r="X151" s="34"/>
      <c r="Y151" s="34"/>
      <c r="Z151" s="34"/>
      <c r="AA151" s="34"/>
      <c r="AB151" s="34"/>
      <c r="AC151" s="34"/>
      <c r="AD151" s="34"/>
      <c r="AE151" s="34"/>
      <c r="AR151" s="212" t="s">
        <v>496</v>
      </c>
      <c r="AT151" s="212" t="s">
        <v>209</v>
      </c>
      <c r="AU151" s="212" t="s">
        <v>87</v>
      </c>
      <c r="AY151" s="17" t="s">
        <v>207</v>
      </c>
      <c r="BE151" s="213">
        <f t="shared" si="14"/>
        <v>0</v>
      </c>
      <c r="BF151" s="213">
        <f t="shared" si="15"/>
        <v>0</v>
      </c>
      <c r="BG151" s="213">
        <f t="shared" si="16"/>
        <v>0</v>
      </c>
      <c r="BH151" s="213">
        <f t="shared" si="17"/>
        <v>0</v>
      </c>
      <c r="BI151" s="213">
        <f t="shared" si="18"/>
        <v>0</v>
      </c>
      <c r="BJ151" s="17" t="s">
        <v>87</v>
      </c>
      <c r="BK151" s="213">
        <f t="shared" si="19"/>
        <v>0</v>
      </c>
      <c r="BL151" s="17" t="s">
        <v>496</v>
      </c>
      <c r="BM151" s="212" t="s">
        <v>397</v>
      </c>
    </row>
    <row r="152" spans="1:65" s="2" customFormat="1" ht="21.75" customHeight="1">
      <c r="A152" s="34"/>
      <c r="B152" s="35"/>
      <c r="C152" s="237" t="s">
        <v>303</v>
      </c>
      <c r="D152" s="237" t="s">
        <v>271</v>
      </c>
      <c r="E152" s="238" t="s">
        <v>2708</v>
      </c>
      <c r="F152" s="239" t="s">
        <v>2709</v>
      </c>
      <c r="G152" s="240" t="s">
        <v>268</v>
      </c>
      <c r="H152" s="241">
        <v>7</v>
      </c>
      <c r="I152" s="242"/>
      <c r="J152" s="243">
        <f t="shared" si="10"/>
        <v>0</v>
      </c>
      <c r="K152" s="244"/>
      <c r="L152" s="245"/>
      <c r="M152" s="246" t="s">
        <v>1</v>
      </c>
      <c r="N152" s="247" t="s">
        <v>40</v>
      </c>
      <c r="O152" s="75"/>
      <c r="P152" s="210">
        <f t="shared" si="11"/>
        <v>0</v>
      </c>
      <c r="Q152" s="210">
        <v>0</v>
      </c>
      <c r="R152" s="210">
        <f t="shared" si="12"/>
        <v>0</v>
      </c>
      <c r="S152" s="210">
        <v>0</v>
      </c>
      <c r="T152" s="211">
        <f t="shared" si="13"/>
        <v>0</v>
      </c>
      <c r="U152" s="34"/>
      <c r="V152" s="34"/>
      <c r="W152" s="34"/>
      <c r="X152" s="34"/>
      <c r="Y152" s="34"/>
      <c r="Z152" s="34"/>
      <c r="AA152" s="34"/>
      <c r="AB152" s="34"/>
      <c r="AC152" s="34"/>
      <c r="AD152" s="34"/>
      <c r="AE152" s="34"/>
      <c r="AR152" s="212" t="s">
        <v>1920</v>
      </c>
      <c r="AT152" s="212" t="s">
        <v>271</v>
      </c>
      <c r="AU152" s="212" t="s">
        <v>87</v>
      </c>
      <c r="AY152" s="17" t="s">
        <v>207</v>
      </c>
      <c r="BE152" s="213">
        <f t="shared" si="14"/>
        <v>0</v>
      </c>
      <c r="BF152" s="213">
        <f t="shared" si="15"/>
        <v>0</v>
      </c>
      <c r="BG152" s="213">
        <f t="shared" si="16"/>
        <v>0</v>
      </c>
      <c r="BH152" s="213">
        <f t="shared" si="17"/>
        <v>0</v>
      </c>
      <c r="BI152" s="213">
        <f t="shared" si="18"/>
        <v>0</v>
      </c>
      <c r="BJ152" s="17" t="s">
        <v>87</v>
      </c>
      <c r="BK152" s="213">
        <f t="shared" si="19"/>
        <v>0</v>
      </c>
      <c r="BL152" s="17" t="s">
        <v>496</v>
      </c>
      <c r="BM152" s="212" t="s">
        <v>400</v>
      </c>
    </row>
    <row r="153" spans="1:65" s="2" customFormat="1" ht="16.5" customHeight="1">
      <c r="A153" s="34"/>
      <c r="B153" s="35"/>
      <c r="C153" s="200" t="s">
        <v>7</v>
      </c>
      <c r="D153" s="200" t="s">
        <v>209</v>
      </c>
      <c r="E153" s="201" t="s">
        <v>2710</v>
      </c>
      <c r="F153" s="202" t="s">
        <v>2711</v>
      </c>
      <c r="G153" s="203" t="s">
        <v>268</v>
      </c>
      <c r="H153" s="204">
        <v>7</v>
      </c>
      <c r="I153" s="205"/>
      <c r="J153" s="206">
        <f t="shared" si="10"/>
        <v>0</v>
      </c>
      <c r="K153" s="207"/>
      <c r="L153" s="39"/>
      <c r="M153" s="208" t="s">
        <v>1</v>
      </c>
      <c r="N153" s="209" t="s">
        <v>40</v>
      </c>
      <c r="O153" s="75"/>
      <c r="P153" s="210">
        <f t="shared" si="11"/>
        <v>0</v>
      </c>
      <c r="Q153" s="210">
        <v>0</v>
      </c>
      <c r="R153" s="210">
        <f t="shared" si="12"/>
        <v>0</v>
      </c>
      <c r="S153" s="210">
        <v>0</v>
      </c>
      <c r="T153" s="211">
        <f t="shared" si="13"/>
        <v>0</v>
      </c>
      <c r="U153" s="34"/>
      <c r="V153" s="34"/>
      <c r="W153" s="34"/>
      <c r="X153" s="34"/>
      <c r="Y153" s="34"/>
      <c r="Z153" s="34"/>
      <c r="AA153" s="34"/>
      <c r="AB153" s="34"/>
      <c r="AC153" s="34"/>
      <c r="AD153" s="34"/>
      <c r="AE153" s="34"/>
      <c r="AR153" s="212" t="s">
        <v>496</v>
      </c>
      <c r="AT153" s="212" t="s">
        <v>209</v>
      </c>
      <c r="AU153" s="212" t="s">
        <v>87</v>
      </c>
      <c r="AY153" s="17" t="s">
        <v>207</v>
      </c>
      <c r="BE153" s="213">
        <f t="shared" si="14"/>
        <v>0</v>
      </c>
      <c r="BF153" s="213">
        <f t="shared" si="15"/>
        <v>0</v>
      </c>
      <c r="BG153" s="213">
        <f t="shared" si="16"/>
        <v>0</v>
      </c>
      <c r="BH153" s="213">
        <f t="shared" si="17"/>
        <v>0</v>
      </c>
      <c r="BI153" s="213">
        <f t="shared" si="18"/>
        <v>0</v>
      </c>
      <c r="BJ153" s="17" t="s">
        <v>87</v>
      </c>
      <c r="BK153" s="213">
        <f t="shared" si="19"/>
        <v>0</v>
      </c>
      <c r="BL153" s="17" t="s">
        <v>496</v>
      </c>
      <c r="BM153" s="212" t="s">
        <v>403</v>
      </c>
    </row>
    <row r="154" spans="1:65" s="2" customFormat="1" ht="37.799999999999997" customHeight="1">
      <c r="A154" s="34"/>
      <c r="B154" s="35"/>
      <c r="C154" s="237" t="s">
        <v>315</v>
      </c>
      <c r="D154" s="237" t="s">
        <v>271</v>
      </c>
      <c r="E154" s="238" t="s">
        <v>2712</v>
      </c>
      <c r="F154" s="239" t="s">
        <v>2713</v>
      </c>
      <c r="G154" s="240" t="s">
        <v>268</v>
      </c>
      <c r="H154" s="241">
        <v>7</v>
      </c>
      <c r="I154" s="242"/>
      <c r="J154" s="243">
        <f t="shared" si="10"/>
        <v>0</v>
      </c>
      <c r="K154" s="244"/>
      <c r="L154" s="245"/>
      <c r="M154" s="246" t="s">
        <v>1</v>
      </c>
      <c r="N154" s="247" t="s">
        <v>40</v>
      </c>
      <c r="O154" s="75"/>
      <c r="P154" s="210">
        <f t="shared" si="11"/>
        <v>0</v>
      </c>
      <c r="Q154" s="210">
        <v>0</v>
      </c>
      <c r="R154" s="210">
        <f t="shared" si="12"/>
        <v>0</v>
      </c>
      <c r="S154" s="210">
        <v>0</v>
      </c>
      <c r="T154" s="211">
        <f t="shared" si="13"/>
        <v>0</v>
      </c>
      <c r="U154" s="34"/>
      <c r="V154" s="34"/>
      <c r="W154" s="34"/>
      <c r="X154" s="34"/>
      <c r="Y154" s="34"/>
      <c r="Z154" s="34"/>
      <c r="AA154" s="34"/>
      <c r="AB154" s="34"/>
      <c r="AC154" s="34"/>
      <c r="AD154" s="34"/>
      <c r="AE154" s="34"/>
      <c r="AR154" s="212" t="s">
        <v>1920</v>
      </c>
      <c r="AT154" s="212" t="s">
        <v>271</v>
      </c>
      <c r="AU154" s="212" t="s">
        <v>87</v>
      </c>
      <c r="AY154" s="17" t="s">
        <v>207</v>
      </c>
      <c r="BE154" s="213">
        <f t="shared" si="14"/>
        <v>0</v>
      </c>
      <c r="BF154" s="213">
        <f t="shared" si="15"/>
        <v>0</v>
      </c>
      <c r="BG154" s="213">
        <f t="shared" si="16"/>
        <v>0</v>
      </c>
      <c r="BH154" s="213">
        <f t="shared" si="17"/>
        <v>0</v>
      </c>
      <c r="BI154" s="213">
        <f t="shared" si="18"/>
        <v>0</v>
      </c>
      <c r="BJ154" s="17" t="s">
        <v>87</v>
      </c>
      <c r="BK154" s="213">
        <f t="shared" si="19"/>
        <v>0</v>
      </c>
      <c r="BL154" s="17" t="s">
        <v>496</v>
      </c>
      <c r="BM154" s="212" t="s">
        <v>406</v>
      </c>
    </row>
    <row r="155" spans="1:65" s="2" customFormat="1" ht="24.15" customHeight="1">
      <c r="A155" s="34"/>
      <c r="B155" s="35"/>
      <c r="C155" s="200" t="s">
        <v>322</v>
      </c>
      <c r="D155" s="200" t="s">
        <v>209</v>
      </c>
      <c r="E155" s="201" t="s">
        <v>2472</v>
      </c>
      <c r="F155" s="202" t="s">
        <v>2473</v>
      </c>
      <c r="G155" s="203" t="s">
        <v>325</v>
      </c>
      <c r="H155" s="204">
        <v>90</v>
      </c>
      <c r="I155" s="205"/>
      <c r="J155" s="206">
        <f t="shared" si="10"/>
        <v>0</v>
      </c>
      <c r="K155" s="207"/>
      <c r="L155" s="39"/>
      <c r="M155" s="208" t="s">
        <v>1</v>
      </c>
      <c r="N155" s="209" t="s">
        <v>40</v>
      </c>
      <c r="O155" s="75"/>
      <c r="P155" s="210">
        <f t="shared" si="11"/>
        <v>0</v>
      </c>
      <c r="Q155" s="210">
        <v>0</v>
      </c>
      <c r="R155" s="210">
        <f t="shared" si="12"/>
        <v>0</v>
      </c>
      <c r="S155" s="210">
        <v>0</v>
      </c>
      <c r="T155" s="211">
        <f t="shared" si="13"/>
        <v>0</v>
      </c>
      <c r="U155" s="34"/>
      <c r="V155" s="34"/>
      <c r="W155" s="34"/>
      <c r="X155" s="34"/>
      <c r="Y155" s="34"/>
      <c r="Z155" s="34"/>
      <c r="AA155" s="34"/>
      <c r="AB155" s="34"/>
      <c r="AC155" s="34"/>
      <c r="AD155" s="34"/>
      <c r="AE155" s="34"/>
      <c r="AR155" s="212" t="s">
        <v>496</v>
      </c>
      <c r="AT155" s="212" t="s">
        <v>209</v>
      </c>
      <c r="AU155" s="212" t="s">
        <v>87</v>
      </c>
      <c r="AY155" s="17" t="s">
        <v>207</v>
      </c>
      <c r="BE155" s="213">
        <f t="shared" si="14"/>
        <v>0</v>
      </c>
      <c r="BF155" s="213">
        <f t="shared" si="15"/>
        <v>0</v>
      </c>
      <c r="BG155" s="213">
        <f t="shared" si="16"/>
        <v>0</v>
      </c>
      <c r="BH155" s="213">
        <f t="shared" si="17"/>
        <v>0</v>
      </c>
      <c r="BI155" s="213">
        <f t="shared" si="18"/>
        <v>0</v>
      </c>
      <c r="BJ155" s="17" t="s">
        <v>87</v>
      </c>
      <c r="BK155" s="213">
        <f t="shared" si="19"/>
        <v>0</v>
      </c>
      <c r="BL155" s="17" t="s">
        <v>496</v>
      </c>
      <c r="BM155" s="212" t="s">
        <v>409</v>
      </c>
    </row>
    <row r="156" spans="1:65" s="2" customFormat="1" ht="16.5" customHeight="1">
      <c r="A156" s="34"/>
      <c r="B156" s="35"/>
      <c r="C156" s="237" t="s">
        <v>327</v>
      </c>
      <c r="D156" s="237" t="s">
        <v>271</v>
      </c>
      <c r="E156" s="238" t="s">
        <v>2474</v>
      </c>
      <c r="F156" s="239" t="s">
        <v>2141</v>
      </c>
      <c r="G156" s="240" t="s">
        <v>618</v>
      </c>
      <c r="H156" s="241">
        <v>90</v>
      </c>
      <c r="I156" s="242"/>
      <c r="J156" s="243">
        <f t="shared" si="10"/>
        <v>0</v>
      </c>
      <c r="K156" s="244"/>
      <c r="L156" s="245"/>
      <c r="M156" s="246" t="s">
        <v>1</v>
      </c>
      <c r="N156" s="247" t="s">
        <v>40</v>
      </c>
      <c r="O156" s="75"/>
      <c r="P156" s="210">
        <f t="shared" si="11"/>
        <v>0</v>
      </c>
      <c r="Q156" s="210">
        <v>0</v>
      </c>
      <c r="R156" s="210">
        <f t="shared" si="12"/>
        <v>0</v>
      </c>
      <c r="S156" s="210">
        <v>0</v>
      </c>
      <c r="T156" s="211">
        <f t="shared" si="13"/>
        <v>0</v>
      </c>
      <c r="U156" s="34"/>
      <c r="V156" s="34"/>
      <c r="W156" s="34"/>
      <c r="X156" s="34"/>
      <c r="Y156" s="34"/>
      <c r="Z156" s="34"/>
      <c r="AA156" s="34"/>
      <c r="AB156" s="34"/>
      <c r="AC156" s="34"/>
      <c r="AD156" s="34"/>
      <c r="AE156" s="34"/>
      <c r="AR156" s="212" t="s">
        <v>1920</v>
      </c>
      <c r="AT156" s="212" t="s">
        <v>271</v>
      </c>
      <c r="AU156" s="212" t="s">
        <v>87</v>
      </c>
      <c r="AY156" s="17" t="s">
        <v>207</v>
      </c>
      <c r="BE156" s="213">
        <f t="shared" si="14"/>
        <v>0</v>
      </c>
      <c r="BF156" s="213">
        <f t="shared" si="15"/>
        <v>0</v>
      </c>
      <c r="BG156" s="213">
        <f t="shared" si="16"/>
        <v>0</v>
      </c>
      <c r="BH156" s="213">
        <f t="shared" si="17"/>
        <v>0</v>
      </c>
      <c r="BI156" s="213">
        <f t="shared" si="18"/>
        <v>0</v>
      </c>
      <c r="BJ156" s="17" t="s">
        <v>87</v>
      </c>
      <c r="BK156" s="213">
        <f t="shared" si="19"/>
        <v>0</v>
      </c>
      <c r="BL156" s="17" t="s">
        <v>496</v>
      </c>
      <c r="BM156" s="212" t="s">
        <v>412</v>
      </c>
    </row>
    <row r="157" spans="1:65" s="2" customFormat="1" ht="24.15" customHeight="1">
      <c r="A157" s="34"/>
      <c r="B157" s="35"/>
      <c r="C157" s="200" t="s">
        <v>331</v>
      </c>
      <c r="D157" s="200" t="s">
        <v>209</v>
      </c>
      <c r="E157" s="201" t="s">
        <v>2475</v>
      </c>
      <c r="F157" s="202" t="s">
        <v>2476</v>
      </c>
      <c r="G157" s="203" t="s">
        <v>325</v>
      </c>
      <c r="H157" s="204">
        <v>70</v>
      </c>
      <c r="I157" s="205"/>
      <c r="J157" s="206">
        <f t="shared" si="10"/>
        <v>0</v>
      </c>
      <c r="K157" s="207"/>
      <c r="L157" s="39"/>
      <c r="M157" s="208" t="s">
        <v>1</v>
      </c>
      <c r="N157" s="209" t="s">
        <v>40</v>
      </c>
      <c r="O157" s="75"/>
      <c r="P157" s="210">
        <f t="shared" si="11"/>
        <v>0</v>
      </c>
      <c r="Q157" s="210">
        <v>0</v>
      </c>
      <c r="R157" s="210">
        <f t="shared" si="12"/>
        <v>0</v>
      </c>
      <c r="S157" s="210">
        <v>0</v>
      </c>
      <c r="T157" s="211">
        <f t="shared" si="13"/>
        <v>0</v>
      </c>
      <c r="U157" s="34"/>
      <c r="V157" s="34"/>
      <c r="W157" s="34"/>
      <c r="X157" s="34"/>
      <c r="Y157" s="34"/>
      <c r="Z157" s="34"/>
      <c r="AA157" s="34"/>
      <c r="AB157" s="34"/>
      <c r="AC157" s="34"/>
      <c r="AD157" s="34"/>
      <c r="AE157" s="34"/>
      <c r="AR157" s="212" t="s">
        <v>496</v>
      </c>
      <c r="AT157" s="212" t="s">
        <v>209</v>
      </c>
      <c r="AU157" s="212" t="s">
        <v>87</v>
      </c>
      <c r="AY157" s="17" t="s">
        <v>207</v>
      </c>
      <c r="BE157" s="213">
        <f t="shared" si="14"/>
        <v>0</v>
      </c>
      <c r="BF157" s="213">
        <f t="shared" si="15"/>
        <v>0</v>
      </c>
      <c r="BG157" s="213">
        <f t="shared" si="16"/>
        <v>0</v>
      </c>
      <c r="BH157" s="213">
        <f t="shared" si="17"/>
        <v>0</v>
      </c>
      <c r="BI157" s="213">
        <f t="shared" si="18"/>
        <v>0</v>
      </c>
      <c r="BJ157" s="17" t="s">
        <v>87</v>
      </c>
      <c r="BK157" s="213">
        <f t="shared" si="19"/>
        <v>0</v>
      </c>
      <c r="BL157" s="17" t="s">
        <v>496</v>
      </c>
      <c r="BM157" s="212" t="s">
        <v>415</v>
      </c>
    </row>
    <row r="158" spans="1:65" s="2" customFormat="1" ht="16.5" customHeight="1">
      <c r="A158" s="34"/>
      <c r="B158" s="35"/>
      <c r="C158" s="237" t="s">
        <v>335</v>
      </c>
      <c r="D158" s="237" t="s">
        <v>271</v>
      </c>
      <c r="E158" s="238" t="s">
        <v>2477</v>
      </c>
      <c r="F158" s="239" t="s">
        <v>2148</v>
      </c>
      <c r="G158" s="240" t="s">
        <v>618</v>
      </c>
      <c r="H158" s="241">
        <v>46.9</v>
      </c>
      <c r="I158" s="242"/>
      <c r="J158" s="243">
        <f t="shared" si="10"/>
        <v>0</v>
      </c>
      <c r="K158" s="244"/>
      <c r="L158" s="245"/>
      <c r="M158" s="246" t="s">
        <v>1</v>
      </c>
      <c r="N158" s="247" t="s">
        <v>40</v>
      </c>
      <c r="O158" s="75"/>
      <c r="P158" s="210">
        <f t="shared" si="11"/>
        <v>0</v>
      </c>
      <c r="Q158" s="210">
        <v>0</v>
      </c>
      <c r="R158" s="210">
        <f t="shared" si="12"/>
        <v>0</v>
      </c>
      <c r="S158" s="210">
        <v>0</v>
      </c>
      <c r="T158" s="211">
        <f t="shared" si="13"/>
        <v>0</v>
      </c>
      <c r="U158" s="34"/>
      <c r="V158" s="34"/>
      <c r="W158" s="34"/>
      <c r="X158" s="34"/>
      <c r="Y158" s="34"/>
      <c r="Z158" s="34"/>
      <c r="AA158" s="34"/>
      <c r="AB158" s="34"/>
      <c r="AC158" s="34"/>
      <c r="AD158" s="34"/>
      <c r="AE158" s="34"/>
      <c r="AR158" s="212" t="s">
        <v>1920</v>
      </c>
      <c r="AT158" s="212" t="s">
        <v>271</v>
      </c>
      <c r="AU158" s="212" t="s">
        <v>87</v>
      </c>
      <c r="AY158" s="17" t="s">
        <v>207</v>
      </c>
      <c r="BE158" s="213">
        <f t="shared" si="14"/>
        <v>0</v>
      </c>
      <c r="BF158" s="213">
        <f t="shared" si="15"/>
        <v>0</v>
      </c>
      <c r="BG158" s="213">
        <f t="shared" si="16"/>
        <v>0</v>
      </c>
      <c r="BH158" s="213">
        <f t="shared" si="17"/>
        <v>0</v>
      </c>
      <c r="BI158" s="213">
        <f t="shared" si="18"/>
        <v>0</v>
      </c>
      <c r="BJ158" s="17" t="s">
        <v>87</v>
      </c>
      <c r="BK158" s="213">
        <f t="shared" si="19"/>
        <v>0</v>
      </c>
      <c r="BL158" s="17" t="s">
        <v>496</v>
      </c>
      <c r="BM158" s="212" t="s">
        <v>475</v>
      </c>
    </row>
    <row r="159" spans="1:65" s="2" customFormat="1" ht="16.5" customHeight="1">
      <c r="A159" s="34"/>
      <c r="B159" s="35"/>
      <c r="C159" s="200" t="s">
        <v>340</v>
      </c>
      <c r="D159" s="200" t="s">
        <v>209</v>
      </c>
      <c r="E159" s="201" t="s">
        <v>2478</v>
      </c>
      <c r="F159" s="202" t="s">
        <v>2158</v>
      </c>
      <c r="G159" s="203" t="s">
        <v>268</v>
      </c>
      <c r="H159" s="204">
        <v>14</v>
      </c>
      <c r="I159" s="205"/>
      <c r="J159" s="206">
        <f t="shared" si="10"/>
        <v>0</v>
      </c>
      <c r="K159" s="207"/>
      <c r="L159" s="39"/>
      <c r="M159" s="208" t="s">
        <v>1</v>
      </c>
      <c r="N159" s="209" t="s">
        <v>40</v>
      </c>
      <c r="O159" s="75"/>
      <c r="P159" s="210">
        <f t="shared" si="11"/>
        <v>0</v>
      </c>
      <c r="Q159" s="210">
        <v>0</v>
      </c>
      <c r="R159" s="210">
        <f t="shared" si="12"/>
        <v>0</v>
      </c>
      <c r="S159" s="210">
        <v>0</v>
      </c>
      <c r="T159" s="211">
        <f t="shared" si="13"/>
        <v>0</v>
      </c>
      <c r="U159" s="34"/>
      <c r="V159" s="34"/>
      <c r="W159" s="34"/>
      <c r="X159" s="34"/>
      <c r="Y159" s="34"/>
      <c r="Z159" s="34"/>
      <c r="AA159" s="34"/>
      <c r="AB159" s="34"/>
      <c r="AC159" s="34"/>
      <c r="AD159" s="34"/>
      <c r="AE159" s="34"/>
      <c r="AR159" s="212" t="s">
        <v>496</v>
      </c>
      <c r="AT159" s="212" t="s">
        <v>209</v>
      </c>
      <c r="AU159" s="212" t="s">
        <v>87</v>
      </c>
      <c r="AY159" s="17" t="s">
        <v>207</v>
      </c>
      <c r="BE159" s="213">
        <f t="shared" si="14"/>
        <v>0</v>
      </c>
      <c r="BF159" s="213">
        <f t="shared" si="15"/>
        <v>0</v>
      </c>
      <c r="BG159" s="213">
        <f t="shared" si="16"/>
        <v>0</v>
      </c>
      <c r="BH159" s="213">
        <f t="shared" si="17"/>
        <v>0</v>
      </c>
      <c r="BI159" s="213">
        <f t="shared" si="18"/>
        <v>0</v>
      </c>
      <c r="BJ159" s="17" t="s">
        <v>87</v>
      </c>
      <c r="BK159" s="213">
        <f t="shared" si="19"/>
        <v>0</v>
      </c>
      <c r="BL159" s="17" t="s">
        <v>496</v>
      </c>
      <c r="BM159" s="212" t="s">
        <v>477</v>
      </c>
    </row>
    <row r="160" spans="1:65" s="2" customFormat="1" ht="16.5" customHeight="1">
      <c r="A160" s="34"/>
      <c r="B160" s="35"/>
      <c r="C160" s="237" t="s">
        <v>423</v>
      </c>
      <c r="D160" s="237" t="s">
        <v>271</v>
      </c>
      <c r="E160" s="238" t="s">
        <v>2479</v>
      </c>
      <c r="F160" s="239" t="s">
        <v>2161</v>
      </c>
      <c r="G160" s="240" t="s">
        <v>268</v>
      </c>
      <c r="H160" s="241">
        <v>14</v>
      </c>
      <c r="I160" s="242"/>
      <c r="J160" s="243">
        <f t="shared" si="10"/>
        <v>0</v>
      </c>
      <c r="K160" s="244"/>
      <c r="L160" s="245"/>
      <c r="M160" s="246" t="s">
        <v>1</v>
      </c>
      <c r="N160" s="247" t="s">
        <v>40</v>
      </c>
      <c r="O160" s="75"/>
      <c r="P160" s="210">
        <f t="shared" si="11"/>
        <v>0</v>
      </c>
      <c r="Q160" s="210">
        <v>0</v>
      </c>
      <c r="R160" s="210">
        <f t="shared" si="12"/>
        <v>0</v>
      </c>
      <c r="S160" s="210">
        <v>0</v>
      </c>
      <c r="T160" s="211">
        <f t="shared" si="13"/>
        <v>0</v>
      </c>
      <c r="U160" s="34"/>
      <c r="V160" s="34"/>
      <c r="W160" s="34"/>
      <c r="X160" s="34"/>
      <c r="Y160" s="34"/>
      <c r="Z160" s="34"/>
      <c r="AA160" s="34"/>
      <c r="AB160" s="34"/>
      <c r="AC160" s="34"/>
      <c r="AD160" s="34"/>
      <c r="AE160" s="34"/>
      <c r="AR160" s="212" t="s">
        <v>1920</v>
      </c>
      <c r="AT160" s="212" t="s">
        <v>271</v>
      </c>
      <c r="AU160" s="212" t="s">
        <v>87</v>
      </c>
      <c r="AY160" s="17" t="s">
        <v>207</v>
      </c>
      <c r="BE160" s="213">
        <f t="shared" si="14"/>
        <v>0</v>
      </c>
      <c r="BF160" s="213">
        <f t="shared" si="15"/>
        <v>0</v>
      </c>
      <c r="BG160" s="213">
        <f t="shared" si="16"/>
        <v>0</v>
      </c>
      <c r="BH160" s="213">
        <f t="shared" si="17"/>
        <v>0</v>
      </c>
      <c r="BI160" s="213">
        <f t="shared" si="18"/>
        <v>0</v>
      </c>
      <c r="BJ160" s="17" t="s">
        <v>87</v>
      </c>
      <c r="BK160" s="213">
        <f t="shared" si="19"/>
        <v>0</v>
      </c>
      <c r="BL160" s="17" t="s">
        <v>496</v>
      </c>
      <c r="BM160" s="212" t="s">
        <v>480</v>
      </c>
    </row>
    <row r="161" spans="1:65" s="2" customFormat="1" ht="24.15" customHeight="1">
      <c r="A161" s="34"/>
      <c r="B161" s="35"/>
      <c r="C161" s="200" t="s">
        <v>385</v>
      </c>
      <c r="D161" s="200" t="s">
        <v>209</v>
      </c>
      <c r="E161" s="201" t="s">
        <v>2480</v>
      </c>
      <c r="F161" s="202" t="s">
        <v>2481</v>
      </c>
      <c r="G161" s="203" t="s">
        <v>325</v>
      </c>
      <c r="H161" s="204">
        <v>70</v>
      </c>
      <c r="I161" s="205"/>
      <c r="J161" s="206">
        <f t="shared" si="10"/>
        <v>0</v>
      </c>
      <c r="K161" s="207"/>
      <c r="L161" s="39"/>
      <c r="M161" s="208" t="s">
        <v>1</v>
      </c>
      <c r="N161" s="209" t="s">
        <v>40</v>
      </c>
      <c r="O161" s="75"/>
      <c r="P161" s="210">
        <f t="shared" si="11"/>
        <v>0</v>
      </c>
      <c r="Q161" s="210">
        <v>0</v>
      </c>
      <c r="R161" s="210">
        <f t="shared" si="12"/>
        <v>0</v>
      </c>
      <c r="S161" s="210">
        <v>0</v>
      </c>
      <c r="T161" s="211">
        <f t="shared" si="13"/>
        <v>0</v>
      </c>
      <c r="U161" s="34"/>
      <c r="V161" s="34"/>
      <c r="W161" s="34"/>
      <c r="X161" s="34"/>
      <c r="Y161" s="34"/>
      <c r="Z161" s="34"/>
      <c r="AA161" s="34"/>
      <c r="AB161" s="34"/>
      <c r="AC161" s="34"/>
      <c r="AD161" s="34"/>
      <c r="AE161" s="34"/>
      <c r="AR161" s="212" t="s">
        <v>496</v>
      </c>
      <c r="AT161" s="212" t="s">
        <v>209</v>
      </c>
      <c r="AU161" s="212" t="s">
        <v>87</v>
      </c>
      <c r="AY161" s="17" t="s">
        <v>207</v>
      </c>
      <c r="BE161" s="213">
        <f t="shared" si="14"/>
        <v>0</v>
      </c>
      <c r="BF161" s="213">
        <f t="shared" si="15"/>
        <v>0</v>
      </c>
      <c r="BG161" s="213">
        <f t="shared" si="16"/>
        <v>0</v>
      </c>
      <c r="BH161" s="213">
        <f t="shared" si="17"/>
        <v>0</v>
      </c>
      <c r="BI161" s="213">
        <f t="shared" si="18"/>
        <v>0</v>
      </c>
      <c r="BJ161" s="17" t="s">
        <v>87</v>
      </c>
      <c r="BK161" s="213">
        <f t="shared" si="19"/>
        <v>0</v>
      </c>
      <c r="BL161" s="17" t="s">
        <v>496</v>
      </c>
      <c r="BM161" s="212" t="s">
        <v>483</v>
      </c>
    </row>
    <row r="162" spans="1:65" s="2" customFormat="1" ht="16.5" customHeight="1">
      <c r="A162" s="34"/>
      <c r="B162" s="35"/>
      <c r="C162" s="237" t="s">
        <v>428</v>
      </c>
      <c r="D162" s="237" t="s">
        <v>271</v>
      </c>
      <c r="E162" s="238" t="s">
        <v>2482</v>
      </c>
      <c r="F162" s="239" t="s">
        <v>2483</v>
      </c>
      <c r="G162" s="240" t="s">
        <v>325</v>
      </c>
      <c r="H162" s="241">
        <v>70</v>
      </c>
      <c r="I162" s="242"/>
      <c r="J162" s="243">
        <f t="shared" si="10"/>
        <v>0</v>
      </c>
      <c r="K162" s="244"/>
      <c r="L162" s="245"/>
      <c r="M162" s="246" t="s">
        <v>1</v>
      </c>
      <c r="N162" s="247" t="s">
        <v>40</v>
      </c>
      <c r="O162" s="75"/>
      <c r="P162" s="210">
        <f t="shared" si="11"/>
        <v>0</v>
      </c>
      <c r="Q162" s="210">
        <v>0</v>
      </c>
      <c r="R162" s="210">
        <f t="shared" si="12"/>
        <v>0</v>
      </c>
      <c r="S162" s="210">
        <v>0</v>
      </c>
      <c r="T162" s="211">
        <f t="shared" si="13"/>
        <v>0</v>
      </c>
      <c r="U162" s="34"/>
      <c r="V162" s="34"/>
      <c r="W162" s="34"/>
      <c r="X162" s="34"/>
      <c r="Y162" s="34"/>
      <c r="Z162" s="34"/>
      <c r="AA162" s="34"/>
      <c r="AB162" s="34"/>
      <c r="AC162" s="34"/>
      <c r="AD162" s="34"/>
      <c r="AE162" s="34"/>
      <c r="AR162" s="212" t="s">
        <v>1920</v>
      </c>
      <c r="AT162" s="212" t="s">
        <v>271</v>
      </c>
      <c r="AU162" s="212" t="s">
        <v>87</v>
      </c>
      <c r="AY162" s="17" t="s">
        <v>207</v>
      </c>
      <c r="BE162" s="213">
        <f t="shared" si="14"/>
        <v>0</v>
      </c>
      <c r="BF162" s="213">
        <f t="shared" si="15"/>
        <v>0</v>
      </c>
      <c r="BG162" s="213">
        <f t="shared" si="16"/>
        <v>0</v>
      </c>
      <c r="BH162" s="213">
        <f t="shared" si="17"/>
        <v>0</v>
      </c>
      <c r="BI162" s="213">
        <f t="shared" si="18"/>
        <v>0</v>
      </c>
      <c r="BJ162" s="17" t="s">
        <v>87</v>
      </c>
      <c r="BK162" s="213">
        <f t="shared" si="19"/>
        <v>0</v>
      </c>
      <c r="BL162" s="17" t="s">
        <v>496</v>
      </c>
      <c r="BM162" s="212" t="s">
        <v>485</v>
      </c>
    </row>
    <row r="163" spans="1:65" s="12" customFormat="1" ht="22.8" customHeight="1">
      <c r="B163" s="184"/>
      <c r="C163" s="185"/>
      <c r="D163" s="186" t="s">
        <v>73</v>
      </c>
      <c r="E163" s="198" t="s">
        <v>2484</v>
      </c>
      <c r="F163" s="198" t="s">
        <v>2485</v>
      </c>
      <c r="G163" s="185"/>
      <c r="H163" s="185"/>
      <c r="I163" s="188"/>
      <c r="J163" s="199">
        <f>BK163</f>
        <v>0</v>
      </c>
      <c r="K163" s="185"/>
      <c r="L163" s="190"/>
      <c r="M163" s="191"/>
      <c r="N163" s="192"/>
      <c r="O163" s="192"/>
      <c r="P163" s="193">
        <f>SUM(P164:P209)</f>
        <v>0</v>
      </c>
      <c r="Q163" s="192"/>
      <c r="R163" s="193">
        <f>SUM(R164:R209)</f>
        <v>0</v>
      </c>
      <c r="S163" s="192"/>
      <c r="T163" s="194">
        <f>SUM(T164:T209)</f>
        <v>0</v>
      </c>
      <c r="AR163" s="195" t="s">
        <v>94</v>
      </c>
      <c r="AT163" s="196" t="s">
        <v>73</v>
      </c>
      <c r="AU163" s="196" t="s">
        <v>81</v>
      </c>
      <c r="AY163" s="195" t="s">
        <v>207</v>
      </c>
      <c r="BK163" s="197">
        <f>SUM(BK164:BK209)</f>
        <v>0</v>
      </c>
    </row>
    <row r="164" spans="1:65" s="2" customFormat="1" ht="24.15" customHeight="1">
      <c r="A164" s="34"/>
      <c r="B164" s="35"/>
      <c r="C164" s="200" t="s">
        <v>388</v>
      </c>
      <c r="D164" s="200" t="s">
        <v>209</v>
      </c>
      <c r="E164" s="201" t="s">
        <v>2629</v>
      </c>
      <c r="F164" s="202" t="s">
        <v>2630</v>
      </c>
      <c r="G164" s="203" t="s">
        <v>268</v>
      </c>
      <c r="H164" s="204">
        <v>7</v>
      </c>
      <c r="I164" s="205"/>
      <c r="J164" s="206">
        <f t="shared" ref="J164:J209" si="20">ROUND(I164*H164,2)</f>
        <v>0</v>
      </c>
      <c r="K164" s="207"/>
      <c r="L164" s="39"/>
      <c r="M164" s="208" t="s">
        <v>1</v>
      </c>
      <c r="N164" s="209" t="s">
        <v>40</v>
      </c>
      <c r="O164" s="75"/>
      <c r="P164" s="210">
        <f t="shared" ref="P164:P209" si="21">O164*H164</f>
        <v>0</v>
      </c>
      <c r="Q164" s="210">
        <v>0</v>
      </c>
      <c r="R164" s="210">
        <f t="shared" ref="R164:R209" si="22">Q164*H164</f>
        <v>0</v>
      </c>
      <c r="S164" s="210">
        <v>0</v>
      </c>
      <c r="T164" s="211">
        <f t="shared" ref="T164:T209" si="23">S164*H164</f>
        <v>0</v>
      </c>
      <c r="U164" s="34"/>
      <c r="V164" s="34"/>
      <c r="W164" s="34"/>
      <c r="X164" s="34"/>
      <c r="Y164" s="34"/>
      <c r="Z164" s="34"/>
      <c r="AA164" s="34"/>
      <c r="AB164" s="34"/>
      <c r="AC164" s="34"/>
      <c r="AD164" s="34"/>
      <c r="AE164" s="34"/>
      <c r="AR164" s="212" t="s">
        <v>496</v>
      </c>
      <c r="AT164" s="212" t="s">
        <v>209</v>
      </c>
      <c r="AU164" s="212" t="s">
        <v>87</v>
      </c>
      <c r="AY164" s="17" t="s">
        <v>207</v>
      </c>
      <c r="BE164" s="213">
        <f t="shared" ref="BE164:BE209" si="24">IF(N164="základná",J164,0)</f>
        <v>0</v>
      </c>
      <c r="BF164" s="213">
        <f t="shared" ref="BF164:BF209" si="25">IF(N164="znížená",J164,0)</f>
        <v>0</v>
      </c>
      <c r="BG164" s="213">
        <f t="shared" ref="BG164:BG209" si="26">IF(N164="zákl. prenesená",J164,0)</f>
        <v>0</v>
      </c>
      <c r="BH164" s="213">
        <f t="shared" ref="BH164:BH209" si="27">IF(N164="zníž. prenesená",J164,0)</f>
        <v>0</v>
      </c>
      <c r="BI164" s="213">
        <f t="shared" ref="BI164:BI209" si="28">IF(N164="nulová",J164,0)</f>
        <v>0</v>
      </c>
      <c r="BJ164" s="17" t="s">
        <v>87</v>
      </c>
      <c r="BK164" s="213">
        <f t="shared" ref="BK164:BK209" si="29">ROUND(I164*H164,2)</f>
        <v>0</v>
      </c>
      <c r="BL164" s="17" t="s">
        <v>496</v>
      </c>
      <c r="BM164" s="212" t="s">
        <v>1214</v>
      </c>
    </row>
    <row r="165" spans="1:65" s="2" customFormat="1" ht="37.799999999999997" customHeight="1">
      <c r="A165" s="34"/>
      <c r="B165" s="35"/>
      <c r="C165" s="237" t="s">
        <v>433</v>
      </c>
      <c r="D165" s="237" t="s">
        <v>271</v>
      </c>
      <c r="E165" s="238" t="s">
        <v>2631</v>
      </c>
      <c r="F165" s="239" t="s">
        <v>2632</v>
      </c>
      <c r="G165" s="240" t="s">
        <v>268</v>
      </c>
      <c r="H165" s="241">
        <v>7</v>
      </c>
      <c r="I165" s="242"/>
      <c r="J165" s="243">
        <f t="shared" si="20"/>
        <v>0</v>
      </c>
      <c r="K165" s="244"/>
      <c r="L165" s="245"/>
      <c r="M165" s="246" t="s">
        <v>1</v>
      </c>
      <c r="N165" s="247" t="s">
        <v>40</v>
      </c>
      <c r="O165" s="75"/>
      <c r="P165" s="210">
        <f t="shared" si="21"/>
        <v>0</v>
      </c>
      <c r="Q165" s="210">
        <v>0</v>
      </c>
      <c r="R165" s="210">
        <f t="shared" si="22"/>
        <v>0</v>
      </c>
      <c r="S165" s="210">
        <v>0</v>
      </c>
      <c r="T165" s="211">
        <f t="shared" si="23"/>
        <v>0</v>
      </c>
      <c r="U165" s="34"/>
      <c r="V165" s="34"/>
      <c r="W165" s="34"/>
      <c r="X165" s="34"/>
      <c r="Y165" s="34"/>
      <c r="Z165" s="34"/>
      <c r="AA165" s="34"/>
      <c r="AB165" s="34"/>
      <c r="AC165" s="34"/>
      <c r="AD165" s="34"/>
      <c r="AE165" s="34"/>
      <c r="AR165" s="212" t="s">
        <v>1920</v>
      </c>
      <c r="AT165" s="212" t="s">
        <v>271</v>
      </c>
      <c r="AU165" s="212" t="s">
        <v>87</v>
      </c>
      <c r="AY165" s="17" t="s">
        <v>207</v>
      </c>
      <c r="BE165" s="213">
        <f t="shared" si="24"/>
        <v>0</v>
      </c>
      <c r="BF165" s="213">
        <f t="shared" si="25"/>
        <v>0</v>
      </c>
      <c r="BG165" s="213">
        <f t="shared" si="26"/>
        <v>0</v>
      </c>
      <c r="BH165" s="213">
        <f t="shared" si="27"/>
        <v>0</v>
      </c>
      <c r="BI165" s="213">
        <f t="shared" si="28"/>
        <v>0</v>
      </c>
      <c r="BJ165" s="17" t="s">
        <v>87</v>
      </c>
      <c r="BK165" s="213">
        <f t="shared" si="29"/>
        <v>0</v>
      </c>
      <c r="BL165" s="17" t="s">
        <v>496</v>
      </c>
      <c r="BM165" s="212" t="s">
        <v>1217</v>
      </c>
    </row>
    <row r="166" spans="1:65" s="2" customFormat="1" ht="21.75" customHeight="1">
      <c r="A166" s="34"/>
      <c r="B166" s="35"/>
      <c r="C166" s="200" t="s">
        <v>338</v>
      </c>
      <c r="D166" s="200" t="s">
        <v>209</v>
      </c>
      <c r="E166" s="201" t="s">
        <v>2633</v>
      </c>
      <c r="F166" s="202" t="s">
        <v>2634</v>
      </c>
      <c r="G166" s="203" t="s">
        <v>268</v>
      </c>
      <c r="H166" s="204">
        <v>14</v>
      </c>
      <c r="I166" s="205"/>
      <c r="J166" s="206">
        <f t="shared" si="20"/>
        <v>0</v>
      </c>
      <c r="K166" s="207"/>
      <c r="L166" s="39"/>
      <c r="M166" s="208" t="s">
        <v>1</v>
      </c>
      <c r="N166" s="209" t="s">
        <v>40</v>
      </c>
      <c r="O166" s="75"/>
      <c r="P166" s="210">
        <f t="shared" si="21"/>
        <v>0</v>
      </c>
      <c r="Q166" s="210">
        <v>0</v>
      </c>
      <c r="R166" s="210">
        <f t="shared" si="22"/>
        <v>0</v>
      </c>
      <c r="S166" s="210">
        <v>0</v>
      </c>
      <c r="T166" s="211">
        <f t="shared" si="23"/>
        <v>0</v>
      </c>
      <c r="U166" s="34"/>
      <c r="V166" s="34"/>
      <c r="W166" s="34"/>
      <c r="X166" s="34"/>
      <c r="Y166" s="34"/>
      <c r="Z166" s="34"/>
      <c r="AA166" s="34"/>
      <c r="AB166" s="34"/>
      <c r="AC166" s="34"/>
      <c r="AD166" s="34"/>
      <c r="AE166" s="34"/>
      <c r="AR166" s="212" t="s">
        <v>496</v>
      </c>
      <c r="AT166" s="212" t="s">
        <v>209</v>
      </c>
      <c r="AU166" s="212" t="s">
        <v>87</v>
      </c>
      <c r="AY166" s="17" t="s">
        <v>207</v>
      </c>
      <c r="BE166" s="213">
        <f t="shared" si="24"/>
        <v>0</v>
      </c>
      <c r="BF166" s="213">
        <f t="shared" si="25"/>
        <v>0</v>
      </c>
      <c r="BG166" s="213">
        <f t="shared" si="26"/>
        <v>0</v>
      </c>
      <c r="BH166" s="213">
        <f t="shared" si="27"/>
        <v>0</v>
      </c>
      <c r="BI166" s="213">
        <f t="shared" si="28"/>
        <v>0</v>
      </c>
      <c r="BJ166" s="17" t="s">
        <v>87</v>
      </c>
      <c r="BK166" s="213">
        <f t="shared" si="29"/>
        <v>0</v>
      </c>
      <c r="BL166" s="17" t="s">
        <v>496</v>
      </c>
      <c r="BM166" s="212" t="s">
        <v>1253</v>
      </c>
    </row>
    <row r="167" spans="1:65" s="2" customFormat="1" ht="16.5" customHeight="1">
      <c r="A167" s="34"/>
      <c r="B167" s="35"/>
      <c r="C167" s="200" t="s">
        <v>439</v>
      </c>
      <c r="D167" s="200" t="s">
        <v>209</v>
      </c>
      <c r="E167" s="201" t="s">
        <v>2635</v>
      </c>
      <c r="F167" s="202" t="s">
        <v>2636</v>
      </c>
      <c r="G167" s="203" t="s">
        <v>2637</v>
      </c>
      <c r="H167" s="204">
        <v>14</v>
      </c>
      <c r="I167" s="205"/>
      <c r="J167" s="206">
        <f t="shared" si="20"/>
        <v>0</v>
      </c>
      <c r="K167" s="207"/>
      <c r="L167" s="39"/>
      <c r="M167" s="208" t="s">
        <v>1</v>
      </c>
      <c r="N167" s="209" t="s">
        <v>40</v>
      </c>
      <c r="O167" s="75"/>
      <c r="P167" s="210">
        <f t="shared" si="21"/>
        <v>0</v>
      </c>
      <c r="Q167" s="210">
        <v>0</v>
      </c>
      <c r="R167" s="210">
        <f t="shared" si="22"/>
        <v>0</v>
      </c>
      <c r="S167" s="210">
        <v>0</v>
      </c>
      <c r="T167" s="211">
        <f t="shared" si="23"/>
        <v>0</v>
      </c>
      <c r="U167" s="34"/>
      <c r="V167" s="34"/>
      <c r="W167" s="34"/>
      <c r="X167" s="34"/>
      <c r="Y167" s="34"/>
      <c r="Z167" s="34"/>
      <c r="AA167" s="34"/>
      <c r="AB167" s="34"/>
      <c r="AC167" s="34"/>
      <c r="AD167" s="34"/>
      <c r="AE167" s="34"/>
      <c r="AR167" s="212" t="s">
        <v>496</v>
      </c>
      <c r="AT167" s="212" t="s">
        <v>209</v>
      </c>
      <c r="AU167" s="212" t="s">
        <v>87</v>
      </c>
      <c r="AY167" s="17" t="s">
        <v>207</v>
      </c>
      <c r="BE167" s="213">
        <f t="shared" si="24"/>
        <v>0</v>
      </c>
      <c r="BF167" s="213">
        <f t="shared" si="25"/>
        <v>0</v>
      </c>
      <c r="BG167" s="213">
        <f t="shared" si="26"/>
        <v>0</v>
      </c>
      <c r="BH167" s="213">
        <f t="shared" si="27"/>
        <v>0</v>
      </c>
      <c r="BI167" s="213">
        <f t="shared" si="28"/>
        <v>0</v>
      </c>
      <c r="BJ167" s="17" t="s">
        <v>87</v>
      </c>
      <c r="BK167" s="213">
        <f t="shared" si="29"/>
        <v>0</v>
      </c>
      <c r="BL167" s="17" t="s">
        <v>496</v>
      </c>
      <c r="BM167" s="212" t="s">
        <v>1256</v>
      </c>
    </row>
    <row r="168" spans="1:65" s="2" customFormat="1" ht="16.5" customHeight="1">
      <c r="A168" s="34"/>
      <c r="B168" s="35"/>
      <c r="C168" s="200" t="s">
        <v>393</v>
      </c>
      <c r="D168" s="200" t="s">
        <v>209</v>
      </c>
      <c r="E168" s="201" t="s">
        <v>2638</v>
      </c>
      <c r="F168" s="202" t="s">
        <v>2639</v>
      </c>
      <c r="G168" s="203" t="s">
        <v>2637</v>
      </c>
      <c r="H168" s="204">
        <v>14</v>
      </c>
      <c r="I168" s="205"/>
      <c r="J168" s="206">
        <f t="shared" si="20"/>
        <v>0</v>
      </c>
      <c r="K168" s="207"/>
      <c r="L168" s="39"/>
      <c r="M168" s="208" t="s">
        <v>1</v>
      </c>
      <c r="N168" s="209" t="s">
        <v>40</v>
      </c>
      <c r="O168" s="75"/>
      <c r="P168" s="210">
        <f t="shared" si="21"/>
        <v>0</v>
      </c>
      <c r="Q168" s="210">
        <v>0</v>
      </c>
      <c r="R168" s="210">
        <f t="shared" si="22"/>
        <v>0</v>
      </c>
      <c r="S168" s="210">
        <v>0</v>
      </c>
      <c r="T168" s="211">
        <f t="shared" si="23"/>
        <v>0</v>
      </c>
      <c r="U168" s="34"/>
      <c r="V168" s="34"/>
      <c r="W168" s="34"/>
      <c r="X168" s="34"/>
      <c r="Y168" s="34"/>
      <c r="Z168" s="34"/>
      <c r="AA168" s="34"/>
      <c r="AB168" s="34"/>
      <c r="AC168" s="34"/>
      <c r="AD168" s="34"/>
      <c r="AE168" s="34"/>
      <c r="AR168" s="212" t="s">
        <v>496</v>
      </c>
      <c r="AT168" s="212" t="s">
        <v>209</v>
      </c>
      <c r="AU168" s="212" t="s">
        <v>87</v>
      </c>
      <c r="AY168" s="17" t="s">
        <v>207</v>
      </c>
      <c r="BE168" s="213">
        <f t="shared" si="24"/>
        <v>0</v>
      </c>
      <c r="BF168" s="213">
        <f t="shared" si="25"/>
        <v>0</v>
      </c>
      <c r="BG168" s="213">
        <f t="shared" si="26"/>
        <v>0</v>
      </c>
      <c r="BH168" s="213">
        <f t="shared" si="27"/>
        <v>0</v>
      </c>
      <c r="BI168" s="213">
        <f t="shared" si="28"/>
        <v>0</v>
      </c>
      <c r="BJ168" s="17" t="s">
        <v>87</v>
      </c>
      <c r="BK168" s="213">
        <f t="shared" si="29"/>
        <v>0</v>
      </c>
      <c r="BL168" s="17" t="s">
        <v>496</v>
      </c>
      <c r="BM168" s="212" t="s">
        <v>1259</v>
      </c>
    </row>
    <row r="169" spans="1:65" s="2" customFormat="1" ht="16.5" customHeight="1">
      <c r="A169" s="34"/>
      <c r="B169" s="35"/>
      <c r="C169" s="200" t="s">
        <v>444</v>
      </c>
      <c r="D169" s="200" t="s">
        <v>209</v>
      </c>
      <c r="E169" s="201" t="s">
        <v>2607</v>
      </c>
      <c r="F169" s="202" t="s">
        <v>2608</v>
      </c>
      <c r="G169" s="203" t="s">
        <v>268</v>
      </c>
      <c r="H169" s="204">
        <v>26</v>
      </c>
      <c r="I169" s="205"/>
      <c r="J169" s="206">
        <f t="shared" si="20"/>
        <v>0</v>
      </c>
      <c r="K169" s="207"/>
      <c r="L169" s="39"/>
      <c r="M169" s="208" t="s">
        <v>1</v>
      </c>
      <c r="N169" s="209" t="s">
        <v>40</v>
      </c>
      <c r="O169" s="75"/>
      <c r="P169" s="210">
        <f t="shared" si="21"/>
        <v>0</v>
      </c>
      <c r="Q169" s="210">
        <v>0</v>
      </c>
      <c r="R169" s="210">
        <f t="shared" si="22"/>
        <v>0</v>
      </c>
      <c r="S169" s="210">
        <v>0</v>
      </c>
      <c r="T169" s="211">
        <f t="shared" si="23"/>
        <v>0</v>
      </c>
      <c r="U169" s="34"/>
      <c r="V169" s="34"/>
      <c r="W169" s="34"/>
      <c r="X169" s="34"/>
      <c r="Y169" s="34"/>
      <c r="Z169" s="34"/>
      <c r="AA169" s="34"/>
      <c r="AB169" s="34"/>
      <c r="AC169" s="34"/>
      <c r="AD169" s="34"/>
      <c r="AE169" s="34"/>
      <c r="AR169" s="212" t="s">
        <v>496</v>
      </c>
      <c r="AT169" s="212" t="s">
        <v>209</v>
      </c>
      <c r="AU169" s="212" t="s">
        <v>87</v>
      </c>
      <c r="AY169" s="17" t="s">
        <v>207</v>
      </c>
      <c r="BE169" s="213">
        <f t="shared" si="24"/>
        <v>0</v>
      </c>
      <c r="BF169" s="213">
        <f t="shared" si="25"/>
        <v>0</v>
      </c>
      <c r="BG169" s="213">
        <f t="shared" si="26"/>
        <v>0</v>
      </c>
      <c r="BH169" s="213">
        <f t="shared" si="27"/>
        <v>0</v>
      </c>
      <c r="BI169" s="213">
        <f t="shared" si="28"/>
        <v>0</v>
      </c>
      <c r="BJ169" s="17" t="s">
        <v>87</v>
      </c>
      <c r="BK169" s="213">
        <f t="shared" si="29"/>
        <v>0</v>
      </c>
      <c r="BL169" s="17" t="s">
        <v>496</v>
      </c>
      <c r="BM169" s="212" t="s">
        <v>1262</v>
      </c>
    </row>
    <row r="170" spans="1:65" s="2" customFormat="1" ht="16.5" customHeight="1">
      <c r="A170" s="34"/>
      <c r="B170" s="35"/>
      <c r="C170" s="237" t="s">
        <v>397</v>
      </c>
      <c r="D170" s="237" t="s">
        <v>271</v>
      </c>
      <c r="E170" s="238" t="s">
        <v>2609</v>
      </c>
      <c r="F170" s="239" t="s">
        <v>2714</v>
      </c>
      <c r="G170" s="240" t="s">
        <v>268</v>
      </c>
      <c r="H170" s="241">
        <v>26</v>
      </c>
      <c r="I170" s="242"/>
      <c r="J170" s="243">
        <f t="shared" si="20"/>
        <v>0</v>
      </c>
      <c r="K170" s="244"/>
      <c r="L170" s="245"/>
      <c r="M170" s="246" t="s">
        <v>1</v>
      </c>
      <c r="N170" s="247" t="s">
        <v>40</v>
      </c>
      <c r="O170" s="75"/>
      <c r="P170" s="210">
        <f t="shared" si="21"/>
        <v>0</v>
      </c>
      <c r="Q170" s="210">
        <v>0</v>
      </c>
      <c r="R170" s="210">
        <f t="shared" si="22"/>
        <v>0</v>
      </c>
      <c r="S170" s="210">
        <v>0</v>
      </c>
      <c r="T170" s="211">
        <f t="shared" si="23"/>
        <v>0</v>
      </c>
      <c r="U170" s="34"/>
      <c r="V170" s="34"/>
      <c r="W170" s="34"/>
      <c r="X170" s="34"/>
      <c r="Y170" s="34"/>
      <c r="Z170" s="34"/>
      <c r="AA170" s="34"/>
      <c r="AB170" s="34"/>
      <c r="AC170" s="34"/>
      <c r="AD170" s="34"/>
      <c r="AE170" s="34"/>
      <c r="AR170" s="212" t="s">
        <v>1920</v>
      </c>
      <c r="AT170" s="212" t="s">
        <v>271</v>
      </c>
      <c r="AU170" s="212" t="s">
        <v>87</v>
      </c>
      <c r="AY170" s="17" t="s">
        <v>207</v>
      </c>
      <c r="BE170" s="213">
        <f t="shared" si="24"/>
        <v>0</v>
      </c>
      <c r="BF170" s="213">
        <f t="shared" si="25"/>
        <v>0</v>
      </c>
      <c r="BG170" s="213">
        <f t="shared" si="26"/>
        <v>0</v>
      </c>
      <c r="BH170" s="213">
        <f t="shared" si="27"/>
        <v>0</v>
      </c>
      <c r="BI170" s="213">
        <f t="shared" si="28"/>
        <v>0</v>
      </c>
      <c r="BJ170" s="17" t="s">
        <v>87</v>
      </c>
      <c r="BK170" s="213">
        <f t="shared" si="29"/>
        <v>0</v>
      </c>
      <c r="BL170" s="17" t="s">
        <v>496</v>
      </c>
      <c r="BM170" s="212" t="s">
        <v>1266</v>
      </c>
    </row>
    <row r="171" spans="1:65" s="2" customFormat="1" ht="33" customHeight="1">
      <c r="A171" s="34"/>
      <c r="B171" s="35"/>
      <c r="C171" s="200" t="s">
        <v>448</v>
      </c>
      <c r="D171" s="200" t="s">
        <v>209</v>
      </c>
      <c r="E171" s="201" t="s">
        <v>2715</v>
      </c>
      <c r="F171" s="202" t="s">
        <v>2716</v>
      </c>
      <c r="G171" s="203" t="s">
        <v>268</v>
      </c>
      <c r="H171" s="204">
        <v>21</v>
      </c>
      <c r="I171" s="205"/>
      <c r="J171" s="206">
        <f t="shared" si="20"/>
        <v>0</v>
      </c>
      <c r="K171" s="207"/>
      <c r="L171" s="39"/>
      <c r="M171" s="208" t="s">
        <v>1</v>
      </c>
      <c r="N171" s="209" t="s">
        <v>40</v>
      </c>
      <c r="O171" s="75"/>
      <c r="P171" s="210">
        <f t="shared" si="21"/>
        <v>0</v>
      </c>
      <c r="Q171" s="210">
        <v>0</v>
      </c>
      <c r="R171" s="210">
        <f t="shared" si="22"/>
        <v>0</v>
      </c>
      <c r="S171" s="210">
        <v>0</v>
      </c>
      <c r="T171" s="211">
        <f t="shared" si="23"/>
        <v>0</v>
      </c>
      <c r="U171" s="34"/>
      <c r="V171" s="34"/>
      <c r="W171" s="34"/>
      <c r="X171" s="34"/>
      <c r="Y171" s="34"/>
      <c r="Z171" s="34"/>
      <c r="AA171" s="34"/>
      <c r="AB171" s="34"/>
      <c r="AC171" s="34"/>
      <c r="AD171" s="34"/>
      <c r="AE171" s="34"/>
      <c r="AR171" s="212" t="s">
        <v>496</v>
      </c>
      <c r="AT171" s="212" t="s">
        <v>209</v>
      </c>
      <c r="AU171" s="212" t="s">
        <v>87</v>
      </c>
      <c r="AY171" s="17" t="s">
        <v>207</v>
      </c>
      <c r="BE171" s="213">
        <f t="shared" si="24"/>
        <v>0</v>
      </c>
      <c r="BF171" s="213">
        <f t="shared" si="25"/>
        <v>0</v>
      </c>
      <c r="BG171" s="213">
        <f t="shared" si="26"/>
        <v>0</v>
      </c>
      <c r="BH171" s="213">
        <f t="shared" si="27"/>
        <v>0</v>
      </c>
      <c r="BI171" s="213">
        <f t="shared" si="28"/>
        <v>0</v>
      </c>
      <c r="BJ171" s="17" t="s">
        <v>87</v>
      </c>
      <c r="BK171" s="213">
        <f t="shared" si="29"/>
        <v>0</v>
      </c>
      <c r="BL171" s="17" t="s">
        <v>496</v>
      </c>
      <c r="BM171" s="212" t="s">
        <v>1270</v>
      </c>
    </row>
    <row r="172" spans="1:65" s="2" customFormat="1" ht="24.15" customHeight="1">
      <c r="A172" s="34"/>
      <c r="B172" s="35"/>
      <c r="C172" s="237" t="s">
        <v>400</v>
      </c>
      <c r="D172" s="237" t="s">
        <v>271</v>
      </c>
      <c r="E172" s="238" t="s">
        <v>2717</v>
      </c>
      <c r="F172" s="239" t="s">
        <v>2718</v>
      </c>
      <c r="G172" s="240" t="s">
        <v>268</v>
      </c>
      <c r="H172" s="241">
        <v>21</v>
      </c>
      <c r="I172" s="242"/>
      <c r="J172" s="243">
        <f t="shared" si="20"/>
        <v>0</v>
      </c>
      <c r="K172" s="244"/>
      <c r="L172" s="245"/>
      <c r="M172" s="246" t="s">
        <v>1</v>
      </c>
      <c r="N172" s="247" t="s">
        <v>40</v>
      </c>
      <c r="O172" s="75"/>
      <c r="P172" s="210">
        <f t="shared" si="21"/>
        <v>0</v>
      </c>
      <c r="Q172" s="210">
        <v>0</v>
      </c>
      <c r="R172" s="210">
        <f t="shared" si="22"/>
        <v>0</v>
      </c>
      <c r="S172" s="210">
        <v>0</v>
      </c>
      <c r="T172" s="211">
        <f t="shared" si="23"/>
        <v>0</v>
      </c>
      <c r="U172" s="34"/>
      <c r="V172" s="34"/>
      <c r="W172" s="34"/>
      <c r="X172" s="34"/>
      <c r="Y172" s="34"/>
      <c r="Z172" s="34"/>
      <c r="AA172" s="34"/>
      <c r="AB172" s="34"/>
      <c r="AC172" s="34"/>
      <c r="AD172" s="34"/>
      <c r="AE172" s="34"/>
      <c r="AR172" s="212" t="s">
        <v>1920</v>
      </c>
      <c r="AT172" s="212" t="s">
        <v>271</v>
      </c>
      <c r="AU172" s="212" t="s">
        <v>87</v>
      </c>
      <c r="AY172" s="17" t="s">
        <v>207</v>
      </c>
      <c r="BE172" s="213">
        <f t="shared" si="24"/>
        <v>0</v>
      </c>
      <c r="BF172" s="213">
        <f t="shared" si="25"/>
        <v>0</v>
      </c>
      <c r="BG172" s="213">
        <f t="shared" si="26"/>
        <v>0</v>
      </c>
      <c r="BH172" s="213">
        <f t="shared" si="27"/>
        <v>0</v>
      </c>
      <c r="BI172" s="213">
        <f t="shared" si="28"/>
        <v>0</v>
      </c>
      <c r="BJ172" s="17" t="s">
        <v>87</v>
      </c>
      <c r="BK172" s="213">
        <f t="shared" si="29"/>
        <v>0</v>
      </c>
      <c r="BL172" s="17" t="s">
        <v>496</v>
      </c>
      <c r="BM172" s="212" t="s">
        <v>1273</v>
      </c>
    </row>
    <row r="173" spans="1:65" s="2" customFormat="1" ht="24.15" customHeight="1">
      <c r="A173" s="34"/>
      <c r="B173" s="35"/>
      <c r="C173" s="200" t="s">
        <v>451</v>
      </c>
      <c r="D173" s="200" t="s">
        <v>209</v>
      </c>
      <c r="E173" s="201" t="s">
        <v>2719</v>
      </c>
      <c r="F173" s="202" t="s">
        <v>2720</v>
      </c>
      <c r="G173" s="203" t="s">
        <v>268</v>
      </c>
      <c r="H173" s="204">
        <v>21</v>
      </c>
      <c r="I173" s="205"/>
      <c r="J173" s="206">
        <f t="shared" si="20"/>
        <v>0</v>
      </c>
      <c r="K173" s="207"/>
      <c r="L173" s="39"/>
      <c r="M173" s="208" t="s">
        <v>1</v>
      </c>
      <c r="N173" s="209" t="s">
        <v>40</v>
      </c>
      <c r="O173" s="75"/>
      <c r="P173" s="210">
        <f t="shared" si="21"/>
        <v>0</v>
      </c>
      <c r="Q173" s="210">
        <v>0</v>
      </c>
      <c r="R173" s="210">
        <f t="shared" si="22"/>
        <v>0</v>
      </c>
      <c r="S173" s="210">
        <v>0</v>
      </c>
      <c r="T173" s="211">
        <f t="shared" si="23"/>
        <v>0</v>
      </c>
      <c r="U173" s="34"/>
      <c r="V173" s="34"/>
      <c r="W173" s="34"/>
      <c r="X173" s="34"/>
      <c r="Y173" s="34"/>
      <c r="Z173" s="34"/>
      <c r="AA173" s="34"/>
      <c r="AB173" s="34"/>
      <c r="AC173" s="34"/>
      <c r="AD173" s="34"/>
      <c r="AE173" s="34"/>
      <c r="AR173" s="212" t="s">
        <v>496</v>
      </c>
      <c r="AT173" s="212" t="s">
        <v>209</v>
      </c>
      <c r="AU173" s="212" t="s">
        <v>87</v>
      </c>
      <c r="AY173" s="17" t="s">
        <v>207</v>
      </c>
      <c r="BE173" s="213">
        <f t="shared" si="24"/>
        <v>0</v>
      </c>
      <c r="BF173" s="213">
        <f t="shared" si="25"/>
        <v>0</v>
      </c>
      <c r="BG173" s="213">
        <f t="shared" si="26"/>
        <v>0</v>
      </c>
      <c r="BH173" s="213">
        <f t="shared" si="27"/>
        <v>0</v>
      </c>
      <c r="BI173" s="213">
        <f t="shared" si="28"/>
        <v>0</v>
      </c>
      <c r="BJ173" s="17" t="s">
        <v>87</v>
      </c>
      <c r="BK173" s="213">
        <f t="shared" si="29"/>
        <v>0</v>
      </c>
      <c r="BL173" s="17" t="s">
        <v>496</v>
      </c>
      <c r="BM173" s="212" t="s">
        <v>1276</v>
      </c>
    </row>
    <row r="174" spans="1:65" s="2" customFormat="1" ht="16.5" customHeight="1">
      <c r="A174" s="34"/>
      <c r="B174" s="35"/>
      <c r="C174" s="200" t="s">
        <v>403</v>
      </c>
      <c r="D174" s="200" t="s">
        <v>209</v>
      </c>
      <c r="E174" s="201" t="s">
        <v>2597</v>
      </c>
      <c r="F174" s="202" t="s">
        <v>2598</v>
      </c>
      <c r="G174" s="203" t="s">
        <v>325</v>
      </c>
      <c r="H174" s="204">
        <v>780</v>
      </c>
      <c r="I174" s="205"/>
      <c r="J174" s="206">
        <f t="shared" si="20"/>
        <v>0</v>
      </c>
      <c r="K174" s="207"/>
      <c r="L174" s="39"/>
      <c r="M174" s="208" t="s">
        <v>1</v>
      </c>
      <c r="N174" s="209" t="s">
        <v>40</v>
      </c>
      <c r="O174" s="75"/>
      <c r="P174" s="210">
        <f t="shared" si="21"/>
        <v>0</v>
      </c>
      <c r="Q174" s="210">
        <v>0</v>
      </c>
      <c r="R174" s="210">
        <f t="shared" si="22"/>
        <v>0</v>
      </c>
      <c r="S174" s="210">
        <v>0</v>
      </c>
      <c r="T174" s="211">
        <f t="shared" si="23"/>
        <v>0</v>
      </c>
      <c r="U174" s="34"/>
      <c r="V174" s="34"/>
      <c r="W174" s="34"/>
      <c r="X174" s="34"/>
      <c r="Y174" s="34"/>
      <c r="Z174" s="34"/>
      <c r="AA174" s="34"/>
      <c r="AB174" s="34"/>
      <c r="AC174" s="34"/>
      <c r="AD174" s="34"/>
      <c r="AE174" s="34"/>
      <c r="AR174" s="212" t="s">
        <v>496</v>
      </c>
      <c r="AT174" s="212" t="s">
        <v>209</v>
      </c>
      <c r="AU174" s="212" t="s">
        <v>87</v>
      </c>
      <c r="AY174" s="17" t="s">
        <v>207</v>
      </c>
      <c r="BE174" s="213">
        <f t="shared" si="24"/>
        <v>0</v>
      </c>
      <c r="BF174" s="213">
        <f t="shared" si="25"/>
        <v>0</v>
      </c>
      <c r="BG174" s="213">
        <f t="shared" si="26"/>
        <v>0</v>
      </c>
      <c r="BH174" s="213">
        <f t="shared" si="27"/>
        <v>0</v>
      </c>
      <c r="BI174" s="213">
        <f t="shared" si="28"/>
        <v>0</v>
      </c>
      <c r="BJ174" s="17" t="s">
        <v>87</v>
      </c>
      <c r="BK174" s="213">
        <f t="shared" si="29"/>
        <v>0</v>
      </c>
      <c r="BL174" s="17" t="s">
        <v>496</v>
      </c>
      <c r="BM174" s="212" t="s">
        <v>1279</v>
      </c>
    </row>
    <row r="175" spans="1:65" s="2" customFormat="1" ht="24.15" customHeight="1">
      <c r="A175" s="34"/>
      <c r="B175" s="35"/>
      <c r="C175" s="200" t="s">
        <v>456</v>
      </c>
      <c r="D175" s="200" t="s">
        <v>209</v>
      </c>
      <c r="E175" s="201" t="s">
        <v>2593</v>
      </c>
      <c r="F175" s="202" t="s">
        <v>2594</v>
      </c>
      <c r="G175" s="203" t="s">
        <v>325</v>
      </c>
      <c r="H175" s="204">
        <v>780</v>
      </c>
      <c r="I175" s="205"/>
      <c r="J175" s="206">
        <f t="shared" si="20"/>
        <v>0</v>
      </c>
      <c r="K175" s="207"/>
      <c r="L175" s="39"/>
      <c r="M175" s="208" t="s">
        <v>1</v>
      </c>
      <c r="N175" s="209" t="s">
        <v>40</v>
      </c>
      <c r="O175" s="75"/>
      <c r="P175" s="210">
        <f t="shared" si="21"/>
        <v>0</v>
      </c>
      <c r="Q175" s="210">
        <v>0</v>
      </c>
      <c r="R175" s="210">
        <f t="shared" si="22"/>
        <v>0</v>
      </c>
      <c r="S175" s="210">
        <v>0</v>
      </c>
      <c r="T175" s="211">
        <f t="shared" si="23"/>
        <v>0</v>
      </c>
      <c r="U175" s="34"/>
      <c r="V175" s="34"/>
      <c r="W175" s="34"/>
      <c r="X175" s="34"/>
      <c r="Y175" s="34"/>
      <c r="Z175" s="34"/>
      <c r="AA175" s="34"/>
      <c r="AB175" s="34"/>
      <c r="AC175" s="34"/>
      <c r="AD175" s="34"/>
      <c r="AE175" s="34"/>
      <c r="AR175" s="212" t="s">
        <v>496</v>
      </c>
      <c r="AT175" s="212" t="s">
        <v>209</v>
      </c>
      <c r="AU175" s="212" t="s">
        <v>87</v>
      </c>
      <c r="AY175" s="17" t="s">
        <v>207</v>
      </c>
      <c r="BE175" s="213">
        <f t="shared" si="24"/>
        <v>0</v>
      </c>
      <c r="BF175" s="213">
        <f t="shared" si="25"/>
        <v>0</v>
      </c>
      <c r="BG175" s="213">
        <f t="shared" si="26"/>
        <v>0</v>
      </c>
      <c r="BH175" s="213">
        <f t="shared" si="27"/>
        <v>0</v>
      </c>
      <c r="BI175" s="213">
        <f t="shared" si="28"/>
        <v>0</v>
      </c>
      <c r="BJ175" s="17" t="s">
        <v>87</v>
      </c>
      <c r="BK175" s="213">
        <f t="shared" si="29"/>
        <v>0</v>
      </c>
      <c r="BL175" s="17" t="s">
        <v>496</v>
      </c>
      <c r="BM175" s="212" t="s">
        <v>1282</v>
      </c>
    </row>
    <row r="176" spans="1:65" s="2" customFormat="1" ht="76.349999999999994" customHeight="1">
      <c r="A176" s="34"/>
      <c r="B176" s="35"/>
      <c r="C176" s="237" t="s">
        <v>406</v>
      </c>
      <c r="D176" s="237" t="s">
        <v>271</v>
      </c>
      <c r="E176" s="238" t="s">
        <v>2595</v>
      </c>
      <c r="F176" s="239" t="s">
        <v>2721</v>
      </c>
      <c r="G176" s="240" t="s">
        <v>325</v>
      </c>
      <c r="H176" s="241">
        <v>780</v>
      </c>
      <c r="I176" s="242"/>
      <c r="J176" s="243">
        <f t="shared" si="20"/>
        <v>0</v>
      </c>
      <c r="K176" s="244"/>
      <c r="L176" s="245"/>
      <c r="M176" s="246" t="s">
        <v>1</v>
      </c>
      <c r="N176" s="247" t="s">
        <v>40</v>
      </c>
      <c r="O176" s="75"/>
      <c r="P176" s="210">
        <f t="shared" si="21"/>
        <v>0</v>
      </c>
      <c r="Q176" s="210">
        <v>0</v>
      </c>
      <c r="R176" s="210">
        <f t="shared" si="22"/>
        <v>0</v>
      </c>
      <c r="S176" s="210">
        <v>0</v>
      </c>
      <c r="T176" s="211">
        <f t="shared" si="23"/>
        <v>0</v>
      </c>
      <c r="U176" s="34"/>
      <c r="V176" s="34"/>
      <c r="W176" s="34"/>
      <c r="X176" s="34"/>
      <c r="Y176" s="34"/>
      <c r="Z176" s="34"/>
      <c r="AA176" s="34"/>
      <c r="AB176" s="34"/>
      <c r="AC176" s="34"/>
      <c r="AD176" s="34"/>
      <c r="AE176" s="34"/>
      <c r="AR176" s="212" t="s">
        <v>1920</v>
      </c>
      <c r="AT176" s="212" t="s">
        <v>271</v>
      </c>
      <c r="AU176" s="212" t="s">
        <v>87</v>
      </c>
      <c r="AY176" s="17" t="s">
        <v>207</v>
      </c>
      <c r="BE176" s="213">
        <f t="shared" si="24"/>
        <v>0</v>
      </c>
      <c r="BF176" s="213">
        <f t="shared" si="25"/>
        <v>0</v>
      </c>
      <c r="BG176" s="213">
        <f t="shared" si="26"/>
        <v>0</v>
      </c>
      <c r="BH176" s="213">
        <f t="shared" si="27"/>
        <v>0</v>
      </c>
      <c r="BI176" s="213">
        <f t="shared" si="28"/>
        <v>0</v>
      </c>
      <c r="BJ176" s="17" t="s">
        <v>87</v>
      </c>
      <c r="BK176" s="213">
        <f t="shared" si="29"/>
        <v>0</v>
      </c>
      <c r="BL176" s="17" t="s">
        <v>496</v>
      </c>
      <c r="BM176" s="212" t="s">
        <v>1285</v>
      </c>
    </row>
    <row r="177" spans="1:65" s="2" customFormat="1" ht="33" customHeight="1">
      <c r="A177" s="34"/>
      <c r="B177" s="35"/>
      <c r="C177" s="200" t="s">
        <v>461</v>
      </c>
      <c r="D177" s="200" t="s">
        <v>209</v>
      </c>
      <c r="E177" s="201" t="s">
        <v>2722</v>
      </c>
      <c r="F177" s="202" t="s">
        <v>2723</v>
      </c>
      <c r="G177" s="203" t="s">
        <v>268</v>
      </c>
      <c r="H177" s="204">
        <v>2</v>
      </c>
      <c r="I177" s="205"/>
      <c r="J177" s="206">
        <f t="shared" si="20"/>
        <v>0</v>
      </c>
      <c r="K177" s="207"/>
      <c r="L177" s="39"/>
      <c r="M177" s="208" t="s">
        <v>1</v>
      </c>
      <c r="N177" s="209" t="s">
        <v>40</v>
      </c>
      <c r="O177" s="75"/>
      <c r="P177" s="210">
        <f t="shared" si="21"/>
        <v>0</v>
      </c>
      <c r="Q177" s="210">
        <v>0</v>
      </c>
      <c r="R177" s="210">
        <f t="shared" si="22"/>
        <v>0</v>
      </c>
      <c r="S177" s="210">
        <v>0</v>
      </c>
      <c r="T177" s="211">
        <f t="shared" si="23"/>
        <v>0</v>
      </c>
      <c r="U177" s="34"/>
      <c r="V177" s="34"/>
      <c r="W177" s="34"/>
      <c r="X177" s="34"/>
      <c r="Y177" s="34"/>
      <c r="Z177" s="34"/>
      <c r="AA177" s="34"/>
      <c r="AB177" s="34"/>
      <c r="AC177" s="34"/>
      <c r="AD177" s="34"/>
      <c r="AE177" s="34"/>
      <c r="AR177" s="212" t="s">
        <v>496</v>
      </c>
      <c r="AT177" s="212" t="s">
        <v>209</v>
      </c>
      <c r="AU177" s="212" t="s">
        <v>87</v>
      </c>
      <c r="AY177" s="17" t="s">
        <v>207</v>
      </c>
      <c r="BE177" s="213">
        <f t="shared" si="24"/>
        <v>0</v>
      </c>
      <c r="BF177" s="213">
        <f t="shared" si="25"/>
        <v>0</v>
      </c>
      <c r="BG177" s="213">
        <f t="shared" si="26"/>
        <v>0</v>
      </c>
      <c r="BH177" s="213">
        <f t="shared" si="27"/>
        <v>0</v>
      </c>
      <c r="BI177" s="213">
        <f t="shared" si="28"/>
        <v>0</v>
      </c>
      <c r="BJ177" s="17" t="s">
        <v>87</v>
      </c>
      <c r="BK177" s="213">
        <f t="shared" si="29"/>
        <v>0</v>
      </c>
      <c r="BL177" s="17" t="s">
        <v>496</v>
      </c>
      <c r="BM177" s="212" t="s">
        <v>1181</v>
      </c>
    </row>
    <row r="178" spans="1:65" s="2" customFormat="1" ht="24.15" customHeight="1">
      <c r="A178" s="34"/>
      <c r="B178" s="35"/>
      <c r="C178" s="200" t="s">
        <v>409</v>
      </c>
      <c r="D178" s="200" t="s">
        <v>209</v>
      </c>
      <c r="E178" s="201" t="s">
        <v>2599</v>
      </c>
      <c r="F178" s="202" t="s">
        <v>2600</v>
      </c>
      <c r="G178" s="203" t="s">
        <v>325</v>
      </c>
      <c r="H178" s="204">
        <v>690</v>
      </c>
      <c r="I178" s="205"/>
      <c r="J178" s="206">
        <f t="shared" si="20"/>
        <v>0</v>
      </c>
      <c r="K178" s="207"/>
      <c r="L178" s="39"/>
      <c r="M178" s="208" t="s">
        <v>1</v>
      </c>
      <c r="N178" s="209" t="s">
        <v>40</v>
      </c>
      <c r="O178" s="75"/>
      <c r="P178" s="210">
        <f t="shared" si="21"/>
        <v>0</v>
      </c>
      <c r="Q178" s="210">
        <v>0</v>
      </c>
      <c r="R178" s="210">
        <f t="shared" si="22"/>
        <v>0</v>
      </c>
      <c r="S178" s="210">
        <v>0</v>
      </c>
      <c r="T178" s="211">
        <f t="shared" si="23"/>
        <v>0</v>
      </c>
      <c r="U178" s="34"/>
      <c r="V178" s="34"/>
      <c r="W178" s="34"/>
      <c r="X178" s="34"/>
      <c r="Y178" s="34"/>
      <c r="Z178" s="34"/>
      <c r="AA178" s="34"/>
      <c r="AB178" s="34"/>
      <c r="AC178" s="34"/>
      <c r="AD178" s="34"/>
      <c r="AE178" s="34"/>
      <c r="AR178" s="212" t="s">
        <v>496</v>
      </c>
      <c r="AT178" s="212" t="s">
        <v>209</v>
      </c>
      <c r="AU178" s="212" t="s">
        <v>87</v>
      </c>
      <c r="AY178" s="17" t="s">
        <v>207</v>
      </c>
      <c r="BE178" s="213">
        <f t="shared" si="24"/>
        <v>0</v>
      </c>
      <c r="BF178" s="213">
        <f t="shared" si="25"/>
        <v>0</v>
      </c>
      <c r="BG178" s="213">
        <f t="shared" si="26"/>
        <v>0</v>
      </c>
      <c r="BH178" s="213">
        <f t="shared" si="27"/>
        <v>0</v>
      </c>
      <c r="BI178" s="213">
        <f t="shared" si="28"/>
        <v>0</v>
      </c>
      <c r="BJ178" s="17" t="s">
        <v>87</v>
      </c>
      <c r="BK178" s="213">
        <f t="shared" si="29"/>
        <v>0</v>
      </c>
      <c r="BL178" s="17" t="s">
        <v>496</v>
      </c>
      <c r="BM178" s="212" t="s">
        <v>1290</v>
      </c>
    </row>
    <row r="179" spans="1:65" s="2" customFormat="1" ht="76.349999999999994" customHeight="1">
      <c r="A179" s="34"/>
      <c r="B179" s="35"/>
      <c r="C179" s="237" t="s">
        <v>466</v>
      </c>
      <c r="D179" s="237" t="s">
        <v>271</v>
      </c>
      <c r="E179" s="238" t="s">
        <v>2601</v>
      </c>
      <c r="F179" s="239" t="s">
        <v>2602</v>
      </c>
      <c r="G179" s="240" t="s">
        <v>325</v>
      </c>
      <c r="H179" s="241">
        <v>690</v>
      </c>
      <c r="I179" s="242"/>
      <c r="J179" s="243">
        <f t="shared" si="20"/>
        <v>0</v>
      </c>
      <c r="K179" s="244"/>
      <c r="L179" s="245"/>
      <c r="M179" s="246" t="s">
        <v>1</v>
      </c>
      <c r="N179" s="247" t="s">
        <v>40</v>
      </c>
      <c r="O179" s="75"/>
      <c r="P179" s="210">
        <f t="shared" si="21"/>
        <v>0</v>
      </c>
      <c r="Q179" s="210">
        <v>0</v>
      </c>
      <c r="R179" s="210">
        <f t="shared" si="22"/>
        <v>0</v>
      </c>
      <c r="S179" s="210">
        <v>0</v>
      </c>
      <c r="T179" s="211">
        <f t="shared" si="23"/>
        <v>0</v>
      </c>
      <c r="U179" s="34"/>
      <c r="V179" s="34"/>
      <c r="W179" s="34"/>
      <c r="X179" s="34"/>
      <c r="Y179" s="34"/>
      <c r="Z179" s="34"/>
      <c r="AA179" s="34"/>
      <c r="AB179" s="34"/>
      <c r="AC179" s="34"/>
      <c r="AD179" s="34"/>
      <c r="AE179" s="34"/>
      <c r="AR179" s="212" t="s">
        <v>1920</v>
      </c>
      <c r="AT179" s="212" t="s">
        <v>271</v>
      </c>
      <c r="AU179" s="212" t="s">
        <v>87</v>
      </c>
      <c r="AY179" s="17" t="s">
        <v>207</v>
      </c>
      <c r="BE179" s="213">
        <f t="shared" si="24"/>
        <v>0</v>
      </c>
      <c r="BF179" s="213">
        <f t="shared" si="25"/>
        <v>0</v>
      </c>
      <c r="BG179" s="213">
        <f t="shared" si="26"/>
        <v>0</v>
      </c>
      <c r="BH179" s="213">
        <f t="shared" si="27"/>
        <v>0</v>
      </c>
      <c r="BI179" s="213">
        <f t="shared" si="28"/>
        <v>0</v>
      </c>
      <c r="BJ179" s="17" t="s">
        <v>87</v>
      </c>
      <c r="BK179" s="213">
        <f t="shared" si="29"/>
        <v>0</v>
      </c>
      <c r="BL179" s="17" t="s">
        <v>496</v>
      </c>
      <c r="BM179" s="212" t="s">
        <v>1293</v>
      </c>
    </row>
    <row r="180" spans="1:65" s="2" customFormat="1" ht="16.5" customHeight="1">
      <c r="A180" s="34"/>
      <c r="B180" s="35"/>
      <c r="C180" s="200" t="s">
        <v>412</v>
      </c>
      <c r="D180" s="200" t="s">
        <v>209</v>
      </c>
      <c r="E180" s="201" t="s">
        <v>2603</v>
      </c>
      <c r="F180" s="202" t="s">
        <v>2604</v>
      </c>
      <c r="G180" s="203" t="s">
        <v>325</v>
      </c>
      <c r="H180" s="204">
        <v>90</v>
      </c>
      <c r="I180" s="205"/>
      <c r="J180" s="206">
        <f t="shared" si="20"/>
        <v>0</v>
      </c>
      <c r="K180" s="207"/>
      <c r="L180" s="39"/>
      <c r="M180" s="208" t="s">
        <v>1</v>
      </c>
      <c r="N180" s="209" t="s">
        <v>40</v>
      </c>
      <c r="O180" s="75"/>
      <c r="P180" s="210">
        <f t="shared" si="21"/>
        <v>0</v>
      </c>
      <c r="Q180" s="210">
        <v>0</v>
      </c>
      <c r="R180" s="210">
        <f t="shared" si="22"/>
        <v>0</v>
      </c>
      <c r="S180" s="210">
        <v>0</v>
      </c>
      <c r="T180" s="211">
        <f t="shared" si="23"/>
        <v>0</v>
      </c>
      <c r="U180" s="34"/>
      <c r="V180" s="34"/>
      <c r="W180" s="34"/>
      <c r="X180" s="34"/>
      <c r="Y180" s="34"/>
      <c r="Z180" s="34"/>
      <c r="AA180" s="34"/>
      <c r="AB180" s="34"/>
      <c r="AC180" s="34"/>
      <c r="AD180" s="34"/>
      <c r="AE180" s="34"/>
      <c r="AR180" s="212" t="s">
        <v>496</v>
      </c>
      <c r="AT180" s="212" t="s">
        <v>209</v>
      </c>
      <c r="AU180" s="212" t="s">
        <v>87</v>
      </c>
      <c r="AY180" s="17" t="s">
        <v>207</v>
      </c>
      <c r="BE180" s="213">
        <f t="shared" si="24"/>
        <v>0</v>
      </c>
      <c r="BF180" s="213">
        <f t="shared" si="25"/>
        <v>0</v>
      </c>
      <c r="BG180" s="213">
        <f t="shared" si="26"/>
        <v>0</v>
      </c>
      <c r="BH180" s="213">
        <f t="shared" si="27"/>
        <v>0</v>
      </c>
      <c r="BI180" s="213">
        <f t="shared" si="28"/>
        <v>0</v>
      </c>
      <c r="BJ180" s="17" t="s">
        <v>87</v>
      </c>
      <c r="BK180" s="213">
        <f t="shared" si="29"/>
        <v>0</v>
      </c>
      <c r="BL180" s="17" t="s">
        <v>496</v>
      </c>
      <c r="BM180" s="212" t="s">
        <v>1296</v>
      </c>
    </row>
    <row r="181" spans="1:65" s="2" customFormat="1" ht="49.05" customHeight="1">
      <c r="A181" s="34"/>
      <c r="B181" s="35"/>
      <c r="C181" s="237" t="s">
        <v>468</v>
      </c>
      <c r="D181" s="237" t="s">
        <v>271</v>
      </c>
      <c r="E181" s="238" t="s">
        <v>2605</v>
      </c>
      <c r="F181" s="239" t="s">
        <v>2724</v>
      </c>
      <c r="G181" s="240" t="s">
        <v>325</v>
      </c>
      <c r="H181" s="241">
        <v>90</v>
      </c>
      <c r="I181" s="242"/>
      <c r="J181" s="243">
        <f t="shared" si="20"/>
        <v>0</v>
      </c>
      <c r="K181" s="244"/>
      <c r="L181" s="245"/>
      <c r="M181" s="246" t="s">
        <v>1</v>
      </c>
      <c r="N181" s="247" t="s">
        <v>40</v>
      </c>
      <c r="O181" s="75"/>
      <c r="P181" s="210">
        <f t="shared" si="21"/>
        <v>0</v>
      </c>
      <c r="Q181" s="210">
        <v>0</v>
      </c>
      <c r="R181" s="210">
        <f t="shared" si="22"/>
        <v>0</v>
      </c>
      <c r="S181" s="210">
        <v>0</v>
      </c>
      <c r="T181" s="211">
        <f t="shared" si="23"/>
        <v>0</v>
      </c>
      <c r="U181" s="34"/>
      <c r="V181" s="34"/>
      <c r="W181" s="34"/>
      <c r="X181" s="34"/>
      <c r="Y181" s="34"/>
      <c r="Z181" s="34"/>
      <c r="AA181" s="34"/>
      <c r="AB181" s="34"/>
      <c r="AC181" s="34"/>
      <c r="AD181" s="34"/>
      <c r="AE181" s="34"/>
      <c r="AR181" s="212" t="s">
        <v>1920</v>
      </c>
      <c r="AT181" s="212" t="s">
        <v>271</v>
      </c>
      <c r="AU181" s="212" t="s">
        <v>87</v>
      </c>
      <c r="AY181" s="17" t="s">
        <v>207</v>
      </c>
      <c r="BE181" s="213">
        <f t="shared" si="24"/>
        <v>0</v>
      </c>
      <c r="BF181" s="213">
        <f t="shared" si="25"/>
        <v>0</v>
      </c>
      <c r="BG181" s="213">
        <f t="shared" si="26"/>
        <v>0</v>
      </c>
      <c r="BH181" s="213">
        <f t="shared" si="27"/>
        <v>0</v>
      </c>
      <c r="BI181" s="213">
        <f t="shared" si="28"/>
        <v>0</v>
      </c>
      <c r="BJ181" s="17" t="s">
        <v>87</v>
      </c>
      <c r="BK181" s="213">
        <f t="shared" si="29"/>
        <v>0</v>
      </c>
      <c r="BL181" s="17" t="s">
        <v>496</v>
      </c>
      <c r="BM181" s="212" t="s">
        <v>1299</v>
      </c>
    </row>
    <row r="182" spans="1:65" s="2" customFormat="1" ht="16.5" customHeight="1">
      <c r="A182" s="34"/>
      <c r="B182" s="35"/>
      <c r="C182" s="200" t="s">
        <v>415</v>
      </c>
      <c r="D182" s="200" t="s">
        <v>209</v>
      </c>
      <c r="E182" s="201" t="s">
        <v>2725</v>
      </c>
      <c r="F182" s="202" t="s">
        <v>2726</v>
      </c>
      <c r="G182" s="203" t="s">
        <v>268</v>
      </c>
      <c r="H182" s="204">
        <v>6</v>
      </c>
      <c r="I182" s="205"/>
      <c r="J182" s="206">
        <f t="shared" si="20"/>
        <v>0</v>
      </c>
      <c r="K182" s="207"/>
      <c r="L182" s="39"/>
      <c r="M182" s="208" t="s">
        <v>1</v>
      </c>
      <c r="N182" s="209" t="s">
        <v>40</v>
      </c>
      <c r="O182" s="75"/>
      <c r="P182" s="210">
        <f t="shared" si="21"/>
        <v>0</v>
      </c>
      <c r="Q182" s="210">
        <v>0</v>
      </c>
      <c r="R182" s="210">
        <f t="shared" si="22"/>
        <v>0</v>
      </c>
      <c r="S182" s="210">
        <v>0</v>
      </c>
      <c r="T182" s="211">
        <f t="shared" si="23"/>
        <v>0</v>
      </c>
      <c r="U182" s="34"/>
      <c r="V182" s="34"/>
      <c r="W182" s="34"/>
      <c r="X182" s="34"/>
      <c r="Y182" s="34"/>
      <c r="Z182" s="34"/>
      <c r="AA182" s="34"/>
      <c r="AB182" s="34"/>
      <c r="AC182" s="34"/>
      <c r="AD182" s="34"/>
      <c r="AE182" s="34"/>
      <c r="AR182" s="212" t="s">
        <v>496</v>
      </c>
      <c r="AT182" s="212" t="s">
        <v>209</v>
      </c>
      <c r="AU182" s="212" t="s">
        <v>87</v>
      </c>
      <c r="AY182" s="17" t="s">
        <v>207</v>
      </c>
      <c r="BE182" s="213">
        <f t="shared" si="24"/>
        <v>0</v>
      </c>
      <c r="BF182" s="213">
        <f t="shared" si="25"/>
        <v>0</v>
      </c>
      <c r="BG182" s="213">
        <f t="shared" si="26"/>
        <v>0</v>
      </c>
      <c r="BH182" s="213">
        <f t="shared" si="27"/>
        <v>0</v>
      </c>
      <c r="BI182" s="213">
        <f t="shared" si="28"/>
        <v>0</v>
      </c>
      <c r="BJ182" s="17" t="s">
        <v>87</v>
      </c>
      <c r="BK182" s="213">
        <f t="shared" si="29"/>
        <v>0</v>
      </c>
      <c r="BL182" s="17" t="s">
        <v>496</v>
      </c>
      <c r="BM182" s="212" t="s">
        <v>1302</v>
      </c>
    </row>
    <row r="183" spans="1:65" s="2" customFormat="1" ht="24.15" customHeight="1">
      <c r="A183" s="34"/>
      <c r="B183" s="35"/>
      <c r="C183" s="237" t="s">
        <v>474</v>
      </c>
      <c r="D183" s="237" t="s">
        <v>271</v>
      </c>
      <c r="E183" s="238" t="s">
        <v>2727</v>
      </c>
      <c r="F183" s="239" t="s">
        <v>2728</v>
      </c>
      <c r="G183" s="240" t="s">
        <v>268</v>
      </c>
      <c r="H183" s="241">
        <v>6</v>
      </c>
      <c r="I183" s="242"/>
      <c r="J183" s="243">
        <f t="shared" si="20"/>
        <v>0</v>
      </c>
      <c r="K183" s="244"/>
      <c r="L183" s="245"/>
      <c r="M183" s="246" t="s">
        <v>1</v>
      </c>
      <c r="N183" s="247" t="s">
        <v>40</v>
      </c>
      <c r="O183" s="75"/>
      <c r="P183" s="210">
        <f t="shared" si="21"/>
        <v>0</v>
      </c>
      <c r="Q183" s="210">
        <v>0</v>
      </c>
      <c r="R183" s="210">
        <f t="shared" si="22"/>
        <v>0</v>
      </c>
      <c r="S183" s="210">
        <v>0</v>
      </c>
      <c r="T183" s="211">
        <f t="shared" si="23"/>
        <v>0</v>
      </c>
      <c r="U183" s="34"/>
      <c r="V183" s="34"/>
      <c r="W183" s="34"/>
      <c r="X183" s="34"/>
      <c r="Y183" s="34"/>
      <c r="Z183" s="34"/>
      <c r="AA183" s="34"/>
      <c r="AB183" s="34"/>
      <c r="AC183" s="34"/>
      <c r="AD183" s="34"/>
      <c r="AE183" s="34"/>
      <c r="AR183" s="212" t="s">
        <v>1920</v>
      </c>
      <c r="AT183" s="212" t="s">
        <v>271</v>
      </c>
      <c r="AU183" s="212" t="s">
        <v>87</v>
      </c>
      <c r="AY183" s="17" t="s">
        <v>207</v>
      </c>
      <c r="BE183" s="213">
        <f t="shared" si="24"/>
        <v>0</v>
      </c>
      <c r="BF183" s="213">
        <f t="shared" si="25"/>
        <v>0</v>
      </c>
      <c r="BG183" s="213">
        <f t="shared" si="26"/>
        <v>0</v>
      </c>
      <c r="BH183" s="213">
        <f t="shared" si="27"/>
        <v>0</v>
      </c>
      <c r="BI183" s="213">
        <f t="shared" si="28"/>
        <v>0</v>
      </c>
      <c r="BJ183" s="17" t="s">
        <v>87</v>
      </c>
      <c r="BK183" s="213">
        <f t="shared" si="29"/>
        <v>0</v>
      </c>
      <c r="BL183" s="17" t="s">
        <v>496</v>
      </c>
      <c r="BM183" s="212" t="s">
        <v>1305</v>
      </c>
    </row>
    <row r="184" spans="1:65" s="2" customFormat="1" ht="24.15" customHeight="1">
      <c r="A184" s="34"/>
      <c r="B184" s="35"/>
      <c r="C184" s="200" t="s">
        <v>475</v>
      </c>
      <c r="D184" s="200" t="s">
        <v>209</v>
      </c>
      <c r="E184" s="201" t="s">
        <v>2729</v>
      </c>
      <c r="F184" s="202" t="s">
        <v>2730</v>
      </c>
      <c r="G184" s="203" t="s">
        <v>268</v>
      </c>
      <c r="H184" s="204">
        <v>2</v>
      </c>
      <c r="I184" s="205"/>
      <c r="J184" s="206">
        <f t="shared" si="20"/>
        <v>0</v>
      </c>
      <c r="K184" s="207"/>
      <c r="L184" s="39"/>
      <c r="M184" s="208" t="s">
        <v>1</v>
      </c>
      <c r="N184" s="209" t="s">
        <v>40</v>
      </c>
      <c r="O184" s="75"/>
      <c r="P184" s="210">
        <f t="shared" si="21"/>
        <v>0</v>
      </c>
      <c r="Q184" s="210">
        <v>0</v>
      </c>
      <c r="R184" s="210">
        <f t="shared" si="22"/>
        <v>0</v>
      </c>
      <c r="S184" s="210">
        <v>0</v>
      </c>
      <c r="T184" s="211">
        <f t="shared" si="23"/>
        <v>0</v>
      </c>
      <c r="U184" s="34"/>
      <c r="V184" s="34"/>
      <c r="W184" s="34"/>
      <c r="X184" s="34"/>
      <c r="Y184" s="34"/>
      <c r="Z184" s="34"/>
      <c r="AA184" s="34"/>
      <c r="AB184" s="34"/>
      <c r="AC184" s="34"/>
      <c r="AD184" s="34"/>
      <c r="AE184" s="34"/>
      <c r="AR184" s="212" t="s">
        <v>496</v>
      </c>
      <c r="AT184" s="212" t="s">
        <v>209</v>
      </c>
      <c r="AU184" s="212" t="s">
        <v>87</v>
      </c>
      <c r="AY184" s="17" t="s">
        <v>207</v>
      </c>
      <c r="BE184" s="213">
        <f t="shared" si="24"/>
        <v>0</v>
      </c>
      <c r="BF184" s="213">
        <f t="shared" si="25"/>
        <v>0</v>
      </c>
      <c r="BG184" s="213">
        <f t="shared" si="26"/>
        <v>0</v>
      </c>
      <c r="BH184" s="213">
        <f t="shared" si="27"/>
        <v>0</v>
      </c>
      <c r="BI184" s="213">
        <f t="shared" si="28"/>
        <v>0</v>
      </c>
      <c r="BJ184" s="17" t="s">
        <v>87</v>
      </c>
      <c r="BK184" s="213">
        <f t="shared" si="29"/>
        <v>0</v>
      </c>
      <c r="BL184" s="17" t="s">
        <v>496</v>
      </c>
      <c r="BM184" s="212" t="s">
        <v>1308</v>
      </c>
    </row>
    <row r="185" spans="1:65" s="2" customFormat="1" ht="76.349999999999994" customHeight="1">
      <c r="A185" s="34"/>
      <c r="B185" s="35"/>
      <c r="C185" s="237" t="s">
        <v>476</v>
      </c>
      <c r="D185" s="237" t="s">
        <v>271</v>
      </c>
      <c r="E185" s="238" t="s">
        <v>2731</v>
      </c>
      <c r="F185" s="239" t="s">
        <v>2732</v>
      </c>
      <c r="G185" s="240" t="s">
        <v>268</v>
      </c>
      <c r="H185" s="241">
        <v>2</v>
      </c>
      <c r="I185" s="242"/>
      <c r="J185" s="243">
        <f t="shared" si="20"/>
        <v>0</v>
      </c>
      <c r="K185" s="244"/>
      <c r="L185" s="245"/>
      <c r="M185" s="246" t="s">
        <v>1</v>
      </c>
      <c r="N185" s="247" t="s">
        <v>40</v>
      </c>
      <c r="O185" s="75"/>
      <c r="P185" s="210">
        <f t="shared" si="21"/>
        <v>0</v>
      </c>
      <c r="Q185" s="210">
        <v>0</v>
      </c>
      <c r="R185" s="210">
        <f t="shared" si="22"/>
        <v>0</v>
      </c>
      <c r="S185" s="210">
        <v>0</v>
      </c>
      <c r="T185" s="211">
        <f t="shared" si="23"/>
        <v>0</v>
      </c>
      <c r="U185" s="34"/>
      <c r="V185" s="34"/>
      <c r="W185" s="34"/>
      <c r="X185" s="34"/>
      <c r="Y185" s="34"/>
      <c r="Z185" s="34"/>
      <c r="AA185" s="34"/>
      <c r="AB185" s="34"/>
      <c r="AC185" s="34"/>
      <c r="AD185" s="34"/>
      <c r="AE185" s="34"/>
      <c r="AR185" s="212" t="s">
        <v>1920</v>
      </c>
      <c r="AT185" s="212" t="s">
        <v>271</v>
      </c>
      <c r="AU185" s="212" t="s">
        <v>87</v>
      </c>
      <c r="AY185" s="17" t="s">
        <v>207</v>
      </c>
      <c r="BE185" s="213">
        <f t="shared" si="24"/>
        <v>0</v>
      </c>
      <c r="BF185" s="213">
        <f t="shared" si="25"/>
        <v>0</v>
      </c>
      <c r="BG185" s="213">
        <f t="shared" si="26"/>
        <v>0</v>
      </c>
      <c r="BH185" s="213">
        <f t="shared" si="27"/>
        <v>0</v>
      </c>
      <c r="BI185" s="213">
        <f t="shared" si="28"/>
        <v>0</v>
      </c>
      <c r="BJ185" s="17" t="s">
        <v>87</v>
      </c>
      <c r="BK185" s="213">
        <f t="shared" si="29"/>
        <v>0</v>
      </c>
      <c r="BL185" s="17" t="s">
        <v>496</v>
      </c>
      <c r="BM185" s="212" t="s">
        <v>1311</v>
      </c>
    </row>
    <row r="186" spans="1:65" s="2" customFormat="1" ht="24.15" customHeight="1">
      <c r="A186" s="34"/>
      <c r="B186" s="35"/>
      <c r="C186" s="200" t="s">
        <v>477</v>
      </c>
      <c r="D186" s="200" t="s">
        <v>209</v>
      </c>
      <c r="E186" s="201" t="s">
        <v>2733</v>
      </c>
      <c r="F186" s="202" t="s">
        <v>2734</v>
      </c>
      <c r="G186" s="203" t="s">
        <v>268</v>
      </c>
      <c r="H186" s="204">
        <v>2</v>
      </c>
      <c r="I186" s="205"/>
      <c r="J186" s="206">
        <f t="shared" si="20"/>
        <v>0</v>
      </c>
      <c r="K186" s="207"/>
      <c r="L186" s="39"/>
      <c r="M186" s="208" t="s">
        <v>1</v>
      </c>
      <c r="N186" s="209" t="s">
        <v>40</v>
      </c>
      <c r="O186" s="75"/>
      <c r="P186" s="210">
        <f t="shared" si="21"/>
        <v>0</v>
      </c>
      <c r="Q186" s="210">
        <v>0</v>
      </c>
      <c r="R186" s="210">
        <f t="shared" si="22"/>
        <v>0</v>
      </c>
      <c r="S186" s="210">
        <v>0</v>
      </c>
      <c r="T186" s="211">
        <f t="shared" si="23"/>
        <v>0</v>
      </c>
      <c r="U186" s="34"/>
      <c r="V186" s="34"/>
      <c r="W186" s="34"/>
      <c r="X186" s="34"/>
      <c r="Y186" s="34"/>
      <c r="Z186" s="34"/>
      <c r="AA186" s="34"/>
      <c r="AB186" s="34"/>
      <c r="AC186" s="34"/>
      <c r="AD186" s="34"/>
      <c r="AE186" s="34"/>
      <c r="AR186" s="212" t="s">
        <v>496</v>
      </c>
      <c r="AT186" s="212" t="s">
        <v>209</v>
      </c>
      <c r="AU186" s="212" t="s">
        <v>87</v>
      </c>
      <c r="AY186" s="17" t="s">
        <v>207</v>
      </c>
      <c r="BE186" s="213">
        <f t="shared" si="24"/>
        <v>0</v>
      </c>
      <c r="BF186" s="213">
        <f t="shared" si="25"/>
        <v>0</v>
      </c>
      <c r="BG186" s="213">
        <f t="shared" si="26"/>
        <v>0</v>
      </c>
      <c r="BH186" s="213">
        <f t="shared" si="27"/>
        <v>0</v>
      </c>
      <c r="BI186" s="213">
        <f t="shared" si="28"/>
        <v>0</v>
      </c>
      <c r="BJ186" s="17" t="s">
        <v>87</v>
      </c>
      <c r="BK186" s="213">
        <f t="shared" si="29"/>
        <v>0</v>
      </c>
      <c r="BL186" s="17" t="s">
        <v>496</v>
      </c>
      <c r="BM186" s="212" t="s">
        <v>1314</v>
      </c>
    </row>
    <row r="187" spans="1:65" s="2" customFormat="1" ht="76.349999999999994" customHeight="1">
      <c r="A187" s="34"/>
      <c r="B187" s="35"/>
      <c r="C187" s="237" t="s">
        <v>479</v>
      </c>
      <c r="D187" s="237" t="s">
        <v>271</v>
      </c>
      <c r="E187" s="238" t="s">
        <v>2735</v>
      </c>
      <c r="F187" s="239" t="s">
        <v>2736</v>
      </c>
      <c r="G187" s="240" t="s">
        <v>268</v>
      </c>
      <c r="H187" s="241">
        <v>1</v>
      </c>
      <c r="I187" s="242"/>
      <c r="J187" s="243">
        <f t="shared" si="20"/>
        <v>0</v>
      </c>
      <c r="K187" s="244"/>
      <c r="L187" s="245"/>
      <c r="M187" s="246" t="s">
        <v>1</v>
      </c>
      <c r="N187" s="247" t="s">
        <v>40</v>
      </c>
      <c r="O187" s="75"/>
      <c r="P187" s="210">
        <f t="shared" si="21"/>
        <v>0</v>
      </c>
      <c r="Q187" s="210">
        <v>0</v>
      </c>
      <c r="R187" s="210">
        <f t="shared" si="22"/>
        <v>0</v>
      </c>
      <c r="S187" s="210">
        <v>0</v>
      </c>
      <c r="T187" s="211">
        <f t="shared" si="23"/>
        <v>0</v>
      </c>
      <c r="U187" s="34"/>
      <c r="V187" s="34"/>
      <c r="W187" s="34"/>
      <c r="X187" s="34"/>
      <c r="Y187" s="34"/>
      <c r="Z187" s="34"/>
      <c r="AA187" s="34"/>
      <c r="AB187" s="34"/>
      <c r="AC187" s="34"/>
      <c r="AD187" s="34"/>
      <c r="AE187" s="34"/>
      <c r="AR187" s="212" t="s">
        <v>1920</v>
      </c>
      <c r="AT187" s="212" t="s">
        <v>271</v>
      </c>
      <c r="AU187" s="212" t="s">
        <v>87</v>
      </c>
      <c r="AY187" s="17" t="s">
        <v>207</v>
      </c>
      <c r="BE187" s="213">
        <f t="shared" si="24"/>
        <v>0</v>
      </c>
      <c r="BF187" s="213">
        <f t="shared" si="25"/>
        <v>0</v>
      </c>
      <c r="BG187" s="213">
        <f t="shared" si="26"/>
        <v>0</v>
      </c>
      <c r="BH187" s="213">
        <f t="shared" si="27"/>
        <v>0</v>
      </c>
      <c r="BI187" s="213">
        <f t="shared" si="28"/>
        <v>0</v>
      </c>
      <c r="BJ187" s="17" t="s">
        <v>87</v>
      </c>
      <c r="BK187" s="213">
        <f t="shared" si="29"/>
        <v>0</v>
      </c>
      <c r="BL187" s="17" t="s">
        <v>496</v>
      </c>
      <c r="BM187" s="212" t="s">
        <v>1317</v>
      </c>
    </row>
    <row r="188" spans="1:65" s="2" customFormat="1" ht="21.75" customHeight="1">
      <c r="A188" s="34"/>
      <c r="B188" s="35"/>
      <c r="C188" s="200" t="s">
        <v>480</v>
      </c>
      <c r="D188" s="200" t="s">
        <v>209</v>
      </c>
      <c r="E188" s="201" t="s">
        <v>2633</v>
      </c>
      <c r="F188" s="202" t="s">
        <v>2634</v>
      </c>
      <c r="G188" s="203" t="s">
        <v>268</v>
      </c>
      <c r="H188" s="204">
        <v>36</v>
      </c>
      <c r="I188" s="205"/>
      <c r="J188" s="206">
        <f t="shared" si="20"/>
        <v>0</v>
      </c>
      <c r="K188" s="207"/>
      <c r="L188" s="39"/>
      <c r="M188" s="208" t="s">
        <v>1</v>
      </c>
      <c r="N188" s="209" t="s">
        <v>40</v>
      </c>
      <c r="O188" s="75"/>
      <c r="P188" s="210">
        <f t="shared" si="21"/>
        <v>0</v>
      </c>
      <c r="Q188" s="210">
        <v>0</v>
      </c>
      <c r="R188" s="210">
        <f t="shared" si="22"/>
        <v>0</v>
      </c>
      <c r="S188" s="210">
        <v>0</v>
      </c>
      <c r="T188" s="211">
        <f t="shared" si="23"/>
        <v>0</v>
      </c>
      <c r="U188" s="34"/>
      <c r="V188" s="34"/>
      <c r="W188" s="34"/>
      <c r="X188" s="34"/>
      <c r="Y188" s="34"/>
      <c r="Z188" s="34"/>
      <c r="AA188" s="34"/>
      <c r="AB188" s="34"/>
      <c r="AC188" s="34"/>
      <c r="AD188" s="34"/>
      <c r="AE188" s="34"/>
      <c r="AR188" s="212" t="s">
        <v>496</v>
      </c>
      <c r="AT188" s="212" t="s">
        <v>209</v>
      </c>
      <c r="AU188" s="212" t="s">
        <v>87</v>
      </c>
      <c r="AY188" s="17" t="s">
        <v>207</v>
      </c>
      <c r="BE188" s="213">
        <f t="shared" si="24"/>
        <v>0</v>
      </c>
      <c r="BF188" s="213">
        <f t="shared" si="25"/>
        <v>0</v>
      </c>
      <c r="BG188" s="213">
        <f t="shared" si="26"/>
        <v>0</v>
      </c>
      <c r="BH188" s="213">
        <f t="shared" si="27"/>
        <v>0</v>
      </c>
      <c r="BI188" s="213">
        <f t="shared" si="28"/>
        <v>0</v>
      </c>
      <c r="BJ188" s="17" t="s">
        <v>87</v>
      </c>
      <c r="BK188" s="213">
        <f t="shared" si="29"/>
        <v>0</v>
      </c>
      <c r="BL188" s="17" t="s">
        <v>496</v>
      </c>
      <c r="BM188" s="212" t="s">
        <v>1320</v>
      </c>
    </row>
    <row r="189" spans="1:65" s="2" customFormat="1" ht="16.5" customHeight="1">
      <c r="A189" s="34"/>
      <c r="B189" s="35"/>
      <c r="C189" s="200" t="s">
        <v>482</v>
      </c>
      <c r="D189" s="200" t="s">
        <v>209</v>
      </c>
      <c r="E189" s="201" t="s">
        <v>2635</v>
      </c>
      <c r="F189" s="202" t="s">
        <v>2636</v>
      </c>
      <c r="G189" s="203" t="s">
        <v>2637</v>
      </c>
      <c r="H189" s="204">
        <v>36</v>
      </c>
      <c r="I189" s="205"/>
      <c r="J189" s="206">
        <f t="shared" si="20"/>
        <v>0</v>
      </c>
      <c r="K189" s="207"/>
      <c r="L189" s="39"/>
      <c r="M189" s="208" t="s">
        <v>1</v>
      </c>
      <c r="N189" s="209" t="s">
        <v>40</v>
      </c>
      <c r="O189" s="75"/>
      <c r="P189" s="210">
        <f t="shared" si="21"/>
        <v>0</v>
      </c>
      <c r="Q189" s="210">
        <v>0</v>
      </c>
      <c r="R189" s="210">
        <f t="shared" si="22"/>
        <v>0</v>
      </c>
      <c r="S189" s="210">
        <v>0</v>
      </c>
      <c r="T189" s="211">
        <f t="shared" si="23"/>
        <v>0</v>
      </c>
      <c r="U189" s="34"/>
      <c r="V189" s="34"/>
      <c r="W189" s="34"/>
      <c r="X189" s="34"/>
      <c r="Y189" s="34"/>
      <c r="Z189" s="34"/>
      <c r="AA189" s="34"/>
      <c r="AB189" s="34"/>
      <c r="AC189" s="34"/>
      <c r="AD189" s="34"/>
      <c r="AE189" s="34"/>
      <c r="AR189" s="212" t="s">
        <v>496</v>
      </c>
      <c r="AT189" s="212" t="s">
        <v>209</v>
      </c>
      <c r="AU189" s="212" t="s">
        <v>87</v>
      </c>
      <c r="AY189" s="17" t="s">
        <v>207</v>
      </c>
      <c r="BE189" s="213">
        <f t="shared" si="24"/>
        <v>0</v>
      </c>
      <c r="BF189" s="213">
        <f t="shared" si="25"/>
        <v>0</v>
      </c>
      <c r="BG189" s="213">
        <f t="shared" si="26"/>
        <v>0</v>
      </c>
      <c r="BH189" s="213">
        <f t="shared" si="27"/>
        <v>0</v>
      </c>
      <c r="BI189" s="213">
        <f t="shared" si="28"/>
        <v>0</v>
      </c>
      <c r="BJ189" s="17" t="s">
        <v>87</v>
      </c>
      <c r="BK189" s="213">
        <f t="shared" si="29"/>
        <v>0</v>
      </c>
      <c r="BL189" s="17" t="s">
        <v>496</v>
      </c>
      <c r="BM189" s="212" t="s">
        <v>1323</v>
      </c>
    </row>
    <row r="190" spans="1:65" s="2" customFormat="1" ht="16.5" customHeight="1">
      <c r="A190" s="34"/>
      <c r="B190" s="35"/>
      <c r="C190" s="200" t="s">
        <v>483</v>
      </c>
      <c r="D190" s="200" t="s">
        <v>209</v>
      </c>
      <c r="E190" s="201" t="s">
        <v>2638</v>
      </c>
      <c r="F190" s="202" t="s">
        <v>2639</v>
      </c>
      <c r="G190" s="203" t="s">
        <v>2637</v>
      </c>
      <c r="H190" s="204">
        <v>36</v>
      </c>
      <c r="I190" s="205"/>
      <c r="J190" s="206">
        <f t="shared" si="20"/>
        <v>0</v>
      </c>
      <c r="K190" s="207"/>
      <c r="L190" s="39"/>
      <c r="M190" s="208" t="s">
        <v>1</v>
      </c>
      <c r="N190" s="209" t="s">
        <v>40</v>
      </c>
      <c r="O190" s="75"/>
      <c r="P190" s="210">
        <f t="shared" si="21"/>
        <v>0</v>
      </c>
      <c r="Q190" s="210">
        <v>0</v>
      </c>
      <c r="R190" s="210">
        <f t="shared" si="22"/>
        <v>0</v>
      </c>
      <c r="S190" s="210">
        <v>0</v>
      </c>
      <c r="T190" s="211">
        <f t="shared" si="23"/>
        <v>0</v>
      </c>
      <c r="U190" s="34"/>
      <c r="V190" s="34"/>
      <c r="W190" s="34"/>
      <c r="X190" s="34"/>
      <c r="Y190" s="34"/>
      <c r="Z190" s="34"/>
      <c r="AA190" s="34"/>
      <c r="AB190" s="34"/>
      <c r="AC190" s="34"/>
      <c r="AD190" s="34"/>
      <c r="AE190" s="34"/>
      <c r="AR190" s="212" t="s">
        <v>496</v>
      </c>
      <c r="AT190" s="212" t="s">
        <v>209</v>
      </c>
      <c r="AU190" s="212" t="s">
        <v>87</v>
      </c>
      <c r="AY190" s="17" t="s">
        <v>207</v>
      </c>
      <c r="BE190" s="213">
        <f t="shared" si="24"/>
        <v>0</v>
      </c>
      <c r="BF190" s="213">
        <f t="shared" si="25"/>
        <v>0</v>
      </c>
      <c r="BG190" s="213">
        <f t="shared" si="26"/>
        <v>0</v>
      </c>
      <c r="BH190" s="213">
        <f t="shared" si="27"/>
        <v>0</v>
      </c>
      <c r="BI190" s="213">
        <f t="shared" si="28"/>
        <v>0</v>
      </c>
      <c r="BJ190" s="17" t="s">
        <v>87</v>
      </c>
      <c r="BK190" s="213">
        <f t="shared" si="29"/>
        <v>0</v>
      </c>
      <c r="BL190" s="17" t="s">
        <v>496</v>
      </c>
      <c r="BM190" s="212" t="s">
        <v>1327</v>
      </c>
    </row>
    <row r="191" spans="1:65" s="2" customFormat="1" ht="16.5" customHeight="1">
      <c r="A191" s="34"/>
      <c r="B191" s="35"/>
      <c r="C191" s="237" t="s">
        <v>484</v>
      </c>
      <c r="D191" s="237" t="s">
        <v>271</v>
      </c>
      <c r="E191" s="238" t="s">
        <v>2640</v>
      </c>
      <c r="F191" s="239" t="s">
        <v>2641</v>
      </c>
      <c r="G191" s="240" t="s">
        <v>268</v>
      </c>
      <c r="H191" s="241">
        <v>36</v>
      </c>
      <c r="I191" s="242"/>
      <c r="J191" s="243">
        <f t="shared" si="20"/>
        <v>0</v>
      </c>
      <c r="K191" s="244"/>
      <c r="L191" s="245"/>
      <c r="M191" s="246" t="s">
        <v>1</v>
      </c>
      <c r="N191" s="247" t="s">
        <v>40</v>
      </c>
      <c r="O191" s="75"/>
      <c r="P191" s="210">
        <f t="shared" si="21"/>
        <v>0</v>
      </c>
      <c r="Q191" s="210">
        <v>0</v>
      </c>
      <c r="R191" s="210">
        <f t="shared" si="22"/>
        <v>0</v>
      </c>
      <c r="S191" s="210">
        <v>0</v>
      </c>
      <c r="T191" s="211">
        <f t="shared" si="23"/>
        <v>0</v>
      </c>
      <c r="U191" s="34"/>
      <c r="V191" s="34"/>
      <c r="W191" s="34"/>
      <c r="X191" s="34"/>
      <c r="Y191" s="34"/>
      <c r="Z191" s="34"/>
      <c r="AA191" s="34"/>
      <c r="AB191" s="34"/>
      <c r="AC191" s="34"/>
      <c r="AD191" s="34"/>
      <c r="AE191" s="34"/>
      <c r="AR191" s="212" t="s">
        <v>1920</v>
      </c>
      <c r="AT191" s="212" t="s">
        <v>271</v>
      </c>
      <c r="AU191" s="212" t="s">
        <v>87</v>
      </c>
      <c r="AY191" s="17" t="s">
        <v>207</v>
      </c>
      <c r="BE191" s="213">
        <f t="shared" si="24"/>
        <v>0</v>
      </c>
      <c r="BF191" s="213">
        <f t="shared" si="25"/>
        <v>0</v>
      </c>
      <c r="BG191" s="213">
        <f t="shared" si="26"/>
        <v>0</v>
      </c>
      <c r="BH191" s="213">
        <f t="shared" si="27"/>
        <v>0</v>
      </c>
      <c r="BI191" s="213">
        <f t="shared" si="28"/>
        <v>0</v>
      </c>
      <c r="BJ191" s="17" t="s">
        <v>87</v>
      </c>
      <c r="BK191" s="213">
        <f t="shared" si="29"/>
        <v>0</v>
      </c>
      <c r="BL191" s="17" t="s">
        <v>496</v>
      </c>
      <c r="BM191" s="212" t="s">
        <v>1330</v>
      </c>
    </row>
    <row r="192" spans="1:65" s="2" customFormat="1" ht="16.5" customHeight="1">
      <c r="A192" s="34"/>
      <c r="B192" s="35"/>
      <c r="C192" s="237" t="s">
        <v>485</v>
      </c>
      <c r="D192" s="237" t="s">
        <v>271</v>
      </c>
      <c r="E192" s="238" t="s">
        <v>2642</v>
      </c>
      <c r="F192" s="239" t="s">
        <v>2643</v>
      </c>
      <c r="G192" s="240" t="s">
        <v>268</v>
      </c>
      <c r="H192" s="241">
        <v>36</v>
      </c>
      <c r="I192" s="242"/>
      <c r="J192" s="243">
        <f t="shared" si="20"/>
        <v>0</v>
      </c>
      <c r="K192" s="244"/>
      <c r="L192" s="245"/>
      <c r="M192" s="246" t="s">
        <v>1</v>
      </c>
      <c r="N192" s="247" t="s">
        <v>40</v>
      </c>
      <c r="O192" s="75"/>
      <c r="P192" s="210">
        <f t="shared" si="21"/>
        <v>0</v>
      </c>
      <c r="Q192" s="210">
        <v>0</v>
      </c>
      <c r="R192" s="210">
        <f t="shared" si="22"/>
        <v>0</v>
      </c>
      <c r="S192" s="210">
        <v>0</v>
      </c>
      <c r="T192" s="211">
        <f t="shared" si="23"/>
        <v>0</v>
      </c>
      <c r="U192" s="34"/>
      <c r="V192" s="34"/>
      <c r="W192" s="34"/>
      <c r="X192" s="34"/>
      <c r="Y192" s="34"/>
      <c r="Z192" s="34"/>
      <c r="AA192" s="34"/>
      <c r="AB192" s="34"/>
      <c r="AC192" s="34"/>
      <c r="AD192" s="34"/>
      <c r="AE192" s="34"/>
      <c r="AR192" s="212" t="s">
        <v>1920</v>
      </c>
      <c r="AT192" s="212" t="s">
        <v>271</v>
      </c>
      <c r="AU192" s="212" t="s">
        <v>87</v>
      </c>
      <c r="AY192" s="17" t="s">
        <v>207</v>
      </c>
      <c r="BE192" s="213">
        <f t="shared" si="24"/>
        <v>0</v>
      </c>
      <c r="BF192" s="213">
        <f t="shared" si="25"/>
        <v>0</v>
      </c>
      <c r="BG192" s="213">
        <f t="shared" si="26"/>
        <v>0</v>
      </c>
      <c r="BH192" s="213">
        <f t="shared" si="27"/>
        <v>0</v>
      </c>
      <c r="BI192" s="213">
        <f t="shared" si="28"/>
        <v>0</v>
      </c>
      <c r="BJ192" s="17" t="s">
        <v>87</v>
      </c>
      <c r="BK192" s="213">
        <f t="shared" si="29"/>
        <v>0</v>
      </c>
      <c r="BL192" s="17" t="s">
        <v>496</v>
      </c>
      <c r="BM192" s="212" t="s">
        <v>1334</v>
      </c>
    </row>
    <row r="193" spans="1:65" s="2" customFormat="1" ht="37.799999999999997" customHeight="1">
      <c r="A193" s="34"/>
      <c r="B193" s="35"/>
      <c r="C193" s="200" t="s">
        <v>486</v>
      </c>
      <c r="D193" s="200" t="s">
        <v>209</v>
      </c>
      <c r="E193" s="201" t="s">
        <v>2644</v>
      </c>
      <c r="F193" s="202" t="s">
        <v>2645</v>
      </c>
      <c r="G193" s="203" t="s">
        <v>2637</v>
      </c>
      <c r="H193" s="204">
        <v>36</v>
      </c>
      <c r="I193" s="205"/>
      <c r="J193" s="206">
        <f t="shared" si="20"/>
        <v>0</v>
      </c>
      <c r="K193" s="207"/>
      <c r="L193" s="39"/>
      <c r="M193" s="208" t="s">
        <v>1</v>
      </c>
      <c r="N193" s="209" t="s">
        <v>40</v>
      </c>
      <c r="O193" s="75"/>
      <c r="P193" s="210">
        <f t="shared" si="21"/>
        <v>0</v>
      </c>
      <c r="Q193" s="210">
        <v>0</v>
      </c>
      <c r="R193" s="210">
        <f t="shared" si="22"/>
        <v>0</v>
      </c>
      <c r="S193" s="210">
        <v>0</v>
      </c>
      <c r="T193" s="211">
        <f t="shared" si="23"/>
        <v>0</v>
      </c>
      <c r="U193" s="34"/>
      <c r="V193" s="34"/>
      <c r="W193" s="34"/>
      <c r="X193" s="34"/>
      <c r="Y193" s="34"/>
      <c r="Z193" s="34"/>
      <c r="AA193" s="34"/>
      <c r="AB193" s="34"/>
      <c r="AC193" s="34"/>
      <c r="AD193" s="34"/>
      <c r="AE193" s="34"/>
      <c r="AR193" s="212" t="s">
        <v>496</v>
      </c>
      <c r="AT193" s="212" t="s">
        <v>209</v>
      </c>
      <c r="AU193" s="212" t="s">
        <v>87</v>
      </c>
      <c r="AY193" s="17" t="s">
        <v>207</v>
      </c>
      <c r="BE193" s="213">
        <f t="shared" si="24"/>
        <v>0</v>
      </c>
      <c r="BF193" s="213">
        <f t="shared" si="25"/>
        <v>0</v>
      </c>
      <c r="BG193" s="213">
        <f t="shared" si="26"/>
        <v>0</v>
      </c>
      <c r="BH193" s="213">
        <f t="shared" si="27"/>
        <v>0</v>
      </c>
      <c r="BI193" s="213">
        <f t="shared" si="28"/>
        <v>0</v>
      </c>
      <c r="BJ193" s="17" t="s">
        <v>87</v>
      </c>
      <c r="BK193" s="213">
        <f t="shared" si="29"/>
        <v>0</v>
      </c>
      <c r="BL193" s="17" t="s">
        <v>496</v>
      </c>
      <c r="BM193" s="212" t="s">
        <v>1337</v>
      </c>
    </row>
    <row r="194" spans="1:65" s="2" customFormat="1" ht="37.799999999999997" customHeight="1">
      <c r="A194" s="34"/>
      <c r="B194" s="35"/>
      <c r="C194" s="200" t="s">
        <v>488</v>
      </c>
      <c r="D194" s="200" t="s">
        <v>209</v>
      </c>
      <c r="E194" s="201" t="s">
        <v>2646</v>
      </c>
      <c r="F194" s="202" t="s">
        <v>2647</v>
      </c>
      <c r="G194" s="203" t="s">
        <v>2637</v>
      </c>
      <c r="H194" s="204">
        <v>36</v>
      </c>
      <c r="I194" s="205"/>
      <c r="J194" s="206">
        <f t="shared" si="20"/>
        <v>0</v>
      </c>
      <c r="K194" s="207"/>
      <c r="L194" s="39"/>
      <c r="M194" s="208" t="s">
        <v>1</v>
      </c>
      <c r="N194" s="209" t="s">
        <v>40</v>
      </c>
      <c r="O194" s="75"/>
      <c r="P194" s="210">
        <f t="shared" si="21"/>
        <v>0</v>
      </c>
      <c r="Q194" s="210">
        <v>0</v>
      </c>
      <c r="R194" s="210">
        <f t="shared" si="22"/>
        <v>0</v>
      </c>
      <c r="S194" s="210">
        <v>0</v>
      </c>
      <c r="T194" s="211">
        <f t="shared" si="23"/>
        <v>0</v>
      </c>
      <c r="U194" s="34"/>
      <c r="V194" s="34"/>
      <c r="W194" s="34"/>
      <c r="X194" s="34"/>
      <c r="Y194" s="34"/>
      <c r="Z194" s="34"/>
      <c r="AA194" s="34"/>
      <c r="AB194" s="34"/>
      <c r="AC194" s="34"/>
      <c r="AD194" s="34"/>
      <c r="AE194" s="34"/>
      <c r="AR194" s="212" t="s">
        <v>496</v>
      </c>
      <c r="AT194" s="212" t="s">
        <v>209</v>
      </c>
      <c r="AU194" s="212" t="s">
        <v>87</v>
      </c>
      <c r="AY194" s="17" t="s">
        <v>207</v>
      </c>
      <c r="BE194" s="213">
        <f t="shared" si="24"/>
        <v>0</v>
      </c>
      <c r="BF194" s="213">
        <f t="shared" si="25"/>
        <v>0</v>
      </c>
      <c r="BG194" s="213">
        <f t="shared" si="26"/>
        <v>0</v>
      </c>
      <c r="BH194" s="213">
        <f t="shared" si="27"/>
        <v>0</v>
      </c>
      <c r="BI194" s="213">
        <f t="shared" si="28"/>
        <v>0</v>
      </c>
      <c r="BJ194" s="17" t="s">
        <v>87</v>
      </c>
      <c r="BK194" s="213">
        <f t="shared" si="29"/>
        <v>0</v>
      </c>
      <c r="BL194" s="17" t="s">
        <v>496</v>
      </c>
      <c r="BM194" s="212" t="s">
        <v>1341</v>
      </c>
    </row>
    <row r="195" spans="1:65" s="2" customFormat="1" ht="16.5" customHeight="1">
      <c r="A195" s="34"/>
      <c r="B195" s="35"/>
      <c r="C195" s="200" t="s">
        <v>490</v>
      </c>
      <c r="D195" s="200" t="s">
        <v>209</v>
      </c>
      <c r="E195" s="201" t="s">
        <v>2737</v>
      </c>
      <c r="F195" s="202" t="s">
        <v>2738</v>
      </c>
      <c r="G195" s="203" t="s">
        <v>268</v>
      </c>
      <c r="H195" s="204">
        <v>1</v>
      </c>
      <c r="I195" s="205"/>
      <c r="J195" s="206">
        <f t="shared" si="20"/>
        <v>0</v>
      </c>
      <c r="K195" s="207"/>
      <c r="L195" s="39"/>
      <c r="M195" s="208" t="s">
        <v>1</v>
      </c>
      <c r="N195" s="209" t="s">
        <v>40</v>
      </c>
      <c r="O195" s="75"/>
      <c r="P195" s="210">
        <f t="shared" si="21"/>
        <v>0</v>
      </c>
      <c r="Q195" s="210">
        <v>0</v>
      </c>
      <c r="R195" s="210">
        <f t="shared" si="22"/>
        <v>0</v>
      </c>
      <c r="S195" s="210">
        <v>0</v>
      </c>
      <c r="T195" s="211">
        <f t="shared" si="23"/>
        <v>0</v>
      </c>
      <c r="U195" s="34"/>
      <c r="V195" s="34"/>
      <c r="W195" s="34"/>
      <c r="X195" s="34"/>
      <c r="Y195" s="34"/>
      <c r="Z195" s="34"/>
      <c r="AA195" s="34"/>
      <c r="AB195" s="34"/>
      <c r="AC195" s="34"/>
      <c r="AD195" s="34"/>
      <c r="AE195" s="34"/>
      <c r="AR195" s="212" t="s">
        <v>496</v>
      </c>
      <c r="AT195" s="212" t="s">
        <v>209</v>
      </c>
      <c r="AU195" s="212" t="s">
        <v>87</v>
      </c>
      <c r="AY195" s="17" t="s">
        <v>207</v>
      </c>
      <c r="BE195" s="213">
        <f t="shared" si="24"/>
        <v>0</v>
      </c>
      <c r="BF195" s="213">
        <f t="shared" si="25"/>
        <v>0</v>
      </c>
      <c r="BG195" s="213">
        <f t="shared" si="26"/>
        <v>0</v>
      </c>
      <c r="BH195" s="213">
        <f t="shared" si="27"/>
        <v>0</v>
      </c>
      <c r="BI195" s="213">
        <f t="shared" si="28"/>
        <v>0</v>
      </c>
      <c r="BJ195" s="17" t="s">
        <v>87</v>
      </c>
      <c r="BK195" s="213">
        <f t="shared" si="29"/>
        <v>0</v>
      </c>
      <c r="BL195" s="17" t="s">
        <v>496</v>
      </c>
      <c r="BM195" s="212" t="s">
        <v>1356</v>
      </c>
    </row>
    <row r="196" spans="1:65" s="2" customFormat="1" ht="16.5" customHeight="1">
      <c r="A196" s="34"/>
      <c r="B196" s="35"/>
      <c r="C196" s="237" t="s">
        <v>493</v>
      </c>
      <c r="D196" s="237" t="s">
        <v>271</v>
      </c>
      <c r="E196" s="238" t="s">
        <v>2739</v>
      </c>
      <c r="F196" s="239" t="s">
        <v>2740</v>
      </c>
      <c r="G196" s="240" t="s">
        <v>268</v>
      </c>
      <c r="H196" s="241">
        <v>1</v>
      </c>
      <c r="I196" s="242"/>
      <c r="J196" s="243">
        <f t="shared" si="20"/>
        <v>0</v>
      </c>
      <c r="K196" s="244"/>
      <c r="L196" s="245"/>
      <c r="M196" s="246" t="s">
        <v>1</v>
      </c>
      <c r="N196" s="247" t="s">
        <v>40</v>
      </c>
      <c r="O196" s="75"/>
      <c r="P196" s="210">
        <f t="shared" si="21"/>
        <v>0</v>
      </c>
      <c r="Q196" s="210">
        <v>0</v>
      </c>
      <c r="R196" s="210">
        <f t="shared" si="22"/>
        <v>0</v>
      </c>
      <c r="S196" s="210">
        <v>0</v>
      </c>
      <c r="T196" s="211">
        <f t="shared" si="23"/>
        <v>0</v>
      </c>
      <c r="U196" s="34"/>
      <c r="V196" s="34"/>
      <c r="W196" s="34"/>
      <c r="X196" s="34"/>
      <c r="Y196" s="34"/>
      <c r="Z196" s="34"/>
      <c r="AA196" s="34"/>
      <c r="AB196" s="34"/>
      <c r="AC196" s="34"/>
      <c r="AD196" s="34"/>
      <c r="AE196" s="34"/>
      <c r="AR196" s="212" t="s">
        <v>1920</v>
      </c>
      <c r="AT196" s="212" t="s">
        <v>271</v>
      </c>
      <c r="AU196" s="212" t="s">
        <v>87</v>
      </c>
      <c r="AY196" s="17" t="s">
        <v>207</v>
      </c>
      <c r="BE196" s="213">
        <f t="shared" si="24"/>
        <v>0</v>
      </c>
      <c r="BF196" s="213">
        <f t="shared" si="25"/>
        <v>0</v>
      </c>
      <c r="BG196" s="213">
        <f t="shared" si="26"/>
        <v>0</v>
      </c>
      <c r="BH196" s="213">
        <f t="shared" si="27"/>
        <v>0</v>
      </c>
      <c r="BI196" s="213">
        <f t="shared" si="28"/>
        <v>0</v>
      </c>
      <c r="BJ196" s="17" t="s">
        <v>87</v>
      </c>
      <c r="BK196" s="213">
        <f t="shared" si="29"/>
        <v>0</v>
      </c>
      <c r="BL196" s="17" t="s">
        <v>496</v>
      </c>
      <c r="BM196" s="212" t="s">
        <v>1359</v>
      </c>
    </row>
    <row r="197" spans="1:65" s="2" customFormat="1" ht="21.75" customHeight="1">
      <c r="A197" s="34"/>
      <c r="B197" s="35"/>
      <c r="C197" s="200" t="s">
        <v>495</v>
      </c>
      <c r="D197" s="200" t="s">
        <v>209</v>
      </c>
      <c r="E197" s="201" t="s">
        <v>2741</v>
      </c>
      <c r="F197" s="202" t="s">
        <v>2742</v>
      </c>
      <c r="G197" s="203" t="s">
        <v>268</v>
      </c>
      <c r="H197" s="204">
        <v>2</v>
      </c>
      <c r="I197" s="205"/>
      <c r="J197" s="206">
        <f t="shared" si="20"/>
        <v>0</v>
      </c>
      <c r="K197" s="207"/>
      <c r="L197" s="39"/>
      <c r="M197" s="208" t="s">
        <v>1</v>
      </c>
      <c r="N197" s="209" t="s">
        <v>40</v>
      </c>
      <c r="O197" s="75"/>
      <c r="P197" s="210">
        <f t="shared" si="21"/>
        <v>0</v>
      </c>
      <c r="Q197" s="210">
        <v>0</v>
      </c>
      <c r="R197" s="210">
        <f t="shared" si="22"/>
        <v>0</v>
      </c>
      <c r="S197" s="210">
        <v>0</v>
      </c>
      <c r="T197" s="211">
        <f t="shared" si="23"/>
        <v>0</v>
      </c>
      <c r="U197" s="34"/>
      <c r="V197" s="34"/>
      <c r="W197" s="34"/>
      <c r="X197" s="34"/>
      <c r="Y197" s="34"/>
      <c r="Z197" s="34"/>
      <c r="AA197" s="34"/>
      <c r="AB197" s="34"/>
      <c r="AC197" s="34"/>
      <c r="AD197" s="34"/>
      <c r="AE197" s="34"/>
      <c r="AR197" s="212" t="s">
        <v>496</v>
      </c>
      <c r="AT197" s="212" t="s">
        <v>209</v>
      </c>
      <c r="AU197" s="212" t="s">
        <v>87</v>
      </c>
      <c r="AY197" s="17" t="s">
        <v>207</v>
      </c>
      <c r="BE197" s="213">
        <f t="shared" si="24"/>
        <v>0</v>
      </c>
      <c r="BF197" s="213">
        <f t="shared" si="25"/>
        <v>0</v>
      </c>
      <c r="BG197" s="213">
        <f t="shared" si="26"/>
        <v>0</v>
      </c>
      <c r="BH197" s="213">
        <f t="shared" si="27"/>
        <v>0</v>
      </c>
      <c r="BI197" s="213">
        <f t="shared" si="28"/>
        <v>0</v>
      </c>
      <c r="BJ197" s="17" t="s">
        <v>87</v>
      </c>
      <c r="BK197" s="213">
        <f t="shared" si="29"/>
        <v>0</v>
      </c>
      <c r="BL197" s="17" t="s">
        <v>496</v>
      </c>
      <c r="BM197" s="212" t="s">
        <v>1363</v>
      </c>
    </row>
    <row r="198" spans="1:65" s="2" customFormat="1" ht="16.5" customHeight="1">
      <c r="A198" s="34"/>
      <c r="B198" s="35"/>
      <c r="C198" s="237" t="s">
        <v>496</v>
      </c>
      <c r="D198" s="237" t="s">
        <v>271</v>
      </c>
      <c r="E198" s="238" t="s">
        <v>2743</v>
      </c>
      <c r="F198" s="239" t="s">
        <v>2744</v>
      </c>
      <c r="G198" s="240" t="s">
        <v>268</v>
      </c>
      <c r="H198" s="241">
        <v>2</v>
      </c>
      <c r="I198" s="242"/>
      <c r="J198" s="243">
        <f t="shared" si="20"/>
        <v>0</v>
      </c>
      <c r="K198" s="244"/>
      <c r="L198" s="245"/>
      <c r="M198" s="246" t="s">
        <v>1</v>
      </c>
      <c r="N198" s="247" t="s">
        <v>40</v>
      </c>
      <c r="O198" s="75"/>
      <c r="P198" s="210">
        <f t="shared" si="21"/>
        <v>0</v>
      </c>
      <c r="Q198" s="210">
        <v>0</v>
      </c>
      <c r="R198" s="210">
        <f t="shared" si="22"/>
        <v>0</v>
      </c>
      <c r="S198" s="210">
        <v>0</v>
      </c>
      <c r="T198" s="211">
        <f t="shared" si="23"/>
        <v>0</v>
      </c>
      <c r="U198" s="34"/>
      <c r="V198" s="34"/>
      <c r="W198" s="34"/>
      <c r="X198" s="34"/>
      <c r="Y198" s="34"/>
      <c r="Z198" s="34"/>
      <c r="AA198" s="34"/>
      <c r="AB198" s="34"/>
      <c r="AC198" s="34"/>
      <c r="AD198" s="34"/>
      <c r="AE198" s="34"/>
      <c r="AR198" s="212" t="s">
        <v>1920</v>
      </c>
      <c r="AT198" s="212" t="s">
        <v>271</v>
      </c>
      <c r="AU198" s="212" t="s">
        <v>87</v>
      </c>
      <c r="AY198" s="17" t="s">
        <v>207</v>
      </c>
      <c r="BE198" s="213">
        <f t="shared" si="24"/>
        <v>0</v>
      </c>
      <c r="BF198" s="213">
        <f t="shared" si="25"/>
        <v>0</v>
      </c>
      <c r="BG198" s="213">
        <f t="shared" si="26"/>
        <v>0</v>
      </c>
      <c r="BH198" s="213">
        <f t="shared" si="27"/>
        <v>0</v>
      </c>
      <c r="BI198" s="213">
        <f t="shared" si="28"/>
        <v>0</v>
      </c>
      <c r="BJ198" s="17" t="s">
        <v>87</v>
      </c>
      <c r="BK198" s="213">
        <f t="shared" si="29"/>
        <v>0</v>
      </c>
      <c r="BL198" s="17" t="s">
        <v>496</v>
      </c>
      <c r="BM198" s="212" t="s">
        <v>1366</v>
      </c>
    </row>
    <row r="199" spans="1:65" s="2" customFormat="1" ht="16.5" customHeight="1">
      <c r="A199" s="34"/>
      <c r="B199" s="35"/>
      <c r="C199" s="200" t="s">
        <v>499</v>
      </c>
      <c r="D199" s="200" t="s">
        <v>209</v>
      </c>
      <c r="E199" s="201" t="s">
        <v>2745</v>
      </c>
      <c r="F199" s="202" t="s">
        <v>2746</v>
      </c>
      <c r="G199" s="203" t="s">
        <v>268</v>
      </c>
      <c r="H199" s="204">
        <v>3</v>
      </c>
      <c r="I199" s="205"/>
      <c r="J199" s="206">
        <f t="shared" si="20"/>
        <v>0</v>
      </c>
      <c r="K199" s="207"/>
      <c r="L199" s="39"/>
      <c r="M199" s="208" t="s">
        <v>1</v>
      </c>
      <c r="N199" s="209" t="s">
        <v>40</v>
      </c>
      <c r="O199" s="75"/>
      <c r="P199" s="210">
        <f t="shared" si="21"/>
        <v>0</v>
      </c>
      <c r="Q199" s="210">
        <v>0</v>
      </c>
      <c r="R199" s="210">
        <f t="shared" si="22"/>
        <v>0</v>
      </c>
      <c r="S199" s="210">
        <v>0</v>
      </c>
      <c r="T199" s="211">
        <f t="shared" si="23"/>
        <v>0</v>
      </c>
      <c r="U199" s="34"/>
      <c r="V199" s="34"/>
      <c r="W199" s="34"/>
      <c r="X199" s="34"/>
      <c r="Y199" s="34"/>
      <c r="Z199" s="34"/>
      <c r="AA199" s="34"/>
      <c r="AB199" s="34"/>
      <c r="AC199" s="34"/>
      <c r="AD199" s="34"/>
      <c r="AE199" s="34"/>
      <c r="AR199" s="212" t="s">
        <v>496</v>
      </c>
      <c r="AT199" s="212" t="s">
        <v>209</v>
      </c>
      <c r="AU199" s="212" t="s">
        <v>87</v>
      </c>
      <c r="AY199" s="17" t="s">
        <v>207</v>
      </c>
      <c r="BE199" s="213">
        <f t="shared" si="24"/>
        <v>0</v>
      </c>
      <c r="BF199" s="213">
        <f t="shared" si="25"/>
        <v>0</v>
      </c>
      <c r="BG199" s="213">
        <f t="shared" si="26"/>
        <v>0</v>
      </c>
      <c r="BH199" s="213">
        <f t="shared" si="27"/>
        <v>0</v>
      </c>
      <c r="BI199" s="213">
        <f t="shared" si="28"/>
        <v>0</v>
      </c>
      <c r="BJ199" s="17" t="s">
        <v>87</v>
      </c>
      <c r="BK199" s="213">
        <f t="shared" si="29"/>
        <v>0</v>
      </c>
      <c r="BL199" s="17" t="s">
        <v>496</v>
      </c>
      <c r="BM199" s="212" t="s">
        <v>1370</v>
      </c>
    </row>
    <row r="200" spans="1:65" s="2" customFormat="1" ht="24.15" customHeight="1">
      <c r="A200" s="34"/>
      <c r="B200" s="35"/>
      <c r="C200" s="237" t="s">
        <v>500</v>
      </c>
      <c r="D200" s="237" t="s">
        <v>271</v>
      </c>
      <c r="E200" s="238" t="s">
        <v>2747</v>
      </c>
      <c r="F200" s="239" t="s">
        <v>2748</v>
      </c>
      <c r="G200" s="240" t="s">
        <v>268</v>
      </c>
      <c r="H200" s="241">
        <v>3</v>
      </c>
      <c r="I200" s="242"/>
      <c r="J200" s="243">
        <f t="shared" si="20"/>
        <v>0</v>
      </c>
      <c r="K200" s="244"/>
      <c r="L200" s="245"/>
      <c r="M200" s="246" t="s">
        <v>1</v>
      </c>
      <c r="N200" s="247" t="s">
        <v>40</v>
      </c>
      <c r="O200" s="75"/>
      <c r="P200" s="210">
        <f t="shared" si="21"/>
        <v>0</v>
      </c>
      <c r="Q200" s="210">
        <v>0</v>
      </c>
      <c r="R200" s="210">
        <f t="shared" si="22"/>
        <v>0</v>
      </c>
      <c r="S200" s="210">
        <v>0</v>
      </c>
      <c r="T200" s="211">
        <f t="shared" si="23"/>
        <v>0</v>
      </c>
      <c r="U200" s="34"/>
      <c r="V200" s="34"/>
      <c r="W200" s="34"/>
      <c r="X200" s="34"/>
      <c r="Y200" s="34"/>
      <c r="Z200" s="34"/>
      <c r="AA200" s="34"/>
      <c r="AB200" s="34"/>
      <c r="AC200" s="34"/>
      <c r="AD200" s="34"/>
      <c r="AE200" s="34"/>
      <c r="AR200" s="212" t="s">
        <v>1920</v>
      </c>
      <c r="AT200" s="212" t="s">
        <v>271</v>
      </c>
      <c r="AU200" s="212" t="s">
        <v>87</v>
      </c>
      <c r="AY200" s="17" t="s">
        <v>207</v>
      </c>
      <c r="BE200" s="213">
        <f t="shared" si="24"/>
        <v>0</v>
      </c>
      <c r="BF200" s="213">
        <f t="shared" si="25"/>
        <v>0</v>
      </c>
      <c r="BG200" s="213">
        <f t="shared" si="26"/>
        <v>0</v>
      </c>
      <c r="BH200" s="213">
        <f t="shared" si="27"/>
        <v>0</v>
      </c>
      <c r="BI200" s="213">
        <f t="shared" si="28"/>
        <v>0</v>
      </c>
      <c r="BJ200" s="17" t="s">
        <v>87</v>
      </c>
      <c r="BK200" s="213">
        <f t="shared" si="29"/>
        <v>0</v>
      </c>
      <c r="BL200" s="17" t="s">
        <v>496</v>
      </c>
      <c r="BM200" s="212" t="s">
        <v>1373</v>
      </c>
    </row>
    <row r="201" spans="1:65" s="2" customFormat="1" ht="16.5" customHeight="1">
      <c r="A201" s="34"/>
      <c r="B201" s="35"/>
      <c r="C201" s="200" t="s">
        <v>502</v>
      </c>
      <c r="D201" s="200" t="s">
        <v>209</v>
      </c>
      <c r="E201" s="201" t="s">
        <v>2745</v>
      </c>
      <c r="F201" s="202" t="s">
        <v>2746</v>
      </c>
      <c r="G201" s="203" t="s">
        <v>268</v>
      </c>
      <c r="H201" s="204">
        <v>10</v>
      </c>
      <c r="I201" s="205"/>
      <c r="J201" s="206">
        <f t="shared" si="20"/>
        <v>0</v>
      </c>
      <c r="K201" s="207"/>
      <c r="L201" s="39"/>
      <c r="M201" s="208" t="s">
        <v>1</v>
      </c>
      <c r="N201" s="209" t="s">
        <v>40</v>
      </c>
      <c r="O201" s="75"/>
      <c r="P201" s="210">
        <f t="shared" si="21"/>
        <v>0</v>
      </c>
      <c r="Q201" s="210">
        <v>0</v>
      </c>
      <c r="R201" s="210">
        <f t="shared" si="22"/>
        <v>0</v>
      </c>
      <c r="S201" s="210">
        <v>0</v>
      </c>
      <c r="T201" s="211">
        <f t="shared" si="23"/>
        <v>0</v>
      </c>
      <c r="U201" s="34"/>
      <c r="V201" s="34"/>
      <c r="W201" s="34"/>
      <c r="X201" s="34"/>
      <c r="Y201" s="34"/>
      <c r="Z201" s="34"/>
      <c r="AA201" s="34"/>
      <c r="AB201" s="34"/>
      <c r="AC201" s="34"/>
      <c r="AD201" s="34"/>
      <c r="AE201" s="34"/>
      <c r="AR201" s="212" t="s">
        <v>496</v>
      </c>
      <c r="AT201" s="212" t="s">
        <v>209</v>
      </c>
      <c r="AU201" s="212" t="s">
        <v>87</v>
      </c>
      <c r="AY201" s="17" t="s">
        <v>207</v>
      </c>
      <c r="BE201" s="213">
        <f t="shared" si="24"/>
        <v>0</v>
      </c>
      <c r="BF201" s="213">
        <f t="shared" si="25"/>
        <v>0</v>
      </c>
      <c r="BG201" s="213">
        <f t="shared" si="26"/>
        <v>0</v>
      </c>
      <c r="BH201" s="213">
        <f t="shared" si="27"/>
        <v>0</v>
      </c>
      <c r="BI201" s="213">
        <f t="shared" si="28"/>
        <v>0</v>
      </c>
      <c r="BJ201" s="17" t="s">
        <v>87</v>
      </c>
      <c r="BK201" s="213">
        <f t="shared" si="29"/>
        <v>0</v>
      </c>
      <c r="BL201" s="17" t="s">
        <v>496</v>
      </c>
      <c r="BM201" s="212" t="s">
        <v>1377</v>
      </c>
    </row>
    <row r="202" spans="1:65" s="2" customFormat="1" ht="24.15" customHeight="1">
      <c r="A202" s="34"/>
      <c r="B202" s="35"/>
      <c r="C202" s="237" t="s">
        <v>503</v>
      </c>
      <c r="D202" s="237" t="s">
        <v>271</v>
      </c>
      <c r="E202" s="238" t="s">
        <v>2749</v>
      </c>
      <c r="F202" s="239" t="s">
        <v>2750</v>
      </c>
      <c r="G202" s="240" t="s">
        <v>268</v>
      </c>
      <c r="H202" s="241">
        <v>10</v>
      </c>
      <c r="I202" s="242"/>
      <c r="J202" s="243">
        <f t="shared" si="20"/>
        <v>0</v>
      </c>
      <c r="K202" s="244"/>
      <c r="L202" s="245"/>
      <c r="M202" s="246" t="s">
        <v>1</v>
      </c>
      <c r="N202" s="247" t="s">
        <v>40</v>
      </c>
      <c r="O202" s="75"/>
      <c r="P202" s="210">
        <f t="shared" si="21"/>
        <v>0</v>
      </c>
      <c r="Q202" s="210">
        <v>0</v>
      </c>
      <c r="R202" s="210">
        <f t="shared" si="22"/>
        <v>0</v>
      </c>
      <c r="S202" s="210">
        <v>0</v>
      </c>
      <c r="T202" s="211">
        <f t="shared" si="23"/>
        <v>0</v>
      </c>
      <c r="U202" s="34"/>
      <c r="V202" s="34"/>
      <c r="W202" s="34"/>
      <c r="X202" s="34"/>
      <c r="Y202" s="34"/>
      <c r="Z202" s="34"/>
      <c r="AA202" s="34"/>
      <c r="AB202" s="34"/>
      <c r="AC202" s="34"/>
      <c r="AD202" s="34"/>
      <c r="AE202" s="34"/>
      <c r="AR202" s="212" t="s">
        <v>1920</v>
      </c>
      <c r="AT202" s="212" t="s">
        <v>271</v>
      </c>
      <c r="AU202" s="212" t="s">
        <v>87</v>
      </c>
      <c r="AY202" s="17" t="s">
        <v>207</v>
      </c>
      <c r="BE202" s="213">
        <f t="shared" si="24"/>
        <v>0</v>
      </c>
      <c r="BF202" s="213">
        <f t="shared" si="25"/>
        <v>0</v>
      </c>
      <c r="BG202" s="213">
        <f t="shared" si="26"/>
        <v>0</v>
      </c>
      <c r="BH202" s="213">
        <f t="shared" si="27"/>
        <v>0</v>
      </c>
      <c r="BI202" s="213">
        <f t="shared" si="28"/>
        <v>0</v>
      </c>
      <c r="BJ202" s="17" t="s">
        <v>87</v>
      </c>
      <c r="BK202" s="213">
        <f t="shared" si="29"/>
        <v>0</v>
      </c>
      <c r="BL202" s="17" t="s">
        <v>496</v>
      </c>
      <c r="BM202" s="212" t="s">
        <v>1380</v>
      </c>
    </row>
    <row r="203" spans="1:65" s="2" customFormat="1" ht="16.5" customHeight="1">
      <c r="A203" s="34"/>
      <c r="B203" s="35"/>
      <c r="C203" s="200" t="s">
        <v>504</v>
      </c>
      <c r="D203" s="200" t="s">
        <v>209</v>
      </c>
      <c r="E203" s="201" t="s">
        <v>2751</v>
      </c>
      <c r="F203" s="202" t="s">
        <v>2752</v>
      </c>
      <c r="G203" s="203" t="s">
        <v>268</v>
      </c>
      <c r="H203" s="204">
        <v>1</v>
      </c>
      <c r="I203" s="205"/>
      <c r="J203" s="206">
        <f t="shared" si="20"/>
        <v>0</v>
      </c>
      <c r="K203" s="207"/>
      <c r="L203" s="39"/>
      <c r="M203" s="208" t="s">
        <v>1</v>
      </c>
      <c r="N203" s="209" t="s">
        <v>40</v>
      </c>
      <c r="O203" s="75"/>
      <c r="P203" s="210">
        <f t="shared" si="21"/>
        <v>0</v>
      </c>
      <c r="Q203" s="210">
        <v>0</v>
      </c>
      <c r="R203" s="210">
        <f t="shared" si="22"/>
        <v>0</v>
      </c>
      <c r="S203" s="210">
        <v>0</v>
      </c>
      <c r="T203" s="211">
        <f t="shared" si="23"/>
        <v>0</v>
      </c>
      <c r="U203" s="34"/>
      <c r="V203" s="34"/>
      <c r="W203" s="34"/>
      <c r="X203" s="34"/>
      <c r="Y203" s="34"/>
      <c r="Z203" s="34"/>
      <c r="AA203" s="34"/>
      <c r="AB203" s="34"/>
      <c r="AC203" s="34"/>
      <c r="AD203" s="34"/>
      <c r="AE203" s="34"/>
      <c r="AR203" s="212" t="s">
        <v>496</v>
      </c>
      <c r="AT203" s="212" t="s">
        <v>209</v>
      </c>
      <c r="AU203" s="212" t="s">
        <v>87</v>
      </c>
      <c r="AY203" s="17" t="s">
        <v>207</v>
      </c>
      <c r="BE203" s="213">
        <f t="shared" si="24"/>
        <v>0</v>
      </c>
      <c r="BF203" s="213">
        <f t="shared" si="25"/>
        <v>0</v>
      </c>
      <c r="BG203" s="213">
        <f t="shared" si="26"/>
        <v>0</v>
      </c>
      <c r="BH203" s="213">
        <f t="shared" si="27"/>
        <v>0</v>
      </c>
      <c r="BI203" s="213">
        <f t="shared" si="28"/>
        <v>0</v>
      </c>
      <c r="BJ203" s="17" t="s">
        <v>87</v>
      </c>
      <c r="BK203" s="213">
        <f t="shared" si="29"/>
        <v>0</v>
      </c>
      <c r="BL203" s="17" t="s">
        <v>496</v>
      </c>
      <c r="BM203" s="212" t="s">
        <v>1384</v>
      </c>
    </row>
    <row r="204" spans="1:65" s="2" customFormat="1" ht="16.5" customHeight="1">
      <c r="A204" s="34"/>
      <c r="B204" s="35"/>
      <c r="C204" s="200" t="s">
        <v>1214</v>
      </c>
      <c r="D204" s="200" t="s">
        <v>209</v>
      </c>
      <c r="E204" s="201" t="s">
        <v>2753</v>
      </c>
      <c r="F204" s="202" t="s">
        <v>2754</v>
      </c>
      <c r="G204" s="203" t="s">
        <v>268</v>
      </c>
      <c r="H204" s="204">
        <v>1</v>
      </c>
      <c r="I204" s="205"/>
      <c r="J204" s="206">
        <f t="shared" si="20"/>
        <v>0</v>
      </c>
      <c r="K204" s="207"/>
      <c r="L204" s="39"/>
      <c r="M204" s="208" t="s">
        <v>1</v>
      </c>
      <c r="N204" s="209" t="s">
        <v>40</v>
      </c>
      <c r="O204" s="75"/>
      <c r="P204" s="210">
        <f t="shared" si="21"/>
        <v>0</v>
      </c>
      <c r="Q204" s="210">
        <v>0</v>
      </c>
      <c r="R204" s="210">
        <f t="shared" si="22"/>
        <v>0</v>
      </c>
      <c r="S204" s="210">
        <v>0</v>
      </c>
      <c r="T204" s="211">
        <f t="shared" si="23"/>
        <v>0</v>
      </c>
      <c r="U204" s="34"/>
      <c r="V204" s="34"/>
      <c r="W204" s="34"/>
      <c r="X204" s="34"/>
      <c r="Y204" s="34"/>
      <c r="Z204" s="34"/>
      <c r="AA204" s="34"/>
      <c r="AB204" s="34"/>
      <c r="AC204" s="34"/>
      <c r="AD204" s="34"/>
      <c r="AE204" s="34"/>
      <c r="AR204" s="212" t="s">
        <v>496</v>
      </c>
      <c r="AT204" s="212" t="s">
        <v>209</v>
      </c>
      <c r="AU204" s="212" t="s">
        <v>87</v>
      </c>
      <c r="AY204" s="17" t="s">
        <v>207</v>
      </c>
      <c r="BE204" s="213">
        <f t="shared" si="24"/>
        <v>0</v>
      </c>
      <c r="BF204" s="213">
        <f t="shared" si="25"/>
        <v>0</v>
      </c>
      <c r="BG204" s="213">
        <f t="shared" si="26"/>
        <v>0</v>
      </c>
      <c r="BH204" s="213">
        <f t="shared" si="27"/>
        <v>0</v>
      </c>
      <c r="BI204" s="213">
        <f t="shared" si="28"/>
        <v>0</v>
      </c>
      <c r="BJ204" s="17" t="s">
        <v>87</v>
      </c>
      <c r="BK204" s="213">
        <f t="shared" si="29"/>
        <v>0</v>
      </c>
      <c r="BL204" s="17" t="s">
        <v>496</v>
      </c>
      <c r="BM204" s="212" t="s">
        <v>1387</v>
      </c>
    </row>
    <row r="205" spans="1:65" s="2" customFormat="1" ht="16.5" customHeight="1">
      <c r="A205" s="34"/>
      <c r="B205" s="35"/>
      <c r="C205" s="237" t="s">
        <v>1324</v>
      </c>
      <c r="D205" s="237" t="s">
        <v>271</v>
      </c>
      <c r="E205" s="238" t="s">
        <v>2755</v>
      </c>
      <c r="F205" s="239" t="s">
        <v>2756</v>
      </c>
      <c r="G205" s="240" t="s">
        <v>268</v>
      </c>
      <c r="H205" s="241">
        <v>1</v>
      </c>
      <c r="I205" s="242"/>
      <c r="J205" s="243">
        <f t="shared" si="20"/>
        <v>0</v>
      </c>
      <c r="K205" s="244"/>
      <c r="L205" s="245"/>
      <c r="M205" s="246" t="s">
        <v>1</v>
      </c>
      <c r="N205" s="247" t="s">
        <v>40</v>
      </c>
      <c r="O205" s="75"/>
      <c r="P205" s="210">
        <f t="shared" si="21"/>
        <v>0</v>
      </c>
      <c r="Q205" s="210">
        <v>0</v>
      </c>
      <c r="R205" s="210">
        <f t="shared" si="22"/>
        <v>0</v>
      </c>
      <c r="S205" s="210">
        <v>0</v>
      </c>
      <c r="T205" s="211">
        <f t="shared" si="23"/>
        <v>0</v>
      </c>
      <c r="U205" s="34"/>
      <c r="V205" s="34"/>
      <c r="W205" s="34"/>
      <c r="X205" s="34"/>
      <c r="Y205" s="34"/>
      <c r="Z205" s="34"/>
      <c r="AA205" s="34"/>
      <c r="AB205" s="34"/>
      <c r="AC205" s="34"/>
      <c r="AD205" s="34"/>
      <c r="AE205" s="34"/>
      <c r="AR205" s="212" t="s">
        <v>1920</v>
      </c>
      <c r="AT205" s="212" t="s">
        <v>271</v>
      </c>
      <c r="AU205" s="212" t="s">
        <v>87</v>
      </c>
      <c r="AY205" s="17" t="s">
        <v>207</v>
      </c>
      <c r="BE205" s="213">
        <f t="shared" si="24"/>
        <v>0</v>
      </c>
      <c r="BF205" s="213">
        <f t="shared" si="25"/>
        <v>0</v>
      </c>
      <c r="BG205" s="213">
        <f t="shared" si="26"/>
        <v>0</v>
      </c>
      <c r="BH205" s="213">
        <f t="shared" si="27"/>
        <v>0</v>
      </c>
      <c r="BI205" s="213">
        <f t="shared" si="28"/>
        <v>0</v>
      </c>
      <c r="BJ205" s="17" t="s">
        <v>87</v>
      </c>
      <c r="BK205" s="213">
        <f t="shared" si="29"/>
        <v>0</v>
      </c>
      <c r="BL205" s="17" t="s">
        <v>496</v>
      </c>
      <c r="BM205" s="212" t="s">
        <v>1391</v>
      </c>
    </row>
    <row r="206" spans="1:65" s="2" customFormat="1" ht="24.15" customHeight="1">
      <c r="A206" s="34"/>
      <c r="B206" s="35"/>
      <c r="C206" s="200" t="s">
        <v>1217</v>
      </c>
      <c r="D206" s="200" t="s">
        <v>209</v>
      </c>
      <c r="E206" s="201" t="s">
        <v>2757</v>
      </c>
      <c r="F206" s="202" t="s">
        <v>2758</v>
      </c>
      <c r="G206" s="203" t="s">
        <v>268</v>
      </c>
      <c r="H206" s="204">
        <v>2</v>
      </c>
      <c r="I206" s="205"/>
      <c r="J206" s="206">
        <f t="shared" si="20"/>
        <v>0</v>
      </c>
      <c r="K206" s="207"/>
      <c r="L206" s="39"/>
      <c r="M206" s="208" t="s">
        <v>1</v>
      </c>
      <c r="N206" s="209" t="s">
        <v>40</v>
      </c>
      <c r="O206" s="75"/>
      <c r="P206" s="210">
        <f t="shared" si="21"/>
        <v>0</v>
      </c>
      <c r="Q206" s="210">
        <v>0</v>
      </c>
      <c r="R206" s="210">
        <f t="shared" si="22"/>
        <v>0</v>
      </c>
      <c r="S206" s="210">
        <v>0</v>
      </c>
      <c r="T206" s="211">
        <f t="shared" si="23"/>
        <v>0</v>
      </c>
      <c r="U206" s="34"/>
      <c r="V206" s="34"/>
      <c r="W206" s="34"/>
      <c r="X206" s="34"/>
      <c r="Y206" s="34"/>
      <c r="Z206" s="34"/>
      <c r="AA206" s="34"/>
      <c r="AB206" s="34"/>
      <c r="AC206" s="34"/>
      <c r="AD206" s="34"/>
      <c r="AE206" s="34"/>
      <c r="AR206" s="212" t="s">
        <v>496</v>
      </c>
      <c r="AT206" s="212" t="s">
        <v>209</v>
      </c>
      <c r="AU206" s="212" t="s">
        <v>87</v>
      </c>
      <c r="AY206" s="17" t="s">
        <v>207</v>
      </c>
      <c r="BE206" s="213">
        <f t="shared" si="24"/>
        <v>0</v>
      </c>
      <c r="BF206" s="213">
        <f t="shared" si="25"/>
        <v>0</v>
      </c>
      <c r="BG206" s="213">
        <f t="shared" si="26"/>
        <v>0</v>
      </c>
      <c r="BH206" s="213">
        <f t="shared" si="27"/>
        <v>0</v>
      </c>
      <c r="BI206" s="213">
        <f t="shared" si="28"/>
        <v>0</v>
      </c>
      <c r="BJ206" s="17" t="s">
        <v>87</v>
      </c>
      <c r="BK206" s="213">
        <f t="shared" si="29"/>
        <v>0</v>
      </c>
      <c r="BL206" s="17" t="s">
        <v>496</v>
      </c>
      <c r="BM206" s="212" t="s">
        <v>1413</v>
      </c>
    </row>
    <row r="207" spans="1:65" s="2" customFormat="1" ht="24.15" customHeight="1">
      <c r="A207" s="34"/>
      <c r="B207" s="35"/>
      <c r="C207" s="237" t="s">
        <v>1331</v>
      </c>
      <c r="D207" s="237" t="s">
        <v>271</v>
      </c>
      <c r="E207" s="238" t="s">
        <v>2759</v>
      </c>
      <c r="F207" s="239" t="s">
        <v>2760</v>
      </c>
      <c r="G207" s="240" t="s">
        <v>268</v>
      </c>
      <c r="H207" s="241">
        <v>2</v>
      </c>
      <c r="I207" s="242"/>
      <c r="J207" s="243">
        <f t="shared" si="20"/>
        <v>0</v>
      </c>
      <c r="K207" s="244"/>
      <c r="L207" s="245"/>
      <c r="M207" s="246" t="s">
        <v>1</v>
      </c>
      <c r="N207" s="247" t="s">
        <v>40</v>
      </c>
      <c r="O207" s="75"/>
      <c r="P207" s="210">
        <f t="shared" si="21"/>
        <v>0</v>
      </c>
      <c r="Q207" s="210">
        <v>0</v>
      </c>
      <c r="R207" s="210">
        <f t="shared" si="22"/>
        <v>0</v>
      </c>
      <c r="S207" s="210">
        <v>0</v>
      </c>
      <c r="T207" s="211">
        <f t="shared" si="23"/>
        <v>0</v>
      </c>
      <c r="U207" s="34"/>
      <c r="V207" s="34"/>
      <c r="W207" s="34"/>
      <c r="X207" s="34"/>
      <c r="Y207" s="34"/>
      <c r="Z207" s="34"/>
      <c r="AA207" s="34"/>
      <c r="AB207" s="34"/>
      <c r="AC207" s="34"/>
      <c r="AD207" s="34"/>
      <c r="AE207" s="34"/>
      <c r="AR207" s="212" t="s">
        <v>1920</v>
      </c>
      <c r="AT207" s="212" t="s">
        <v>271</v>
      </c>
      <c r="AU207" s="212" t="s">
        <v>87</v>
      </c>
      <c r="AY207" s="17" t="s">
        <v>207</v>
      </c>
      <c r="BE207" s="213">
        <f t="shared" si="24"/>
        <v>0</v>
      </c>
      <c r="BF207" s="213">
        <f t="shared" si="25"/>
        <v>0</v>
      </c>
      <c r="BG207" s="213">
        <f t="shared" si="26"/>
        <v>0</v>
      </c>
      <c r="BH207" s="213">
        <f t="shared" si="27"/>
        <v>0</v>
      </c>
      <c r="BI207" s="213">
        <f t="shared" si="28"/>
        <v>0</v>
      </c>
      <c r="BJ207" s="17" t="s">
        <v>87</v>
      </c>
      <c r="BK207" s="213">
        <f t="shared" si="29"/>
        <v>0</v>
      </c>
      <c r="BL207" s="17" t="s">
        <v>496</v>
      </c>
      <c r="BM207" s="212" t="s">
        <v>1417</v>
      </c>
    </row>
    <row r="208" spans="1:65" s="2" customFormat="1" ht="16.5" customHeight="1">
      <c r="A208" s="34"/>
      <c r="B208" s="35"/>
      <c r="C208" s="200" t="s">
        <v>1220</v>
      </c>
      <c r="D208" s="200" t="s">
        <v>209</v>
      </c>
      <c r="E208" s="201" t="s">
        <v>2611</v>
      </c>
      <c r="F208" s="202" t="s">
        <v>2612</v>
      </c>
      <c r="G208" s="203" t="s">
        <v>268</v>
      </c>
      <c r="H208" s="204">
        <v>14</v>
      </c>
      <c r="I208" s="205"/>
      <c r="J208" s="206">
        <f t="shared" si="20"/>
        <v>0</v>
      </c>
      <c r="K208" s="207"/>
      <c r="L208" s="39"/>
      <c r="M208" s="208" t="s">
        <v>1</v>
      </c>
      <c r="N208" s="209" t="s">
        <v>40</v>
      </c>
      <c r="O208" s="75"/>
      <c r="P208" s="210">
        <f t="shared" si="21"/>
        <v>0</v>
      </c>
      <c r="Q208" s="210">
        <v>0</v>
      </c>
      <c r="R208" s="210">
        <f t="shared" si="22"/>
        <v>0</v>
      </c>
      <c r="S208" s="210">
        <v>0</v>
      </c>
      <c r="T208" s="211">
        <f t="shared" si="23"/>
        <v>0</v>
      </c>
      <c r="U208" s="34"/>
      <c r="V208" s="34"/>
      <c r="W208" s="34"/>
      <c r="X208" s="34"/>
      <c r="Y208" s="34"/>
      <c r="Z208" s="34"/>
      <c r="AA208" s="34"/>
      <c r="AB208" s="34"/>
      <c r="AC208" s="34"/>
      <c r="AD208" s="34"/>
      <c r="AE208" s="34"/>
      <c r="AR208" s="212" t="s">
        <v>496</v>
      </c>
      <c r="AT208" s="212" t="s">
        <v>209</v>
      </c>
      <c r="AU208" s="212" t="s">
        <v>87</v>
      </c>
      <c r="AY208" s="17" t="s">
        <v>207</v>
      </c>
      <c r="BE208" s="213">
        <f t="shared" si="24"/>
        <v>0</v>
      </c>
      <c r="BF208" s="213">
        <f t="shared" si="25"/>
        <v>0</v>
      </c>
      <c r="BG208" s="213">
        <f t="shared" si="26"/>
        <v>0</v>
      </c>
      <c r="BH208" s="213">
        <f t="shared" si="27"/>
        <v>0</v>
      </c>
      <c r="BI208" s="213">
        <f t="shared" si="28"/>
        <v>0</v>
      </c>
      <c r="BJ208" s="17" t="s">
        <v>87</v>
      </c>
      <c r="BK208" s="213">
        <f t="shared" si="29"/>
        <v>0</v>
      </c>
      <c r="BL208" s="17" t="s">
        <v>496</v>
      </c>
      <c r="BM208" s="212" t="s">
        <v>1443</v>
      </c>
    </row>
    <row r="209" spans="1:65" s="2" customFormat="1" ht="16.5" customHeight="1">
      <c r="A209" s="34"/>
      <c r="B209" s="35"/>
      <c r="C209" s="200" t="s">
        <v>1338</v>
      </c>
      <c r="D209" s="200" t="s">
        <v>209</v>
      </c>
      <c r="E209" s="201" t="s">
        <v>2613</v>
      </c>
      <c r="F209" s="202" t="s">
        <v>2614</v>
      </c>
      <c r="G209" s="203" t="s">
        <v>268</v>
      </c>
      <c r="H209" s="204">
        <v>1</v>
      </c>
      <c r="I209" s="205"/>
      <c r="J209" s="206">
        <f t="shared" si="20"/>
        <v>0</v>
      </c>
      <c r="K209" s="207"/>
      <c r="L209" s="39"/>
      <c r="M209" s="208" t="s">
        <v>1</v>
      </c>
      <c r="N209" s="209" t="s">
        <v>40</v>
      </c>
      <c r="O209" s="75"/>
      <c r="P209" s="210">
        <f t="shared" si="21"/>
        <v>0</v>
      </c>
      <c r="Q209" s="210">
        <v>0</v>
      </c>
      <c r="R209" s="210">
        <f t="shared" si="22"/>
        <v>0</v>
      </c>
      <c r="S209" s="210">
        <v>0</v>
      </c>
      <c r="T209" s="211">
        <f t="shared" si="23"/>
        <v>0</v>
      </c>
      <c r="U209" s="34"/>
      <c r="V209" s="34"/>
      <c r="W209" s="34"/>
      <c r="X209" s="34"/>
      <c r="Y209" s="34"/>
      <c r="Z209" s="34"/>
      <c r="AA209" s="34"/>
      <c r="AB209" s="34"/>
      <c r="AC209" s="34"/>
      <c r="AD209" s="34"/>
      <c r="AE209" s="34"/>
      <c r="AR209" s="212" t="s">
        <v>496</v>
      </c>
      <c r="AT209" s="212" t="s">
        <v>209</v>
      </c>
      <c r="AU209" s="212" t="s">
        <v>87</v>
      </c>
      <c r="AY209" s="17" t="s">
        <v>207</v>
      </c>
      <c r="BE209" s="213">
        <f t="shared" si="24"/>
        <v>0</v>
      </c>
      <c r="BF209" s="213">
        <f t="shared" si="25"/>
        <v>0</v>
      </c>
      <c r="BG209" s="213">
        <f t="shared" si="26"/>
        <v>0</v>
      </c>
      <c r="BH209" s="213">
        <f t="shared" si="27"/>
        <v>0</v>
      </c>
      <c r="BI209" s="213">
        <f t="shared" si="28"/>
        <v>0</v>
      </c>
      <c r="BJ209" s="17" t="s">
        <v>87</v>
      </c>
      <c r="BK209" s="213">
        <f t="shared" si="29"/>
        <v>0</v>
      </c>
      <c r="BL209" s="17" t="s">
        <v>496</v>
      </c>
      <c r="BM209" s="212" t="s">
        <v>1447</v>
      </c>
    </row>
    <row r="210" spans="1:65" s="12" customFormat="1" ht="25.95" customHeight="1">
      <c r="B210" s="184"/>
      <c r="C210" s="185"/>
      <c r="D210" s="186" t="s">
        <v>73</v>
      </c>
      <c r="E210" s="187" t="s">
        <v>1125</v>
      </c>
      <c r="F210" s="187" t="s">
        <v>2397</v>
      </c>
      <c r="G210" s="185"/>
      <c r="H210" s="185"/>
      <c r="I210" s="188"/>
      <c r="J210" s="189">
        <f>BK210</f>
        <v>0</v>
      </c>
      <c r="K210" s="185"/>
      <c r="L210" s="190"/>
      <c r="M210" s="191"/>
      <c r="N210" s="192"/>
      <c r="O210" s="192"/>
      <c r="P210" s="193">
        <f>SUM(P211:P213)</f>
        <v>0</v>
      </c>
      <c r="Q210" s="192"/>
      <c r="R210" s="193">
        <f>SUM(R211:R213)</f>
        <v>0</v>
      </c>
      <c r="S210" s="192"/>
      <c r="T210" s="194">
        <f>SUM(T211:T213)</f>
        <v>0</v>
      </c>
      <c r="AR210" s="195" t="s">
        <v>213</v>
      </c>
      <c r="AT210" s="196" t="s">
        <v>73</v>
      </c>
      <c r="AU210" s="196" t="s">
        <v>74</v>
      </c>
      <c r="AY210" s="195" t="s">
        <v>207</v>
      </c>
      <c r="BK210" s="197">
        <f>SUM(BK211:BK213)</f>
        <v>0</v>
      </c>
    </row>
    <row r="211" spans="1:65" s="2" customFormat="1" ht="16.5" customHeight="1">
      <c r="A211" s="34"/>
      <c r="B211" s="35"/>
      <c r="C211" s="200" t="s">
        <v>1223</v>
      </c>
      <c r="D211" s="200" t="s">
        <v>209</v>
      </c>
      <c r="E211" s="201" t="s">
        <v>2662</v>
      </c>
      <c r="F211" s="202" t="s">
        <v>2663</v>
      </c>
      <c r="G211" s="203" t="s">
        <v>1076</v>
      </c>
      <c r="H211" s="204">
        <v>16</v>
      </c>
      <c r="I211" s="205"/>
      <c r="J211" s="206">
        <f>ROUND(I211*H211,2)</f>
        <v>0</v>
      </c>
      <c r="K211" s="207"/>
      <c r="L211" s="39"/>
      <c r="M211" s="208" t="s">
        <v>1</v>
      </c>
      <c r="N211" s="209" t="s">
        <v>40</v>
      </c>
      <c r="O211" s="75"/>
      <c r="P211" s="210">
        <f>O211*H211</f>
        <v>0</v>
      </c>
      <c r="Q211" s="210">
        <v>0</v>
      </c>
      <c r="R211" s="210">
        <f>Q211*H211</f>
        <v>0</v>
      </c>
      <c r="S211" s="210">
        <v>0</v>
      </c>
      <c r="T211" s="211">
        <f>S211*H211</f>
        <v>0</v>
      </c>
      <c r="U211" s="34"/>
      <c r="V211" s="34"/>
      <c r="W211" s="34"/>
      <c r="X211" s="34"/>
      <c r="Y211" s="34"/>
      <c r="Z211" s="34"/>
      <c r="AA211" s="34"/>
      <c r="AB211" s="34"/>
      <c r="AC211" s="34"/>
      <c r="AD211" s="34"/>
      <c r="AE211" s="34"/>
      <c r="AR211" s="212" t="s">
        <v>2401</v>
      </c>
      <c r="AT211" s="212" t="s">
        <v>209</v>
      </c>
      <c r="AU211" s="212" t="s">
        <v>81</v>
      </c>
      <c r="AY211" s="17" t="s">
        <v>207</v>
      </c>
      <c r="BE211" s="213">
        <f>IF(N211="základná",J211,0)</f>
        <v>0</v>
      </c>
      <c r="BF211" s="213">
        <f>IF(N211="znížená",J211,0)</f>
        <v>0</v>
      </c>
      <c r="BG211" s="213">
        <f>IF(N211="zákl. prenesená",J211,0)</f>
        <v>0</v>
      </c>
      <c r="BH211" s="213">
        <f>IF(N211="zníž. prenesená",J211,0)</f>
        <v>0</v>
      </c>
      <c r="BI211" s="213">
        <f>IF(N211="nulová",J211,0)</f>
        <v>0</v>
      </c>
      <c r="BJ211" s="17" t="s">
        <v>87</v>
      </c>
      <c r="BK211" s="213">
        <f>ROUND(I211*H211,2)</f>
        <v>0</v>
      </c>
      <c r="BL211" s="17" t="s">
        <v>2401</v>
      </c>
      <c r="BM211" s="212" t="s">
        <v>1451</v>
      </c>
    </row>
    <row r="212" spans="1:65" s="2" customFormat="1" ht="16.5" customHeight="1">
      <c r="A212" s="34"/>
      <c r="B212" s="35"/>
      <c r="C212" s="200" t="s">
        <v>1345</v>
      </c>
      <c r="D212" s="200" t="s">
        <v>209</v>
      </c>
      <c r="E212" s="201" t="s">
        <v>2761</v>
      </c>
      <c r="F212" s="202" t="s">
        <v>2762</v>
      </c>
      <c r="G212" s="203" t="s">
        <v>1076</v>
      </c>
      <c r="H212" s="204">
        <v>24</v>
      </c>
      <c r="I212" s="205"/>
      <c r="J212" s="206">
        <f>ROUND(I212*H212,2)</f>
        <v>0</v>
      </c>
      <c r="K212" s="207"/>
      <c r="L212" s="39"/>
      <c r="M212" s="208" t="s">
        <v>1</v>
      </c>
      <c r="N212" s="209" t="s">
        <v>40</v>
      </c>
      <c r="O212" s="75"/>
      <c r="P212" s="210">
        <f>O212*H212</f>
        <v>0</v>
      </c>
      <c r="Q212" s="210">
        <v>0</v>
      </c>
      <c r="R212" s="210">
        <f>Q212*H212</f>
        <v>0</v>
      </c>
      <c r="S212" s="210">
        <v>0</v>
      </c>
      <c r="T212" s="211">
        <f>S212*H212</f>
        <v>0</v>
      </c>
      <c r="U212" s="34"/>
      <c r="V212" s="34"/>
      <c r="W212" s="34"/>
      <c r="X212" s="34"/>
      <c r="Y212" s="34"/>
      <c r="Z212" s="34"/>
      <c r="AA212" s="34"/>
      <c r="AB212" s="34"/>
      <c r="AC212" s="34"/>
      <c r="AD212" s="34"/>
      <c r="AE212" s="34"/>
      <c r="AR212" s="212" t="s">
        <v>2401</v>
      </c>
      <c r="AT212" s="212" t="s">
        <v>209</v>
      </c>
      <c r="AU212" s="212" t="s">
        <v>81</v>
      </c>
      <c r="AY212" s="17" t="s">
        <v>207</v>
      </c>
      <c r="BE212" s="213">
        <f>IF(N212="základná",J212,0)</f>
        <v>0</v>
      </c>
      <c r="BF212" s="213">
        <f>IF(N212="znížená",J212,0)</f>
        <v>0</v>
      </c>
      <c r="BG212" s="213">
        <f>IF(N212="zákl. prenesená",J212,0)</f>
        <v>0</v>
      </c>
      <c r="BH212" s="213">
        <f>IF(N212="zníž. prenesená",J212,0)</f>
        <v>0</v>
      </c>
      <c r="BI212" s="213">
        <f>IF(N212="nulová",J212,0)</f>
        <v>0</v>
      </c>
      <c r="BJ212" s="17" t="s">
        <v>87</v>
      </c>
      <c r="BK212" s="213">
        <f>ROUND(I212*H212,2)</f>
        <v>0</v>
      </c>
      <c r="BL212" s="17" t="s">
        <v>2401</v>
      </c>
      <c r="BM212" s="212" t="s">
        <v>1457</v>
      </c>
    </row>
    <row r="213" spans="1:65" s="2" customFormat="1" ht="24.15" customHeight="1">
      <c r="A213" s="34"/>
      <c r="B213" s="35"/>
      <c r="C213" s="200" t="s">
        <v>1226</v>
      </c>
      <c r="D213" s="200" t="s">
        <v>209</v>
      </c>
      <c r="E213" s="201" t="s">
        <v>2763</v>
      </c>
      <c r="F213" s="202" t="s">
        <v>2764</v>
      </c>
      <c r="G213" s="203" t="s">
        <v>1076</v>
      </c>
      <c r="H213" s="204">
        <v>40</v>
      </c>
      <c r="I213" s="205"/>
      <c r="J213" s="206">
        <f>ROUND(I213*H213,2)</f>
        <v>0</v>
      </c>
      <c r="K213" s="207"/>
      <c r="L213" s="39"/>
      <c r="M213" s="208" t="s">
        <v>1</v>
      </c>
      <c r="N213" s="209" t="s">
        <v>40</v>
      </c>
      <c r="O213" s="75"/>
      <c r="P213" s="210">
        <f>O213*H213</f>
        <v>0</v>
      </c>
      <c r="Q213" s="210">
        <v>0</v>
      </c>
      <c r="R213" s="210">
        <f>Q213*H213</f>
        <v>0</v>
      </c>
      <c r="S213" s="210">
        <v>0</v>
      </c>
      <c r="T213" s="211">
        <f>S213*H213</f>
        <v>0</v>
      </c>
      <c r="U213" s="34"/>
      <c r="V213" s="34"/>
      <c r="W213" s="34"/>
      <c r="X213" s="34"/>
      <c r="Y213" s="34"/>
      <c r="Z213" s="34"/>
      <c r="AA213" s="34"/>
      <c r="AB213" s="34"/>
      <c r="AC213" s="34"/>
      <c r="AD213" s="34"/>
      <c r="AE213" s="34"/>
      <c r="AR213" s="212" t="s">
        <v>2401</v>
      </c>
      <c r="AT213" s="212" t="s">
        <v>209</v>
      </c>
      <c r="AU213" s="212" t="s">
        <v>81</v>
      </c>
      <c r="AY213" s="17" t="s">
        <v>207</v>
      </c>
      <c r="BE213" s="213">
        <f>IF(N213="základná",J213,0)</f>
        <v>0</v>
      </c>
      <c r="BF213" s="213">
        <f>IF(N213="znížená",J213,0)</f>
        <v>0</v>
      </c>
      <c r="BG213" s="213">
        <f>IF(N213="zákl. prenesená",J213,0)</f>
        <v>0</v>
      </c>
      <c r="BH213" s="213">
        <f>IF(N213="zníž. prenesená",J213,0)</f>
        <v>0</v>
      </c>
      <c r="BI213" s="213">
        <f>IF(N213="nulová",J213,0)</f>
        <v>0</v>
      </c>
      <c r="BJ213" s="17" t="s">
        <v>87</v>
      </c>
      <c r="BK213" s="213">
        <f>ROUND(I213*H213,2)</f>
        <v>0</v>
      </c>
      <c r="BL213" s="17" t="s">
        <v>2401</v>
      </c>
      <c r="BM213" s="212" t="s">
        <v>1467</v>
      </c>
    </row>
    <row r="214" spans="1:65" s="12" customFormat="1" ht="25.95" customHeight="1">
      <c r="B214" s="184"/>
      <c r="C214" s="185"/>
      <c r="D214" s="186" t="s">
        <v>73</v>
      </c>
      <c r="E214" s="187" t="s">
        <v>2765</v>
      </c>
      <c r="F214" s="187" t="s">
        <v>2766</v>
      </c>
      <c r="G214" s="185"/>
      <c r="H214" s="185"/>
      <c r="I214" s="188"/>
      <c r="J214" s="189">
        <f>BK214</f>
        <v>0</v>
      </c>
      <c r="K214" s="185"/>
      <c r="L214" s="190"/>
      <c r="M214" s="191"/>
      <c r="N214" s="192"/>
      <c r="O214" s="192"/>
      <c r="P214" s="193">
        <f>SUM(P215:P220)</f>
        <v>0</v>
      </c>
      <c r="Q214" s="192"/>
      <c r="R214" s="193">
        <f>SUM(R215:R220)</f>
        <v>0</v>
      </c>
      <c r="S214" s="192"/>
      <c r="T214" s="194">
        <f>SUM(T215:T220)</f>
        <v>0</v>
      </c>
      <c r="AR214" s="195" t="s">
        <v>229</v>
      </c>
      <c r="AT214" s="196" t="s">
        <v>73</v>
      </c>
      <c r="AU214" s="196" t="s">
        <v>74</v>
      </c>
      <c r="AY214" s="195" t="s">
        <v>207</v>
      </c>
      <c r="BK214" s="197">
        <f>SUM(BK215:BK220)</f>
        <v>0</v>
      </c>
    </row>
    <row r="215" spans="1:65" s="2" customFormat="1" ht="33" customHeight="1">
      <c r="A215" s="34"/>
      <c r="B215" s="35"/>
      <c r="C215" s="200" t="s">
        <v>1352</v>
      </c>
      <c r="D215" s="200" t="s">
        <v>209</v>
      </c>
      <c r="E215" s="201" t="s">
        <v>2767</v>
      </c>
      <c r="F215" s="202" t="s">
        <v>2768</v>
      </c>
      <c r="G215" s="203" t="s">
        <v>2308</v>
      </c>
      <c r="H215" s="204">
        <v>0.21</v>
      </c>
      <c r="I215" s="205"/>
      <c r="J215" s="206">
        <f t="shared" ref="J215:J220" si="30">ROUND(I215*H215,2)</f>
        <v>0</v>
      </c>
      <c r="K215" s="207"/>
      <c r="L215" s="39"/>
      <c r="M215" s="208" t="s">
        <v>1</v>
      </c>
      <c r="N215" s="209" t="s">
        <v>40</v>
      </c>
      <c r="O215" s="75"/>
      <c r="P215" s="210">
        <f t="shared" ref="P215:P220" si="31">O215*H215</f>
        <v>0</v>
      </c>
      <c r="Q215" s="210">
        <v>0</v>
      </c>
      <c r="R215" s="210">
        <f t="shared" ref="R215:R220" si="32">Q215*H215</f>
        <v>0</v>
      </c>
      <c r="S215" s="210">
        <v>0</v>
      </c>
      <c r="T215" s="211">
        <f t="shared" ref="T215:T220" si="33">S215*H215</f>
        <v>0</v>
      </c>
      <c r="U215" s="34"/>
      <c r="V215" s="34"/>
      <c r="W215" s="34"/>
      <c r="X215" s="34"/>
      <c r="Y215" s="34"/>
      <c r="Z215" s="34"/>
      <c r="AA215" s="34"/>
      <c r="AB215" s="34"/>
      <c r="AC215" s="34"/>
      <c r="AD215" s="34"/>
      <c r="AE215" s="34"/>
      <c r="AR215" s="212" t="s">
        <v>213</v>
      </c>
      <c r="AT215" s="212" t="s">
        <v>209</v>
      </c>
      <c r="AU215" s="212" t="s">
        <v>81</v>
      </c>
      <c r="AY215" s="17" t="s">
        <v>207</v>
      </c>
      <c r="BE215" s="213">
        <f t="shared" ref="BE215:BE220" si="34">IF(N215="základná",J215,0)</f>
        <v>0</v>
      </c>
      <c r="BF215" s="213">
        <f t="shared" ref="BF215:BF220" si="35">IF(N215="znížená",J215,0)</f>
        <v>0</v>
      </c>
      <c r="BG215" s="213">
        <f t="shared" ref="BG215:BG220" si="36">IF(N215="zákl. prenesená",J215,0)</f>
        <v>0</v>
      </c>
      <c r="BH215" s="213">
        <f t="shared" ref="BH215:BH220" si="37">IF(N215="zníž. prenesená",J215,0)</f>
        <v>0</v>
      </c>
      <c r="BI215" s="213">
        <f t="shared" ref="BI215:BI220" si="38">IF(N215="nulová",J215,0)</f>
        <v>0</v>
      </c>
      <c r="BJ215" s="17" t="s">
        <v>87</v>
      </c>
      <c r="BK215" s="213">
        <f t="shared" ref="BK215:BK220" si="39">ROUND(I215*H215,2)</f>
        <v>0</v>
      </c>
      <c r="BL215" s="17" t="s">
        <v>213</v>
      </c>
      <c r="BM215" s="212" t="s">
        <v>1479</v>
      </c>
    </row>
    <row r="216" spans="1:65" s="2" customFormat="1" ht="24.15" customHeight="1">
      <c r="A216" s="34"/>
      <c r="B216" s="35"/>
      <c r="C216" s="200" t="s">
        <v>1229</v>
      </c>
      <c r="D216" s="200" t="s">
        <v>209</v>
      </c>
      <c r="E216" s="201" t="s">
        <v>2769</v>
      </c>
      <c r="F216" s="202" t="s">
        <v>2770</v>
      </c>
      <c r="G216" s="203" t="s">
        <v>2308</v>
      </c>
      <c r="H216" s="204">
        <v>0.21</v>
      </c>
      <c r="I216" s="205"/>
      <c r="J216" s="206">
        <f t="shared" si="30"/>
        <v>0</v>
      </c>
      <c r="K216" s="207"/>
      <c r="L216" s="39"/>
      <c r="M216" s="208" t="s">
        <v>1</v>
      </c>
      <c r="N216" s="209" t="s">
        <v>40</v>
      </c>
      <c r="O216" s="75"/>
      <c r="P216" s="210">
        <f t="shared" si="31"/>
        <v>0</v>
      </c>
      <c r="Q216" s="210">
        <v>0</v>
      </c>
      <c r="R216" s="210">
        <f t="shared" si="32"/>
        <v>0</v>
      </c>
      <c r="S216" s="210">
        <v>0</v>
      </c>
      <c r="T216" s="211">
        <f t="shared" si="33"/>
        <v>0</v>
      </c>
      <c r="U216" s="34"/>
      <c r="V216" s="34"/>
      <c r="W216" s="34"/>
      <c r="X216" s="34"/>
      <c r="Y216" s="34"/>
      <c r="Z216" s="34"/>
      <c r="AA216" s="34"/>
      <c r="AB216" s="34"/>
      <c r="AC216" s="34"/>
      <c r="AD216" s="34"/>
      <c r="AE216" s="34"/>
      <c r="AR216" s="212" t="s">
        <v>213</v>
      </c>
      <c r="AT216" s="212" t="s">
        <v>209</v>
      </c>
      <c r="AU216" s="212" t="s">
        <v>81</v>
      </c>
      <c r="AY216" s="17" t="s">
        <v>207</v>
      </c>
      <c r="BE216" s="213">
        <f t="shared" si="34"/>
        <v>0</v>
      </c>
      <c r="BF216" s="213">
        <f t="shared" si="35"/>
        <v>0</v>
      </c>
      <c r="BG216" s="213">
        <f t="shared" si="36"/>
        <v>0</v>
      </c>
      <c r="BH216" s="213">
        <f t="shared" si="37"/>
        <v>0</v>
      </c>
      <c r="BI216" s="213">
        <f t="shared" si="38"/>
        <v>0</v>
      </c>
      <c r="BJ216" s="17" t="s">
        <v>87</v>
      </c>
      <c r="BK216" s="213">
        <f t="shared" si="39"/>
        <v>0</v>
      </c>
      <c r="BL216" s="17" t="s">
        <v>213</v>
      </c>
      <c r="BM216" s="212" t="s">
        <v>1482</v>
      </c>
    </row>
    <row r="217" spans="1:65" s="2" customFormat="1" ht="44.25" customHeight="1">
      <c r="A217" s="34"/>
      <c r="B217" s="35"/>
      <c r="C217" s="200" t="s">
        <v>1360</v>
      </c>
      <c r="D217" s="200" t="s">
        <v>209</v>
      </c>
      <c r="E217" s="201" t="s">
        <v>2674</v>
      </c>
      <c r="F217" s="202" t="s">
        <v>2675</v>
      </c>
      <c r="G217" s="203" t="s">
        <v>2308</v>
      </c>
      <c r="H217" s="204">
        <v>1</v>
      </c>
      <c r="I217" s="205"/>
      <c r="J217" s="206">
        <f t="shared" si="30"/>
        <v>0</v>
      </c>
      <c r="K217" s="207"/>
      <c r="L217" s="39"/>
      <c r="M217" s="208" t="s">
        <v>1</v>
      </c>
      <c r="N217" s="209" t="s">
        <v>40</v>
      </c>
      <c r="O217" s="75"/>
      <c r="P217" s="210">
        <f t="shared" si="31"/>
        <v>0</v>
      </c>
      <c r="Q217" s="210">
        <v>0</v>
      </c>
      <c r="R217" s="210">
        <f t="shared" si="32"/>
        <v>0</v>
      </c>
      <c r="S217" s="210">
        <v>0</v>
      </c>
      <c r="T217" s="211">
        <f t="shared" si="33"/>
        <v>0</v>
      </c>
      <c r="U217" s="34"/>
      <c r="V217" s="34"/>
      <c r="W217" s="34"/>
      <c r="X217" s="34"/>
      <c r="Y217" s="34"/>
      <c r="Z217" s="34"/>
      <c r="AA217" s="34"/>
      <c r="AB217" s="34"/>
      <c r="AC217" s="34"/>
      <c r="AD217" s="34"/>
      <c r="AE217" s="34"/>
      <c r="AR217" s="212" t="s">
        <v>213</v>
      </c>
      <c r="AT217" s="212" t="s">
        <v>209</v>
      </c>
      <c r="AU217" s="212" t="s">
        <v>81</v>
      </c>
      <c r="AY217" s="17" t="s">
        <v>207</v>
      </c>
      <c r="BE217" s="213">
        <f t="shared" si="34"/>
        <v>0</v>
      </c>
      <c r="BF217" s="213">
        <f t="shared" si="35"/>
        <v>0</v>
      </c>
      <c r="BG217" s="213">
        <f t="shared" si="36"/>
        <v>0</v>
      </c>
      <c r="BH217" s="213">
        <f t="shared" si="37"/>
        <v>0</v>
      </c>
      <c r="BI217" s="213">
        <f t="shared" si="38"/>
        <v>0</v>
      </c>
      <c r="BJ217" s="17" t="s">
        <v>87</v>
      </c>
      <c r="BK217" s="213">
        <f t="shared" si="39"/>
        <v>0</v>
      </c>
      <c r="BL217" s="17" t="s">
        <v>213</v>
      </c>
      <c r="BM217" s="212" t="s">
        <v>1486</v>
      </c>
    </row>
    <row r="218" spans="1:65" s="2" customFormat="1" ht="24.15" customHeight="1">
      <c r="A218" s="34"/>
      <c r="B218" s="35"/>
      <c r="C218" s="200" t="s">
        <v>1232</v>
      </c>
      <c r="D218" s="200" t="s">
        <v>209</v>
      </c>
      <c r="E218" s="201" t="s">
        <v>2676</v>
      </c>
      <c r="F218" s="202" t="s">
        <v>2677</v>
      </c>
      <c r="G218" s="203" t="s">
        <v>318</v>
      </c>
      <c r="H218" s="205"/>
      <c r="I218" s="205"/>
      <c r="J218" s="206">
        <f t="shared" si="30"/>
        <v>0</v>
      </c>
      <c r="K218" s="207"/>
      <c r="L218" s="39"/>
      <c r="M218" s="208" t="s">
        <v>1</v>
      </c>
      <c r="N218" s="209" t="s">
        <v>40</v>
      </c>
      <c r="O218" s="75"/>
      <c r="P218" s="210">
        <f t="shared" si="31"/>
        <v>0</v>
      </c>
      <c r="Q218" s="210">
        <v>0</v>
      </c>
      <c r="R218" s="210">
        <f t="shared" si="32"/>
        <v>0</v>
      </c>
      <c r="S218" s="210">
        <v>0</v>
      </c>
      <c r="T218" s="211">
        <f t="shared" si="33"/>
        <v>0</v>
      </c>
      <c r="U218" s="34"/>
      <c r="V218" s="34"/>
      <c r="W218" s="34"/>
      <c r="X218" s="34"/>
      <c r="Y218" s="34"/>
      <c r="Z218" s="34"/>
      <c r="AA218" s="34"/>
      <c r="AB218" s="34"/>
      <c r="AC218" s="34"/>
      <c r="AD218" s="34"/>
      <c r="AE218" s="34"/>
      <c r="AR218" s="212" t="s">
        <v>213</v>
      </c>
      <c r="AT218" s="212" t="s">
        <v>209</v>
      </c>
      <c r="AU218" s="212" t="s">
        <v>81</v>
      </c>
      <c r="AY218" s="17" t="s">
        <v>207</v>
      </c>
      <c r="BE218" s="213">
        <f t="shared" si="34"/>
        <v>0</v>
      </c>
      <c r="BF218" s="213">
        <f t="shared" si="35"/>
        <v>0</v>
      </c>
      <c r="BG218" s="213">
        <f t="shared" si="36"/>
        <v>0</v>
      </c>
      <c r="BH218" s="213">
        <f t="shared" si="37"/>
        <v>0</v>
      </c>
      <c r="BI218" s="213">
        <f t="shared" si="38"/>
        <v>0</v>
      </c>
      <c r="BJ218" s="17" t="s">
        <v>87</v>
      </c>
      <c r="BK218" s="213">
        <f t="shared" si="39"/>
        <v>0</v>
      </c>
      <c r="BL218" s="17" t="s">
        <v>213</v>
      </c>
      <c r="BM218" s="212" t="s">
        <v>2118</v>
      </c>
    </row>
    <row r="219" spans="1:65" s="2" customFormat="1" ht="16.5" customHeight="1">
      <c r="A219" s="34"/>
      <c r="B219" s="35"/>
      <c r="C219" s="200" t="s">
        <v>1367</v>
      </c>
      <c r="D219" s="200" t="s">
        <v>209</v>
      </c>
      <c r="E219" s="201" t="s">
        <v>2678</v>
      </c>
      <c r="F219" s="202" t="s">
        <v>2679</v>
      </c>
      <c r="G219" s="203" t="s">
        <v>318</v>
      </c>
      <c r="H219" s="205"/>
      <c r="I219" s="205"/>
      <c r="J219" s="206">
        <f t="shared" si="30"/>
        <v>0</v>
      </c>
      <c r="K219" s="207"/>
      <c r="L219" s="39"/>
      <c r="M219" s="208" t="s">
        <v>1</v>
      </c>
      <c r="N219" s="209" t="s">
        <v>40</v>
      </c>
      <c r="O219" s="75"/>
      <c r="P219" s="210">
        <f t="shared" si="31"/>
        <v>0</v>
      </c>
      <c r="Q219" s="210">
        <v>0</v>
      </c>
      <c r="R219" s="210">
        <f t="shared" si="32"/>
        <v>0</v>
      </c>
      <c r="S219" s="210">
        <v>0</v>
      </c>
      <c r="T219" s="211">
        <f t="shared" si="33"/>
        <v>0</v>
      </c>
      <c r="U219" s="34"/>
      <c r="V219" s="34"/>
      <c r="W219" s="34"/>
      <c r="X219" s="34"/>
      <c r="Y219" s="34"/>
      <c r="Z219" s="34"/>
      <c r="AA219" s="34"/>
      <c r="AB219" s="34"/>
      <c r="AC219" s="34"/>
      <c r="AD219" s="34"/>
      <c r="AE219" s="34"/>
      <c r="AR219" s="212" t="s">
        <v>213</v>
      </c>
      <c r="AT219" s="212" t="s">
        <v>209</v>
      </c>
      <c r="AU219" s="212" t="s">
        <v>81</v>
      </c>
      <c r="AY219" s="17" t="s">
        <v>207</v>
      </c>
      <c r="BE219" s="213">
        <f t="shared" si="34"/>
        <v>0</v>
      </c>
      <c r="BF219" s="213">
        <f t="shared" si="35"/>
        <v>0</v>
      </c>
      <c r="BG219" s="213">
        <f t="shared" si="36"/>
        <v>0</v>
      </c>
      <c r="BH219" s="213">
        <f t="shared" si="37"/>
        <v>0</v>
      </c>
      <c r="BI219" s="213">
        <f t="shared" si="38"/>
        <v>0</v>
      </c>
      <c r="BJ219" s="17" t="s">
        <v>87</v>
      </c>
      <c r="BK219" s="213">
        <f t="shared" si="39"/>
        <v>0</v>
      </c>
      <c r="BL219" s="17" t="s">
        <v>213</v>
      </c>
      <c r="BM219" s="212" t="s">
        <v>2121</v>
      </c>
    </row>
    <row r="220" spans="1:65" s="2" customFormat="1" ht="16.5" customHeight="1">
      <c r="A220" s="34"/>
      <c r="B220" s="35"/>
      <c r="C220" s="200" t="s">
        <v>1235</v>
      </c>
      <c r="D220" s="200" t="s">
        <v>209</v>
      </c>
      <c r="E220" s="201" t="s">
        <v>2680</v>
      </c>
      <c r="F220" s="202" t="s">
        <v>2681</v>
      </c>
      <c r="G220" s="203" t="s">
        <v>318</v>
      </c>
      <c r="H220" s="205"/>
      <c r="I220" s="205"/>
      <c r="J220" s="206">
        <f t="shared" si="30"/>
        <v>0</v>
      </c>
      <c r="K220" s="207"/>
      <c r="L220" s="39"/>
      <c r="M220" s="248" t="s">
        <v>1</v>
      </c>
      <c r="N220" s="249" t="s">
        <v>40</v>
      </c>
      <c r="O220" s="250"/>
      <c r="P220" s="251">
        <f t="shared" si="31"/>
        <v>0</v>
      </c>
      <c r="Q220" s="251">
        <v>0</v>
      </c>
      <c r="R220" s="251">
        <f t="shared" si="32"/>
        <v>0</v>
      </c>
      <c r="S220" s="251">
        <v>0</v>
      </c>
      <c r="T220" s="252">
        <f t="shared" si="33"/>
        <v>0</v>
      </c>
      <c r="U220" s="34"/>
      <c r="V220" s="34"/>
      <c r="W220" s="34"/>
      <c r="X220" s="34"/>
      <c r="Y220" s="34"/>
      <c r="Z220" s="34"/>
      <c r="AA220" s="34"/>
      <c r="AB220" s="34"/>
      <c r="AC220" s="34"/>
      <c r="AD220" s="34"/>
      <c r="AE220" s="34"/>
      <c r="AR220" s="212" t="s">
        <v>213</v>
      </c>
      <c r="AT220" s="212" t="s">
        <v>209</v>
      </c>
      <c r="AU220" s="212" t="s">
        <v>81</v>
      </c>
      <c r="AY220" s="17" t="s">
        <v>207</v>
      </c>
      <c r="BE220" s="213">
        <f t="shared" si="34"/>
        <v>0</v>
      </c>
      <c r="BF220" s="213">
        <f t="shared" si="35"/>
        <v>0</v>
      </c>
      <c r="BG220" s="213">
        <f t="shared" si="36"/>
        <v>0</v>
      </c>
      <c r="BH220" s="213">
        <f t="shared" si="37"/>
        <v>0</v>
      </c>
      <c r="BI220" s="213">
        <f t="shared" si="38"/>
        <v>0</v>
      </c>
      <c r="BJ220" s="17" t="s">
        <v>87</v>
      </c>
      <c r="BK220" s="213">
        <f t="shared" si="39"/>
        <v>0</v>
      </c>
      <c r="BL220" s="17" t="s">
        <v>213</v>
      </c>
      <c r="BM220" s="212" t="s">
        <v>2125</v>
      </c>
    </row>
    <row r="221" spans="1:65" s="2" customFormat="1" ht="6.9" customHeight="1">
      <c r="A221" s="34"/>
      <c r="B221" s="58"/>
      <c r="C221" s="59"/>
      <c r="D221" s="59"/>
      <c r="E221" s="59"/>
      <c r="F221" s="59"/>
      <c r="G221" s="59"/>
      <c r="H221" s="59"/>
      <c r="I221" s="59"/>
      <c r="J221" s="59"/>
      <c r="K221" s="59"/>
      <c r="L221" s="39"/>
      <c r="M221" s="34"/>
      <c r="O221" s="34"/>
      <c r="P221" s="34"/>
      <c r="Q221" s="34"/>
      <c r="R221" s="34"/>
      <c r="S221" s="34"/>
      <c r="T221" s="34"/>
      <c r="U221" s="34"/>
      <c r="V221" s="34"/>
      <c r="W221" s="34"/>
      <c r="X221" s="34"/>
      <c r="Y221" s="34"/>
      <c r="Z221" s="34"/>
      <c r="AA221" s="34"/>
      <c r="AB221" s="34"/>
      <c r="AC221" s="34"/>
      <c r="AD221" s="34"/>
      <c r="AE221" s="34"/>
    </row>
  </sheetData>
  <sheetProtection algorithmName="SHA-512" hashValue="IpvSFTgapEZavVfmscJwlPthiFuYxojdqSLeAuM+/EjxhrCWXfdgPTeYSN48QKGDY1Ob/C3Am7e4ua5rK1ok7w==" saltValue="9C6rAWT4ypw40M5vr1HG6WU6SicJU7ozGAzxpfUwNop8i9ft/ZC6UoUlXHtj0mTSr6ByEhzAT+o55RgbWYej9w==" spinCount="100000" sheet="1" objects="1" scenarios="1" formatColumns="0" formatRows="0" autoFilter="0"/>
  <autoFilter ref="C129:K220"/>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6"/>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169</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2" customFormat="1" ht="12" customHeight="1">
      <c r="A8" s="34"/>
      <c r="B8" s="39"/>
      <c r="C8" s="34"/>
      <c r="D8" s="123" t="s">
        <v>175</v>
      </c>
      <c r="E8" s="34"/>
      <c r="F8" s="34"/>
      <c r="G8" s="34"/>
      <c r="H8" s="34"/>
      <c r="I8" s="34"/>
      <c r="J8" s="34"/>
      <c r="K8" s="34"/>
      <c r="L8" s="55"/>
      <c r="S8" s="34"/>
      <c r="T8" s="34"/>
      <c r="U8" s="34"/>
      <c r="V8" s="34"/>
      <c r="W8" s="34"/>
      <c r="X8" s="34"/>
      <c r="Y8" s="34"/>
      <c r="Z8" s="34"/>
      <c r="AA8" s="34"/>
      <c r="AB8" s="34"/>
      <c r="AC8" s="34"/>
      <c r="AD8" s="34"/>
      <c r="AE8" s="34"/>
    </row>
    <row r="9" spans="1:46" s="2" customFormat="1" ht="16.5" customHeight="1">
      <c r="A9" s="34"/>
      <c r="B9" s="39"/>
      <c r="C9" s="34"/>
      <c r="D9" s="34"/>
      <c r="E9" s="319" t="s">
        <v>2771</v>
      </c>
      <c r="F9" s="318"/>
      <c r="G9" s="318"/>
      <c r="H9" s="318"/>
      <c r="I9" s="34"/>
      <c r="J9" s="34"/>
      <c r="K9" s="34"/>
      <c r="L9" s="55"/>
      <c r="S9" s="34"/>
      <c r="T9" s="34"/>
      <c r="U9" s="34"/>
      <c r="V9" s="34"/>
      <c r="W9" s="34"/>
      <c r="X9" s="34"/>
      <c r="Y9" s="34"/>
      <c r="Z9" s="34"/>
      <c r="AA9" s="34"/>
      <c r="AB9" s="34"/>
      <c r="AC9" s="34"/>
      <c r="AD9" s="34"/>
      <c r="AE9" s="34"/>
    </row>
    <row r="10" spans="1:46" s="2" customFormat="1">
      <c r="A10" s="34"/>
      <c r="B10" s="39"/>
      <c r="C10" s="34"/>
      <c r="D10" s="34"/>
      <c r="E10" s="34"/>
      <c r="F10" s="34"/>
      <c r="G10" s="34"/>
      <c r="H10" s="34"/>
      <c r="I10" s="34"/>
      <c r="J10" s="34"/>
      <c r="K10" s="34"/>
      <c r="L10" s="55"/>
      <c r="S10" s="34"/>
      <c r="T10" s="34"/>
      <c r="U10" s="34"/>
      <c r="V10" s="34"/>
      <c r="W10" s="34"/>
      <c r="X10" s="34"/>
      <c r="Y10" s="34"/>
      <c r="Z10" s="34"/>
      <c r="AA10" s="34"/>
      <c r="AB10" s="34"/>
      <c r="AC10" s="34"/>
      <c r="AD10" s="34"/>
      <c r="AE10" s="34"/>
    </row>
    <row r="11" spans="1:46" s="2" customFormat="1" ht="12" customHeight="1">
      <c r="A11" s="34"/>
      <c r="B11" s="39"/>
      <c r="C11" s="34"/>
      <c r="D11" s="123" t="s">
        <v>17</v>
      </c>
      <c r="E11" s="34"/>
      <c r="F11" s="114" t="s">
        <v>1</v>
      </c>
      <c r="G11" s="34"/>
      <c r="H11" s="34"/>
      <c r="I11" s="123" t="s">
        <v>18</v>
      </c>
      <c r="J11" s="114" t="s">
        <v>1</v>
      </c>
      <c r="K11" s="34"/>
      <c r="L11" s="55"/>
      <c r="S11" s="34"/>
      <c r="T11" s="34"/>
      <c r="U11" s="34"/>
      <c r="V11" s="34"/>
      <c r="W11" s="34"/>
      <c r="X11" s="34"/>
      <c r="Y11" s="34"/>
      <c r="Z11" s="34"/>
      <c r="AA11" s="34"/>
      <c r="AB11" s="34"/>
      <c r="AC11" s="34"/>
      <c r="AD11" s="34"/>
      <c r="AE11" s="34"/>
    </row>
    <row r="12" spans="1:46" s="2" customFormat="1" ht="12" customHeight="1">
      <c r="A12" s="34"/>
      <c r="B12" s="39"/>
      <c r="C12" s="34"/>
      <c r="D12" s="123" t="s">
        <v>19</v>
      </c>
      <c r="E12" s="34"/>
      <c r="F12" s="114" t="s">
        <v>20</v>
      </c>
      <c r="G12" s="34"/>
      <c r="H12" s="34"/>
      <c r="I12" s="123" t="s">
        <v>21</v>
      </c>
      <c r="J12" s="124">
        <f>'Rekapitulácia stavby'!AN8</f>
        <v>44676</v>
      </c>
      <c r="K12" s="34"/>
      <c r="L12" s="55"/>
      <c r="S12" s="34"/>
      <c r="T12" s="34"/>
      <c r="U12" s="34"/>
      <c r="V12" s="34"/>
      <c r="W12" s="34"/>
      <c r="X12" s="34"/>
      <c r="Y12" s="34"/>
      <c r="Z12" s="34"/>
      <c r="AA12" s="34"/>
      <c r="AB12" s="34"/>
      <c r="AC12" s="34"/>
      <c r="AD12" s="34"/>
      <c r="AE12" s="34"/>
    </row>
    <row r="13" spans="1:46" s="2" customFormat="1" ht="10.8" customHeight="1">
      <c r="A13" s="34"/>
      <c r="B13" s="39"/>
      <c r="C13" s="34"/>
      <c r="D13" s="34"/>
      <c r="E13" s="34"/>
      <c r="F13" s="34"/>
      <c r="G13" s="34"/>
      <c r="H13" s="34"/>
      <c r="I13" s="34"/>
      <c r="J13" s="34"/>
      <c r="K13" s="34"/>
      <c r="L13" s="55"/>
      <c r="S13" s="34"/>
      <c r="T13" s="34"/>
      <c r="U13" s="34"/>
      <c r="V13" s="34"/>
      <c r="W13" s="34"/>
      <c r="X13" s="34"/>
      <c r="Y13" s="34"/>
      <c r="Z13" s="34"/>
      <c r="AA13" s="34"/>
      <c r="AB13" s="34"/>
      <c r="AC13" s="34"/>
      <c r="AD13" s="34"/>
      <c r="AE13" s="34"/>
    </row>
    <row r="14" spans="1:46" s="2" customFormat="1" ht="12" customHeight="1">
      <c r="A14" s="34"/>
      <c r="B14" s="39"/>
      <c r="C14" s="34"/>
      <c r="D14" s="123" t="s">
        <v>22</v>
      </c>
      <c r="E14" s="34"/>
      <c r="F14" s="34"/>
      <c r="G14" s="34"/>
      <c r="H14" s="34"/>
      <c r="I14" s="123" t="s">
        <v>23</v>
      </c>
      <c r="J14" s="114" t="s">
        <v>1</v>
      </c>
      <c r="K14" s="34"/>
      <c r="L14" s="55"/>
      <c r="S14" s="34"/>
      <c r="T14" s="34"/>
      <c r="U14" s="34"/>
      <c r="V14" s="34"/>
      <c r="W14" s="34"/>
      <c r="X14" s="34"/>
      <c r="Y14" s="34"/>
      <c r="Z14" s="34"/>
      <c r="AA14" s="34"/>
      <c r="AB14" s="34"/>
      <c r="AC14" s="34"/>
      <c r="AD14" s="34"/>
      <c r="AE14" s="34"/>
    </row>
    <row r="15" spans="1:46" s="2" customFormat="1" ht="18" customHeight="1">
      <c r="A15" s="34"/>
      <c r="B15" s="39"/>
      <c r="C15" s="34"/>
      <c r="D15" s="34"/>
      <c r="E15" s="114" t="s">
        <v>24</v>
      </c>
      <c r="F15" s="34"/>
      <c r="G15" s="34"/>
      <c r="H15" s="34"/>
      <c r="I15" s="123" t="s">
        <v>25</v>
      </c>
      <c r="J15" s="114" t="s">
        <v>1</v>
      </c>
      <c r="K15" s="34"/>
      <c r="L15" s="55"/>
      <c r="S15" s="34"/>
      <c r="T15" s="34"/>
      <c r="U15" s="34"/>
      <c r="V15" s="34"/>
      <c r="W15" s="34"/>
      <c r="X15" s="34"/>
      <c r="Y15" s="34"/>
      <c r="Z15" s="34"/>
      <c r="AA15" s="34"/>
      <c r="AB15" s="34"/>
      <c r="AC15" s="34"/>
      <c r="AD15" s="34"/>
      <c r="AE15" s="34"/>
    </row>
    <row r="16" spans="1:46" s="2" customFormat="1" ht="6.9" customHeight="1">
      <c r="A16" s="34"/>
      <c r="B16" s="39"/>
      <c r="C16" s="34"/>
      <c r="D16" s="34"/>
      <c r="E16" s="34"/>
      <c r="F16" s="34"/>
      <c r="G16" s="34"/>
      <c r="H16" s="34"/>
      <c r="I16" s="34"/>
      <c r="J16" s="34"/>
      <c r="K16" s="34"/>
      <c r="L16" s="55"/>
      <c r="S16" s="34"/>
      <c r="T16" s="34"/>
      <c r="U16" s="34"/>
      <c r="V16" s="34"/>
      <c r="W16" s="34"/>
      <c r="X16" s="34"/>
      <c r="Y16" s="34"/>
      <c r="Z16" s="34"/>
      <c r="AA16" s="34"/>
      <c r="AB16" s="34"/>
      <c r="AC16" s="34"/>
      <c r="AD16" s="34"/>
      <c r="AE16" s="34"/>
    </row>
    <row r="17" spans="1:31" s="2" customFormat="1" ht="12" customHeight="1">
      <c r="A17" s="34"/>
      <c r="B17" s="39"/>
      <c r="C17" s="34"/>
      <c r="D17" s="123" t="s">
        <v>26</v>
      </c>
      <c r="E17" s="34"/>
      <c r="F17" s="34"/>
      <c r="G17" s="34"/>
      <c r="H17" s="34"/>
      <c r="I17" s="123" t="s">
        <v>23</v>
      </c>
      <c r="J17" s="30" t="str">
        <f>'Rekapitulácia stavby'!AN13</f>
        <v>Vyplň údaj</v>
      </c>
      <c r="K17" s="34"/>
      <c r="L17" s="55"/>
      <c r="S17" s="34"/>
      <c r="T17" s="34"/>
      <c r="U17" s="34"/>
      <c r="V17" s="34"/>
      <c r="W17" s="34"/>
      <c r="X17" s="34"/>
      <c r="Y17" s="34"/>
      <c r="Z17" s="34"/>
      <c r="AA17" s="34"/>
      <c r="AB17" s="34"/>
      <c r="AC17" s="34"/>
      <c r="AD17" s="34"/>
      <c r="AE17" s="34"/>
    </row>
    <row r="18" spans="1:31" s="2" customFormat="1" ht="18" customHeight="1">
      <c r="A18" s="34"/>
      <c r="B18" s="39"/>
      <c r="C18" s="34"/>
      <c r="D18" s="34"/>
      <c r="E18" s="320" t="str">
        <f>'Rekapitulácia stavby'!E14</f>
        <v>Vyplň údaj</v>
      </c>
      <c r="F18" s="321"/>
      <c r="G18" s="321"/>
      <c r="H18" s="321"/>
      <c r="I18" s="123" t="s">
        <v>25</v>
      </c>
      <c r="J18" s="30" t="str">
        <f>'Rekapitulácia stavby'!AN14</f>
        <v>Vyplň údaj</v>
      </c>
      <c r="K18" s="34"/>
      <c r="L18" s="55"/>
      <c r="S18" s="34"/>
      <c r="T18" s="34"/>
      <c r="U18" s="34"/>
      <c r="V18" s="34"/>
      <c r="W18" s="34"/>
      <c r="X18" s="34"/>
      <c r="Y18" s="34"/>
      <c r="Z18" s="34"/>
      <c r="AA18" s="34"/>
      <c r="AB18" s="34"/>
      <c r="AC18" s="34"/>
      <c r="AD18" s="34"/>
      <c r="AE18" s="34"/>
    </row>
    <row r="19" spans="1:31" s="2" customFormat="1" ht="6.9" customHeight="1">
      <c r="A19" s="34"/>
      <c r="B19" s="39"/>
      <c r="C19" s="34"/>
      <c r="D19" s="34"/>
      <c r="E19" s="34"/>
      <c r="F19" s="34"/>
      <c r="G19" s="34"/>
      <c r="H19" s="34"/>
      <c r="I19" s="34"/>
      <c r="J19" s="34"/>
      <c r="K19" s="34"/>
      <c r="L19" s="55"/>
      <c r="S19" s="34"/>
      <c r="T19" s="34"/>
      <c r="U19" s="34"/>
      <c r="V19" s="34"/>
      <c r="W19" s="34"/>
      <c r="X19" s="34"/>
      <c r="Y19" s="34"/>
      <c r="Z19" s="34"/>
      <c r="AA19" s="34"/>
      <c r="AB19" s="34"/>
      <c r="AC19" s="34"/>
      <c r="AD19" s="34"/>
      <c r="AE19" s="34"/>
    </row>
    <row r="20" spans="1:31" s="2" customFormat="1" ht="12" customHeight="1">
      <c r="A20" s="34"/>
      <c r="B20" s="39"/>
      <c r="C20" s="34"/>
      <c r="D20" s="123" t="s">
        <v>28</v>
      </c>
      <c r="E20" s="34"/>
      <c r="F20" s="34"/>
      <c r="G20" s="34"/>
      <c r="H20" s="34"/>
      <c r="I20" s="123" t="s">
        <v>23</v>
      </c>
      <c r="J20" s="114" t="s">
        <v>1</v>
      </c>
      <c r="K20" s="34"/>
      <c r="L20" s="55"/>
      <c r="S20" s="34"/>
      <c r="T20" s="34"/>
      <c r="U20" s="34"/>
      <c r="V20" s="34"/>
      <c r="W20" s="34"/>
      <c r="X20" s="34"/>
      <c r="Y20" s="34"/>
      <c r="Z20" s="34"/>
      <c r="AA20" s="34"/>
      <c r="AB20" s="34"/>
      <c r="AC20" s="34"/>
      <c r="AD20" s="34"/>
      <c r="AE20" s="34"/>
    </row>
    <row r="21" spans="1:31" s="2" customFormat="1" ht="18" customHeight="1">
      <c r="A21" s="34"/>
      <c r="B21" s="39"/>
      <c r="C21" s="34"/>
      <c r="D21" s="34"/>
      <c r="E21" s="114" t="s">
        <v>29</v>
      </c>
      <c r="F21" s="34"/>
      <c r="G21" s="34"/>
      <c r="H21" s="34"/>
      <c r="I21" s="123" t="s">
        <v>25</v>
      </c>
      <c r="J21" s="114" t="s">
        <v>1</v>
      </c>
      <c r="K21" s="34"/>
      <c r="L21" s="55"/>
      <c r="S21" s="34"/>
      <c r="T21" s="34"/>
      <c r="U21" s="34"/>
      <c r="V21" s="34"/>
      <c r="W21" s="34"/>
      <c r="X21" s="34"/>
      <c r="Y21" s="34"/>
      <c r="Z21" s="34"/>
      <c r="AA21" s="34"/>
      <c r="AB21" s="34"/>
      <c r="AC21" s="34"/>
      <c r="AD21" s="34"/>
      <c r="AE21" s="34"/>
    </row>
    <row r="22" spans="1:31" s="2" customFormat="1" ht="6.9" customHeight="1">
      <c r="A22" s="34"/>
      <c r="B22" s="39"/>
      <c r="C22" s="34"/>
      <c r="D22" s="34"/>
      <c r="E22" s="34"/>
      <c r="F22" s="34"/>
      <c r="G22" s="34"/>
      <c r="H22" s="34"/>
      <c r="I22" s="34"/>
      <c r="J22" s="34"/>
      <c r="K22" s="34"/>
      <c r="L22" s="55"/>
      <c r="S22" s="34"/>
      <c r="T22" s="34"/>
      <c r="U22" s="34"/>
      <c r="V22" s="34"/>
      <c r="W22" s="34"/>
      <c r="X22" s="34"/>
      <c r="Y22" s="34"/>
      <c r="Z22" s="34"/>
      <c r="AA22" s="34"/>
      <c r="AB22" s="34"/>
      <c r="AC22" s="34"/>
      <c r="AD22" s="34"/>
      <c r="AE22" s="34"/>
    </row>
    <row r="23" spans="1:31" s="2" customFormat="1" ht="12" customHeight="1">
      <c r="A23" s="34"/>
      <c r="B23" s="39"/>
      <c r="C23" s="34"/>
      <c r="D23" s="123" t="s">
        <v>31</v>
      </c>
      <c r="E23" s="34"/>
      <c r="F23" s="34"/>
      <c r="G23" s="34"/>
      <c r="H23" s="34"/>
      <c r="I23" s="123" t="s">
        <v>23</v>
      </c>
      <c r="J23" s="114" t="s">
        <v>1</v>
      </c>
      <c r="K23" s="34"/>
      <c r="L23" s="55"/>
      <c r="S23" s="34"/>
      <c r="T23" s="34"/>
      <c r="U23" s="34"/>
      <c r="V23" s="34"/>
      <c r="W23" s="34"/>
      <c r="X23" s="34"/>
      <c r="Y23" s="34"/>
      <c r="Z23" s="34"/>
      <c r="AA23" s="34"/>
      <c r="AB23" s="34"/>
      <c r="AC23" s="34"/>
      <c r="AD23" s="34"/>
      <c r="AE23" s="34"/>
    </row>
    <row r="24" spans="1:31" s="2" customFormat="1" ht="18" customHeight="1">
      <c r="A24" s="34"/>
      <c r="B24" s="39"/>
      <c r="C24" s="34"/>
      <c r="D24" s="34"/>
      <c r="E24" s="114" t="s">
        <v>32</v>
      </c>
      <c r="F24" s="34"/>
      <c r="G24" s="34"/>
      <c r="H24" s="34"/>
      <c r="I24" s="123" t="s">
        <v>25</v>
      </c>
      <c r="J24" s="114" t="s">
        <v>1</v>
      </c>
      <c r="K24" s="34"/>
      <c r="L24" s="55"/>
      <c r="S24" s="34"/>
      <c r="T24" s="34"/>
      <c r="U24" s="34"/>
      <c r="V24" s="34"/>
      <c r="W24" s="34"/>
      <c r="X24" s="34"/>
      <c r="Y24" s="34"/>
      <c r="Z24" s="34"/>
      <c r="AA24" s="34"/>
      <c r="AB24" s="34"/>
      <c r="AC24" s="34"/>
      <c r="AD24" s="34"/>
      <c r="AE24" s="34"/>
    </row>
    <row r="25" spans="1:31" s="2" customFormat="1" ht="6.9" customHeight="1">
      <c r="A25" s="34"/>
      <c r="B25" s="39"/>
      <c r="C25" s="34"/>
      <c r="D25" s="34"/>
      <c r="E25" s="34"/>
      <c r="F25" s="34"/>
      <c r="G25" s="34"/>
      <c r="H25" s="34"/>
      <c r="I25" s="34"/>
      <c r="J25" s="34"/>
      <c r="K25" s="34"/>
      <c r="L25" s="55"/>
      <c r="S25" s="34"/>
      <c r="T25" s="34"/>
      <c r="U25" s="34"/>
      <c r="V25" s="34"/>
      <c r="W25" s="34"/>
      <c r="X25" s="34"/>
      <c r="Y25" s="34"/>
      <c r="Z25" s="34"/>
      <c r="AA25" s="34"/>
      <c r="AB25" s="34"/>
      <c r="AC25" s="34"/>
      <c r="AD25" s="34"/>
      <c r="AE25" s="34"/>
    </row>
    <row r="26" spans="1:31" s="2" customFormat="1" ht="12" customHeight="1">
      <c r="A26" s="34"/>
      <c r="B26" s="39"/>
      <c r="C26" s="34"/>
      <c r="D26" s="123" t="s">
        <v>33</v>
      </c>
      <c r="E26" s="34"/>
      <c r="F26" s="34"/>
      <c r="G26" s="34"/>
      <c r="H26" s="34"/>
      <c r="I26" s="34"/>
      <c r="J26" s="34"/>
      <c r="K26" s="34"/>
      <c r="L26" s="55"/>
      <c r="S26" s="34"/>
      <c r="T26" s="34"/>
      <c r="U26" s="34"/>
      <c r="V26" s="34"/>
      <c r="W26" s="34"/>
      <c r="X26" s="34"/>
      <c r="Y26" s="34"/>
      <c r="Z26" s="34"/>
      <c r="AA26" s="34"/>
      <c r="AB26" s="34"/>
      <c r="AC26" s="34"/>
      <c r="AD26" s="34"/>
      <c r="AE26" s="34"/>
    </row>
    <row r="27" spans="1:31" s="8" customFormat="1" ht="16.5" customHeight="1">
      <c r="A27" s="125"/>
      <c r="B27" s="126"/>
      <c r="C27" s="125"/>
      <c r="D27" s="125"/>
      <c r="E27" s="322" t="s">
        <v>1</v>
      </c>
      <c r="F27" s="322"/>
      <c r="G27" s="322"/>
      <c r="H27" s="322"/>
      <c r="I27" s="125"/>
      <c r="J27" s="125"/>
      <c r="K27" s="125"/>
      <c r="L27" s="127"/>
      <c r="S27" s="125"/>
      <c r="T27" s="125"/>
      <c r="U27" s="125"/>
      <c r="V27" s="125"/>
      <c r="W27" s="125"/>
      <c r="X27" s="125"/>
      <c r="Y27" s="125"/>
      <c r="Z27" s="125"/>
      <c r="AA27" s="125"/>
      <c r="AB27" s="125"/>
      <c r="AC27" s="125"/>
      <c r="AD27" s="125"/>
      <c r="AE27" s="125"/>
    </row>
    <row r="28" spans="1:31" s="2" customFormat="1" ht="6.9" customHeight="1">
      <c r="A28" s="34"/>
      <c r="B28" s="39"/>
      <c r="C28" s="34"/>
      <c r="D28" s="34"/>
      <c r="E28" s="34"/>
      <c r="F28" s="34"/>
      <c r="G28" s="34"/>
      <c r="H28" s="34"/>
      <c r="I28" s="34"/>
      <c r="J28" s="34"/>
      <c r="K28" s="34"/>
      <c r="L28" s="55"/>
      <c r="S28" s="34"/>
      <c r="T28" s="34"/>
      <c r="U28" s="34"/>
      <c r="V28" s="34"/>
      <c r="W28" s="34"/>
      <c r="X28" s="34"/>
      <c r="Y28" s="34"/>
      <c r="Z28" s="34"/>
      <c r="AA28" s="34"/>
      <c r="AB28" s="34"/>
      <c r="AC28" s="34"/>
      <c r="AD28" s="34"/>
      <c r="AE28" s="34"/>
    </row>
    <row r="29" spans="1:31" s="2" customFormat="1" ht="6.9" customHeight="1">
      <c r="A29" s="34"/>
      <c r="B29" s="39"/>
      <c r="C29" s="34"/>
      <c r="D29" s="128"/>
      <c r="E29" s="128"/>
      <c r="F29" s="128"/>
      <c r="G29" s="128"/>
      <c r="H29" s="128"/>
      <c r="I29" s="128"/>
      <c r="J29" s="128"/>
      <c r="K29" s="128"/>
      <c r="L29" s="55"/>
      <c r="S29" s="34"/>
      <c r="T29" s="34"/>
      <c r="U29" s="34"/>
      <c r="V29" s="34"/>
      <c r="W29" s="34"/>
      <c r="X29" s="34"/>
      <c r="Y29" s="34"/>
      <c r="Z29" s="34"/>
      <c r="AA29" s="34"/>
      <c r="AB29" s="34"/>
      <c r="AC29" s="34"/>
      <c r="AD29" s="34"/>
      <c r="AE29" s="34"/>
    </row>
    <row r="30" spans="1:31" s="2" customFormat="1" ht="25.35" customHeight="1">
      <c r="A30" s="34"/>
      <c r="B30" s="39"/>
      <c r="C30" s="34"/>
      <c r="D30" s="129" t="s">
        <v>34</v>
      </c>
      <c r="E30" s="34"/>
      <c r="F30" s="34"/>
      <c r="G30" s="34"/>
      <c r="H30" s="34"/>
      <c r="I30" s="34"/>
      <c r="J30" s="130">
        <f>ROUND(J121, 2)</f>
        <v>0</v>
      </c>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14.4" customHeight="1">
      <c r="A32" s="34"/>
      <c r="B32" s="39"/>
      <c r="C32" s="34"/>
      <c r="D32" s="34"/>
      <c r="E32" s="34"/>
      <c r="F32" s="131" t="s">
        <v>36</v>
      </c>
      <c r="G32" s="34"/>
      <c r="H32" s="34"/>
      <c r="I32" s="131" t="s">
        <v>35</v>
      </c>
      <c r="J32" s="131" t="s">
        <v>37</v>
      </c>
      <c r="K32" s="34"/>
      <c r="L32" s="55"/>
      <c r="S32" s="34"/>
      <c r="T32" s="34"/>
      <c r="U32" s="34"/>
      <c r="V32" s="34"/>
      <c r="W32" s="34"/>
      <c r="X32" s="34"/>
      <c r="Y32" s="34"/>
      <c r="Z32" s="34"/>
      <c r="AA32" s="34"/>
      <c r="AB32" s="34"/>
      <c r="AC32" s="34"/>
      <c r="AD32" s="34"/>
      <c r="AE32" s="34"/>
    </row>
    <row r="33" spans="1:31" s="2" customFormat="1" ht="14.4" customHeight="1">
      <c r="A33" s="34"/>
      <c r="B33" s="39"/>
      <c r="C33" s="34"/>
      <c r="D33" s="132" t="s">
        <v>38</v>
      </c>
      <c r="E33" s="133" t="s">
        <v>39</v>
      </c>
      <c r="F33" s="134">
        <f>ROUND((SUM(BE121:BE245)),  2)</f>
        <v>0</v>
      </c>
      <c r="G33" s="135"/>
      <c r="H33" s="135"/>
      <c r="I33" s="136">
        <v>0.2</v>
      </c>
      <c r="J33" s="134">
        <f>ROUND(((SUM(BE121:BE245))*I33),  2)</f>
        <v>0</v>
      </c>
      <c r="K33" s="34"/>
      <c r="L33" s="55"/>
      <c r="S33" s="34"/>
      <c r="T33" s="34"/>
      <c r="U33" s="34"/>
      <c r="V33" s="34"/>
      <c r="W33" s="34"/>
      <c r="X33" s="34"/>
      <c r="Y33" s="34"/>
      <c r="Z33" s="34"/>
      <c r="AA33" s="34"/>
      <c r="AB33" s="34"/>
      <c r="AC33" s="34"/>
      <c r="AD33" s="34"/>
      <c r="AE33" s="34"/>
    </row>
    <row r="34" spans="1:31" s="2" customFormat="1" ht="14.4" customHeight="1">
      <c r="A34" s="34"/>
      <c r="B34" s="39"/>
      <c r="C34" s="34"/>
      <c r="D34" s="34"/>
      <c r="E34" s="133" t="s">
        <v>40</v>
      </c>
      <c r="F34" s="134">
        <f>ROUND((SUM(BF121:BF245)),  2)</f>
        <v>0</v>
      </c>
      <c r="G34" s="135"/>
      <c r="H34" s="135"/>
      <c r="I34" s="136">
        <v>0.2</v>
      </c>
      <c r="J34" s="134">
        <f>ROUND(((SUM(BF121:BF245))*I34),  2)</f>
        <v>0</v>
      </c>
      <c r="K34" s="34"/>
      <c r="L34" s="55"/>
      <c r="S34" s="34"/>
      <c r="T34" s="34"/>
      <c r="U34" s="34"/>
      <c r="V34" s="34"/>
      <c r="W34" s="34"/>
      <c r="X34" s="34"/>
      <c r="Y34" s="34"/>
      <c r="Z34" s="34"/>
      <c r="AA34" s="34"/>
      <c r="AB34" s="34"/>
      <c r="AC34" s="34"/>
      <c r="AD34" s="34"/>
      <c r="AE34" s="34"/>
    </row>
    <row r="35" spans="1:31" s="2" customFormat="1" ht="14.4" hidden="1" customHeight="1">
      <c r="A35" s="34"/>
      <c r="B35" s="39"/>
      <c r="C35" s="34"/>
      <c r="D35" s="34"/>
      <c r="E35" s="123" t="s">
        <v>41</v>
      </c>
      <c r="F35" s="137">
        <f>ROUND((SUM(BG121:BG245)),  2)</f>
        <v>0</v>
      </c>
      <c r="G35" s="34"/>
      <c r="H35" s="34"/>
      <c r="I35" s="138">
        <v>0.2</v>
      </c>
      <c r="J35" s="137">
        <f>0</f>
        <v>0</v>
      </c>
      <c r="K35" s="34"/>
      <c r="L35" s="55"/>
      <c r="S35" s="34"/>
      <c r="T35" s="34"/>
      <c r="U35" s="34"/>
      <c r="V35" s="34"/>
      <c r="W35" s="34"/>
      <c r="X35" s="34"/>
      <c r="Y35" s="34"/>
      <c r="Z35" s="34"/>
      <c r="AA35" s="34"/>
      <c r="AB35" s="34"/>
      <c r="AC35" s="34"/>
      <c r="AD35" s="34"/>
      <c r="AE35" s="34"/>
    </row>
    <row r="36" spans="1:31" s="2" customFormat="1" ht="14.4" hidden="1" customHeight="1">
      <c r="A36" s="34"/>
      <c r="B36" s="39"/>
      <c r="C36" s="34"/>
      <c r="D36" s="34"/>
      <c r="E36" s="123" t="s">
        <v>42</v>
      </c>
      <c r="F36" s="137">
        <f>ROUND((SUM(BH121:BH245)),  2)</f>
        <v>0</v>
      </c>
      <c r="G36" s="34"/>
      <c r="H36" s="34"/>
      <c r="I36" s="138">
        <v>0.2</v>
      </c>
      <c r="J36" s="137">
        <f>0</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33" t="s">
        <v>43</v>
      </c>
      <c r="F37" s="134">
        <f>ROUND((SUM(BI121:BI245)),  2)</f>
        <v>0</v>
      </c>
      <c r="G37" s="135"/>
      <c r="H37" s="135"/>
      <c r="I37" s="136">
        <v>0</v>
      </c>
      <c r="J37" s="134">
        <f>0</f>
        <v>0</v>
      </c>
      <c r="K37" s="34"/>
      <c r="L37" s="55"/>
      <c r="S37" s="34"/>
      <c r="T37" s="34"/>
      <c r="U37" s="34"/>
      <c r="V37" s="34"/>
      <c r="W37" s="34"/>
      <c r="X37" s="34"/>
      <c r="Y37" s="34"/>
      <c r="Z37" s="34"/>
      <c r="AA37" s="34"/>
      <c r="AB37" s="34"/>
      <c r="AC37" s="34"/>
      <c r="AD37" s="34"/>
      <c r="AE37" s="34"/>
    </row>
    <row r="38" spans="1:31" s="2" customFormat="1" ht="6.9" customHeight="1">
      <c r="A38" s="34"/>
      <c r="B38" s="39"/>
      <c r="C38" s="34"/>
      <c r="D38" s="34"/>
      <c r="E38" s="34"/>
      <c r="F38" s="34"/>
      <c r="G38" s="34"/>
      <c r="H38" s="34"/>
      <c r="I38" s="34"/>
      <c r="J38" s="34"/>
      <c r="K38" s="34"/>
      <c r="L38" s="55"/>
      <c r="S38" s="34"/>
      <c r="T38" s="34"/>
      <c r="U38" s="34"/>
      <c r="V38" s="34"/>
      <c r="W38" s="34"/>
      <c r="X38" s="34"/>
      <c r="Y38" s="34"/>
      <c r="Z38" s="34"/>
      <c r="AA38" s="34"/>
      <c r="AB38" s="34"/>
      <c r="AC38" s="34"/>
      <c r="AD38" s="34"/>
      <c r="AE38" s="34"/>
    </row>
    <row r="39" spans="1:31" s="2" customFormat="1" ht="25.35" customHeight="1">
      <c r="A39" s="34"/>
      <c r="B39" s="39"/>
      <c r="C39" s="139"/>
      <c r="D39" s="140" t="s">
        <v>44</v>
      </c>
      <c r="E39" s="141"/>
      <c r="F39" s="141"/>
      <c r="G39" s="142" t="s">
        <v>45</v>
      </c>
      <c r="H39" s="143" t="s">
        <v>46</v>
      </c>
      <c r="I39" s="141"/>
      <c r="J39" s="144">
        <f>SUM(J30:J37)</f>
        <v>0</v>
      </c>
      <c r="K39" s="145"/>
      <c r="L39" s="55"/>
      <c r="S39" s="34"/>
      <c r="T39" s="34"/>
      <c r="U39" s="34"/>
      <c r="V39" s="34"/>
      <c r="W39" s="34"/>
      <c r="X39" s="34"/>
      <c r="Y39" s="34"/>
      <c r="Z39" s="34"/>
      <c r="AA39" s="34"/>
      <c r="AB39" s="34"/>
      <c r="AC39" s="34"/>
      <c r="AD39" s="34"/>
      <c r="AE39" s="34"/>
    </row>
    <row r="40" spans="1:31" s="2" customFormat="1" ht="14.4"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1" customFormat="1" ht="14.4" customHeight="1">
      <c r="B41" s="20"/>
      <c r="L41" s="20"/>
    </row>
    <row r="42" spans="1:31" s="1" customFormat="1" ht="14.4" customHeight="1">
      <c r="B42" s="20"/>
      <c r="L42" s="20"/>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47"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47"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47"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47"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47"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47" s="2" customFormat="1" ht="12" customHeight="1">
      <c r="A86" s="34"/>
      <c r="B86" s="35"/>
      <c r="C86" s="29" t="s">
        <v>175</v>
      </c>
      <c r="D86" s="36"/>
      <c r="E86" s="36"/>
      <c r="F86" s="36"/>
      <c r="G86" s="36"/>
      <c r="H86" s="36"/>
      <c r="I86" s="36"/>
      <c r="J86" s="36"/>
      <c r="K86" s="36"/>
      <c r="L86" s="55"/>
      <c r="S86" s="34"/>
      <c r="T86" s="34"/>
      <c r="U86" s="34"/>
      <c r="V86" s="34"/>
      <c r="W86" s="34"/>
      <c r="X86" s="34"/>
      <c r="Y86" s="34"/>
      <c r="Z86" s="34"/>
      <c r="AA86" s="34"/>
      <c r="AB86" s="34"/>
      <c r="AC86" s="34"/>
      <c r="AD86" s="34"/>
      <c r="AE86" s="34"/>
    </row>
    <row r="87" spans="1:47" s="2" customFormat="1" ht="16.5" customHeight="1">
      <c r="A87" s="34"/>
      <c r="B87" s="35"/>
      <c r="C87" s="36"/>
      <c r="D87" s="36"/>
      <c r="E87" s="310" t="str">
        <f>E9</f>
        <v>SO 06 - SADOVNÍCKE ÚPRAVY</v>
      </c>
      <c r="F87" s="313"/>
      <c r="G87" s="313"/>
      <c r="H87" s="313"/>
      <c r="I87" s="36"/>
      <c r="J87" s="36"/>
      <c r="K87" s="36"/>
      <c r="L87" s="55"/>
      <c r="S87" s="34"/>
      <c r="T87" s="34"/>
      <c r="U87" s="34"/>
      <c r="V87" s="34"/>
      <c r="W87" s="34"/>
      <c r="X87" s="34"/>
      <c r="Y87" s="34"/>
      <c r="Z87" s="34"/>
      <c r="AA87" s="34"/>
      <c r="AB87" s="34"/>
      <c r="AC87" s="34"/>
      <c r="AD87" s="34"/>
      <c r="AE87" s="34"/>
    </row>
    <row r="88" spans="1:47" s="2" customFormat="1" ht="6.9" customHeight="1">
      <c r="A88" s="34"/>
      <c r="B88" s="35"/>
      <c r="C88" s="36"/>
      <c r="D88" s="36"/>
      <c r="E88" s="36"/>
      <c r="F88" s="36"/>
      <c r="G88" s="36"/>
      <c r="H88" s="36"/>
      <c r="I88" s="36"/>
      <c r="J88" s="36"/>
      <c r="K88" s="36"/>
      <c r="L88" s="55"/>
      <c r="S88" s="34"/>
      <c r="T88" s="34"/>
      <c r="U88" s="34"/>
      <c r="V88" s="34"/>
      <c r="W88" s="34"/>
      <c r="X88" s="34"/>
      <c r="Y88" s="34"/>
      <c r="Z88" s="34"/>
      <c r="AA88" s="34"/>
      <c r="AB88" s="34"/>
      <c r="AC88" s="34"/>
      <c r="AD88" s="34"/>
      <c r="AE88" s="34"/>
    </row>
    <row r="89" spans="1:47" s="2" customFormat="1" ht="12" customHeight="1">
      <c r="A89" s="34"/>
      <c r="B89" s="35"/>
      <c r="C89" s="29" t="s">
        <v>19</v>
      </c>
      <c r="D89" s="36"/>
      <c r="E89" s="36"/>
      <c r="F89" s="27" t="str">
        <f>F12</f>
        <v>Rastislavova 83, Košice</v>
      </c>
      <c r="G89" s="36"/>
      <c r="H89" s="36"/>
      <c r="I89" s="29" t="s">
        <v>21</v>
      </c>
      <c r="J89" s="70">
        <f>IF(J12="","",J12)</f>
        <v>44676</v>
      </c>
      <c r="K89" s="36"/>
      <c r="L89" s="55"/>
      <c r="S89" s="34"/>
      <c r="T89" s="34"/>
      <c r="U89" s="34"/>
      <c r="V89" s="34"/>
      <c r="W89" s="34"/>
      <c r="X89" s="34"/>
      <c r="Y89" s="34"/>
      <c r="Z89" s="34"/>
      <c r="AA89" s="34"/>
      <c r="AB89" s="34"/>
      <c r="AC89" s="34"/>
      <c r="AD89" s="34"/>
      <c r="AE89" s="34"/>
    </row>
    <row r="90" spans="1:47"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47" s="2" customFormat="1" ht="40.049999999999997" customHeight="1">
      <c r="A91" s="34"/>
      <c r="B91" s="35"/>
      <c r="C91" s="29" t="s">
        <v>22</v>
      </c>
      <c r="D91" s="36"/>
      <c r="E91" s="36"/>
      <c r="F91" s="27" t="str">
        <f>E15</f>
        <v>Mesto Košice, Tr.SNP48/A, Košice</v>
      </c>
      <c r="G91" s="36"/>
      <c r="H91" s="36"/>
      <c r="I91" s="29" t="s">
        <v>28</v>
      </c>
      <c r="J91" s="32" t="str">
        <f>E21</f>
        <v>STOA architekti s.r.o., Slovenská 28, Prešov</v>
      </c>
      <c r="K91" s="36"/>
      <c r="L91" s="55"/>
      <c r="S91" s="34"/>
      <c r="T91" s="34"/>
      <c r="U91" s="34"/>
      <c r="V91" s="34"/>
      <c r="W91" s="34"/>
      <c r="X91" s="34"/>
      <c r="Y91" s="34"/>
      <c r="Z91" s="34"/>
      <c r="AA91" s="34"/>
      <c r="AB91" s="34"/>
      <c r="AC91" s="34"/>
      <c r="AD91" s="34"/>
      <c r="AE91" s="34"/>
    </row>
    <row r="92" spans="1:47" s="2" customFormat="1" ht="15.15" customHeight="1">
      <c r="A92" s="34"/>
      <c r="B92" s="35"/>
      <c r="C92" s="29" t="s">
        <v>26</v>
      </c>
      <c r="D92" s="36"/>
      <c r="E92" s="36"/>
      <c r="F92" s="27" t="str">
        <f>IF(E18="","",E18)</f>
        <v>Vyplň údaj</v>
      </c>
      <c r="G92" s="36"/>
      <c r="H92" s="36"/>
      <c r="I92" s="29" t="s">
        <v>31</v>
      </c>
      <c r="J92" s="32" t="str">
        <f>E24</f>
        <v>ing. Ľ. Šáriczká</v>
      </c>
      <c r="K92" s="36"/>
      <c r="L92" s="55"/>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5"/>
      <c r="S93" s="34"/>
      <c r="T93" s="34"/>
      <c r="U93" s="34"/>
      <c r="V93" s="34"/>
      <c r="W93" s="34"/>
      <c r="X93" s="34"/>
      <c r="Y93" s="34"/>
      <c r="Z93" s="34"/>
      <c r="AA93" s="34"/>
      <c r="AB93" s="34"/>
      <c r="AC93" s="34"/>
      <c r="AD93" s="34"/>
      <c r="AE93" s="34"/>
    </row>
    <row r="94" spans="1:47" s="2" customFormat="1" ht="29.25" customHeight="1">
      <c r="A94" s="34"/>
      <c r="B94" s="35"/>
      <c r="C94" s="157" t="s">
        <v>180</v>
      </c>
      <c r="D94" s="158"/>
      <c r="E94" s="158"/>
      <c r="F94" s="158"/>
      <c r="G94" s="158"/>
      <c r="H94" s="158"/>
      <c r="I94" s="158"/>
      <c r="J94" s="159" t="s">
        <v>181</v>
      </c>
      <c r="K94" s="158"/>
      <c r="L94" s="55"/>
      <c r="S94" s="34"/>
      <c r="T94" s="34"/>
      <c r="U94" s="34"/>
      <c r="V94" s="34"/>
      <c r="W94" s="34"/>
      <c r="X94" s="34"/>
      <c r="Y94" s="34"/>
      <c r="Z94" s="34"/>
      <c r="AA94" s="34"/>
      <c r="AB94" s="34"/>
      <c r="AC94" s="34"/>
      <c r="AD94" s="34"/>
      <c r="AE94" s="34"/>
    </row>
    <row r="95" spans="1:47"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47" s="2" customFormat="1" ht="22.8" customHeight="1">
      <c r="A96" s="34"/>
      <c r="B96" s="35"/>
      <c r="C96" s="160" t="s">
        <v>182</v>
      </c>
      <c r="D96" s="36"/>
      <c r="E96" s="36"/>
      <c r="F96" s="36"/>
      <c r="G96" s="36"/>
      <c r="H96" s="36"/>
      <c r="I96" s="36"/>
      <c r="J96" s="88">
        <f>J121</f>
        <v>0</v>
      </c>
      <c r="K96" s="36"/>
      <c r="L96" s="55"/>
      <c r="S96" s="34"/>
      <c r="T96" s="34"/>
      <c r="U96" s="34"/>
      <c r="V96" s="34"/>
      <c r="W96" s="34"/>
      <c r="X96" s="34"/>
      <c r="Y96" s="34"/>
      <c r="Z96" s="34"/>
      <c r="AA96" s="34"/>
      <c r="AB96" s="34"/>
      <c r="AC96" s="34"/>
      <c r="AD96" s="34"/>
      <c r="AE96" s="34"/>
      <c r="AU96" s="17" t="s">
        <v>183</v>
      </c>
    </row>
    <row r="97" spans="1:31" s="9" customFormat="1" ht="24.9" customHeight="1">
      <c r="B97" s="161"/>
      <c r="C97" s="162"/>
      <c r="D97" s="163" t="s">
        <v>1135</v>
      </c>
      <c r="E97" s="164"/>
      <c r="F97" s="164"/>
      <c r="G97" s="164"/>
      <c r="H97" s="164"/>
      <c r="I97" s="164"/>
      <c r="J97" s="165">
        <f>J122</f>
        <v>0</v>
      </c>
      <c r="K97" s="162"/>
      <c r="L97" s="166"/>
    </row>
    <row r="98" spans="1:31" s="10" customFormat="1" ht="19.95" customHeight="1">
      <c r="B98" s="167"/>
      <c r="C98" s="108"/>
      <c r="D98" s="168" t="s">
        <v>1136</v>
      </c>
      <c r="E98" s="169"/>
      <c r="F98" s="169"/>
      <c r="G98" s="169"/>
      <c r="H98" s="169"/>
      <c r="I98" s="169"/>
      <c r="J98" s="170">
        <f>J123</f>
        <v>0</v>
      </c>
      <c r="K98" s="108"/>
      <c r="L98" s="171"/>
    </row>
    <row r="99" spans="1:31" s="10" customFormat="1" ht="19.95" customHeight="1">
      <c r="B99" s="167"/>
      <c r="C99" s="108"/>
      <c r="D99" s="168" t="s">
        <v>1139</v>
      </c>
      <c r="E99" s="169"/>
      <c r="F99" s="169"/>
      <c r="G99" s="169"/>
      <c r="H99" s="169"/>
      <c r="I99" s="169"/>
      <c r="J99" s="170">
        <f>J231</f>
        <v>0</v>
      </c>
      <c r="K99" s="108"/>
      <c r="L99" s="171"/>
    </row>
    <row r="100" spans="1:31" s="10" customFormat="1" ht="19.95" customHeight="1">
      <c r="B100" s="167"/>
      <c r="C100" s="108"/>
      <c r="D100" s="168" t="s">
        <v>1140</v>
      </c>
      <c r="E100" s="169"/>
      <c r="F100" s="169"/>
      <c r="G100" s="169"/>
      <c r="H100" s="169"/>
      <c r="I100" s="169"/>
      <c r="J100" s="170">
        <f>J238</f>
        <v>0</v>
      </c>
      <c r="K100" s="108"/>
      <c r="L100" s="171"/>
    </row>
    <row r="101" spans="1:31" s="10" customFormat="1" ht="19.95" customHeight="1">
      <c r="B101" s="167"/>
      <c r="C101" s="108"/>
      <c r="D101" s="168" t="s">
        <v>1141</v>
      </c>
      <c r="E101" s="169"/>
      <c r="F101" s="169"/>
      <c r="G101" s="169"/>
      <c r="H101" s="169"/>
      <c r="I101" s="169"/>
      <c r="J101" s="170">
        <f>J244</f>
        <v>0</v>
      </c>
      <c r="K101" s="108"/>
      <c r="L101" s="171"/>
    </row>
    <row r="102" spans="1:31" s="2" customFormat="1" ht="21.75" customHeight="1">
      <c r="A102" s="34"/>
      <c r="B102" s="35"/>
      <c r="C102" s="36"/>
      <c r="D102" s="36"/>
      <c r="E102" s="36"/>
      <c r="F102" s="36"/>
      <c r="G102" s="36"/>
      <c r="H102" s="36"/>
      <c r="I102" s="36"/>
      <c r="J102" s="36"/>
      <c r="K102" s="36"/>
      <c r="L102" s="55"/>
      <c r="S102" s="34"/>
      <c r="T102" s="34"/>
      <c r="U102" s="34"/>
      <c r="V102" s="34"/>
      <c r="W102" s="34"/>
      <c r="X102" s="34"/>
      <c r="Y102" s="34"/>
      <c r="Z102" s="34"/>
      <c r="AA102" s="34"/>
      <c r="AB102" s="34"/>
      <c r="AC102" s="34"/>
      <c r="AD102" s="34"/>
      <c r="AE102" s="34"/>
    </row>
    <row r="103" spans="1:31" s="2" customFormat="1" ht="6.9" customHeight="1">
      <c r="A103" s="34"/>
      <c r="B103" s="58"/>
      <c r="C103" s="59"/>
      <c r="D103" s="59"/>
      <c r="E103" s="59"/>
      <c r="F103" s="59"/>
      <c r="G103" s="59"/>
      <c r="H103" s="59"/>
      <c r="I103" s="59"/>
      <c r="J103" s="59"/>
      <c r="K103" s="59"/>
      <c r="L103" s="55"/>
      <c r="S103" s="34"/>
      <c r="T103" s="34"/>
      <c r="U103" s="34"/>
      <c r="V103" s="34"/>
      <c r="W103" s="34"/>
      <c r="X103" s="34"/>
      <c r="Y103" s="34"/>
      <c r="Z103" s="34"/>
      <c r="AA103" s="34"/>
      <c r="AB103" s="34"/>
      <c r="AC103" s="34"/>
      <c r="AD103" s="34"/>
      <c r="AE103" s="34"/>
    </row>
    <row r="107" spans="1:31" s="2" customFormat="1" ht="6.9" customHeight="1">
      <c r="A107" s="34"/>
      <c r="B107" s="60"/>
      <c r="C107" s="61"/>
      <c r="D107" s="61"/>
      <c r="E107" s="61"/>
      <c r="F107" s="61"/>
      <c r="G107" s="61"/>
      <c r="H107" s="61"/>
      <c r="I107" s="61"/>
      <c r="J107" s="61"/>
      <c r="K107" s="61"/>
      <c r="L107" s="55"/>
      <c r="S107" s="34"/>
      <c r="T107" s="34"/>
      <c r="U107" s="34"/>
      <c r="V107" s="34"/>
      <c r="W107" s="34"/>
      <c r="X107" s="34"/>
      <c r="Y107" s="34"/>
      <c r="Z107" s="34"/>
      <c r="AA107" s="34"/>
      <c r="AB107" s="34"/>
      <c r="AC107" s="34"/>
      <c r="AD107" s="34"/>
      <c r="AE107" s="34"/>
    </row>
    <row r="108" spans="1:31" s="2" customFormat="1" ht="24.9" customHeight="1">
      <c r="A108" s="34"/>
      <c r="B108" s="35"/>
      <c r="C108" s="23" t="s">
        <v>193</v>
      </c>
      <c r="D108" s="36"/>
      <c r="E108" s="36"/>
      <c r="F108" s="36"/>
      <c r="G108" s="36"/>
      <c r="H108" s="36"/>
      <c r="I108" s="36"/>
      <c r="J108" s="36"/>
      <c r="K108" s="36"/>
      <c r="L108" s="55"/>
      <c r="S108" s="34"/>
      <c r="T108" s="34"/>
      <c r="U108" s="34"/>
      <c r="V108" s="34"/>
      <c r="W108" s="34"/>
      <c r="X108" s="34"/>
      <c r="Y108" s="34"/>
      <c r="Z108" s="34"/>
      <c r="AA108" s="34"/>
      <c r="AB108" s="34"/>
      <c r="AC108" s="34"/>
      <c r="AD108" s="34"/>
      <c r="AE108" s="34"/>
    </row>
    <row r="109" spans="1:31" s="2" customFormat="1" ht="6.9" customHeight="1">
      <c r="A109" s="34"/>
      <c r="B109" s="35"/>
      <c r="C109" s="36"/>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31" s="2" customFormat="1" ht="12" customHeight="1">
      <c r="A110" s="34"/>
      <c r="B110" s="35"/>
      <c r="C110" s="29" t="s">
        <v>15</v>
      </c>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31" s="2" customFormat="1" ht="16.5" customHeight="1">
      <c r="A111" s="34"/>
      <c r="B111" s="35"/>
      <c r="C111" s="36"/>
      <c r="D111" s="36"/>
      <c r="E111" s="314" t="str">
        <f>E7</f>
        <v>Verejný cintorín - vstupná časť</v>
      </c>
      <c r="F111" s="315"/>
      <c r="G111" s="315"/>
      <c r="H111" s="315"/>
      <c r="I111" s="36"/>
      <c r="J111" s="36"/>
      <c r="K111" s="36"/>
      <c r="L111" s="55"/>
      <c r="S111" s="34"/>
      <c r="T111" s="34"/>
      <c r="U111" s="34"/>
      <c r="V111" s="34"/>
      <c r="W111" s="34"/>
      <c r="X111" s="34"/>
      <c r="Y111" s="34"/>
      <c r="Z111" s="34"/>
      <c r="AA111" s="34"/>
      <c r="AB111" s="34"/>
      <c r="AC111" s="34"/>
      <c r="AD111" s="34"/>
      <c r="AE111" s="34"/>
    </row>
    <row r="112" spans="1:31" s="2" customFormat="1" ht="12" customHeight="1">
      <c r="A112" s="34"/>
      <c r="B112" s="35"/>
      <c r="C112" s="29" t="s">
        <v>175</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5" s="2" customFormat="1" ht="16.5" customHeight="1">
      <c r="A113" s="34"/>
      <c r="B113" s="35"/>
      <c r="C113" s="36"/>
      <c r="D113" s="36"/>
      <c r="E113" s="310" t="str">
        <f>E9</f>
        <v>SO 06 - SADOVNÍCKE ÚPRAVY</v>
      </c>
      <c r="F113" s="313"/>
      <c r="G113" s="313"/>
      <c r="H113" s="313"/>
      <c r="I113" s="36"/>
      <c r="J113" s="36"/>
      <c r="K113" s="36"/>
      <c r="L113" s="55"/>
      <c r="S113" s="34"/>
      <c r="T113" s="34"/>
      <c r="U113" s="34"/>
      <c r="V113" s="34"/>
      <c r="W113" s="34"/>
      <c r="X113" s="34"/>
      <c r="Y113" s="34"/>
      <c r="Z113" s="34"/>
      <c r="AA113" s="34"/>
      <c r="AB113" s="34"/>
      <c r="AC113" s="34"/>
      <c r="AD113" s="34"/>
      <c r="AE113" s="34"/>
    </row>
    <row r="114" spans="1:65" s="2" customFormat="1" ht="6.9" customHeight="1">
      <c r="A114" s="34"/>
      <c r="B114" s="35"/>
      <c r="C114" s="36"/>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5" s="2" customFormat="1" ht="12" customHeight="1">
      <c r="A115" s="34"/>
      <c r="B115" s="35"/>
      <c r="C115" s="29" t="s">
        <v>19</v>
      </c>
      <c r="D115" s="36"/>
      <c r="E115" s="36"/>
      <c r="F115" s="27" t="str">
        <f>F12</f>
        <v>Rastislavova 83, Košice</v>
      </c>
      <c r="G115" s="36"/>
      <c r="H115" s="36"/>
      <c r="I115" s="29" t="s">
        <v>21</v>
      </c>
      <c r="J115" s="70">
        <f>IF(J12="","",J12)</f>
        <v>44676</v>
      </c>
      <c r="K115" s="36"/>
      <c r="L115" s="55"/>
      <c r="S115" s="34"/>
      <c r="T115" s="34"/>
      <c r="U115" s="34"/>
      <c r="V115" s="34"/>
      <c r="W115" s="34"/>
      <c r="X115" s="34"/>
      <c r="Y115" s="34"/>
      <c r="Z115" s="34"/>
      <c r="AA115" s="34"/>
      <c r="AB115" s="34"/>
      <c r="AC115" s="34"/>
      <c r="AD115" s="34"/>
      <c r="AE115" s="34"/>
    </row>
    <row r="116" spans="1:65" s="2" customFormat="1" ht="6.9" customHeight="1">
      <c r="A116" s="34"/>
      <c r="B116" s="35"/>
      <c r="C116" s="36"/>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65" s="2" customFormat="1" ht="40.049999999999997" customHeight="1">
      <c r="A117" s="34"/>
      <c r="B117" s="35"/>
      <c r="C117" s="29" t="s">
        <v>22</v>
      </c>
      <c r="D117" s="36"/>
      <c r="E117" s="36"/>
      <c r="F117" s="27" t="str">
        <f>E15</f>
        <v>Mesto Košice, Tr.SNP48/A, Košice</v>
      </c>
      <c r="G117" s="36"/>
      <c r="H117" s="36"/>
      <c r="I117" s="29" t="s">
        <v>28</v>
      </c>
      <c r="J117" s="32" t="str">
        <f>E21</f>
        <v>STOA architekti s.r.o., Slovenská 28, Prešov</v>
      </c>
      <c r="K117" s="36"/>
      <c r="L117" s="55"/>
      <c r="S117" s="34"/>
      <c r="T117" s="34"/>
      <c r="U117" s="34"/>
      <c r="V117" s="34"/>
      <c r="W117" s="34"/>
      <c r="X117" s="34"/>
      <c r="Y117" s="34"/>
      <c r="Z117" s="34"/>
      <c r="AA117" s="34"/>
      <c r="AB117" s="34"/>
      <c r="AC117" s="34"/>
      <c r="AD117" s="34"/>
      <c r="AE117" s="34"/>
    </row>
    <row r="118" spans="1:65" s="2" customFormat="1" ht="15.15" customHeight="1">
      <c r="A118" s="34"/>
      <c r="B118" s="35"/>
      <c r="C118" s="29" t="s">
        <v>26</v>
      </c>
      <c r="D118" s="36"/>
      <c r="E118" s="36"/>
      <c r="F118" s="27" t="str">
        <f>IF(E18="","",E18)</f>
        <v>Vyplň údaj</v>
      </c>
      <c r="G118" s="36"/>
      <c r="H118" s="36"/>
      <c r="I118" s="29" t="s">
        <v>31</v>
      </c>
      <c r="J118" s="32" t="str">
        <f>E24</f>
        <v>ing. Ľ. Šáriczká</v>
      </c>
      <c r="K118" s="36"/>
      <c r="L118" s="55"/>
      <c r="S118" s="34"/>
      <c r="T118" s="34"/>
      <c r="U118" s="34"/>
      <c r="V118" s="34"/>
      <c r="W118" s="34"/>
      <c r="X118" s="34"/>
      <c r="Y118" s="34"/>
      <c r="Z118" s="34"/>
      <c r="AA118" s="34"/>
      <c r="AB118" s="34"/>
      <c r="AC118" s="34"/>
      <c r="AD118" s="34"/>
      <c r="AE118" s="34"/>
    </row>
    <row r="119" spans="1:65" s="2" customFormat="1" ht="10.35"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5" s="11" customFormat="1" ht="29.25" customHeight="1">
      <c r="A120" s="172"/>
      <c r="B120" s="173"/>
      <c r="C120" s="174" t="s">
        <v>194</v>
      </c>
      <c r="D120" s="175" t="s">
        <v>59</v>
      </c>
      <c r="E120" s="175" t="s">
        <v>55</v>
      </c>
      <c r="F120" s="175" t="s">
        <v>56</v>
      </c>
      <c r="G120" s="175" t="s">
        <v>195</v>
      </c>
      <c r="H120" s="175" t="s">
        <v>196</v>
      </c>
      <c r="I120" s="175" t="s">
        <v>197</v>
      </c>
      <c r="J120" s="176" t="s">
        <v>181</v>
      </c>
      <c r="K120" s="177" t="s">
        <v>198</v>
      </c>
      <c r="L120" s="178"/>
      <c r="M120" s="79" t="s">
        <v>1</v>
      </c>
      <c r="N120" s="80" t="s">
        <v>38</v>
      </c>
      <c r="O120" s="80" t="s">
        <v>199</v>
      </c>
      <c r="P120" s="80" t="s">
        <v>200</v>
      </c>
      <c r="Q120" s="80" t="s">
        <v>201</v>
      </c>
      <c r="R120" s="80" t="s">
        <v>202</v>
      </c>
      <c r="S120" s="80" t="s">
        <v>203</v>
      </c>
      <c r="T120" s="81" t="s">
        <v>204</v>
      </c>
      <c r="U120" s="172"/>
      <c r="V120" s="172"/>
      <c r="W120" s="172"/>
      <c r="X120" s="172"/>
      <c r="Y120" s="172"/>
      <c r="Z120" s="172"/>
      <c r="AA120" s="172"/>
      <c r="AB120" s="172"/>
      <c r="AC120" s="172"/>
      <c r="AD120" s="172"/>
      <c r="AE120" s="172"/>
    </row>
    <row r="121" spans="1:65" s="2" customFormat="1" ht="22.8" customHeight="1">
      <c r="A121" s="34"/>
      <c r="B121" s="35"/>
      <c r="C121" s="86" t="s">
        <v>182</v>
      </c>
      <c r="D121" s="36"/>
      <c r="E121" s="36"/>
      <c r="F121" s="36"/>
      <c r="G121" s="36"/>
      <c r="H121" s="36"/>
      <c r="I121" s="36"/>
      <c r="J121" s="179">
        <f>BK121</f>
        <v>0</v>
      </c>
      <c r="K121" s="36"/>
      <c r="L121" s="39"/>
      <c r="M121" s="82"/>
      <c r="N121" s="180"/>
      <c r="O121" s="83"/>
      <c r="P121" s="181">
        <f>P122</f>
        <v>0</v>
      </c>
      <c r="Q121" s="83"/>
      <c r="R121" s="181">
        <f>R122</f>
        <v>0</v>
      </c>
      <c r="S121" s="83"/>
      <c r="T121" s="182">
        <f>T122</f>
        <v>0</v>
      </c>
      <c r="U121" s="34"/>
      <c r="V121" s="34"/>
      <c r="W121" s="34"/>
      <c r="X121" s="34"/>
      <c r="Y121" s="34"/>
      <c r="Z121" s="34"/>
      <c r="AA121" s="34"/>
      <c r="AB121" s="34"/>
      <c r="AC121" s="34"/>
      <c r="AD121" s="34"/>
      <c r="AE121" s="34"/>
      <c r="AT121" s="17" t="s">
        <v>73</v>
      </c>
      <c r="AU121" s="17" t="s">
        <v>183</v>
      </c>
      <c r="BK121" s="183">
        <f>BK122</f>
        <v>0</v>
      </c>
    </row>
    <row r="122" spans="1:65" s="12" customFormat="1" ht="25.95" customHeight="1">
      <c r="B122" s="184"/>
      <c r="C122" s="185"/>
      <c r="D122" s="186" t="s">
        <v>73</v>
      </c>
      <c r="E122" s="187" t="s">
        <v>205</v>
      </c>
      <c r="F122" s="187" t="s">
        <v>1145</v>
      </c>
      <c r="G122" s="185"/>
      <c r="H122" s="185"/>
      <c r="I122" s="188"/>
      <c r="J122" s="189">
        <f>BK122</f>
        <v>0</v>
      </c>
      <c r="K122" s="185"/>
      <c r="L122" s="190"/>
      <c r="M122" s="191"/>
      <c r="N122" s="192"/>
      <c r="O122" s="192"/>
      <c r="P122" s="193">
        <f>P123+P231+P238+P244</f>
        <v>0</v>
      </c>
      <c r="Q122" s="192"/>
      <c r="R122" s="193">
        <f>R123+R231+R238+R244</f>
        <v>0</v>
      </c>
      <c r="S122" s="192"/>
      <c r="T122" s="194">
        <f>T123+T231+T238+T244</f>
        <v>0</v>
      </c>
      <c r="AR122" s="195" t="s">
        <v>81</v>
      </c>
      <c r="AT122" s="196" t="s">
        <v>73</v>
      </c>
      <c r="AU122" s="196" t="s">
        <v>74</v>
      </c>
      <c r="AY122" s="195" t="s">
        <v>207</v>
      </c>
      <c r="BK122" s="197">
        <f>BK123+BK231+BK238+BK244</f>
        <v>0</v>
      </c>
    </row>
    <row r="123" spans="1:65" s="12" customFormat="1" ht="22.8" customHeight="1">
      <c r="B123" s="184"/>
      <c r="C123" s="185"/>
      <c r="D123" s="186" t="s">
        <v>73</v>
      </c>
      <c r="E123" s="198" t="s">
        <v>81</v>
      </c>
      <c r="F123" s="198" t="s">
        <v>1146</v>
      </c>
      <c r="G123" s="185"/>
      <c r="H123" s="185"/>
      <c r="I123" s="188"/>
      <c r="J123" s="199">
        <f>BK123</f>
        <v>0</v>
      </c>
      <c r="K123" s="185"/>
      <c r="L123" s="190"/>
      <c r="M123" s="191"/>
      <c r="N123" s="192"/>
      <c r="O123" s="192"/>
      <c r="P123" s="193">
        <f>SUM(P124:P230)</f>
        <v>0</v>
      </c>
      <c r="Q123" s="192"/>
      <c r="R123" s="193">
        <f>SUM(R124:R230)</f>
        <v>0</v>
      </c>
      <c r="S123" s="192"/>
      <c r="T123" s="194">
        <f>SUM(T124:T230)</f>
        <v>0</v>
      </c>
      <c r="AR123" s="195" t="s">
        <v>81</v>
      </c>
      <c r="AT123" s="196" t="s">
        <v>73</v>
      </c>
      <c r="AU123" s="196" t="s">
        <v>81</v>
      </c>
      <c r="AY123" s="195" t="s">
        <v>207</v>
      </c>
      <c r="BK123" s="197">
        <f>SUM(BK124:BK230)</f>
        <v>0</v>
      </c>
    </row>
    <row r="124" spans="1:65" s="2" customFormat="1" ht="24.15" customHeight="1">
      <c r="A124" s="34"/>
      <c r="B124" s="35"/>
      <c r="C124" s="200" t="s">
        <v>81</v>
      </c>
      <c r="D124" s="200" t="s">
        <v>209</v>
      </c>
      <c r="E124" s="201" t="s">
        <v>2772</v>
      </c>
      <c r="F124" s="202" t="s">
        <v>2773</v>
      </c>
      <c r="G124" s="203" t="s">
        <v>243</v>
      </c>
      <c r="H124" s="204">
        <v>209.85</v>
      </c>
      <c r="I124" s="205"/>
      <c r="J124" s="206">
        <f>ROUND(I124*H124,2)</f>
        <v>0</v>
      </c>
      <c r="K124" s="207"/>
      <c r="L124" s="39"/>
      <c r="M124" s="208" t="s">
        <v>1</v>
      </c>
      <c r="N124" s="209" t="s">
        <v>40</v>
      </c>
      <c r="O124" s="75"/>
      <c r="P124" s="210">
        <f>O124*H124</f>
        <v>0</v>
      </c>
      <c r="Q124" s="210">
        <v>0</v>
      </c>
      <c r="R124" s="210">
        <f>Q124*H124</f>
        <v>0</v>
      </c>
      <c r="S124" s="210">
        <v>0</v>
      </c>
      <c r="T124" s="211">
        <f>S124*H124</f>
        <v>0</v>
      </c>
      <c r="U124" s="34"/>
      <c r="V124" s="34"/>
      <c r="W124" s="34"/>
      <c r="X124" s="34"/>
      <c r="Y124" s="34"/>
      <c r="Z124" s="34"/>
      <c r="AA124" s="34"/>
      <c r="AB124" s="34"/>
      <c r="AC124" s="34"/>
      <c r="AD124" s="34"/>
      <c r="AE124" s="34"/>
      <c r="AR124" s="212" t="s">
        <v>213</v>
      </c>
      <c r="AT124" s="212" t="s">
        <v>209</v>
      </c>
      <c r="AU124" s="212" t="s">
        <v>87</v>
      </c>
      <c r="AY124" s="17" t="s">
        <v>207</v>
      </c>
      <c r="BE124" s="213">
        <f>IF(N124="základná",J124,0)</f>
        <v>0</v>
      </c>
      <c r="BF124" s="213">
        <f>IF(N124="znížená",J124,0)</f>
        <v>0</v>
      </c>
      <c r="BG124" s="213">
        <f>IF(N124="zákl. prenesená",J124,0)</f>
        <v>0</v>
      </c>
      <c r="BH124" s="213">
        <f>IF(N124="zníž. prenesená",J124,0)</f>
        <v>0</v>
      </c>
      <c r="BI124" s="213">
        <f>IF(N124="nulová",J124,0)</f>
        <v>0</v>
      </c>
      <c r="BJ124" s="17" t="s">
        <v>87</v>
      </c>
      <c r="BK124" s="213">
        <f>ROUND(I124*H124,2)</f>
        <v>0</v>
      </c>
      <c r="BL124" s="17" t="s">
        <v>213</v>
      </c>
      <c r="BM124" s="212" t="s">
        <v>87</v>
      </c>
    </row>
    <row r="125" spans="1:65" s="2" customFormat="1" ht="24.15" customHeight="1">
      <c r="A125" s="34"/>
      <c r="B125" s="35"/>
      <c r="C125" s="200" t="s">
        <v>87</v>
      </c>
      <c r="D125" s="200" t="s">
        <v>209</v>
      </c>
      <c r="E125" s="201" t="s">
        <v>2774</v>
      </c>
      <c r="F125" s="202" t="s">
        <v>2775</v>
      </c>
      <c r="G125" s="203" t="s">
        <v>243</v>
      </c>
      <c r="H125" s="204">
        <v>9862.9500000000007</v>
      </c>
      <c r="I125" s="205"/>
      <c r="J125" s="206">
        <f>ROUND(I125*H125,2)</f>
        <v>0</v>
      </c>
      <c r="K125" s="207"/>
      <c r="L125" s="39"/>
      <c r="M125" s="208" t="s">
        <v>1</v>
      </c>
      <c r="N125" s="209" t="s">
        <v>40</v>
      </c>
      <c r="O125" s="75"/>
      <c r="P125" s="210">
        <f>O125*H125</f>
        <v>0</v>
      </c>
      <c r="Q125" s="210">
        <v>0</v>
      </c>
      <c r="R125" s="210">
        <f>Q125*H125</f>
        <v>0</v>
      </c>
      <c r="S125" s="210">
        <v>0</v>
      </c>
      <c r="T125" s="211">
        <f>S125*H125</f>
        <v>0</v>
      </c>
      <c r="U125" s="34"/>
      <c r="V125" s="34"/>
      <c r="W125" s="34"/>
      <c r="X125" s="34"/>
      <c r="Y125" s="34"/>
      <c r="Z125" s="34"/>
      <c r="AA125" s="34"/>
      <c r="AB125" s="34"/>
      <c r="AC125" s="34"/>
      <c r="AD125" s="34"/>
      <c r="AE125" s="34"/>
      <c r="AR125" s="212" t="s">
        <v>213</v>
      </c>
      <c r="AT125" s="212" t="s">
        <v>209</v>
      </c>
      <c r="AU125" s="212" t="s">
        <v>87</v>
      </c>
      <c r="AY125" s="17" t="s">
        <v>207</v>
      </c>
      <c r="BE125" s="213">
        <f>IF(N125="základná",J125,0)</f>
        <v>0</v>
      </c>
      <c r="BF125" s="213">
        <f>IF(N125="znížená",J125,0)</f>
        <v>0</v>
      </c>
      <c r="BG125" s="213">
        <f>IF(N125="zákl. prenesená",J125,0)</f>
        <v>0</v>
      </c>
      <c r="BH125" s="213">
        <f>IF(N125="zníž. prenesená",J125,0)</f>
        <v>0</v>
      </c>
      <c r="BI125" s="213">
        <f>IF(N125="nulová",J125,0)</f>
        <v>0</v>
      </c>
      <c r="BJ125" s="17" t="s">
        <v>87</v>
      </c>
      <c r="BK125" s="213">
        <f>ROUND(I125*H125,2)</f>
        <v>0</v>
      </c>
      <c r="BL125" s="17" t="s">
        <v>213</v>
      </c>
      <c r="BM125" s="212" t="s">
        <v>213</v>
      </c>
    </row>
    <row r="126" spans="1:65" s="13" customFormat="1">
      <c r="B126" s="214"/>
      <c r="C126" s="215"/>
      <c r="D126" s="216" t="s">
        <v>215</v>
      </c>
      <c r="E126" s="217" t="s">
        <v>1</v>
      </c>
      <c r="F126" s="218" t="s">
        <v>2776</v>
      </c>
      <c r="G126" s="215"/>
      <c r="H126" s="219">
        <v>9862.9500000000007</v>
      </c>
      <c r="I126" s="220"/>
      <c r="J126" s="215"/>
      <c r="K126" s="215"/>
      <c r="L126" s="221"/>
      <c r="M126" s="222"/>
      <c r="N126" s="223"/>
      <c r="O126" s="223"/>
      <c r="P126" s="223"/>
      <c r="Q126" s="223"/>
      <c r="R126" s="223"/>
      <c r="S126" s="223"/>
      <c r="T126" s="224"/>
      <c r="AT126" s="225" t="s">
        <v>215</v>
      </c>
      <c r="AU126" s="225" t="s">
        <v>87</v>
      </c>
      <c r="AV126" s="13" t="s">
        <v>87</v>
      </c>
      <c r="AW126" s="13" t="s">
        <v>30</v>
      </c>
      <c r="AX126" s="13" t="s">
        <v>74</v>
      </c>
      <c r="AY126" s="225" t="s">
        <v>207</v>
      </c>
    </row>
    <row r="127" spans="1:65" s="14" customFormat="1">
      <c r="B127" s="226"/>
      <c r="C127" s="227"/>
      <c r="D127" s="216" t="s">
        <v>215</v>
      </c>
      <c r="E127" s="228" t="s">
        <v>1</v>
      </c>
      <c r="F127" s="229" t="s">
        <v>248</v>
      </c>
      <c r="G127" s="227"/>
      <c r="H127" s="230">
        <v>9862.9500000000007</v>
      </c>
      <c r="I127" s="231"/>
      <c r="J127" s="227"/>
      <c r="K127" s="227"/>
      <c r="L127" s="232"/>
      <c r="M127" s="233"/>
      <c r="N127" s="234"/>
      <c r="O127" s="234"/>
      <c r="P127" s="234"/>
      <c r="Q127" s="234"/>
      <c r="R127" s="234"/>
      <c r="S127" s="234"/>
      <c r="T127" s="235"/>
      <c r="AT127" s="236" t="s">
        <v>215</v>
      </c>
      <c r="AU127" s="236" t="s">
        <v>87</v>
      </c>
      <c r="AV127" s="14" t="s">
        <v>213</v>
      </c>
      <c r="AW127" s="14" t="s">
        <v>30</v>
      </c>
      <c r="AX127" s="14" t="s">
        <v>81</v>
      </c>
      <c r="AY127" s="236" t="s">
        <v>207</v>
      </c>
    </row>
    <row r="128" spans="1:65" s="2" customFormat="1" ht="16.5" customHeight="1">
      <c r="A128" s="34"/>
      <c r="B128" s="35"/>
      <c r="C128" s="200" t="s">
        <v>94</v>
      </c>
      <c r="D128" s="200" t="s">
        <v>209</v>
      </c>
      <c r="E128" s="201" t="s">
        <v>2777</v>
      </c>
      <c r="F128" s="202" t="s">
        <v>2778</v>
      </c>
      <c r="G128" s="203" t="s">
        <v>243</v>
      </c>
      <c r="H128" s="204">
        <v>209.85</v>
      </c>
      <c r="I128" s="205"/>
      <c r="J128" s="206">
        <f>ROUND(I128*H128,2)</f>
        <v>0</v>
      </c>
      <c r="K128" s="207"/>
      <c r="L128" s="39"/>
      <c r="M128" s="208" t="s">
        <v>1</v>
      </c>
      <c r="N128" s="209" t="s">
        <v>40</v>
      </c>
      <c r="O128" s="75"/>
      <c r="P128" s="210">
        <f>O128*H128</f>
        <v>0</v>
      </c>
      <c r="Q128" s="210">
        <v>0</v>
      </c>
      <c r="R128" s="210">
        <f>Q128*H128</f>
        <v>0</v>
      </c>
      <c r="S128" s="210">
        <v>0</v>
      </c>
      <c r="T128" s="211">
        <f>S128*H128</f>
        <v>0</v>
      </c>
      <c r="U128" s="34"/>
      <c r="V128" s="34"/>
      <c r="W128" s="34"/>
      <c r="X128" s="34"/>
      <c r="Y128" s="34"/>
      <c r="Z128" s="34"/>
      <c r="AA128" s="34"/>
      <c r="AB128" s="34"/>
      <c r="AC128" s="34"/>
      <c r="AD128" s="34"/>
      <c r="AE128" s="34"/>
      <c r="AR128" s="212" t="s">
        <v>213</v>
      </c>
      <c r="AT128" s="212" t="s">
        <v>209</v>
      </c>
      <c r="AU128" s="212" t="s">
        <v>87</v>
      </c>
      <c r="AY128" s="17" t="s">
        <v>207</v>
      </c>
      <c r="BE128" s="213">
        <f>IF(N128="základná",J128,0)</f>
        <v>0</v>
      </c>
      <c r="BF128" s="213">
        <f>IF(N128="znížená",J128,0)</f>
        <v>0</v>
      </c>
      <c r="BG128" s="213">
        <f>IF(N128="zákl. prenesená",J128,0)</f>
        <v>0</v>
      </c>
      <c r="BH128" s="213">
        <f>IF(N128="zníž. prenesená",J128,0)</f>
        <v>0</v>
      </c>
      <c r="BI128" s="213">
        <f>IF(N128="nulová",J128,0)</f>
        <v>0</v>
      </c>
      <c r="BJ128" s="17" t="s">
        <v>87</v>
      </c>
      <c r="BK128" s="213">
        <f>ROUND(I128*H128,2)</f>
        <v>0</v>
      </c>
      <c r="BL128" s="17" t="s">
        <v>213</v>
      </c>
      <c r="BM128" s="212" t="s">
        <v>235</v>
      </c>
    </row>
    <row r="129" spans="1:65" s="2" customFormat="1" ht="24.15" customHeight="1">
      <c r="A129" s="34"/>
      <c r="B129" s="35"/>
      <c r="C129" s="200" t="s">
        <v>213</v>
      </c>
      <c r="D129" s="200" t="s">
        <v>209</v>
      </c>
      <c r="E129" s="201" t="s">
        <v>2779</v>
      </c>
      <c r="F129" s="202" t="s">
        <v>2780</v>
      </c>
      <c r="G129" s="203" t="s">
        <v>243</v>
      </c>
      <c r="H129" s="204">
        <v>209.85</v>
      </c>
      <c r="I129" s="205"/>
      <c r="J129" s="206">
        <f>ROUND(I129*H129,2)</f>
        <v>0</v>
      </c>
      <c r="K129" s="207"/>
      <c r="L129" s="39"/>
      <c r="M129" s="208" t="s">
        <v>1</v>
      </c>
      <c r="N129" s="209" t="s">
        <v>40</v>
      </c>
      <c r="O129" s="75"/>
      <c r="P129" s="210">
        <f>O129*H129</f>
        <v>0</v>
      </c>
      <c r="Q129" s="210">
        <v>0</v>
      </c>
      <c r="R129" s="210">
        <f>Q129*H129</f>
        <v>0</v>
      </c>
      <c r="S129" s="210">
        <v>0</v>
      </c>
      <c r="T129" s="211">
        <f>S129*H129</f>
        <v>0</v>
      </c>
      <c r="U129" s="34"/>
      <c r="V129" s="34"/>
      <c r="W129" s="34"/>
      <c r="X129" s="34"/>
      <c r="Y129" s="34"/>
      <c r="Z129" s="34"/>
      <c r="AA129" s="34"/>
      <c r="AB129" s="34"/>
      <c r="AC129" s="34"/>
      <c r="AD129" s="34"/>
      <c r="AE129" s="34"/>
      <c r="AR129" s="212" t="s">
        <v>213</v>
      </c>
      <c r="AT129" s="212" t="s">
        <v>209</v>
      </c>
      <c r="AU129" s="212" t="s">
        <v>87</v>
      </c>
      <c r="AY129" s="17" t="s">
        <v>207</v>
      </c>
      <c r="BE129" s="213">
        <f>IF(N129="základná",J129,0)</f>
        <v>0</v>
      </c>
      <c r="BF129" s="213">
        <f>IF(N129="znížená",J129,0)</f>
        <v>0</v>
      </c>
      <c r="BG129" s="213">
        <f>IF(N129="zákl. prenesená",J129,0)</f>
        <v>0</v>
      </c>
      <c r="BH129" s="213">
        <f>IF(N129="zníž. prenesená",J129,0)</f>
        <v>0</v>
      </c>
      <c r="BI129" s="213">
        <f>IF(N129="nulová",J129,0)</f>
        <v>0</v>
      </c>
      <c r="BJ129" s="17" t="s">
        <v>87</v>
      </c>
      <c r="BK129" s="213">
        <f>ROUND(I129*H129,2)</f>
        <v>0</v>
      </c>
      <c r="BL129" s="17" t="s">
        <v>213</v>
      </c>
      <c r="BM129" s="212" t="s">
        <v>249</v>
      </c>
    </row>
    <row r="130" spans="1:65" s="2" customFormat="1" ht="21.75" customHeight="1">
      <c r="A130" s="34"/>
      <c r="B130" s="35"/>
      <c r="C130" s="237" t="s">
        <v>229</v>
      </c>
      <c r="D130" s="237" t="s">
        <v>271</v>
      </c>
      <c r="E130" s="238" t="s">
        <v>2781</v>
      </c>
      <c r="F130" s="239" t="s">
        <v>2782</v>
      </c>
      <c r="G130" s="240" t="s">
        <v>243</v>
      </c>
      <c r="H130" s="241">
        <v>209.85</v>
      </c>
      <c r="I130" s="242"/>
      <c r="J130" s="243">
        <f>ROUND(I130*H130,2)</f>
        <v>0</v>
      </c>
      <c r="K130" s="244"/>
      <c r="L130" s="245"/>
      <c r="M130" s="246" t="s">
        <v>1</v>
      </c>
      <c r="N130" s="247"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249</v>
      </c>
      <c r="AT130" s="212" t="s">
        <v>271</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259</v>
      </c>
    </row>
    <row r="131" spans="1:65" s="2" customFormat="1" ht="33" customHeight="1">
      <c r="A131" s="34"/>
      <c r="B131" s="35"/>
      <c r="C131" s="200" t="s">
        <v>235</v>
      </c>
      <c r="D131" s="200" t="s">
        <v>209</v>
      </c>
      <c r="E131" s="201" t="s">
        <v>2783</v>
      </c>
      <c r="F131" s="202" t="s">
        <v>2784</v>
      </c>
      <c r="G131" s="203" t="s">
        <v>243</v>
      </c>
      <c r="H131" s="204">
        <v>408.47</v>
      </c>
      <c r="I131" s="205"/>
      <c r="J131" s="206">
        <f>ROUND(I131*H131,2)</f>
        <v>0</v>
      </c>
      <c r="K131" s="207"/>
      <c r="L131" s="39"/>
      <c r="M131" s="208" t="s">
        <v>1</v>
      </c>
      <c r="N131" s="209" t="s">
        <v>40</v>
      </c>
      <c r="O131" s="75"/>
      <c r="P131" s="210">
        <f>O131*H131</f>
        <v>0</v>
      </c>
      <c r="Q131" s="210">
        <v>0</v>
      </c>
      <c r="R131" s="210">
        <f>Q131*H131</f>
        <v>0</v>
      </c>
      <c r="S131" s="210">
        <v>0</v>
      </c>
      <c r="T131" s="211">
        <f>S131*H131</f>
        <v>0</v>
      </c>
      <c r="U131" s="34"/>
      <c r="V131" s="34"/>
      <c r="W131" s="34"/>
      <c r="X131" s="34"/>
      <c r="Y131" s="34"/>
      <c r="Z131" s="34"/>
      <c r="AA131" s="34"/>
      <c r="AB131" s="34"/>
      <c r="AC131" s="34"/>
      <c r="AD131" s="34"/>
      <c r="AE131" s="34"/>
      <c r="AR131" s="212" t="s">
        <v>213</v>
      </c>
      <c r="AT131" s="212" t="s">
        <v>209</v>
      </c>
      <c r="AU131" s="212" t="s">
        <v>87</v>
      </c>
      <c r="AY131" s="17" t="s">
        <v>207</v>
      </c>
      <c r="BE131" s="213">
        <f>IF(N131="základná",J131,0)</f>
        <v>0</v>
      </c>
      <c r="BF131" s="213">
        <f>IF(N131="znížená",J131,0)</f>
        <v>0</v>
      </c>
      <c r="BG131" s="213">
        <f>IF(N131="zákl. prenesená",J131,0)</f>
        <v>0</v>
      </c>
      <c r="BH131" s="213">
        <f>IF(N131="zníž. prenesená",J131,0)</f>
        <v>0</v>
      </c>
      <c r="BI131" s="213">
        <f>IF(N131="nulová",J131,0)</f>
        <v>0</v>
      </c>
      <c r="BJ131" s="17" t="s">
        <v>87</v>
      </c>
      <c r="BK131" s="213">
        <f>ROUND(I131*H131,2)</f>
        <v>0</v>
      </c>
      <c r="BL131" s="17" t="s">
        <v>213</v>
      </c>
      <c r="BM131" s="212" t="s">
        <v>270</v>
      </c>
    </row>
    <row r="132" spans="1:65" s="13" customFormat="1">
      <c r="B132" s="214"/>
      <c r="C132" s="215"/>
      <c r="D132" s="216" t="s">
        <v>215</v>
      </c>
      <c r="E132" s="217" t="s">
        <v>1</v>
      </c>
      <c r="F132" s="218" t="s">
        <v>2785</v>
      </c>
      <c r="G132" s="215"/>
      <c r="H132" s="219">
        <v>408.47</v>
      </c>
      <c r="I132" s="220"/>
      <c r="J132" s="215"/>
      <c r="K132" s="215"/>
      <c r="L132" s="221"/>
      <c r="M132" s="222"/>
      <c r="N132" s="223"/>
      <c r="O132" s="223"/>
      <c r="P132" s="223"/>
      <c r="Q132" s="223"/>
      <c r="R132" s="223"/>
      <c r="S132" s="223"/>
      <c r="T132" s="224"/>
      <c r="AT132" s="225" t="s">
        <v>215</v>
      </c>
      <c r="AU132" s="225" t="s">
        <v>87</v>
      </c>
      <c r="AV132" s="13" t="s">
        <v>87</v>
      </c>
      <c r="AW132" s="13" t="s">
        <v>30</v>
      </c>
      <c r="AX132" s="13" t="s">
        <v>74</v>
      </c>
      <c r="AY132" s="225" t="s">
        <v>207</v>
      </c>
    </row>
    <row r="133" spans="1:65" s="14" customFormat="1">
      <c r="B133" s="226"/>
      <c r="C133" s="227"/>
      <c r="D133" s="216" t="s">
        <v>215</v>
      </c>
      <c r="E133" s="228" t="s">
        <v>1</v>
      </c>
      <c r="F133" s="229" t="s">
        <v>248</v>
      </c>
      <c r="G133" s="227"/>
      <c r="H133" s="230">
        <v>408.47</v>
      </c>
      <c r="I133" s="231"/>
      <c r="J133" s="227"/>
      <c r="K133" s="227"/>
      <c r="L133" s="232"/>
      <c r="M133" s="233"/>
      <c r="N133" s="234"/>
      <c r="O133" s="234"/>
      <c r="P133" s="234"/>
      <c r="Q133" s="234"/>
      <c r="R133" s="234"/>
      <c r="S133" s="234"/>
      <c r="T133" s="235"/>
      <c r="AT133" s="236" t="s">
        <v>215</v>
      </c>
      <c r="AU133" s="236" t="s">
        <v>87</v>
      </c>
      <c r="AV133" s="14" t="s">
        <v>213</v>
      </c>
      <c r="AW133" s="14" t="s">
        <v>30</v>
      </c>
      <c r="AX133" s="14" t="s">
        <v>81</v>
      </c>
      <c r="AY133" s="236" t="s">
        <v>207</v>
      </c>
    </row>
    <row r="134" spans="1:65" s="2" customFormat="1" ht="24.15" customHeight="1">
      <c r="A134" s="34"/>
      <c r="B134" s="35"/>
      <c r="C134" s="200" t="s">
        <v>240</v>
      </c>
      <c r="D134" s="200" t="s">
        <v>209</v>
      </c>
      <c r="E134" s="201" t="s">
        <v>2786</v>
      </c>
      <c r="F134" s="202" t="s">
        <v>2787</v>
      </c>
      <c r="G134" s="203" t="s">
        <v>243</v>
      </c>
      <c r="H134" s="204">
        <v>1284.5999999999999</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280</v>
      </c>
    </row>
    <row r="135" spans="1:65" s="13" customFormat="1">
      <c r="B135" s="214"/>
      <c r="C135" s="215"/>
      <c r="D135" s="216" t="s">
        <v>215</v>
      </c>
      <c r="E135" s="217" t="s">
        <v>1</v>
      </c>
      <c r="F135" s="218" t="s">
        <v>2788</v>
      </c>
      <c r="G135" s="215"/>
      <c r="H135" s="219">
        <v>1284.5999999999999</v>
      </c>
      <c r="I135" s="220"/>
      <c r="J135" s="215"/>
      <c r="K135" s="215"/>
      <c r="L135" s="221"/>
      <c r="M135" s="222"/>
      <c r="N135" s="223"/>
      <c r="O135" s="223"/>
      <c r="P135" s="223"/>
      <c r="Q135" s="223"/>
      <c r="R135" s="223"/>
      <c r="S135" s="223"/>
      <c r="T135" s="224"/>
      <c r="AT135" s="225" t="s">
        <v>215</v>
      </c>
      <c r="AU135" s="225" t="s">
        <v>87</v>
      </c>
      <c r="AV135" s="13" t="s">
        <v>87</v>
      </c>
      <c r="AW135" s="13" t="s">
        <v>30</v>
      </c>
      <c r="AX135" s="13" t="s">
        <v>74</v>
      </c>
      <c r="AY135" s="225" t="s">
        <v>207</v>
      </c>
    </row>
    <row r="136" spans="1:65" s="14" customFormat="1">
      <c r="B136" s="226"/>
      <c r="C136" s="227"/>
      <c r="D136" s="216" t="s">
        <v>215</v>
      </c>
      <c r="E136" s="228" t="s">
        <v>1</v>
      </c>
      <c r="F136" s="229" t="s">
        <v>248</v>
      </c>
      <c r="G136" s="227"/>
      <c r="H136" s="230">
        <v>1284.5999999999999</v>
      </c>
      <c r="I136" s="231"/>
      <c r="J136" s="227"/>
      <c r="K136" s="227"/>
      <c r="L136" s="232"/>
      <c r="M136" s="233"/>
      <c r="N136" s="234"/>
      <c r="O136" s="234"/>
      <c r="P136" s="234"/>
      <c r="Q136" s="234"/>
      <c r="R136" s="234"/>
      <c r="S136" s="234"/>
      <c r="T136" s="235"/>
      <c r="AT136" s="236" t="s">
        <v>215</v>
      </c>
      <c r="AU136" s="236" t="s">
        <v>87</v>
      </c>
      <c r="AV136" s="14" t="s">
        <v>213</v>
      </c>
      <c r="AW136" s="14" t="s">
        <v>30</v>
      </c>
      <c r="AX136" s="14" t="s">
        <v>81</v>
      </c>
      <c r="AY136" s="236" t="s">
        <v>207</v>
      </c>
    </row>
    <row r="137" spans="1:65" s="2" customFormat="1" ht="24.15" customHeight="1">
      <c r="A137" s="34"/>
      <c r="B137" s="35"/>
      <c r="C137" s="200" t="s">
        <v>249</v>
      </c>
      <c r="D137" s="200" t="s">
        <v>209</v>
      </c>
      <c r="E137" s="201" t="s">
        <v>2789</v>
      </c>
      <c r="F137" s="202" t="s">
        <v>2790</v>
      </c>
      <c r="G137" s="203" t="s">
        <v>243</v>
      </c>
      <c r="H137" s="204">
        <v>416.81</v>
      </c>
      <c r="I137" s="205"/>
      <c r="J137" s="206">
        <f>ROUND(I137*H137,2)</f>
        <v>0</v>
      </c>
      <c r="K137" s="207"/>
      <c r="L137" s="39"/>
      <c r="M137" s="208" t="s">
        <v>1</v>
      </c>
      <c r="N137" s="209" t="s">
        <v>40</v>
      </c>
      <c r="O137" s="75"/>
      <c r="P137" s="210">
        <f>O137*H137</f>
        <v>0</v>
      </c>
      <c r="Q137" s="210">
        <v>0</v>
      </c>
      <c r="R137" s="210">
        <f>Q137*H137</f>
        <v>0</v>
      </c>
      <c r="S137" s="210">
        <v>0</v>
      </c>
      <c r="T137" s="211">
        <f>S137*H137</f>
        <v>0</v>
      </c>
      <c r="U137" s="34"/>
      <c r="V137" s="34"/>
      <c r="W137" s="34"/>
      <c r="X137" s="34"/>
      <c r="Y137" s="34"/>
      <c r="Z137" s="34"/>
      <c r="AA137" s="34"/>
      <c r="AB137" s="34"/>
      <c r="AC137" s="34"/>
      <c r="AD137" s="34"/>
      <c r="AE137" s="34"/>
      <c r="AR137" s="212" t="s">
        <v>213</v>
      </c>
      <c r="AT137" s="212" t="s">
        <v>209</v>
      </c>
      <c r="AU137" s="212" t="s">
        <v>87</v>
      </c>
      <c r="AY137" s="17" t="s">
        <v>207</v>
      </c>
      <c r="BE137" s="213">
        <f>IF(N137="základná",J137,0)</f>
        <v>0</v>
      </c>
      <c r="BF137" s="213">
        <f>IF(N137="znížená",J137,0)</f>
        <v>0</v>
      </c>
      <c r="BG137" s="213">
        <f>IF(N137="zákl. prenesená",J137,0)</f>
        <v>0</v>
      </c>
      <c r="BH137" s="213">
        <f>IF(N137="zníž. prenesená",J137,0)</f>
        <v>0</v>
      </c>
      <c r="BI137" s="213">
        <f>IF(N137="nulová",J137,0)</f>
        <v>0</v>
      </c>
      <c r="BJ137" s="17" t="s">
        <v>87</v>
      </c>
      <c r="BK137" s="213">
        <f>ROUND(I137*H137,2)</f>
        <v>0</v>
      </c>
      <c r="BL137" s="17" t="s">
        <v>213</v>
      </c>
      <c r="BM137" s="212" t="s">
        <v>288</v>
      </c>
    </row>
    <row r="138" spans="1:65" s="2" customFormat="1" ht="21.75" customHeight="1">
      <c r="A138" s="34"/>
      <c r="B138" s="35"/>
      <c r="C138" s="237" t="s">
        <v>253</v>
      </c>
      <c r="D138" s="237" t="s">
        <v>271</v>
      </c>
      <c r="E138" s="238" t="s">
        <v>2791</v>
      </c>
      <c r="F138" s="239" t="s">
        <v>2792</v>
      </c>
      <c r="G138" s="240" t="s">
        <v>1355</v>
      </c>
      <c r="H138" s="241">
        <v>0.25</v>
      </c>
      <c r="I138" s="242"/>
      <c r="J138" s="243">
        <f>ROUND(I138*H138,2)</f>
        <v>0</v>
      </c>
      <c r="K138" s="244"/>
      <c r="L138" s="245"/>
      <c r="M138" s="246" t="s">
        <v>1</v>
      </c>
      <c r="N138" s="247" t="s">
        <v>40</v>
      </c>
      <c r="O138" s="75"/>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249</v>
      </c>
      <c r="AT138" s="212" t="s">
        <v>271</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297</v>
      </c>
    </row>
    <row r="139" spans="1:65" s="2" customFormat="1" ht="44.25" customHeight="1">
      <c r="A139" s="34"/>
      <c r="B139" s="35"/>
      <c r="C139" s="200" t="s">
        <v>259</v>
      </c>
      <c r="D139" s="200" t="s">
        <v>209</v>
      </c>
      <c r="E139" s="201" t="s">
        <v>2793</v>
      </c>
      <c r="F139" s="202" t="s">
        <v>2794</v>
      </c>
      <c r="G139" s="203" t="s">
        <v>268</v>
      </c>
      <c r="H139" s="204">
        <v>118</v>
      </c>
      <c r="I139" s="205"/>
      <c r="J139" s="206">
        <f>ROUND(I139*H139,2)</f>
        <v>0</v>
      </c>
      <c r="K139" s="207"/>
      <c r="L139" s="39"/>
      <c r="M139" s="208" t="s">
        <v>1</v>
      </c>
      <c r="N139" s="209" t="s">
        <v>40</v>
      </c>
      <c r="O139" s="75"/>
      <c r="P139" s="210">
        <f>O139*H139</f>
        <v>0</v>
      </c>
      <c r="Q139" s="210">
        <v>0</v>
      </c>
      <c r="R139" s="210">
        <f>Q139*H139</f>
        <v>0</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7</v>
      </c>
    </row>
    <row r="140" spans="1:65" s="13" customFormat="1">
      <c r="B140" s="214"/>
      <c r="C140" s="215"/>
      <c r="D140" s="216" t="s">
        <v>215</v>
      </c>
      <c r="E140" s="217" t="s">
        <v>1</v>
      </c>
      <c r="F140" s="218" t="s">
        <v>2795</v>
      </c>
      <c r="G140" s="215"/>
      <c r="H140" s="219">
        <v>118</v>
      </c>
      <c r="I140" s="220"/>
      <c r="J140" s="215"/>
      <c r="K140" s="215"/>
      <c r="L140" s="221"/>
      <c r="M140" s="222"/>
      <c r="N140" s="223"/>
      <c r="O140" s="223"/>
      <c r="P140" s="223"/>
      <c r="Q140" s="223"/>
      <c r="R140" s="223"/>
      <c r="S140" s="223"/>
      <c r="T140" s="224"/>
      <c r="AT140" s="225" t="s">
        <v>215</v>
      </c>
      <c r="AU140" s="225" t="s">
        <v>87</v>
      </c>
      <c r="AV140" s="13" t="s">
        <v>87</v>
      </c>
      <c r="AW140" s="13" t="s">
        <v>30</v>
      </c>
      <c r="AX140" s="13" t="s">
        <v>74</v>
      </c>
      <c r="AY140" s="225" t="s">
        <v>207</v>
      </c>
    </row>
    <row r="141" spans="1:65" s="14" customFormat="1">
      <c r="B141" s="226"/>
      <c r="C141" s="227"/>
      <c r="D141" s="216" t="s">
        <v>215</v>
      </c>
      <c r="E141" s="228" t="s">
        <v>1</v>
      </c>
      <c r="F141" s="229" t="s">
        <v>248</v>
      </c>
      <c r="G141" s="227"/>
      <c r="H141" s="230">
        <v>118</v>
      </c>
      <c r="I141" s="231"/>
      <c r="J141" s="227"/>
      <c r="K141" s="227"/>
      <c r="L141" s="232"/>
      <c r="M141" s="233"/>
      <c r="N141" s="234"/>
      <c r="O141" s="234"/>
      <c r="P141" s="234"/>
      <c r="Q141" s="234"/>
      <c r="R141" s="234"/>
      <c r="S141" s="234"/>
      <c r="T141" s="235"/>
      <c r="AT141" s="236" t="s">
        <v>215</v>
      </c>
      <c r="AU141" s="236" t="s">
        <v>87</v>
      </c>
      <c r="AV141" s="14" t="s">
        <v>213</v>
      </c>
      <c r="AW141" s="14" t="s">
        <v>30</v>
      </c>
      <c r="AX141" s="14" t="s">
        <v>81</v>
      </c>
      <c r="AY141" s="236" t="s">
        <v>207</v>
      </c>
    </row>
    <row r="142" spans="1:65" s="2" customFormat="1" ht="24.15" customHeight="1">
      <c r="A142" s="34"/>
      <c r="B142" s="35"/>
      <c r="C142" s="200" t="s">
        <v>265</v>
      </c>
      <c r="D142" s="200" t="s">
        <v>209</v>
      </c>
      <c r="E142" s="201" t="s">
        <v>2796</v>
      </c>
      <c r="F142" s="202" t="s">
        <v>2797</v>
      </c>
      <c r="G142" s="203" t="s">
        <v>268</v>
      </c>
      <c r="H142" s="204">
        <v>295</v>
      </c>
      <c r="I142" s="205"/>
      <c r="J142" s="206">
        <f>ROUND(I142*H142,2)</f>
        <v>0</v>
      </c>
      <c r="K142" s="207"/>
      <c r="L142" s="39"/>
      <c r="M142" s="208" t="s">
        <v>1</v>
      </c>
      <c r="N142" s="209" t="s">
        <v>40</v>
      </c>
      <c r="O142" s="75"/>
      <c r="P142" s="210">
        <f>O142*H142</f>
        <v>0</v>
      </c>
      <c r="Q142" s="210">
        <v>0</v>
      </c>
      <c r="R142" s="210">
        <f>Q142*H142</f>
        <v>0</v>
      </c>
      <c r="S142" s="210">
        <v>0</v>
      </c>
      <c r="T142" s="211">
        <f>S142*H142</f>
        <v>0</v>
      </c>
      <c r="U142" s="34"/>
      <c r="V142" s="34"/>
      <c r="W142" s="34"/>
      <c r="X142" s="34"/>
      <c r="Y142" s="34"/>
      <c r="Z142" s="34"/>
      <c r="AA142" s="34"/>
      <c r="AB142" s="34"/>
      <c r="AC142" s="34"/>
      <c r="AD142" s="34"/>
      <c r="AE142" s="34"/>
      <c r="AR142" s="212" t="s">
        <v>213</v>
      </c>
      <c r="AT142" s="212" t="s">
        <v>209</v>
      </c>
      <c r="AU142" s="212" t="s">
        <v>87</v>
      </c>
      <c r="AY142" s="17" t="s">
        <v>207</v>
      </c>
      <c r="BE142" s="213">
        <f>IF(N142="základná",J142,0)</f>
        <v>0</v>
      </c>
      <c r="BF142" s="213">
        <f>IF(N142="znížená",J142,0)</f>
        <v>0</v>
      </c>
      <c r="BG142" s="213">
        <f>IF(N142="zákl. prenesená",J142,0)</f>
        <v>0</v>
      </c>
      <c r="BH142" s="213">
        <f>IF(N142="zníž. prenesená",J142,0)</f>
        <v>0</v>
      </c>
      <c r="BI142" s="213">
        <f>IF(N142="nulová",J142,0)</f>
        <v>0</v>
      </c>
      <c r="BJ142" s="17" t="s">
        <v>87</v>
      </c>
      <c r="BK142" s="213">
        <f>ROUND(I142*H142,2)</f>
        <v>0</v>
      </c>
      <c r="BL142" s="17" t="s">
        <v>213</v>
      </c>
      <c r="BM142" s="212" t="s">
        <v>322</v>
      </c>
    </row>
    <row r="143" spans="1:65" s="13" customFormat="1">
      <c r="B143" s="214"/>
      <c r="C143" s="215"/>
      <c r="D143" s="216" t="s">
        <v>215</v>
      </c>
      <c r="E143" s="217" t="s">
        <v>1</v>
      </c>
      <c r="F143" s="218" t="s">
        <v>2798</v>
      </c>
      <c r="G143" s="215"/>
      <c r="H143" s="219">
        <v>295</v>
      </c>
      <c r="I143" s="220"/>
      <c r="J143" s="215"/>
      <c r="K143" s="215"/>
      <c r="L143" s="221"/>
      <c r="M143" s="222"/>
      <c r="N143" s="223"/>
      <c r="O143" s="223"/>
      <c r="P143" s="223"/>
      <c r="Q143" s="223"/>
      <c r="R143" s="223"/>
      <c r="S143" s="223"/>
      <c r="T143" s="224"/>
      <c r="AT143" s="225" t="s">
        <v>215</v>
      </c>
      <c r="AU143" s="225" t="s">
        <v>87</v>
      </c>
      <c r="AV143" s="13" t="s">
        <v>87</v>
      </c>
      <c r="AW143" s="13" t="s">
        <v>30</v>
      </c>
      <c r="AX143" s="13" t="s">
        <v>74</v>
      </c>
      <c r="AY143" s="225" t="s">
        <v>207</v>
      </c>
    </row>
    <row r="144" spans="1:65" s="14" customFormat="1">
      <c r="B144" s="226"/>
      <c r="C144" s="227"/>
      <c r="D144" s="216" t="s">
        <v>215</v>
      </c>
      <c r="E144" s="228" t="s">
        <v>1</v>
      </c>
      <c r="F144" s="229" t="s">
        <v>248</v>
      </c>
      <c r="G144" s="227"/>
      <c r="H144" s="230">
        <v>295</v>
      </c>
      <c r="I144" s="231"/>
      <c r="J144" s="227"/>
      <c r="K144" s="227"/>
      <c r="L144" s="232"/>
      <c r="M144" s="233"/>
      <c r="N144" s="234"/>
      <c r="O144" s="234"/>
      <c r="P144" s="234"/>
      <c r="Q144" s="234"/>
      <c r="R144" s="234"/>
      <c r="S144" s="234"/>
      <c r="T144" s="235"/>
      <c r="AT144" s="236" t="s">
        <v>215</v>
      </c>
      <c r="AU144" s="236" t="s">
        <v>87</v>
      </c>
      <c r="AV144" s="14" t="s">
        <v>213</v>
      </c>
      <c r="AW144" s="14" t="s">
        <v>30</v>
      </c>
      <c r="AX144" s="14" t="s">
        <v>81</v>
      </c>
      <c r="AY144" s="236" t="s">
        <v>207</v>
      </c>
    </row>
    <row r="145" spans="1:65" s="2" customFormat="1" ht="24.15" customHeight="1">
      <c r="A145" s="34"/>
      <c r="B145" s="35"/>
      <c r="C145" s="200" t="s">
        <v>270</v>
      </c>
      <c r="D145" s="200" t="s">
        <v>209</v>
      </c>
      <c r="E145" s="201" t="s">
        <v>2799</v>
      </c>
      <c r="F145" s="202" t="s">
        <v>2800</v>
      </c>
      <c r="G145" s="203" t="s">
        <v>243</v>
      </c>
      <c r="H145" s="204">
        <v>84.84</v>
      </c>
      <c r="I145" s="205"/>
      <c r="J145" s="206">
        <f>ROUND(I145*H145,2)</f>
        <v>0</v>
      </c>
      <c r="K145" s="207"/>
      <c r="L145" s="39"/>
      <c r="M145" s="208" t="s">
        <v>1</v>
      </c>
      <c r="N145" s="209" t="s">
        <v>40</v>
      </c>
      <c r="O145" s="75"/>
      <c r="P145" s="210">
        <f>O145*H145</f>
        <v>0</v>
      </c>
      <c r="Q145" s="210">
        <v>0</v>
      </c>
      <c r="R145" s="210">
        <f>Q145*H145</f>
        <v>0</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331</v>
      </c>
    </row>
    <row r="146" spans="1:65" s="2" customFormat="1" ht="24.15" customHeight="1">
      <c r="A146" s="34"/>
      <c r="B146" s="35"/>
      <c r="C146" s="237" t="s">
        <v>275</v>
      </c>
      <c r="D146" s="237" t="s">
        <v>271</v>
      </c>
      <c r="E146" s="238" t="s">
        <v>2801</v>
      </c>
      <c r="F146" s="239" t="s">
        <v>2802</v>
      </c>
      <c r="G146" s="240" t="s">
        <v>2803</v>
      </c>
      <c r="H146" s="241">
        <v>0.54</v>
      </c>
      <c r="I146" s="242"/>
      <c r="J146" s="243">
        <f>ROUND(I146*H146,2)</f>
        <v>0</v>
      </c>
      <c r="K146" s="244"/>
      <c r="L146" s="245"/>
      <c r="M146" s="246" t="s">
        <v>1</v>
      </c>
      <c r="N146" s="247" t="s">
        <v>40</v>
      </c>
      <c r="O146" s="75"/>
      <c r="P146" s="210">
        <f>O146*H146</f>
        <v>0</v>
      </c>
      <c r="Q146" s="210">
        <v>0</v>
      </c>
      <c r="R146" s="210">
        <f>Q146*H146</f>
        <v>0</v>
      </c>
      <c r="S146" s="210">
        <v>0</v>
      </c>
      <c r="T146" s="211">
        <f>S146*H146</f>
        <v>0</v>
      </c>
      <c r="U146" s="34"/>
      <c r="V146" s="34"/>
      <c r="W146" s="34"/>
      <c r="X146" s="34"/>
      <c r="Y146" s="34"/>
      <c r="Z146" s="34"/>
      <c r="AA146" s="34"/>
      <c r="AB146" s="34"/>
      <c r="AC146" s="34"/>
      <c r="AD146" s="34"/>
      <c r="AE146" s="34"/>
      <c r="AR146" s="212" t="s">
        <v>249</v>
      </c>
      <c r="AT146" s="212" t="s">
        <v>271</v>
      </c>
      <c r="AU146" s="212" t="s">
        <v>87</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213</v>
      </c>
      <c r="BM146" s="212" t="s">
        <v>340</v>
      </c>
    </row>
    <row r="147" spans="1:65" s="2" customFormat="1" ht="16.5" customHeight="1">
      <c r="A147" s="34"/>
      <c r="B147" s="35"/>
      <c r="C147" s="237" t="s">
        <v>280</v>
      </c>
      <c r="D147" s="237" t="s">
        <v>271</v>
      </c>
      <c r="E147" s="238" t="s">
        <v>2804</v>
      </c>
      <c r="F147" s="239" t="s">
        <v>2805</v>
      </c>
      <c r="G147" s="240" t="s">
        <v>268</v>
      </c>
      <c r="H147" s="241">
        <v>420</v>
      </c>
      <c r="I147" s="242"/>
      <c r="J147" s="243">
        <f>ROUND(I147*H147,2)</f>
        <v>0</v>
      </c>
      <c r="K147" s="244"/>
      <c r="L147" s="245"/>
      <c r="M147" s="246" t="s">
        <v>1</v>
      </c>
      <c r="N147" s="247" t="s">
        <v>40</v>
      </c>
      <c r="O147" s="75"/>
      <c r="P147" s="210">
        <f>O147*H147</f>
        <v>0</v>
      </c>
      <c r="Q147" s="210">
        <v>0</v>
      </c>
      <c r="R147" s="210">
        <f>Q147*H147</f>
        <v>0</v>
      </c>
      <c r="S147" s="210">
        <v>0</v>
      </c>
      <c r="T147" s="211">
        <f>S147*H147</f>
        <v>0</v>
      </c>
      <c r="U147" s="34"/>
      <c r="V147" s="34"/>
      <c r="W147" s="34"/>
      <c r="X147" s="34"/>
      <c r="Y147" s="34"/>
      <c r="Z147" s="34"/>
      <c r="AA147" s="34"/>
      <c r="AB147" s="34"/>
      <c r="AC147" s="34"/>
      <c r="AD147" s="34"/>
      <c r="AE147" s="34"/>
      <c r="AR147" s="212" t="s">
        <v>249</v>
      </c>
      <c r="AT147" s="212" t="s">
        <v>271</v>
      </c>
      <c r="AU147" s="212" t="s">
        <v>87</v>
      </c>
      <c r="AY147" s="17" t="s">
        <v>207</v>
      </c>
      <c r="BE147" s="213">
        <f>IF(N147="základná",J147,0)</f>
        <v>0</v>
      </c>
      <c r="BF147" s="213">
        <f>IF(N147="znížená",J147,0)</f>
        <v>0</v>
      </c>
      <c r="BG147" s="213">
        <f>IF(N147="zákl. prenesená",J147,0)</f>
        <v>0</v>
      </c>
      <c r="BH147" s="213">
        <f>IF(N147="zníž. prenesená",J147,0)</f>
        <v>0</v>
      </c>
      <c r="BI147" s="213">
        <f>IF(N147="nulová",J147,0)</f>
        <v>0</v>
      </c>
      <c r="BJ147" s="17" t="s">
        <v>87</v>
      </c>
      <c r="BK147" s="213">
        <f>ROUND(I147*H147,2)</f>
        <v>0</v>
      </c>
      <c r="BL147" s="17" t="s">
        <v>213</v>
      </c>
      <c r="BM147" s="212" t="s">
        <v>385</v>
      </c>
    </row>
    <row r="148" spans="1:65" s="13" customFormat="1">
      <c r="B148" s="214"/>
      <c r="C148" s="215"/>
      <c r="D148" s="216" t="s">
        <v>215</v>
      </c>
      <c r="E148" s="217" t="s">
        <v>1</v>
      </c>
      <c r="F148" s="218" t="s">
        <v>2806</v>
      </c>
      <c r="G148" s="215"/>
      <c r="H148" s="219">
        <v>420</v>
      </c>
      <c r="I148" s="220"/>
      <c r="J148" s="215"/>
      <c r="K148" s="215"/>
      <c r="L148" s="221"/>
      <c r="M148" s="222"/>
      <c r="N148" s="223"/>
      <c r="O148" s="223"/>
      <c r="P148" s="223"/>
      <c r="Q148" s="223"/>
      <c r="R148" s="223"/>
      <c r="S148" s="223"/>
      <c r="T148" s="224"/>
      <c r="AT148" s="225" t="s">
        <v>215</v>
      </c>
      <c r="AU148" s="225" t="s">
        <v>87</v>
      </c>
      <c r="AV148" s="13" t="s">
        <v>87</v>
      </c>
      <c r="AW148" s="13" t="s">
        <v>30</v>
      </c>
      <c r="AX148" s="13" t="s">
        <v>74</v>
      </c>
      <c r="AY148" s="225" t="s">
        <v>207</v>
      </c>
    </row>
    <row r="149" spans="1:65" s="14" customFormat="1">
      <c r="B149" s="226"/>
      <c r="C149" s="227"/>
      <c r="D149" s="216" t="s">
        <v>215</v>
      </c>
      <c r="E149" s="228" t="s">
        <v>1</v>
      </c>
      <c r="F149" s="229" t="s">
        <v>248</v>
      </c>
      <c r="G149" s="227"/>
      <c r="H149" s="230">
        <v>420</v>
      </c>
      <c r="I149" s="231"/>
      <c r="J149" s="227"/>
      <c r="K149" s="227"/>
      <c r="L149" s="232"/>
      <c r="M149" s="233"/>
      <c r="N149" s="234"/>
      <c r="O149" s="234"/>
      <c r="P149" s="234"/>
      <c r="Q149" s="234"/>
      <c r="R149" s="234"/>
      <c r="S149" s="234"/>
      <c r="T149" s="235"/>
      <c r="AT149" s="236" t="s">
        <v>215</v>
      </c>
      <c r="AU149" s="236" t="s">
        <v>87</v>
      </c>
      <c r="AV149" s="14" t="s">
        <v>213</v>
      </c>
      <c r="AW149" s="14" t="s">
        <v>30</v>
      </c>
      <c r="AX149" s="14" t="s">
        <v>81</v>
      </c>
      <c r="AY149" s="236" t="s">
        <v>207</v>
      </c>
    </row>
    <row r="150" spans="1:65" s="2" customFormat="1" ht="33" customHeight="1">
      <c r="A150" s="34"/>
      <c r="B150" s="35"/>
      <c r="C150" s="200" t="s">
        <v>284</v>
      </c>
      <c r="D150" s="200" t="s">
        <v>209</v>
      </c>
      <c r="E150" s="201" t="s">
        <v>2807</v>
      </c>
      <c r="F150" s="202" t="s">
        <v>2808</v>
      </c>
      <c r="G150" s="203" t="s">
        <v>243</v>
      </c>
      <c r="H150" s="204">
        <v>84.82</v>
      </c>
      <c r="I150" s="205"/>
      <c r="J150" s="206">
        <f>ROUND(I150*H150,2)</f>
        <v>0</v>
      </c>
      <c r="K150" s="207"/>
      <c r="L150" s="39"/>
      <c r="M150" s="208" t="s">
        <v>1</v>
      </c>
      <c r="N150" s="209" t="s">
        <v>40</v>
      </c>
      <c r="O150" s="75"/>
      <c r="P150" s="210">
        <f>O150*H150</f>
        <v>0</v>
      </c>
      <c r="Q150" s="210">
        <v>0</v>
      </c>
      <c r="R150" s="210">
        <f>Q150*H150</f>
        <v>0</v>
      </c>
      <c r="S150" s="210">
        <v>0</v>
      </c>
      <c r="T150" s="211">
        <f>S150*H150</f>
        <v>0</v>
      </c>
      <c r="U150" s="34"/>
      <c r="V150" s="34"/>
      <c r="W150" s="34"/>
      <c r="X150" s="34"/>
      <c r="Y150" s="34"/>
      <c r="Z150" s="34"/>
      <c r="AA150" s="34"/>
      <c r="AB150" s="34"/>
      <c r="AC150" s="34"/>
      <c r="AD150" s="34"/>
      <c r="AE150" s="34"/>
      <c r="AR150" s="212" t="s">
        <v>213</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213</v>
      </c>
      <c r="BM150" s="212" t="s">
        <v>388</v>
      </c>
    </row>
    <row r="151" spans="1:65" s="2" customFormat="1" ht="16.5" customHeight="1">
      <c r="A151" s="34"/>
      <c r="B151" s="35"/>
      <c r="C151" s="237" t="s">
        <v>288</v>
      </c>
      <c r="D151" s="237" t="s">
        <v>271</v>
      </c>
      <c r="E151" s="238" t="s">
        <v>2809</v>
      </c>
      <c r="F151" s="239" t="s">
        <v>2810</v>
      </c>
      <c r="G151" s="240" t="s">
        <v>256</v>
      </c>
      <c r="H151" s="241">
        <v>14.42</v>
      </c>
      <c r="I151" s="242"/>
      <c r="J151" s="243">
        <f>ROUND(I151*H151,2)</f>
        <v>0</v>
      </c>
      <c r="K151" s="244"/>
      <c r="L151" s="245"/>
      <c r="M151" s="246" t="s">
        <v>1</v>
      </c>
      <c r="N151" s="247" t="s">
        <v>40</v>
      </c>
      <c r="O151" s="75"/>
      <c r="P151" s="210">
        <f>O151*H151</f>
        <v>0</v>
      </c>
      <c r="Q151" s="210">
        <v>0</v>
      </c>
      <c r="R151" s="210">
        <f>Q151*H151</f>
        <v>0</v>
      </c>
      <c r="S151" s="210">
        <v>0</v>
      </c>
      <c r="T151" s="211">
        <f>S151*H151</f>
        <v>0</v>
      </c>
      <c r="U151" s="34"/>
      <c r="V151" s="34"/>
      <c r="W151" s="34"/>
      <c r="X151" s="34"/>
      <c r="Y151" s="34"/>
      <c r="Z151" s="34"/>
      <c r="AA151" s="34"/>
      <c r="AB151" s="34"/>
      <c r="AC151" s="34"/>
      <c r="AD151" s="34"/>
      <c r="AE151" s="34"/>
      <c r="AR151" s="212" t="s">
        <v>249</v>
      </c>
      <c r="AT151" s="212" t="s">
        <v>271</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338</v>
      </c>
    </row>
    <row r="152" spans="1:65" s="2" customFormat="1" ht="24.15" customHeight="1">
      <c r="A152" s="34"/>
      <c r="B152" s="35"/>
      <c r="C152" s="200" t="s">
        <v>293</v>
      </c>
      <c r="D152" s="200" t="s">
        <v>209</v>
      </c>
      <c r="E152" s="201" t="s">
        <v>2811</v>
      </c>
      <c r="F152" s="202" t="s">
        <v>2812</v>
      </c>
      <c r="G152" s="203" t="s">
        <v>243</v>
      </c>
      <c r="H152" s="204">
        <v>209.85</v>
      </c>
      <c r="I152" s="205"/>
      <c r="J152" s="206">
        <f>ROUND(I152*H152,2)</f>
        <v>0</v>
      </c>
      <c r="K152" s="207"/>
      <c r="L152" s="39"/>
      <c r="M152" s="208" t="s">
        <v>1</v>
      </c>
      <c r="N152" s="209" t="s">
        <v>40</v>
      </c>
      <c r="O152" s="75"/>
      <c r="P152" s="210">
        <f>O152*H152</f>
        <v>0</v>
      </c>
      <c r="Q152" s="210">
        <v>0</v>
      </c>
      <c r="R152" s="210">
        <f>Q152*H152</f>
        <v>0</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393</v>
      </c>
    </row>
    <row r="153" spans="1:65" s="2" customFormat="1" ht="37.799999999999997" customHeight="1">
      <c r="A153" s="34"/>
      <c r="B153" s="35"/>
      <c r="C153" s="200" t="s">
        <v>297</v>
      </c>
      <c r="D153" s="200" t="s">
        <v>209</v>
      </c>
      <c r="E153" s="201" t="s">
        <v>2813</v>
      </c>
      <c r="F153" s="202" t="s">
        <v>2814</v>
      </c>
      <c r="G153" s="203" t="s">
        <v>243</v>
      </c>
      <c r="H153" s="204">
        <v>1018.08</v>
      </c>
      <c r="I153" s="205"/>
      <c r="J153" s="206">
        <f>ROUND(I153*H153,2)</f>
        <v>0</v>
      </c>
      <c r="K153" s="207"/>
      <c r="L153" s="39"/>
      <c r="M153" s="208" t="s">
        <v>1</v>
      </c>
      <c r="N153" s="209" t="s">
        <v>40</v>
      </c>
      <c r="O153" s="75"/>
      <c r="P153" s="210">
        <f>O153*H153</f>
        <v>0</v>
      </c>
      <c r="Q153" s="210">
        <v>0</v>
      </c>
      <c r="R153" s="210">
        <f>Q153*H153</f>
        <v>0</v>
      </c>
      <c r="S153" s="210">
        <v>0</v>
      </c>
      <c r="T153" s="211">
        <f>S153*H153</f>
        <v>0</v>
      </c>
      <c r="U153" s="34"/>
      <c r="V153" s="34"/>
      <c r="W153" s="34"/>
      <c r="X153" s="34"/>
      <c r="Y153" s="34"/>
      <c r="Z153" s="34"/>
      <c r="AA153" s="34"/>
      <c r="AB153" s="34"/>
      <c r="AC153" s="34"/>
      <c r="AD153" s="34"/>
      <c r="AE153" s="34"/>
      <c r="AR153" s="212" t="s">
        <v>213</v>
      </c>
      <c r="AT153" s="212" t="s">
        <v>209</v>
      </c>
      <c r="AU153" s="212" t="s">
        <v>87</v>
      </c>
      <c r="AY153" s="17" t="s">
        <v>207</v>
      </c>
      <c r="BE153" s="213">
        <f>IF(N153="základná",J153,0)</f>
        <v>0</v>
      </c>
      <c r="BF153" s="213">
        <f>IF(N153="znížená",J153,0)</f>
        <v>0</v>
      </c>
      <c r="BG153" s="213">
        <f>IF(N153="zákl. prenesená",J153,0)</f>
        <v>0</v>
      </c>
      <c r="BH153" s="213">
        <f>IF(N153="zníž. prenesená",J153,0)</f>
        <v>0</v>
      </c>
      <c r="BI153" s="213">
        <f>IF(N153="nulová",J153,0)</f>
        <v>0</v>
      </c>
      <c r="BJ153" s="17" t="s">
        <v>87</v>
      </c>
      <c r="BK153" s="213">
        <f>ROUND(I153*H153,2)</f>
        <v>0</v>
      </c>
      <c r="BL153" s="17" t="s">
        <v>213</v>
      </c>
      <c r="BM153" s="212" t="s">
        <v>397</v>
      </c>
    </row>
    <row r="154" spans="1:65" s="13" customFormat="1">
      <c r="B154" s="214"/>
      <c r="C154" s="215"/>
      <c r="D154" s="216" t="s">
        <v>215</v>
      </c>
      <c r="E154" s="217" t="s">
        <v>1</v>
      </c>
      <c r="F154" s="218" t="s">
        <v>2815</v>
      </c>
      <c r="G154" s="215"/>
      <c r="H154" s="219">
        <v>1018.08</v>
      </c>
      <c r="I154" s="220"/>
      <c r="J154" s="215"/>
      <c r="K154" s="215"/>
      <c r="L154" s="221"/>
      <c r="M154" s="222"/>
      <c r="N154" s="223"/>
      <c r="O154" s="223"/>
      <c r="P154" s="223"/>
      <c r="Q154" s="223"/>
      <c r="R154" s="223"/>
      <c r="S154" s="223"/>
      <c r="T154" s="224"/>
      <c r="AT154" s="225" t="s">
        <v>215</v>
      </c>
      <c r="AU154" s="225" t="s">
        <v>87</v>
      </c>
      <c r="AV154" s="13" t="s">
        <v>87</v>
      </c>
      <c r="AW154" s="13" t="s">
        <v>30</v>
      </c>
      <c r="AX154" s="13" t="s">
        <v>74</v>
      </c>
      <c r="AY154" s="225" t="s">
        <v>207</v>
      </c>
    </row>
    <row r="155" spans="1:65" s="14" customFormat="1">
      <c r="B155" s="226"/>
      <c r="C155" s="227"/>
      <c r="D155" s="216" t="s">
        <v>215</v>
      </c>
      <c r="E155" s="228" t="s">
        <v>1</v>
      </c>
      <c r="F155" s="229" t="s">
        <v>248</v>
      </c>
      <c r="G155" s="227"/>
      <c r="H155" s="230">
        <v>1018.08</v>
      </c>
      <c r="I155" s="231"/>
      <c r="J155" s="227"/>
      <c r="K155" s="227"/>
      <c r="L155" s="232"/>
      <c r="M155" s="233"/>
      <c r="N155" s="234"/>
      <c r="O155" s="234"/>
      <c r="P155" s="234"/>
      <c r="Q155" s="234"/>
      <c r="R155" s="234"/>
      <c r="S155" s="234"/>
      <c r="T155" s="235"/>
      <c r="AT155" s="236" t="s">
        <v>215</v>
      </c>
      <c r="AU155" s="236" t="s">
        <v>87</v>
      </c>
      <c r="AV155" s="14" t="s">
        <v>213</v>
      </c>
      <c r="AW155" s="14" t="s">
        <v>30</v>
      </c>
      <c r="AX155" s="14" t="s">
        <v>81</v>
      </c>
      <c r="AY155" s="236" t="s">
        <v>207</v>
      </c>
    </row>
    <row r="156" spans="1:65" s="2" customFormat="1" ht="24.15" customHeight="1">
      <c r="A156" s="34"/>
      <c r="B156" s="35"/>
      <c r="C156" s="200" t="s">
        <v>303</v>
      </c>
      <c r="D156" s="200" t="s">
        <v>209</v>
      </c>
      <c r="E156" s="201" t="s">
        <v>2816</v>
      </c>
      <c r="F156" s="202" t="s">
        <v>2817</v>
      </c>
      <c r="G156" s="203" t="s">
        <v>243</v>
      </c>
      <c r="H156" s="204">
        <v>209.85</v>
      </c>
      <c r="I156" s="205"/>
      <c r="J156" s="206">
        <f>ROUND(I156*H156,2)</f>
        <v>0</v>
      </c>
      <c r="K156" s="207"/>
      <c r="L156" s="39"/>
      <c r="M156" s="208" t="s">
        <v>1</v>
      </c>
      <c r="N156" s="209" t="s">
        <v>40</v>
      </c>
      <c r="O156" s="75"/>
      <c r="P156" s="210">
        <f>O156*H156</f>
        <v>0</v>
      </c>
      <c r="Q156" s="210">
        <v>0</v>
      </c>
      <c r="R156" s="210">
        <f>Q156*H156</f>
        <v>0</v>
      </c>
      <c r="S156" s="210">
        <v>0</v>
      </c>
      <c r="T156" s="211">
        <f>S156*H156</f>
        <v>0</v>
      </c>
      <c r="U156" s="34"/>
      <c r="V156" s="34"/>
      <c r="W156" s="34"/>
      <c r="X156" s="34"/>
      <c r="Y156" s="34"/>
      <c r="Z156" s="34"/>
      <c r="AA156" s="34"/>
      <c r="AB156" s="34"/>
      <c r="AC156" s="34"/>
      <c r="AD156" s="34"/>
      <c r="AE156" s="34"/>
      <c r="AR156" s="212" t="s">
        <v>213</v>
      </c>
      <c r="AT156" s="212" t="s">
        <v>209</v>
      </c>
      <c r="AU156" s="212" t="s">
        <v>87</v>
      </c>
      <c r="AY156" s="17" t="s">
        <v>207</v>
      </c>
      <c r="BE156" s="213">
        <f>IF(N156="základná",J156,0)</f>
        <v>0</v>
      </c>
      <c r="BF156" s="213">
        <f>IF(N156="znížená",J156,0)</f>
        <v>0</v>
      </c>
      <c r="BG156" s="213">
        <f>IF(N156="zákl. prenesená",J156,0)</f>
        <v>0</v>
      </c>
      <c r="BH156" s="213">
        <f>IF(N156="zníž. prenesená",J156,0)</f>
        <v>0</v>
      </c>
      <c r="BI156" s="213">
        <f>IF(N156="nulová",J156,0)</f>
        <v>0</v>
      </c>
      <c r="BJ156" s="17" t="s">
        <v>87</v>
      </c>
      <c r="BK156" s="213">
        <f>ROUND(I156*H156,2)</f>
        <v>0</v>
      </c>
      <c r="BL156" s="17" t="s">
        <v>213</v>
      </c>
      <c r="BM156" s="212" t="s">
        <v>400</v>
      </c>
    </row>
    <row r="157" spans="1:65" s="2" customFormat="1" ht="24.15" customHeight="1">
      <c r="A157" s="34"/>
      <c r="B157" s="35"/>
      <c r="C157" s="200" t="s">
        <v>7</v>
      </c>
      <c r="D157" s="200" t="s">
        <v>209</v>
      </c>
      <c r="E157" s="201" t="s">
        <v>2818</v>
      </c>
      <c r="F157" s="202" t="s">
        <v>2819</v>
      </c>
      <c r="G157" s="203" t="s">
        <v>243</v>
      </c>
      <c r="H157" s="204">
        <v>209.85</v>
      </c>
      <c r="I157" s="205"/>
      <c r="J157" s="206">
        <f>ROUND(I157*H157,2)</f>
        <v>0</v>
      </c>
      <c r="K157" s="207"/>
      <c r="L157" s="39"/>
      <c r="M157" s="208" t="s">
        <v>1</v>
      </c>
      <c r="N157" s="209" t="s">
        <v>40</v>
      </c>
      <c r="O157" s="75"/>
      <c r="P157" s="210">
        <f>O157*H157</f>
        <v>0</v>
      </c>
      <c r="Q157" s="210">
        <v>0</v>
      </c>
      <c r="R157" s="210">
        <f>Q157*H157</f>
        <v>0</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403</v>
      </c>
    </row>
    <row r="158" spans="1:65" s="2" customFormat="1" ht="24.15" customHeight="1">
      <c r="A158" s="34"/>
      <c r="B158" s="35"/>
      <c r="C158" s="200" t="s">
        <v>315</v>
      </c>
      <c r="D158" s="200" t="s">
        <v>209</v>
      </c>
      <c r="E158" s="201" t="s">
        <v>2820</v>
      </c>
      <c r="F158" s="202" t="s">
        <v>2821</v>
      </c>
      <c r="G158" s="203" t="s">
        <v>268</v>
      </c>
      <c r="H158" s="204">
        <v>360</v>
      </c>
      <c r="I158" s="205"/>
      <c r="J158" s="206">
        <f>ROUND(I158*H158,2)</f>
        <v>0</v>
      </c>
      <c r="K158" s="207"/>
      <c r="L158" s="39"/>
      <c r="M158" s="208" t="s">
        <v>1</v>
      </c>
      <c r="N158" s="209" t="s">
        <v>40</v>
      </c>
      <c r="O158" s="75"/>
      <c r="P158" s="210">
        <f>O158*H158</f>
        <v>0</v>
      </c>
      <c r="Q158" s="210">
        <v>0</v>
      </c>
      <c r="R158" s="210">
        <f>Q158*H158</f>
        <v>0</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406</v>
      </c>
    </row>
    <row r="159" spans="1:65" s="13" customFormat="1">
      <c r="B159" s="214"/>
      <c r="C159" s="215"/>
      <c r="D159" s="216" t="s">
        <v>215</v>
      </c>
      <c r="E159" s="217" t="s">
        <v>1</v>
      </c>
      <c r="F159" s="218" t="s">
        <v>2822</v>
      </c>
      <c r="G159" s="215"/>
      <c r="H159" s="219">
        <v>360</v>
      </c>
      <c r="I159" s="220"/>
      <c r="J159" s="215"/>
      <c r="K159" s="215"/>
      <c r="L159" s="221"/>
      <c r="M159" s="222"/>
      <c r="N159" s="223"/>
      <c r="O159" s="223"/>
      <c r="P159" s="223"/>
      <c r="Q159" s="223"/>
      <c r="R159" s="223"/>
      <c r="S159" s="223"/>
      <c r="T159" s="224"/>
      <c r="AT159" s="225" t="s">
        <v>215</v>
      </c>
      <c r="AU159" s="225" t="s">
        <v>87</v>
      </c>
      <c r="AV159" s="13" t="s">
        <v>87</v>
      </c>
      <c r="AW159" s="13" t="s">
        <v>30</v>
      </c>
      <c r="AX159" s="13" t="s">
        <v>74</v>
      </c>
      <c r="AY159" s="225" t="s">
        <v>207</v>
      </c>
    </row>
    <row r="160" spans="1:65" s="14" customFormat="1">
      <c r="B160" s="226"/>
      <c r="C160" s="227"/>
      <c r="D160" s="216" t="s">
        <v>215</v>
      </c>
      <c r="E160" s="228" t="s">
        <v>1</v>
      </c>
      <c r="F160" s="229" t="s">
        <v>248</v>
      </c>
      <c r="G160" s="227"/>
      <c r="H160" s="230">
        <v>360</v>
      </c>
      <c r="I160" s="231"/>
      <c r="J160" s="227"/>
      <c r="K160" s="227"/>
      <c r="L160" s="232"/>
      <c r="M160" s="233"/>
      <c r="N160" s="234"/>
      <c r="O160" s="234"/>
      <c r="P160" s="234"/>
      <c r="Q160" s="234"/>
      <c r="R160" s="234"/>
      <c r="S160" s="234"/>
      <c r="T160" s="235"/>
      <c r="AT160" s="236" t="s">
        <v>215</v>
      </c>
      <c r="AU160" s="236" t="s">
        <v>87</v>
      </c>
      <c r="AV160" s="14" t="s">
        <v>213</v>
      </c>
      <c r="AW160" s="14" t="s">
        <v>30</v>
      </c>
      <c r="AX160" s="14" t="s">
        <v>81</v>
      </c>
      <c r="AY160" s="236" t="s">
        <v>207</v>
      </c>
    </row>
    <row r="161" spans="1:65" s="2" customFormat="1" ht="37.799999999999997" customHeight="1">
      <c r="A161" s="34"/>
      <c r="B161" s="35"/>
      <c r="C161" s="200" t="s">
        <v>322</v>
      </c>
      <c r="D161" s="200" t="s">
        <v>209</v>
      </c>
      <c r="E161" s="201" t="s">
        <v>2823</v>
      </c>
      <c r="F161" s="202" t="s">
        <v>2824</v>
      </c>
      <c r="G161" s="203" t="s">
        <v>268</v>
      </c>
      <c r="H161" s="204">
        <v>236</v>
      </c>
      <c r="I161" s="205"/>
      <c r="J161" s="206">
        <f>ROUND(I161*H161,2)</f>
        <v>0</v>
      </c>
      <c r="K161" s="207"/>
      <c r="L161" s="39"/>
      <c r="M161" s="208" t="s">
        <v>1</v>
      </c>
      <c r="N161" s="209" t="s">
        <v>40</v>
      </c>
      <c r="O161" s="75"/>
      <c r="P161" s="210">
        <f>O161*H161</f>
        <v>0</v>
      </c>
      <c r="Q161" s="210">
        <v>0</v>
      </c>
      <c r="R161" s="210">
        <f>Q161*H161</f>
        <v>0</v>
      </c>
      <c r="S161" s="210">
        <v>0</v>
      </c>
      <c r="T161" s="211">
        <f>S161*H161</f>
        <v>0</v>
      </c>
      <c r="U161" s="34"/>
      <c r="V161" s="34"/>
      <c r="W161" s="34"/>
      <c r="X161" s="34"/>
      <c r="Y161" s="34"/>
      <c r="Z161" s="34"/>
      <c r="AA161" s="34"/>
      <c r="AB161" s="34"/>
      <c r="AC161" s="34"/>
      <c r="AD161" s="34"/>
      <c r="AE161" s="34"/>
      <c r="AR161" s="212" t="s">
        <v>213</v>
      </c>
      <c r="AT161" s="212" t="s">
        <v>209</v>
      </c>
      <c r="AU161" s="212" t="s">
        <v>87</v>
      </c>
      <c r="AY161" s="17" t="s">
        <v>207</v>
      </c>
      <c r="BE161" s="213">
        <f>IF(N161="základná",J161,0)</f>
        <v>0</v>
      </c>
      <c r="BF161" s="213">
        <f>IF(N161="znížená",J161,0)</f>
        <v>0</v>
      </c>
      <c r="BG161" s="213">
        <f>IF(N161="zákl. prenesená",J161,0)</f>
        <v>0</v>
      </c>
      <c r="BH161" s="213">
        <f>IF(N161="zníž. prenesená",J161,0)</f>
        <v>0</v>
      </c>
      <c r="BI161" s="213">
        <f>IF(N161="nulová",J161,0)</f>
        <v>0</v>
      </c>
      <c r="BJ161" s="17" t="s">
        <v>87</v>
      </c>
      <c r="BK161" s="213">
        <f>ROUND(I161*H161,2)</f>
        <v>0</v>
      </c>
      <c r="BL161" s="17" t="s">
        <v>213</v>
      </c>
      <c r="BM161" s="212" t="s">
        <v>409</v>
      </c>
    </row>
    <row r="162" spans="1:65" s="2" customFormat="1" ht="37.799999999999997" customHeight="1">
      <c r="A162" s="34"/>
      <c r="B162" s="35"/>
      <c r="C162" s="237" t="s">
        <v>327</v>
      </c>
      <c r="D162" s="237" t="s">
        <v>271</v>
      </c>
      <c r="E162" s="238" t="s">
        <v>2825</v>
      </c>
      <c r="F162" s="239" t="s">
        <v>2826</v>
      </c>
      <c r="G162" s="240" t="s">
        <v>2803</v>
      </c>
      <c r="H162" s="241">
        <v>257.41000000000003</v>
      </c>
      <c r="I162" s="242"/>
      <c r="J162" s="243">
        <f>ROUND(I162*H162,2)</f>
        <v>0</v>
      </c>
      <c r="K162" s="244"/>
      <c r="L162" s="245"/>
      <c r="M162" s="246" t="s">
        <v>1</v>
      </c>
      <c r="N162" s="247" t="s">
        <v>40</v>
      </c>
      <c r="O162" s="75"/>
      <c r="P162" s="210">
        <f>O162*H162</f>
        <v>0</v>
      </c>
      <c r="Q162" s="210">
        <v>0</v>
      </c>
      <c r="R162" s="210">
        <f>Q162*H162</f>
        <v>0</v>
      </c>
      <c r="S162" s="210">
        <v>0</v>
      </c>
      <c r="T162" s="211">
        <f>S162*H162</f>
        <v>0</v>
      </c>
      <c r="U162" s="34"/>
      <c r="V162" s="34"/>
      <c r="W162" s="34"/>
      <c r="X162" s="34"/>
      <c r="Y162" s="34"/>
      <c r="Z162" s="34"/>
      <c r="AA162" s="34"/>
      <c r="AB162" s="34"/>
      <c r="AC162" s="34"/>
      <c r="AD162" s="34"/>
      <c r="AE162" s="34"/>
      <c r="AR162" s="212" t="s">
        <v>249</v>
      </c>
      <c r="AT162" s="212" t="s">
        <v>271</v>
      </c>
      <c r="AU162" s="212" t="s">
        <v>87</v>
      </c>
      <c r="AY162" s="17" t="s">
        <v>207</v>
      </c>
      <c r="BE162" s="213">
        <f>IF(N162="základná",J162,0)</f>
        <v>0</v>
      </c>
      <c r="BF162" s="213">
        <f>IF(N162="znížená",J162,0)</f>
        <v>0</v>
      </c>
      <c r="BG162" s="213">
        <f>IF(N162="zákl. prenesená",J162,0)</f>
        <v>0</v>
      </c>
      <c r="BH162" s="213">
        <f>IF(N162="zníž. prenesená",J162,0)</f>
        <v>0</v>
      </c>
      <c r="BI162" s="213">
        <f>IF(N162="nulová",J162,0)</f>
        <v>0</v>
      </c>
      <c r="BJ162" s="17" t="s">
        <v>87</v>
      </c>
      <c r="BK162" s="213">
        <f>ROUND(I162*H162,2)</f>
        <v>0</v>
      </c>
      <c r="BL162" s="17" t="s">
        <v>213</v>
      </c>
      <c r="BM162" s="212" t="s">
        <v>412</v>
      </c>
    </row>
    <row r="163" spans="1:65" s="2" customFormat="1" ht="37.799999999999997" customHeight="1">
      <c r="A163" s="34"/>
      <c r="B163" s="35"/>
      <c r="C163" s="200" t="s">
        <v>331</v>
      </c>
      <c r="D163" s="200" t="s">
        <v>209</v>
      </c>
      <c r="E163" s="201" t="s">
        <v>2827</v>
      </c>
      <c r="F163" s="202" t="s">
        <v>2828</v>
      </c>
      <c r="G163" s="203" t="s">
        <v>268</v>
      </c>
      <c r="H163" s="204">
        <v>59</v>
      </c>
      <c r="I163" s="205"/>
      <c r="J163" s="206">
        <f>ROUND(I163*H163,2)</f>
        <v>0</v>
      </c>
      <c r="K163" s="207"/>
      <c r="L163" s="39"/>
      <c r="M163" s="208" t="s">
        <v>1</v>
      </c>
      <c r="N163" s="209" t="s">
        <v>40</v>
      </c>
      <c r="O163" s="75"/>
      <c r="P163" s="210">
        <f>O163*H163</f>
        <v>0</v>
      </c>
      <c r="Q163" s="210">
        <v>0</v>
      </c>
      <c r="R163" s="210">
        <f>Q163*H163</f>
        <v>0</v>
      </c>
      <c r="S163" s="210">
        <v>0</v>
      </c>
      <c r="T163" s="211">
        <f>S163*H163</f>
        <v>0</v>
      </c>
      <c r="U163" s="34"/>
      <c r="V163" s="34"/>
      <c r="W163" s="34"/>
      <c r="X163" s="34"/>
      <c r="Y163" s="34"/>
      <c r="Z163" s="34"/>
      <c r="AA163" s="34"/>
      <c r="AB163" s="34"/>
      <c r="AC163" s="34"/>
      <c r="AD163" s="34"/>
      <c r="AE163" s="34"/>
      <c r="AR163" s="212" t="s">
        <v>213</v>
      </c>
      <c r="AT163" s="212" t="s">
        <v>209</v>
      </c>
      <c r="AU163" s="212" t="s">
        <v>87</v>
      </c>
      <c r="AY163" s="17" t="s">
        <v>207</v>
      </c>
      <c r="BE163" s="213">
        <f>IF(N163="základná",J163,0)</f>
        <v>0</v>
      </c>
      <c r="BF163" s="213">
        <f>IF(N163="znížená",J163,0)</f>
        <v>0</v>
      </c>
      <c r="BG163" s="213">
        <f>IF(N163="zákl. prenesená",J163,0)</f>
        <v>0</v>
      </c>
      <c r="BH163" s="213">
        <f>IF(N163="zníž. prenesená",J163,0)</f>
        <v>0</v>
      </c>
      <c r="BI163" s="213">
        <f>IF(N163="nulová",J163,0)</f>
        <v>0</v>
      </c>
      <c r="BJ163" s="17" t="s">
        <v>87</v>
      </c>
      <c r="BK163" s="213">
        <f>ROUND(I163*H163,2)</f>
        <v>0</v>
      </c>
      <c r="BL163" s="17" t="s">
        <v>213</v>
      </c>
      <c r="BM163" s="212" t="s">
        <v>415</v>
      </c>
    </row>
    <row r="164" spans="1:65" s="13" customFormat="1">
      <c r="B164" s="214"/>
      <c r="C164" s="215"/>
      <c r="D164" s="216" t="s">
        <v>215</v>
      </c>
      <c r="E164" s="217" t="s">
        <v>1</v>
      </c>
      <c r="F164" s="218" t="s">
        <v>2829</v>
      </c>
      <c r="G164" s="215"/>
      <c r="H164" s="219">
        <v>59</v>
      </c>
      <c r="I164" s="220"/>
      <c r="J164" s="215"/>
      <c r="K164" s="215"/>
      <c r="L164" s="221"/>
      <c r="M164" s="222"/>
      <c r="N164" s="223"/>
      <c r="O164" s="223"/>
      <c r="P164" s="223"/>
      <c r="Q164" s="223"/>
      <c r="R164" s="223"/>
      <c r="S164" s="223"/>
      <c r="T164" s="224"/>
      <c r="AT164" s="225" t="s">
        <v>215</v>
      </c>
      <c r="AU164" s="225" t="s">
        <v>87</v>
      </c>
      <c r="AV164" s="13" t="s">
        <v>87</v>
      </c>
      <c r="AW164" s="13" t="s">
        <v>30</v>
      </c>
      <c r="AX164" s="13" t="s">
        <v>74</v>
      </c>
      <c r="AY164" s="225" t="s">
        <v>207</v>
      </c>
    </row>
    <row r="165" spans="1:65" s="14" customFormat="1">
      <c r="B165" s="226"/>
      <c r="C165" s="227"/>
      <c r="D165" s="216" t="s">
        <v>215</v>
      </c>
      <c r="E165" s="228" t="s">
        <v>1</v>
      </c>
      <c r="F165" s="229" t="s">
        <v>248</v>
      </c>
      <c r="G165" s="227"/>
      <c r="H165" s="230">
        <v>59</v>
      </c>
      <c r="I165" s="231"/>
      <c r="J165" s="227"/>
      <c r="K165" s="227"/>
      <c r="L165" s="232"/>
      <c r="M165" s="233"/>
      <c r="N165" s="234"/>
      <c r="O165" s="234"/>
      <c r="P165" s="234"/>
      <c r="Q165" s="234"/>
      <c r="R165" s="234"/>
      <c r="S165" s="234"/>
      <c r="T165" s="235"/>
      <c r="AT165" s="236" t="s">
        <v>215</v>
      </c>
      <c r="AU165" s="236" t="s">
        <v>87</v>
      </c>
      <c r="AV165" s="14" t="s">
        <v>213</v>
      </c>
      <c r="AW165" s="14" t="s">
        <v>30</v>
      </c>
      <c r="AX165" s="14" t="s">
        <v>81</v>
      </c>
      <c r="AY165" s="236" t="s">
        <v>207</v>
      </c>
    </row>
    <row r="166" spans="1:65" s="2" customFormat="1" ht="24.15" customHeight="1">
      <c r="A166" s="34"/>
      <c r="B166" s="35"/>
      <c r="C166" s="200" t="s">
        <v>335</v>
      </c>
      <c r="D166" s="200" t="s">
        <v>209</v>
      </c>
      <c r="E166" s="201" t="s">
        <v>2830</v>
      </c>
      <c r="F166" s="202" t="s">
        <v>2831</v>
      </c>
      <c r="G166" s="203" t="s">
        <v>268</v>
      </c>
      <c r="H166" s="204">
        <v>313</v>
      </c>
      <c r="I166" s="205"/>
      <c r="J166" s="206">
        <f>ROUND(I166*H166,2)</f>
        <v>0</v>
      </c>
      <c r="K166" s="207"/>
      <c r="L166" s="39"/>
      <c r="M166" s="208" t="s">
        <v>1</v>
      </c>
      <c r="N166" s="209" t="s">
        <v>40</v>
      </c>
      <c r="O166" s="75"/>
      <c r="P166" s="210">
        <f>O166*H166</f>
        <v>0</v>
      </c>
      <c r="Q166" s="210">
        <v>0</v>
      </c>
      <c r="R166" s="210">
        <f>Q166*H166</f>
        <v>0</v>
      </c>
      <c r="S166" s="210">
        <v>0</v>
      </c>
      <c r="T166" s="211">
        <f>S166*H166</f>
        <v>0</v>
      </c>
      <c r="U166" s="34"/>
      <c r="V166" s="34"/>
      <c r="W166" s="34"/>
      <c r="X166" s="34"/>
      <c r="Y166" s="34"/>
      <c r="Z166" s="34"/>
      <c r="AA166" s="34"/>
      <c r="AB166" s="34"/>
      <c r="AC166" s="34"/>
      <c r="AD166" s="34"/>
      <c r="AE166" s="34"/>
      <c r="AR166" s="212" t="s">
        <v>213</v>
      </c>
      <c r="AT166" s="212" t="s">
        <v>209</v>
      </c>
      <c r="AU166" s="212" t="s">
        <v>87</v>
      </c>
      <c r="AY166" s="17" t="s">
        <v>207</v>
      </c>
      <c r="BE166" s="213">
        <f>IF(N166="základná",J166,0)</f>
        <v>0</v>
      </c>
      <c r="BF166" s="213">
        <f>IF(N166="znížená",J166,0)</f>
        <v>0</v>
      </c>
      <c r="BG166" s="213">
        <f>IF(N166="zákl. prenesená",J166,0)</f>
        <v>0</v>
      </c>
      <c r="BH166" s="213">
        <f>IF(N166="zníž. prenesená",J166,0)</f>
        <v>0</v>
      </c>
      <c r="BI166" s="213">
        <f>IF(N166="nulová",J166,0)</f>
        <v>0</v>
      </c>
      <c r="BJ166" s="17" t="s">
        <v>87</v>
      </c>
      <c r="BK166" s="213">
        <f>ROUND(I166*H166,2)</f>
        <v>0</v>
      </c>
      <c r="BL166" s="17" t="s">
        <v>213</v>
      </c>
      <c r="BM166" s="212" t="s">
        <v>475</v>
      </c>
    </row>
    <row r="167" spans="1:65" s="2" customFormat="1" ht="24.15" customHeight="1">
      <c r="A167" s="34"/>
      <c r="B167" s="35"/>
      <c r="C167" s="200" t="s">
        <v>340</v>
      </c>
      <c r="D167" s="200" t="s">
        <v>209</v>
      </c>
      <c r="E167" s="201" t="s">
        <v>2832</v>
      </c>
      <c r="F167" s="202" t="s">
        <v>2833</v>
      </c>
      <c r="G167" s="203" t="s">
        <v>268</v>
      </c>
      <c r="H167" s="204">
        <v>47</v>
      </c>
      <c r="I167" s="205"/>
      <c r="J167" s="206">
        <f>ROUND(I167*H167,2)</f>
        <v>0</v>
      </c>
      <c r="K167" s="207"/>
      <c r="L167" s="39"/>
      <c r="M167" s="208" t="s">
        <v>1</v>
      </c>
      <c r="N167" s="209" t="s">
        <v>40</v>
      </c>
      <c r="O167" s="75"/>
      <c r="P167" s="210">
        <f>O167*H167</f>
        <v>0</v>
      </c>
      <c r="Q167" s="210">
        <v>0</v>
      </c>
      <c r="R167" s="210">
        <f>Q167*H167</f>
        <v>0</v>
      </c>
      <c r="S167" s="210">
        <v>0</v>
      </c>
      <c r="T167" s="211">
        <f>S167*H167</f>
        <v>0</v>
      </c>
      <c r="U167" s="34"/>
      <c r="V167" s="34"/>
      <c r="W167" s="34"/>
      <c r="X167" s="34"/>
      <c r="Y167" s="34"/>
      <c r="Z167" s="34"/>
      <c r="AA167" s="34"/>
      <c r="AB167" s="34"/>
      <c r="AC167" s="34"/>
      <c r="AD167" s="34"/>
      <c r="AE167" s="34"/>
      <c r="AR167" s="212" t="s">
        <v>213</v>
      </c>
      <c r="AT167" s="212" t="s">
        <v>209</v>
      </c>
      <c r="AU167" s="212" t="s">
        <v>87</v>
      </c>
      <c r="AY167" s="17" t="s">
        <v>207</v>
      </c>
      <c r="BE167" s="213">
        <f>IF(N167="základná",J167,0)</f>
        <v>0</v>
      </c>
      <c r="BF167" s="213">
        <f>IF(N167="znížená",J167,0)</f>
        <v>0</v>
      </c>
      <c r="BG167" s="213">
        <f>IF(N167="zákl. prenesená",J167,0)</f>
        <v>0</v>
      </c>
      <c r="BH167" s="213">
        <f>IF(N167="zníž. prenesená",J167,0)</f>
        <v>0</v>
      </c>
      <c r="BI167" s="213">
        <f>IF(N167="nulová",J167,0)</f>
        <v>0</v>
      </c>
      <c r="BJ167" s="17" t="s">
        <v>87</v>
      </c>
      <c r="BK167" s="213">
        <f>ROUND(I167*H167,2)</f>
        <v>0</v>
      </c>
      <c r="BL167" s="17" t="s">
        <v>213</v>
      </c>
      <c r="BM167" s="212" t="s">
        <v>477</v>
      </c>
    </row>
    <row r="168" spans="1:65" s="2" customFormat="1" ht="24.15" customHeight="1">
      <c r="A168" s="34"/>
      <c r="B168" s="35"/>
      <c r="C168" s="200" t="s">
        <v>423</v>
      </c>
      <c r="D168" s="200" t="s">
        <v>209</v>
      </c>
      <c r="E168" s="201" t="s">
        <v>2834</v>
      </c>
      <c r="F168" s="202" t="s">
        <v>2835</v>
      </c>
      <c r="G168" s="203" t="s">
        <v>243</v>
      </c>
      <c r="H168" s="204">
        <v>466.75</v>
      </c>
      <c r="I168" s="205"/>
      <c r="J168" s="206">
        <f>ROUND(I168*H168,2)</f>
        <v>0</v>
      </c>
      <c r="K168" s="207"/>
      <c r="L168" s="39"/>
      <c r="M168" s="208" t="s">
        <v>1</v>
      </c>
      <c r="N168" s="209" t="s">
        <v>40</v>
      </c>
      <c r="O168" s="75"/>
      <c r="P168" s="210">
        <f>O168*H168</f>
        <v>0</v>
      </c>
      <c r="Q168" s="210">
        <v>0</v>
      </c>
      <c r="R168" s="210">
        <f>Q168*H168</f>
        <v>0</v>
      </c>
      <c r="S168" s="210">
        <v>0</v>
      </c>
      <c r="T168" s="211">
        <f>S168*H168</f>
        <v>0</v>
      </c>
      <c r="U168" s="34"/>
      <c r="V168" s="34"/>
      <c r="W168" s="34"/>
      <c r="X168" s="34"/>
      <c r="Y168" s="34"/>
      <c r="Z168" s="34"/>
      <c r="AA168" s="34"/>
      <c r="AB168" s="34"/>
      <c r="AC168" s="34"/>
      <c r="AD168" s="34"/>
      <c r="AE168" s="34"/>
      <c r="AR168" s="212" t="s">
        <v>213</v>
      </c>
      <c r="AT168" s="212" t="s">
        <v>209</v>
      </c>
      <c r="AU168" s="212" t="s">
        <v>87</v>
      </c>
      <c r="AY168" s="17" t="s">
        <v>207</v>
      </c>
      <c r="BE168" s="213">
        <f>IF(N168="základná",J168,0)</f>
        <v>0</v>
      </c>
      <c r="BF168" s="213">
        <f>IF(N168="znížená",J168,0)</f>
        <v>0</v>
      </c>
      <c r="BG168" s="213">
        <f>IF(N168="zákl. prenesená",J168,0)</f>
        <v>0</v>
      </c>
      <c r="BH168" s="213">
        <f>IF(N168="zníž. prenesená",J168,0)</f>
        <v>0</v>
      </c>
      <c r="BI168" s="213">
        <f>IF(N168="nulová",J168,0)</f>
        <v>0</v>
      </c>
      <c r="BJ168" s="17" t="s">
        <v>87</v>
      </c>
      <c r="BK168" s="213">
        <f>ROUND(I168*H168,2)</f>
        <v>0</v>
      </c>
      <c r="BL168" s="17" t="s">
        <v>213</v>
      </c>
      <c r="BM168" s="212" t="s">
        <v>480</v>
      </c>
    </row>
    <row r="169" spans="1:65" s="2" customFormat="1" ht="24.15" customHeight="1">
      <c r="A169" s="34"/>
      <c r="B169" s="35"/>
      <c r="C169" s="200" t="s">
        <v>385</v>
      </c>
      <c r="D169" s="200" t="s">
        <v>209</v>
      </c>
      <c r="E169" s="201" t="s">
        <v>2836</v>
      </c>
      <c r="F169" s="202" t="s">
        <v>2837</v>
      </c>
      <c r="G169" s="203" t="s">
        <v>243</v>
      </c>
      <c r="H169" s="204">
        <v>466.75</v>
      </c>
      <c r="I169" s="205"/>
      <c r="J169" s="206">
        <f>ROUND(I169*H169,2)</f>
        <v>0</v>
      </c>
      <c r="K169" s="207"/>
      <c r="L169" s="39"/>
      <c r="M169" s="208" t="s">
        <v>1</v>
      </c>
      <c r="N169" s="209" t="s">
        <v>40</v>
      </c>
      <c r="O169" s="75"/>
      <c r="P169" s="210">
        <f>O169*H169</f>
        <v>0</v>
      </c>
      <c r="Q169" s="210">
        <v>0</v>
      </c>
      <c r="R169" s="210">
        <f>Q169*H169</f>
        <v>0</v>
      </c>
      <c r="S169" s="210">
        <v>0</v>
      </c>
      <c r="T169" s="211">
        <f>S169*H169</f>
        <v>0</v>
      </c>
      <c r="U169" s="34"/>
      <c r="V169" s="34"/>
      <c r="W169" s="34"/>
      <c r="X169" s="34"/>
      <c r="Y169" s="34"/>
      <c r="Z169" s="34"/>
      <c r="AA169" s="34"/>
      <c r="AB169" s="34"/>
      <c r="AC169" s="34"/>
      <c r="AD169" s="34"/>
      <c r="AE169" s="34"/>
      <c r="AR169" s="212" t="s">
        <v>213</v>
      </c>
      <c r="AT169" s="212" t="s">
        <v>209</v>
      </c>
      <c r="AU169" s="212" t="s">
        <v>87</v>
      </c>
      <c r="AY169" s="17" t="s">
        <v>207</v>
      </c>
      <c r="BE169" s="213">
        <f>IF(N169="základná",J169,0)</f>
        <v>0</v>
      </c>
      <c r="BF169" s="213">
        <f>IF(N169="znížená",J169,0)</f>
        <v>0</v>
      </c>
      <c r="BG169" s="213">
        <f>IF(N169="zákl. prenesená",J169,0)</f>
        <v>0</v>
      </c>
      <c r="BH169" s="213">
        <f>IF(N169="zníž. prenesená",J169,0)</f>
        <v>0</v>
      </c>
      <c r="BI169" s="213">
        <f>IF(N169="nulová",J169,0)</f>
        <v>0</v>
      </c>
      <c r="BJ169" s="17" t="s">
        <v>87</v>
      </c>
      <c r="BK169" s="213">
        <f>ROUND(I169*H169,2)</f>
        <v>0</v>
      </c>
      <c r="BL169" s="17" t="s">
        <v>213</v>
      </c>
      <c r="BM169" s="212" t="s">
        <v>483</v>
      </c>
    </row>
    <row r="170" spans="1:65" s="2" customFormat="1" ht="24.15" customHeight="1">
      <c r="A170" s="34"/>
      <c r="B170" s="35"/>
      <c r="C170" s="200" t="s">
        <v>428</v>
      </c>
      <c r="D170" s="200" t="s">
        <v>209</v>
      </c>
      <c r="E170" s="201" t="s">
        <v>2838</v>
      </c>
      <c r="F170" s="202" t="s">
        <v>2839</v>
      </c>
      <c r="G170" s="203" t="s">
        <v>243</v>
      </c>
      <c r="H170" s="204">
        <v>209.85</v>
      </c>
      <c r="I170" s="205"/>
      <c r="J170" s="206">
        <f>ROUND(I170*H170,2)</f>
        <v>0</v>
      </c>
      <c r="K170" s="207"/>
      <c r="L170" s="39"/>
      <c r="M170" s="208" t="s">
        <v>1</v>
      </c>
      <c r="N170" s="209" t="s">
        <v>40</v>
      </c>
      <c r="O170" s="75"/>
      <c r="P170" s="210">
        <f>O170*H170</f>
        <v>0</v>
      </c>
      <c r="Q170" s="210">
        <v>0</v>
      </c>
      <c r="R170" s="210">
        <f>Q170*H170</f>
        <v>0</v>
      </c>
      <c r="S170" s="210">
        <v>0</v>
      </c>
      <c r="T170" s="211">
        <f>S170*H170</f>
        <v>0</v>
      </c>
      <c r="U170" s="34"/>
      <c r="V170" s="34"/>
      <c r="W170" s="34"/>
      <c r="X170" s="34"/>
      <c r="Y170" s="34"/>
      <c r="Z170" s="34"/>
      <c r="AA170" s="34"/>
      <c r="AB170" s="34"/>
      <c r="AC170" s="34"/>
      <c r="AD170" s="34"/>
      <c r="AE170" s="34"/>
      <c r="AR170" s="212" t="s">
        <v>213</v>
      </c>
      <c r="AT170" s="212" t="s">
        <v>209</v>
      </c>
      <c r="AU170" s="212" t="s">
        <v>87</v>
      </c>
      <c r="AY170" s="17" t="s">
        <v>207</v>
      </c>
      <c r="BE170" s="213">
        <f>IF(N170="základná",J170,0)</f>
        <v>0</v>
      </c>
      <c r="BF170" s="213">
        <f>IF(N170="znížená",J170,0)</f>
        <v>0</v>
      </c>
      <c r="BG170" s="213">
        <f>IF(N170="zákl. prenesená",J170,0)</f>
        <v>0</v>
      </c>
      <c r="BH170" s="213">
        <f>IF(N170="zníž. prenesená",J170,0)</f>
        <v>0</v>
      </c>
      <c r="BI170" s="213">
        <f>IF(N170="nulová",J170,0)</f>
        <v>0</v>
      </c>
      <c r="BJ170" s="17" t="s">
        <v>87</v>
      </c>
      <c r="BK170" s="213">
        <f>ROUND(I170*H170,2)</f>
        <v>0</v>
      </c>
      <c r="BL170" s="17" t="s">
        <v>213</v>
      </c>
      <c r="BM170" s="212" t="s">
        <v>485</v>
      </c>
    </row>
    <row r="171" spans="1:65" s="13" customFormat="1">
      <c r="B171" s="214"/>
      <c r="C171" s="215"/>
      <c r="D171" s="216" t="s">
        <v>215</v>
      </c>
      <c r="E171" s="217" t="s">
        <v>1</v>
      </c>
      <c r="F171" s="218" t="s">
        <v>2840</v>
      </c>
      <c r="G171" s="215"/>
      <c r="H171" s="219">
        <v>209.85</v>
      </c>
      <c r="I171" s="220"/>
      <c r="J171" s="215"/>
      <c r="K171" s="215"/>
      <c r="L171" s="221"/>
      <c r="M171" s="222"/>
      <c r="N171" s="223"/>
      <c r="O171" s="223"/>
      <c r="P171" s="223"/>
      <c r="Q171" s="223"/>
      <c r="R171" s="223"/>
      <c r="S171" s="223"/>
      <c r="T171" s="224"/>
      <c r="AT171" s="225" t="s">
        <v>215</v>
      </c>
      <c r="AU171" s="225" t="s">
        <v>87</v>
      </c>
      <c r="AV171" s="13" t="s">
        <v>87</v>
      </c>
      <c r="AW171" s="13" t="s">
        <v>30</v>
      </c>
      <c r="AX171" s="13" t="s">
        <v>74</v>
      </c>
      <c r="AY171" s="225" t="s">
        <v>207</v>
      </c>
    </row>
    <row r="172" spans="1:65" s="14" customFormat="1">
      <c r="B172" s="226"/>
      <c r="C172" s="227"/>
      <c r="D172" s="216" t="s">
        <v>215</v>
      </c>
      <c r="E172" s="228" t="s">
        <v>1</v>
      </c>
      <c r="F172" s="229" t="s">
        <v>248</v>
      </c>
      <c r="G172" s="227"/>
      <c r="H172" s="230">
        <v>209.85</v>
      </c>
      <c r="I172" s="231"/>
      <c r="J172" s="227"/>
      <c r="K172" s="227"/>
      <c r="L172" s="232"/>
      <c r="M172" s="233"/>
      <c r="N172" s="234"/>
      <c r="O172" s="234"/>
      <c r="P172" s="234"/>
      <c r="Q172" s="234"/>
      <c r="R172" s="234"/>
      <c r="S172" s="234"/>
      <c r="T172" s="235"/>
      <c r="AT172" s="236" t="s">
        <v>215</v>
      </c>
      <c r="AU172" s="236" t="s">
        <v>87</v>
      </c>
      <c r="AV172" s="14" t="s">
        <v>213</v>
      </c>
      <c r="AW172" s="14" t="s">
        <v>30</v>
      </c>
      <c r="AX172" s="14" t="s">
        <v>81</v>
      </c>
      <c r="AY172" s="236" t="s">
        <v>207</v>
      </c>
    </row>
    <row r="173" spans="1:65" s="2" customFormat="1" ht="33" customHeight="1">
      <c r="A173" s="34"/>
      <c r="B173" s="35"/>
      <c r="C173" s="200" t="s">
        <v>388</v>
      </c>
      <c r="D173" s="200" t="s">
        <v>209</v>
      </c>
      <c r="E173" s="201" t="s">
        <v>2841</v>
      </c>
      <c r="F173" s="202" t="s">
        <v>2842</v>
      </c>
      <c r="G173" s="203" t="s">
        <v>268</v>
      </c>
      <c r="H173" s="204">
        <v>236</v>
      </c>
      <c r="I173" s="205"/>
      <c r="J173" s="206">
        <f>ROUND(I173*H173,2)</f>
        <v>0</v>
      </c>
      <c r="K173" s="207"/>
      <c r="L173" s="39"/>
      <c r="M173" s="208" t="s">
        <v>1</v>
      </c>
      <c r="N173" s="209" t="s">
        <v>40</v>
      </c>
      <c r="O173" s="75"/>
      <c r="P173" s="210">
        <f>O173*H173</f>
        <v>0</v>
      </c>
      <c r="Q173" s="210">
        <v>0</v>
      </c>
      <c r="R173" s="210">
        <f>Q173*H173</f>
        <v>0</v>
      </c>
      <c r="S173" s="210">
        <v>0</v>
      </c>
      <c r="T173" s="211">
        <f>S173*H173</f>
        <v>0</v>
      </c>
      <c r="U173" s="34"/>
      <c r="V173" s="34"/>
      <c r="W173" s="34"/>
      <c r="X173" s="34"/>
      <c r="Y173" s="34"/>
      <c r="Z173" s="34"/>
      <c r="AA173" s="34"/>
      <c r="AB173" s="34"/>
      <c r="AC173" s="34"/>
      <c r="AD173" s="34"/>
      <c r="AE173" s="34"/>
      <c r="AR173" s="212" t="s">
        <v>213</v>
      </c>
      <c r="AT173" s="212" t="s">
        <v>209</v>
      </c>
      <c r="AU173" s="212" t="s">
        <v>87</v>
      </c>
      <c r="AY173" s="17" t="s">
        <v>207</v>
      </c>
      <c r="BE173" s="213">
        <f>IF(N173="základná",J173,0)</f>
        <v>0</v>
      </c>
      <c r="BF173" s="213">
        <f>IF(N173="znížená",J173,0)</f>
        <v>0</v>
      </c>
      <c r="BG173" s="213">
        <f>IF(N173="zákl. prenesená",J173,0)</f>
        <v>0</v>
      </c>
      <c r="BH173" s="213">
        <f>IF(N173="zníž. prenesená",J173,0)</f>
        <v>0</v>
      </c>
      <c r="BI173" s="213">
        <f>IF(N173="nulová",J173,0)</f>
        <v>0</v>
      </c>
      <c r="BJ173" s="17" t="s">
        <v>87</v>
      </c>
      <c r="BK173" s="213">
        <f>ROUND(I173*H173,2)</f>
        <v>0</v>
      </c>
      <c r="BL173" s="17" t="s">
        <v>213</v>
      </c>
      <c r="BM173" s="212" t="s">
        <v>488</v>
      </c>
    </row>
    <row r="174" spans="1:65" s="2" customFormat="1" ht="33" customHeight="1">
      <c r="A174" s="34"/>
      <c r="B174" s="35"/>
      <c r="C174" s="200" t="s">
        <v>433</v>
      </c>
      <c r="D174" s="200" t="s">
        <v>209</v>
      </c>
      <c r="E174" s="201" t="s">
        <v>2843</v>
      </c>
      <c r="F174" s="202" t="s">
        <v>2844</v>
      </c>
      <c r="G174" s="203" t="s">
        <v>268</v>
      </c>
      <c r="H174" s="204">
        <v>59</v>
      </c>
      <c r="I174" s="205"/>
      <c r="J174" s="206">
        <f>ROUND(I174*H174,2)</f>
        <v>0</v>
      </c>
      <c r="K174" s="207"/>
      <c r="L174" s="39"/>
      <c r="M174" s="208" t="s">
        <v>1</v>
      </c>
      <c r="N174" s="209" t="s">
        <v>40</v>
      </c>
      <c r="O174" s="75"/>
      <c r="P174" s="210">
        <f>O174*H174</f>
        <v>0</v>
      </c>
      <c r="Q174" s="210">
        <v>0</v>
      </c>
      <c r="R174" s="210">
        <f>Q174*H174</f>
        <v>0</v>
      </c>
      <c r="S174" s="210">
        <v>0</v>
      </c>
      <c r="T174" s="211">
        <f>S174*H174</f>
        <v>0</v>
      </c>
      <c r="U174" s="34"/>
      <c r="V174" s="34"/>
      <c r="W174" s="34"/>
      <c r="X174" s="34"/>
      <c r="Y174" s="34"/>
      <c r="Z174" s="34"/>
      <c r="AA174" s="34"/>
      <c r="AB174" s="34"/>
      <c r="AC174" s="34"/>
      <c r="AD174" s="34"/>
      <c r="AE174" s="34"/>
      <c r="AR174" s="212" t="s">
        <v>213</v>
      </c>
      <c r="AT174" s="212" t="s">
        <v>209</v>
      </c>
      <c r="AU174" s="212" t="s">
        <v>87</v>
      </c>
      <c r="AY174" s="17" t="s">
        <v>207</v>
      </c>
      <c r="BE174" s="213">
        <f>IF(N174="základná",J174,0)</f>
        <v>0</v>
      </c>
      <c r="BF174" s="213">
        <f>IF(N174="znížená",J174,0)</f>
        <v>0</v>
      </c>
      <c r="BG174" s="213">
        <f>IF(N174="zákl. prenesená",J174,0)</f>
        <v>0</v>
      </c>
      <c r="BH174" s="213">
        <f>IF(N174="zníž. prenesená",J174,0)</f>
        <v>0</v>
      </c>
      <c r="BI174" s="213">
        <f>IF(N174="nulová",J174,0)</f>
        <v>0</v>
      </c>
      <c r="BJ174" s="17" t="s">
        <v>87</v>
      </c>
      <c r="BK174" s="213">
        <f>ROUND(I174*H174,2)</f>
        <v>0</v>
      </c>
      <c r="BL174" s="17" t="s">
        <v>213</v>
      </c>
      <c r="BM174" s="212" t="s">
        <v>493</v>
      </c>
    </row>
    <row r="175" spans="1:65" s="13" customFormat="1">
      <c r="B175" s="214"/>
      <c r="C175" s="215"/>
      <c r="D175" s="216" t="s">
        <v>215</v>
      </c>
      <c r="E175" s="217" t="s">
        <v>1</v>
      </c>
      <c r="F175" s="218" t="s">
        <v>2829</v>
      </c>
      <c r="G175" s="215"/>
      <c r="H175" s="219">
        <v>59</v>
      </c>
      <c r="I175" s="220"/>
      <c r="J175" s="215"/>
      <c r="K175" s="215"/>
      <c r="L175" s="221"/>
      <c r="M175" s="222"/>
      <c r="N175" s="223"/>
      <c r="O175" s="223"/>
      <c r="P175" s="223"/>
      <c r="Q175" s="223"/>
      <c r="R175" s="223"/>
      <c r="S175" s="223"/>
      <c r="T175" s="224"/>
      <c r="AT175" s="225" t="s">
        <v>215</v>
      </c>
      <c r="AU175" s="225" t="s">
        <v>87</v>
      </c>
      <c r="AV175" s="13" t="s">
        <v>87</v>
      </c>
      <c r="AW175" s="13" t="s">
        <v>30</v>
      </c>
      <c r="AX175" s="13" t="s">
        <v>74</v>
      </c>
      <c r="AY175" s="225" t="s">
        <v>207</v>
      </c>
    </row>
    <row r="176" spans="1:65" s="14" customFormat="1">
      <c r="B176" s="226"/>
      <c r="C176" s="227"/>
      <c r="D176" s="216" t="s">
        <v>215</v>
      </c>
      <c r="E176" s="228" t="s">
        <v>1</v>
      </c>
      <c r="F176" s="229" t="s">
        <v>248</v>
      </c>
      <c r="G176" s="227"/>
      <c r="H176" s="230">
        <v>59</v>
      </c>
      <c r="I176" s="231"/>
      <c r="J176" s="227"/>
      <c r="K176" s="227"/>
      <c r="L176" s="232"/>
      <c r="M176" s="233"/>
      <c r="N176" s="234"/>
      <c r="O176" s="234"/>
      <c r="P176" s="234"/>
      <c r="Q176" s="234"/>
      <c r="R176" s="234"/>
      <c r="S176" s="234"/>
      <c r="T176" s="235"/>
      <c r="AT176" s="236" t="s">
        <v>215</v>
      </c>
      <c r="AU176" s="236" t="s">
        <v>87</v>
      </c>
      <c r="AV176" s="14" t="s">
        <v>213</v>
      </c>
      <c r="AW176" s="14" t="s">
        <v>30</v>
      </c>
      <c r="AX176" s="14" t="s">
        <v>81</v>
      </c>
      <c r="AY176" s="236" t="s">
        <v>207</v>
      </c>
    </row>
    <row r="177" spans="1:65" s="2" customFormat="1" ht="33" customHeight="1">
      <c r="A177" s="34"/>
      <c r="B177" s="35"/>
      <c r="C177" s="200" t="s">
        <v>338</v>
      </c>
      <c r="D177" s="200" t="s">
        <v>209</v>
      </c>
      <c r="E177" s="201" t="s">
        <v>2845</v>
      </c>
      <c r="F177" s="202" t="s">
        <v>2846</v>
      </c>
      <c r="G177" s="203" t="s">
        <v>268</v>
      </c>
      <c r="H177" s="204">
        <v>30</v>
      </c>
      <c r="I177" s="205"/>
      <c r="J177" s="206">
        <f>ROUND(I177*H177,2)</f>
        <v>0</v>
      </c>
      <c r="K177" s="207"/>
      <c r="L177" s="39"/>
      <c r="M177" s="208" t="s">
        <v>1</v>
      </c>
      <c r="N177" s="209" t="s">
        <v>40</v>
      </c>
      <c r="O177" s="75"/>
      <c r="P177" s="210">
        <f>O177*H177</f>
        <v>0</v>
      </c>
      <c r="Q177" s="210">
        <v>0</v>
      </c>
      <c r="R177" s="210">
        <f>Q177*H177</f>
        <v>0</v>
      </c>
      <c r="S177" s="210">
        <v>0</v>
      </c>
      <c r="T177" s="211">
        <f>S177*H177</f>
        <v>0</v>
      </c>
      <c r="U177" s="34"/>
      <c r="V177" s="34"/>
      <c r="W177" s="34"/>
      <c r="X177" s="34"/>
      <c r="Y177" s="34"/>
      <c r="Z177" s="34"/>
      <c r="AA177" s="34"/>
      <c r="AB177" s="34"/>
      <c r="AC177" s="34"/>
      <c r="AD177" s="34"/>
      <c r="AE177" s="34"/>
      <c r="AR177" s="212" t="s">
        <v>213</v>
      </c>
      <c r="AT177" s="212" t="s">
        <v>209</v>
      </c>
      <c r="AU177" s="212" t="s">
        <v>87</v>
      </c>
      <c r="AY177" s="17" t="s">
        <v>207</v>
      </c>
      <c r="BE177" s="213">
        <f>IF(N177="základná",J177,0)</f>
        <v>0</v>
      </c>
      <c r="BF177" s="213">
        <f>IF(N177="znížená",J177,0)</f>
        <v>0</v>
      </c>
      <c r="BG177" s="213">
        <f>IF(N177="zákl. prenesená",J177,0)</f>
        <v>0</v>
      </c>
      <c r="BH177" s="213">
        <f>IF(N177="zníž. prenesená",J177,0)</f>
        <v>0</v>
      </c>
      <c r="BI177" s="213">
        <f>IF(N177="nulová",J177,0)</f>
        <v>0</v>
      </c>
      <c r="BJ177" s="17" t="s">
        <v>87</v>
      </c>
      <c r="BK177" s="213">
        <f>ROUND(I177*H177,2)</f>
        <v>0</v>
      </c>
      <c r="BL177" s="17" t="s">
        <v>213</v>
      </c>
      <c r="BM177" s="212" t="s">
        <v>496</v>
      </c>
    </row>
    <row r="178" spans="1:65" s="2" customFormat="1" ht="16.5" customHeight="1">
      <c r="A178" s="34"/>
      <c r="B178" s="35"/>
      <c r="C178" s="237" t="s">
        <v>439</v>
      </c>
      <c r="D178" s="237" t="s">
        <v>271</v>
      </c>
      <c r="E178" s="238" t="s">
        <v>2847</v>
      </c>
      <c r="F178" s="239" t="s">
        <v>2848</v>
      </c>
      <c r="G178" s="240" t="s">
        <v>268</v>
      </c>
      <c r="H178" s="241">
        <v>90</v>
      </c>
      <c r="I178" s="242"/>
      <c r="J178" s="243">
        <f>ROUND(I178*H178,2)</f>
        <v>0</v>
      </c>
      <c r="K178" s="244"/>
      <c r="L178" s="245"/>
      <c r="M178" s="246" t="s">
        <v>1</v>
      </c>
      <c r="N178" s="247" t="s">
        <v>40</v>
      </c>
      <c r="O178" s="75"/>
      <c r="P178" s="210">
        <f>O178*H178</f>
        <v>0</v>
      </c>
      <c r="Q178" s="210">
        <v>0</v>
      </c>
      <c r="R178" s="210">
        <f>Q178*H178</f>
        <v>0</v>
      </c>
      <c r="S178" s="210">
        <v>0</v>
      </c>
      <c r="T178" s="211">
        <f>S178*H178</f>
        <v>0</v>
      </c>
      <c r="U178" s="34"/>
      <c r="V178" s="34"/>
      <c r="W178" s="34"/>
      <c r="X178" s="34"/>
      <c r="Y178" s="34"/>
      <c r="Z178" s="34"/>
      <c r="AA178" s="34"/>
      <c r="AB178" s="34"/>
      <c r="AC178" s="34"/>
      <c r="AD178" s="34"/>
      <c r="AE178" s="34"/>
      <c r="AR178" s="212" t="s">
        <v>249</v>
      </c>
      <c r="AT178" s="212" t="s">
        <v>271</v>
      </c>
      <c r="AU178" s="212" t="s">
        <v>87</v>
      </c>
      <c r="AY178" s="17" t="s">
        <v>207</v>
      </c>
      <c r="BE178" s="213">
        <f>IF(N178="základná",J178,0)</f>
        <v>0</v>
      </c>
      <c r="BF178" s="213">
        <f>IF(N178="znížená",J178,0)</f>
        <v>0</v>
      </c>
      <c r="BG178" s="213">
        <f>IF(N178="zákl. prenesená",J178,0)</f>
        <v>0</v>
      </c>
      <c r="BH178" s="213">
        <f>IF(N178="zníž. prenesená",J178,0)</f>
        <v>0</v>
      </c>
      <c r="BI178" s="213">
        <f>IF(N178="nulová",J178,0)</f>
        <v>0</v>
      </c>
      <c r="BJ178" s="17" t="s">
        <v>87</v>
      </c>
      <c r="BK178" s="213">
        <f>ROUND(I178*H178,2)</f>
        <v>0</v>
      </c>
      <c r="BL178" s="17" t="s">
        <v>213</v>
      </c>
      <c r="BM178" s="212" t="s">
        <v>500</v>
      </c>
    </row>
    <row r="179" spans="1:65" s="13" customFormat="1">
      <c r="B179" s="214"/>
      <c r="C179" s="215"/>
      <c r="D179" s="216" t="s">
        <v>215</v>
      </c>
      <c r="E179" s="217" t="s">
        <v>1</v>
      </c>
      <c r="F179" s="218" t="s">
        <v>2849</v>
      </c>
      <c r="G179" s="215"/>
      <c r="H179" s="219">
        <v>90</v>
      </c>
      <c r="I179" s="220"/>
      <c r="J179" s="215"/>
      <c r="K179" s="215"/>
      <c r="L179" s="221"/>
      <c r="M179" s="222"/>
      <c r="N179" s="223"/>
      <c r="O179" s="223"/>
      <c r="P179" s="223"/>
      <c r="Q179" s="223"/>
      <c r="R179" s="223"/>
      <c r="S179" s="223"/>
      <c r="T179" s="224"/>
      <c r="AT179" s="225" t="s">
        <v>215</v>
      </c>
      <c r="AU179" s="225" t="s">
        <v>87</v>
      </c>
      <c r="AV179" s="13" t="s">
        <v>87</v>
      </c>
      <c r="AW179" s="13" t="s">
        <v>30</v>
      </c>
      <c r="AX179" s="13" t="s">
        <v>74</v>
      </c>
      <c r="AY179" s="225" t="s">
        <v>207</v>
      </c>
    </row>
    <row r="180" spans="1:65" s="14" customFormat="1">
      <c r="B180" s="226"/>
      <c r="C180" s="227"/>
      <c r="D180" s="216" t="s">
        <v>215</v>
      </c>
      <c r="E180" s="228" t="s">
        <v>1</v>
      </c>
      <c r="F180" s="229" t="s">
        <v>248</v>
      </c>
      <c r="G180" s="227"/>
      <c r="H180" s="230">
        <v>90</v>
      </c>
      <c r="I180" s="231"/>
      <c r="J180" s="227"/>
      <c r="K180" s="227"/>
      <c r="L180" s="232"/>
      <c r="M180" s="233"/>
      <c r="N180" s="234"/>
      <c r="O180" s="234"/>
      <c r="P180" s="234"/>
      <c r="Q180" s="234"/>
      <c r="R180" s="234"/>
      <c r="S180" s="234"/>
      <c r="T180" s="235"/>
      <c r="AT180" s="236" t="s">
        <v>215</v>
      </c>
      <c r="AU180" s="236" t="s">
        <v>87</v>
      </c>
      <c r="AV180" s="14" t="s">
        <v>213</v>
      </c>
      <c r="AW180" s="14" t="s">
        <v>30</v>
      </c>
      <c r="AX180" s="14" t="s">
        <v>81</v>
      </c>
      <c r="AY180" s="236" t="s">
        <v>207</v>
      </c>
    </row>
    <row r="181" spans="1:65" s="2" customFormat="1" ht="33" customHeight="1">
      <c r="A181" s="34"/>
      <c r="B181" s="35"/>
      <c r="C181" s="237" t="s">
        <v>393</v>
      </c>
      <c r="D181" s="237" t="s">
        <v>271</v>
      </c>
      <c r="E181" s="238" t="s">
        <v>2850</v>
      </c>
      <c r="F181" s="239" t="s">
        <v>2851</v>
      </c>
      <c r="G181" s="240" t="s">
        <v>268</v>
      </c>
      <c r="H181" s="241">
        <v>60</v>
      </c>
      <c r="I181" s="242"/>
      <c r="J181" s="243">
        <f>ROUND(I181*H181,2)</f>
        <v>0</v>
      </c>
      <c r="K181" s="244"/>
      <c r="L181" s="245"/>
      <c r="M181" s="246" t="s">
        <v>1</v>
      </c>
      <c r="N181" s="247" t="s">
        <v>40</v>
      </c>
      <c r="O181" s="75"/>
      <c r="P181" s="210">
        <f>O181*H181</f>
        <v>0</v>
      </c>
      <c r="Q181" s="210">
        <v>0</v>
      </c>
      <c r="R181" s="210">
        <f>Q181*H181</f>
        <v>0</v>
      </c>
      <c r="S181" s="210">
        <v>0</v>
      </c>
      <c r="T181" s="211">
        <f>S181*H181</f>
        <v>0</v>
      </c>
      <c r="U181" s="34"/>
      <c r="V181" s="34"/>
      <c r="W181" s="34"/>
      <c r="X181" s="34"/>
      <c r="Y181" s="34"/>
      <c r="Z181" s="34"/>
      <c r="AA181" s="34"/>
      <c r="AB181" s="34"/>
      <c r="AC181" s="34"/>
      <c r="AD181" s="34"/>
      <c r="AE181" s="34"/>
      <c r="AR181" s="212" t="s">
        <v>249</v>
      </c>
      <c r="AT181" s="212" t="s">
        <v>271</v>
      </c>
      <c r="AU181" s="212" t="s">
        <v>87</v>
      </c>
      <c r="AY181" s="17" t="s">
        <v>207</v>
      </c>
      <c r="BE181" s="213">
        <f>IF(N181="základná",J181,0)</f>
        <v>0</v>
      </c>
      <c r="BF181" s="213">
        <f>IF(N181="znížená",J181,0)</f>
        <v>0</v>
      </c>
      <c r="BG181" s="213">
        <f>IF(N181="zákl. prenesená",J181,0)</f>
        <v>0</v>
      </c>
      <c r="BH181" s="213">
        <f>IF(N181="zníž. prenesená",J181,0)</f>
        <v>0</v>
      </c>
      <c r="BI181" s="213">
        <f>IF(N181="nulová",J181,0)</f>
        <v>0</v>
      </c>
      <c r="BJ181" s="17" t="s">
        <v>87</v>
      </c>
      <c r="BK181" s="213">
        <f>ROUND(I181*H181,2)</f>
        <v>0</v>
      </c>
      <c r="BL181" s="17" t="s">
        <v>213</v>
      </c>
      <c r="BM181" s="212" t="s">
        <v>503</v>
      </c>
    </row>
    <row r="182" spans="1:65" s="13" customFormat="1">
      <c r="B182" s="214"/>
      <c r="C182" s="215"/>
      <c r="D182" s="216" t="s">
        <v>215</v>
      </c>
      <c r="E182" s="217" t="s">
        <v>1</v>
      </c>
      <c r="F182" s="218" t="s">
        <v>2852</v>
      </c>
      <c r="G182" s="215"/>
      <c r="H182" s="219">
        <v>60</v>
      </c>
      <c r="I182" s="220"/>
      <c r="J182" s="215"/>
      <c r="K182" s="215"/>
      <c r="L182" s="221"/>
      <c r="M182" s="222"/>
      <c r="N182" s="223"/>
      <c r="O182" s="223"/>
      <c r="P182" s="223"/>
      <c r="Q182" s="223"/>
      <c r="R182" s="223"/>
      <c r="S182" s="223"/>
      <c r="T182" s="224"/>
      <c r="AT182" s="225" t="s">
        <v>215</v>
      </c>
      <c r="AU182" s="225" t="s">
        <v>87</v>
      </c>
      <c r="AV182" s="13" t="s">
        <v>87</v>
      </c>
      <c r="AW182" s="13" t="s">
        <v>30</v>
      </c>
      <c r="AX182" s="13" t="s">
        <v>74</v>
      </c>
      <c r="AY182" s="225" t="s">
        <v>207</v>
      </c>
    </row>
    <row r="183" spans="1:65" s="14" customFormat="1">
      <c r="B183" s="226"/>
      <c r="C183" s="227"/>
      <c r="D183" s="216" t="s">
        <v>215</v>
      </c>
      <c r="E183" s="228" t="s">
        <v>1</v>
      </c>
      <c r="F183" s="229" t="s">
        <v>248</v>
      </c>
      <c r="G183" s="227"/>
      <c r="H183" s="230">
        <v>60</v>
      </c>
      <c r="I183" s="231"/>
      <c r="J183" s="227"/>
      <c r="K183" s="227"/>
      <c r="L183" s="232"/>
      <c r="M183" s="233"/>
      <c r="N183" s="234"/>
      <c r="O183" s="234"/>
      <c r="P183" s="234"/>
      <c r="Q183" s="234"/>
      <c r="R183" s="234"/>
      <c r="S183" s="234"/>
      <c r="T183" s="235"/>
      <c r="AT183" s="236" t="s">
        <v>215</v>
      </c>
      <c r="AU183" s="236" t="s">
        <v>87</v>
      </c>
      <c r="AV183" s="14" t="s">
        <v>213</v>
      </c>
      <c r="AW183" s="14" t="s">
        <v>30</v>
      </c>
      <c r="AX183" s="14" t="s">
        <v>81</v>
      </c>
      <c r="AY183" s="236" t="s">
        <v>207</v>
      </c>
    </row>
    <row r="184" spans="1:65" s="2" customFormat="1" ht="24.15" customHeight="1">
      <c r="A184" s="34"/>
      <c r="B184" s="35"/>
      <c r="C184" s="200" t="s">
        <v>444</v>
      </c>
      <c r="D184" s="200" t="s">
        <v>209</v>
      </c>
      <c r="E184" s="201" t="s">
        <v>2853</v>
      </c>
      <c r="F184" s="202" t="s">
        <v>2854</v>
      </c>
      <c r="G184" s="203" t="s">
        <v>243</v>
      </c>
      <c r="H184" s="204">
        <v>15</v>
      </c>
      <c r="I184" s="205"/>
      <c r="J184" s="206">
        <f>ROUND(I184*H184,2)</f>
        <v>0</v>
      </c>
      <c r="K184" s="207"/>
      <c r="L184" s="39"/>
      <c r="M184" s="208" t="s">
        <v>1</v>
      </c>
      <c r="N184" s="209" t="s">
        <v>40</v>
      </c>
      <c r="O184" s="75"/>
      <c r="P184" s="210">
        <f>O184*H184</f>
        <v>0</v>
      </c>
      <c r="Q184" s="210">
        <v>0</v>
      </c>
      <c r="R184" s="210">
        <f>Q184*H184</f>
        <v>0</v>
      </c>
      <c r="S184" s="210">
        <v>0</v>
      </c>
      <c r="T184" s="211">
        <f>S184*H184</f>
        <v>0</v>
      </c>
      <c r="U184" s="34"/>
      <c r="V184" s="34"/>
      <c r="W184" s="34"/>
      <c r="X184" s="34"/>
      <c r="Y184" s="34"/>
      <c r="Z184" s="34"/>
      <c r="AA184" s="34"/>
      <c r="AB184" s="34"/>
      <c r="AC184" s="34"/>
      <c r="AD184" s="34"/>
      <c r="AE184" s="34"/>
      <c r="AR184" s="212" t="s">
        <v>213</v>
      </c>
      <c r="AT184" s="212" t="s">
        <v>209</v>
      </c>
      <c r="AU184" s="212" t="s">
        <v>87</v>
      </c>
      <c r="AY184" s="17" t="s">
        <v>207</v>
      </c>
      <c r="BE184" s="213">
        <f>IF(N184="základná",J184,0)</f>
        <v>0</v>
      </c>
      <c r="BF184" s="213">
        <f>IF(N184="znížená",J184,0)</f>
        <v>0</v>
      </c>
      <c r="BG184" s="213">
        <f>IF(N184="zákl. prenesená",J184,0)</f>
        <v>0</v>
      </c>
      <c r="BH184" s="213">
        <f>IF(N184="zníž. prenesená",J184,0)</f>
        <v>0</v>
      </c>
      <c r="BI184" s="213">
        <f>IF(N184="nulová",J184,0)</f>
        <v>0</v>
      </c>
      <c r="BJ184" s="17" t="s">
        <v>87</v>
      </c>
      <c r="BK184" s="213">
        <f>ROUND(I184*H184,2)</f>
        <v>0</v>
      </c>
      <c r="BL184" s="17" t="s">
        <v>213</v>
      </c>
      <c r="BM184" s="212" t="s">
        <v>1214</v>
      </c>
    </row>
    <row r="185" spans="1:65" s="13" customFormat="1">
      <c r="B185" s="214"/>
      <c r="C185" s="215"/>
      <c r="D185" s="216" t="s">
        <v>215</v>
      </c>
      <c r="E185" s="217" t="s">
        <v>1</v>
      </c>
      <c r="F185" s="218" t="s">
        <v>2855</v>
      </c>
      <c r="G185" s="215"/>
      <c r="H185" s="219">
        <v>15</v>
      </c>
      <c r="I185" s="220"/>
      <c r="J185" s="215"/>
      <c r="K185" s="215"/>
      <c r="L185" s="221"/>
      <c r="M185" s="222"/>
      <c r="N185" s="223"/>
      <c r="O185" s="223"/>
      <c r="P185" s="223"/>
      <c r="Q185" s="223"/>
      <c r="R185" s="223"/>
      <c r="S185" s="223"/>
      <c r="T185" s="224"/>
      <c r="AT185" s="225" t="s">
        <v>215</v>
      </c>
      <c r="AU185" s="225" t="s">
        <v>87</v>
      </c>
      <c r="AV185" s="13" t="s">
        <v>87</v>
      </c>
      <c r="AW185" s="13" t="s">
        <v>30</v>
      </c>
      <c r="AX185" s="13" t="s">
        <v>74</v>
      </c>
      <c r="AY185" s="225" t="s">
        <v>207</v>
      </c>
    </row>
    <row r="186" spans="1:65" s="14" customFormat="1">
      <c r="B186" s="226"/>
      <c r="C186" s="227"/>
      <c r="D186" s="216" t="s">
        <v>215</v>
      </c>
      <c r="E186" s="228" t="s">
        <v>1</v>
      </c>
      <c r="F186" s="229" t="s">
        <v>248</v>
      </c>
      <c r="G186" s="227"/>
      <c r="H186" s="230">
        <v>15</v>
      </c>
      <c r="I186" s="231"/>
      <c r="J186" s="227"/>
      <c r="K186" s="227"/>
      <c r="L186" s="232"/>
      <c r="M186" s="233"/>
      <c r="N186" s="234"/>
      <c r="O186" s="234"/>
      <c r="P186" s="234"/>
      <c r="Q186" s="234"/>
      <c r="R186" s="234"/>
      <c r="S186" s="234"/>
      <c r="T186" s="235"/>
      <c r="AT186" s="236" t="s">
        <v>215</v>
      </c>
      <c r="AU186" s="236" t="s">
        <v>87</v>
      </c>
      <c r="AV186" s="14" t="s">
        <v>213</v>
      </c>
      <c r="AW186" s="14" t="s">
        <v>30</v>
      </c>
      <c r="AX186" s="14" t="s">
        <v>81</v>
      </c>
      <c r="AY186" s="236" t="s">
        <v>207</v>
      </c>
    </row>
    <row r="187" spans="1:65" s="2" customFormat="1" ht="33" customHeight="1">
      <c r="A187" s="34"/>
      <c r="B187" s="35"/>
      <c r="C187" s="200" t="s">
        <v>397</v>
      </c>
      <c r="D187" s="200" t="s">
        <v>209</v>
      </c>
      <c r="E187" s="201" t="s">
        <v>2856</v>
      </c>
      <c r="F187" s="202" t="s">
        <v>2857</v>
      </c>
      <c r="G187" s="203" t="s">
        <v>268</v>
      </c>
      <c r="H187" s="204">
        <v>354</v>
      </c>
      <c r="I187" s="205"/>
      <c r="J187" s="206">
        <f>ROUND(I187*H187,2)</f>
        <v>0</v>
      </c>
      <c r="K187" s="207"/>
      <c r="L187" s="39"/>
      <c r="M187" s="208" t="s">
        <v>1</v>
      </c>
      <c r="N187" s="209" t="s">
        <v>40</v>
      </c>
      <c r="O187" s="75"/>
      <c r="P187" s="210">
        <f>O187*H187</f>
        <v>0</v>
      </c>
      <c r="Q187" s="210">
        <v>0</v>
      </c>
      <c r="R187" s="210">
        <f>Q187*H187</f>
        <v>0</v>
      </c>
      <c r="S187" s="210">
        <v>0</v>
      </c>
      <c r="T187" s="211">
        <f>S187*H187</f>
        <v>0</v>
      </c>
      <c r="U187" s="34"/>
      <c r="V187" s="34"/>
      <c r="W187" s="34"/>
      <c r="X187" s="34"/>
      <c r="Y187" s="34"/>
      <c r="Z187" s="34"/>
      <c r="AA187" s="34"/>
      <c r="AB187" s="34"/>
      <c r="AC187" s="34"/>
      <c r="AD187" s="34"/>
      <c r="AE187" s="34"/>
      <c r="AR187" s="212" t="s">
        <v>213</v>
      </c>
      <c r="AT187" s="212" t="s">
        <v>209</v>
      </c>
      <c r="AU187" s="212" t="s">
        <v>87</v>
      </c>
      <c r="AY187" s="17" t="s">
        <v>207</v>
      </c>
      <c r="BE187" s="213">
        <f>IF(N187="základná",J187,0)</f>
        <v>0</v>
      </c>
      <c r="BF187" s="213">
        <f>IF(N187="znížená",J187,0)</f>
        <v>0</v>
      </c>
      <c r="BG187" s="213">
        <f>IF(N187="zákl. prenesená",J187,0)</f>
        <v>0</v>
      </c>
      <c r="BH187" s="213">
        <f>IF(N187="zníž. prenesená",J187,0)</f>
        <v>0</v>
      </c>
      <c r="BI187" s="213">
        <f>IF(N187="nulová",J187,0)</f>
        <v>0</v>
      </c>
      <c r="BJ187" s="17" t="s">
        <v>87</v>
      </c>
      <c r="BK187" s="213">
        <f>ROUND(I187*H187,2)</f>
        <v>0</v>
      </c>
      <c r="BL187" s="17" t="s">
        <v>213</v>
      </c>
      <c r="BM187" s="212" t="s">
        <v>1217</v>
      </c>
    </row>
    <row r="188" spans="1:65" s="13" customFormat="1">
      <c r="B188" s="214"/>
      <c r="C188" s="215"/>
      <c r="D188" s="216" t="s">
        <v>215</v>
      </c>
      <c r="E188" s="217" t="s">
        <v>1</v>
      </c>
      <c r="F188" s="218" t="s">
        <v>2858</v>
      </c>
      <c r="G188" s="215"/>
      <c r="H188" s="219">
        <v>354</v>
      </c>
      <c r="I188" s="220"/>
      <c r="J188" s="215"/>
      <c r="K188" s="215"/>
      <c r="L188" s="221"/>
      <c r="M188" s="222"/>
      <c r="N188" s="223"/>
      <c r="O188" s="223"/>
      <c r="P188" s="223"/>
      <c r="Q188" s="223"/>
      <c r="R188" s="223"/>
      <c r="S188" s="223"/>
      <c r="T188" s="224"/>
      <c r="AT188" s="225" t="s">
        <v>215</v>
      </c>
      <c r="AU188" s="225" t="s">
        <v>87</v>
      </c>
      <c r="AV188" s="13" t="s">
        <v>87</v>
      </c>
      <c r="AW188" s="13" t="s">
        <v>30</v>
      </c>
      <c r="AX188" s="13" t="s">
        <v>74</v>
      </c>
      <c r="AY188" s="225" t="s">
        <v>207</v>
      </c>
    </row>
    <row r="189" spans="1:65" s="14" customFormat="1">
      <c r="B189" s="226"/>
      <c r="C189" s="227"/>
      <c r="D189" s="216" t="s">
        <v>215</v>
      </c>
      <c r="E189" s="228" t="s">
        <v>1</v>
      </c>
      <c r="F189" s="229" t="s">
        <v>248</v>
      </c>
      <c r="G189" s="227"/>
      <c r="H189" s="230">
        <v>354</v>
      </c>
      <c r="I189" s="231"/>
      <c r="J189" s="227"/>
      <c r="K189" s="227"/>
      <c r="L189" s="232"/>
      <c r="M189" s="233"/>
      <c r="N189" s="234"/>
      <c r="O189" s="234"/>
      <c r="P189" s="234"/>
      <c r="Q189" s="234"/>
      <c r="R189" s="234"/>
      <c r="S189" s="234"/>
      <c r="T189" s="235"/>
      <c r="AT189" s="236" t="s">
        <v>215</v>
      </c>
      <c r="AU189" s="236" t="s">
        <v>87</v>
      </c>
      <c r="AV189" s="14" t="s">
        <v>213</v>
      </c>
      <c r="AW189" s="14" t="s">
        <v>30</v>
      </c>
      <c r="AX189" s="14" t="s">
        <v>81</v>
      </c>
      <c r="AY189" s="236" t="s">
        <v>207</v>
      </c>
    </row>
    <row r="190" spans="1:65" s="2" customFormat="1" ht="37.799999999999997" customHeight="1">
      <c r="A190" s="34"/>
      <c r="B190" s="35"/>
      <c r="C190" s="200" t="s">
        <v>448</v>
      </c>
      <c r="D190" s="200" t="s">
        <v>209</v>
      </c>
      <c r="E190" s="201" t="s">
        <v>2859</v>
      </c>
      <c r="F190" s="202" t="s">
        <v>2860</v>
      </c>
      <c r="G190" s="203" t="s">
        <v>618</v>
      </c>
      <c r="H190" s="204">
        <v>13.28</v>
      </c>
      <c r="I190" s="205"/>
      <c r="J190" s="206">
        <f>ROUND(I190*H190,2)</f>
        <v>0</v>
      </c>
      <c r="K190" s="207"/>
      <c r="L190" s="39"/>
      <c r="M190" s="208" t="s">
        <v>1</v>
      </c>
      <c r="N190" s="209" t="s">
        <v>40</v>
      </c>
      <c r="O190" s="75"/>
      <c r="P190" s="210">
        <f>O190*H190</f>
        <v>0</v>
      </c>
      <c r="Q190" s="210">
        <v>0</v>
      </c>
      <c r="R190" s="210">
        <f>Q190*H190</f>
        <v>0</v>
      </c>
      <c r="S190" s="210">
        <v>0</v>
      </c>
      <c r="T190" s="211">
        <f>S190*H190</f>
        <v>0</v>
      </c>
      <c r="U190" s="34"/>
      <c r="V190" s="34"/>
      <c r="W190" s="34"/>
      <c r="X190" s="34"/>
      <c r="Y190" s="34"/>
      <c r="Z190" s="34"/>
      <c r="AA190" s="34"/>
      <c r="AB190" s="34"/>
      <c r="AC190" s="34"/>
      <c r="AD190" s="34"/>
      <c r="AE190" s="34"/>
      <c r="AR190" s="212" t="s">
        <v>213</v>
      </c>
      <c r="AT190" s="212" t="s">
        <v>209</v>
      </c>
      <c r="AU190" s="212" t="s">
        <v>87</v>
      </c>
      <c r="AY190" s="17" t="s">
        <v>207</v>
      </c>
      <c r="BE190" s="213">
        <f>IF(N190="základná",J190,0)</f>
        <v>0</v>
      </c>
      <c r="BF190" s="213">
        <f>IF(N190="znížená",J190,0)</f>
        <v>0</v>
      </c>
      <c r="BG190" s="213">
        <f>IF(N190="zákl. prenesená",J190,0)</f>
        <v>0</v>
      </c>
      <c r="BH190" s="213">
        <f>IF(N190="zníž. prenesená",J190,0)</f>
        <v>0</v>
      </c>
      <c r="BI190" s="213">
        <f>IF(N190="nulová",J190,0)</f>
        <v>0</v>
      </c>
      <c r="BJ190" s="17" t="s">
        <v>87</v>
      </c>
      <c r="BK190" s="213">
        <f>ROUND(I190*H190,2)</f>
        <v>0</v>
      </c>
      <c r="BL190" s="17" t="s">
        <v>213</v>
      </c>
      <c r="BM190" s="212" t="s">
        <v>1220</v>
      </c>
    </row>
    <row r="191" spans="1:65" s="2" customFormat="1" ht="24.15" customHeight="1">
      <c r="A191" s="34"/>
      <c r="B191" s="35"/>
      <c r="C191" s="200" t="s">
        <v>400</v>
      </c>
      <c r="D191" s="200" t="s">
        <v>209</v>
      </c>
      <c r="E191" s="201" t="s">
        <v>2861</v>
      </c>
      <c r="F191" s="202" t="s">
        <v>2862</v>
      </c>
      <c r="G191" s="203" t="s">
        <v>243</v>
      </c>
      <c r="H191" s="204">
        <v>171.61</v>
      </c>
      <c r="I191" s="205"/>
      <c r="J191" s="206">
        <f>ROUND(I191*H191,2)</f>
        <v>0</v>
      </c>
      <c r="K191" s="207"/>
      <c r="L191" s="39"/>
      <c r="M191" s="208" t="s">
        <v>1</v>
      </c>
      <c r="N191" s="209" t="s">
        <v>40</v>
      </c>
      <c r="O191" s="75"/>
      <c r="P191" s="210">
        <f>O191*H191</f>
        <v>0</v>
      </c>
      <c r="Q191" s="210">
        <v>0</v>
      </c>
      <c r="R191" s="210">
        <f>Q191*H191</f>
        <v>0</v>
      </c>
      <c r="S191" s="210">
        <v>0</v>
      </c>
      <c r="T191" s="211">
        <f>S191*H191</f>
        <v>0</v>
      </c>
      <c r="U191" s="34"/>
      <c r="V191" s="34"/>
      <c r="W191" s="34"/>
      <c r="X191" s="34"/>
      <c r="Y191" s="34"/>
      <c r="Z191" s="34"/>
      <c r="AA191" s="34"/>
      <c r="AB191" s="34"/>
      <c r="AC191" s="34"/>
      <c r="AD191" s="34"/>
      <c r="AE191" s="34"/>
      <c r="AR191" s="212" t="s">
        <v>213</v>
      </c>
      <c r="AT191" s="212" t="s">
        <v>209</v>
      </c>
      <c r="AU191" s="212" t="s">
        <v>87</v>
      </c>
      <c r="AY191" s="17" t="s">
        <v>207</v>
      </c>
      <c r="BE191" s="213">
        <f>IF(N191="základná",J191,0)</f>
        <v>0</v>
      </c>
      <c r="BF191" s="213">
        <f>IF(N191="znížená",J191,0)</f>
        <v>0</v>
      </c>
      <c r="BG191" s="213">
        <f>IF(N191="zákl. prenesená",J191,0)</f>
        <v>0</v>
      </c>
      <c r="BH191" s="213">
        <f>IF(N191="zníž. prenesená",J191,0)</f>
        <v>0</v>
      </c>
      <c r="BI191" s="213">
        <f>IF(N191="nulová",J191,0)</f>
        <v>0</v>
      </c>
      <c r="BJ191" s="17" t="s">
        <v>87</v>
      </c>
      <c r="BK191" s="213">
        <f>ROUND(I191*H191,2)</f>
        <v>0</v>
      </c>
      <c r="BL191" s="17" t="s">
        <v>213</v>
      </c>
      <c r="BM191" s="212" t="s">
        <v>1223</v>
      </c>
    </row>
    <row r="192" spans="1:65" s="2" customFormat="1" ht="16.5" customHeight="1">
      <c r="A192" s="34"/>
      <c r="B192" s="35"/>
      <c r="C192" s="237" t="s">
        <v>451</v>
      </c>
      <c r="D192" s="237" t="s">
        <v>271</v>
      </c>
      <c r="E192" s="238" t="s">
        <v>2863</v>
      </c>
      <c r="F192" s="239" t="s">
        <v>2864</v>
      </c>
      <c r="G192" s="240" t="s">
        <v>2803</v>
      </c>
      <c r="H192" s="241">
        <v>9.01</v>
      </c>
      <c r="I192" s="242"/>
      <c r="J192" s="243">
        <f>ROUND(I192*H192,2)</f>
        <v>0</v>
      </c>
      <c r="K192" s="244"/>
      <c r="L192" s="245"/>
      <c r="M192" s="246" t="s">
        <v>1</v>
      </c>
      <c r="N192" s="247" t="s">
        <v>40</v>
      </c>
      <c r="O192" s="75"/>
      <c r="P192" s="210">
        <f>O192*H192</f>
        <v>0</v>
      </c>
      <c r="Q192" s="210">
        <v>0</v>
      </c>
      <c r="R192" s="210">
        <f>Q192*H192</f>
        <v>0</v>
      </c>
      <c r="S192" s="210">
        <v>0</v>
      </c>
      <c r="T192" s="211">
        <f>S192*H192</f>
        <v>0</v>
      </c>
      <c r="U192" s="34"/>
      <c r="V192" s="34"/>
      <c r="W192" s="34"/>
      <c r="X192" s="34"/>
      <c r="Y192" s="34"/>
      <c r="Z192" s="34"/>
      <c r="AA192" s="34"/>
      <c r="AB192" s="34"/>
      <c r="AC192" s="34"/>
      <c r="AD192" s="34"/>
      <c r="AE192" s="34"/>
      <c r="AR192" s="212" t="s">
        <v>249</v>
      </c>
      <c r="AT192" s="212" t="s">
        <v>271</v>
      </c>
      <c r="AU192" s="212" t="s">
        <v>87</v>
      </c>
      <c r="AY192" s="17" t="s">
        <v>207</v>
      </c>
      <c r="BE192" s="213">
        <f>IF(N192="základná",J192,0)</f>
        <v>0</v>
      </c>
      <c r="BF192" s="213">
        <f>IF(N192="znížená",J192,0)</f>
        <v>0</v>
      </c>
      <c r="BG192" s="213">
        <f>IF(N192="zákl. prenesená",J192,0)</f>
        <v>0</v>
      </c>
      <c r="BH192" s="213">
        <f>IF(N192="zníž. prenesená",J192,0)</f>
        <v>0</v>
      </c>
      <c r="BI192" s="213">
        <f>IF(N192="nulová",J192,0)</f>
        <v>0</v>
      </c>
      <c r="BJ192" s="17" t="s">
        <v>87</v>
      </c>
      <c r="BK192" s="213">
        <f>ROUND(I192*H192,2)</f>
        <v>0</v>
      </c>
      <c r="BL192" s="17" t="s">
        <v>213</v>
      </c>
      <c r="BM192" s="212" t="s">
        <v>1226</v>
      </c>
    </row>
    <row r="193" spans="1:65" s="2" customFormat="1" ht="21.75" customHeight="1">
      <c r="A193" s="34"/>
      <c r="B193" s="35"/>
      <c r="C193" s="237" t="s">
        <v>403</v>
      </c>
      <c r="D193" s="237" t="s">
        <v>271</v>
      </c>
      <c r="E193" s="238" t="s">
        <v>2865</v>
      </c>
      <c r="F193" s="239" t="s">
        <v>2866</v>
      </c>
      <c r="G193" s="240" t="s">
        <v>2803</v>
      </c>
      <c r="H193" s="241">
        <v>1.2</v>
      </c>
      <c r="I193" s="242"/>
      <c r="J193" s="243">
        <f>ROUND(I193*H193,2)</f>
        <v>0</v>
      </c>
      <c r="K193" s="244"/>
      <c r="L193" s="245"/>
      <c r="M193" s="246" t="s">
        <v>1</v>
      </c>
      <c r="N193" s="247" t="s">
        <v>40</v>
      </c>
      <c r="O193" s="75"/>
      <c r="P193" s="210">
        <f>O193*H193</f>
        <v>0</v>
      </c>
      <c r="Q193" s="210">
        <v>0</v>
      </c>
      <c r="R193" s="210">
        <f>Q193*H193</f>
        <v>0</v>
      </c>
      <c r="S193" s="210">
        <v>0</v>
      </c>
      <c r="T193" s="211">
        <f>S193*H193</f>
        <v>0</v>
      </c>
      <c r="U193" s="34"/>
      <c r="V193" s="34"/>
      <c r="W193" s="34"/>
      <c r="X193" s="34"/>
      <c r="Y193" s="34"/>
      <c r="Z193" s="34"/>
      <c r="AA193" s="34"/>
      <c r="AB193" s="34"/>
      <c r="AC193" s="34"/>
      <c r="AD193" s="34"/>
      <c r="AE193" s="34"/>
      <c r="AR193" s="212" t="s">
        <v>249</v>
      </c>
      <c r="AT193" s="212" t="s">
        <v>271</v>
      </c>
      <c r="AU193" s="212" t="s">
        <v>87</v>
      </c>
      <c r="AY193" s="17" t="s">
        <v>207</v>
      </c>
      <c r="BE193" s="213">
        <f>IF(N193="základná",J193,0)</f>
        <v>0</v>
      </c>
      <c r="BF193" s="213">
        <f>IF(N193="znížená",J193,0)</f>
        <v>0</v>
      </c>
      <c r="BG193" s="213">
        <f>IF(N193="zákl. prenesená",J193,0)</f>
        <v>0</v>
      </c>
      <c r="BH193" s="213">
        <f>IF(N193="zníž. prenesená",J193,0)</f>
        <v>0</v>
      </c>
      <c r="BI193" s="213">
        <f>IF(N193="nulová",J193,0)</f>
        <v>0</v>
      </c>
      <c r="BJ193" s="17" t="s">
        <v>87</v>
      </c>
      <c r="BK193" s="213">
        <f>ROUND(I193*H193,2)</f>
        <v>0</v>
      </c>
      <c r="BL193" s="17" t="s">
        <v>213</v>
      </c>
      <c r="BM193" s="212" t="s">
        <v>1229</v>
      </c>
    </row>
    <row r="194" spans="1:65" s="13" customFormat="1">
      <c r="B194" s="214"/>
      <c r="C194" s="215"/>
      <c r="D194" s="216" t="s">
        <v>215</v>
      </c>
      <c r="E194" s="217" t="s">
        <v>1</v>
      </c>
      <c r="F194" s="218" t="s">
        <v>2867</v>
      </c>
      <c r="G194" s="215"/>
      <c r="H194" s="219">
        <v>1.2</v>
      </c>
      <c r="I194" s="220"/>
      <c r="J194" s="215"/>
      <c r="K194" s="215"/>
      <c r="L194" s="221"/>
      <c r="M194" s="222"/>
      <c r="N194" s="223"/>
      <c r="O194" s="223"/>
      <c r="P194" s="223"/>
      <c r="Q194" s="223"/>
      <c r="R194" s="223"/>
      <c r="S194" s="223"/>
      <c r="T194" s="224"/>
      <c r="AT194" s="225" t="s">
        <v>215</v>
      </c>
      <c r="AU194" s="225" t="s">
        <v>87</v>
      </c>
      <c r="AV194" s="13" t="s">
        <v>87</v>
      </c>
      <c r="AW194" s="13" t="s">
        <v>30</v>
      </c>
      <c r="AX194" s="13" t="s">
        <v>74</v>
      </c>
      <c r="AY194" s="225" t="s">
        <v>207</v>
      </c>
    </row>
    <row r="195" spans="1:65" s="14" customFormat="1">
      <c r="B195" s="226"/>
      <c r="C195" s="227"/>
      <c r="D195" s="216" t="s">
        <v>215</v>
      </c>
      <c r="E195" s="228" t="s">
        <v>1</v>
      </c>
      <c r="F195" s="229" t="s">
        <v>248</v>
      </c>
      <c r="G195" s="227"/>
      <c r="H195" s="230">
        <v>1.2</v>
      </c>
      <c r="I195" s="231"/>
      <c r="J195" s="227"/>
      <c r="K195" s="227"/>
      <c r="L195" s="232"/>
      <c r="M195" s="233"/>
      <c r="N195" s="234"/>
      <c r="O195" s="234"/>
      <c r="P195" s="234"/>
      <c r="Q195" s="234"/>
      <c r="R195" s="234"/>
      <c r="S195" s="234"/>
      <c r="T195" s="235"/>
      <c r="AT195" s="236" t="s">
        <v>215</v>
      </c>
      <c r="AU195" s="236" t="s">
        <v>87</v>
      </c>
      <c r="AV195" s="14" t="s">
        <v>213</v>
      </c>
      <c r="AW195" s="14" t="s">
        <v>30</v>
      </c>
      <c r="AX195" s="14" t="s">
        <v>81</v>
      </c>
      <c r="AY195" s="236" t="s">
        <v>207</v>
      </c>
    </row>
    <row r="196" spans="1:65" s="2" customFormat="1" ht="37.799999999999997" customHeight="1">
      <c r="A196" s="34"/>
      <c r="B196" s="35"/>
      <c r="C196" s="237" t="s">
        <v>456</v>
      </c>
      <c r="D196" s="237" t="s">
        <v>271</v>
      </c>
      <c r="E196" s="238" t="s">
        <v>2868</v>
      </c>
      <c r="F196" s="239" t="s">
        <v>2869</v>
      </c>
      <c r="G196" s="240" t="s">
        <v>2803</v>
      </c>
      <c r="H196" s="241">
        <v>1.33</v>
      </c>
      <c r="I196" s="242"/>
      <c r="J196" s="243">
        <f>ROUND(I196*H196,2)</f>
        <v>0</v>
      </c>
      <c r="K196" s="244"/>
      <c r="L196" s="245"/>
      <c r="M196" s="246" t="s">
        <v>1</v>
      </c>
      <c r="N196" s="247" t="s">
        <v>40</v>
      </c>
      <c r="O196" s="75"/>
      <c r="P196" s="210">
        <f>O196*H196</f>
        <v>0</v>
      </c>
      <c r="Q196" s="210">
        <v>0</v>
      </c>
      <c r="R196" s="210">
        <f>Q196*H196</f>
        <v>0</v>
      </c>
      <c r="S196" s="210">
        <v>0</v>
      </c>
      <c r="T196" s="211">
        <f>S196*H196</f>
        <v>0</v>
      </c>
      <c r="U196" s="34"/>
      <c r="V196" s="34"/>
      <c r="W196" s="34"/>
      <c r="X196" s="34"/>
      <c r="Y196" s="34"/>
      <c r="Z196" s="34"/>
      <c r="AA196" s="34"/>
      <c r="AB196" s="34"/>
      <c r="AC196" s="34"/>
      <c r="AD196" s="34"/>
      <c r="AE196" s="34"/>
      <c r="AR196" s="212" t="s">
        <v>249</v>
      </c>
      <c r="AT196" s="212" t="s">
        <v>271</v>
      </c>
      <c r="AU196" s="212" t="s">
        <v>87</v>
      </c>
      <c r="AY196" s="17" t="s">
        <v>207</v>
      </c>
      <c r="BE196" s="213">
        <f>IF(N196="základná",J196,0)</f>
        <v>0</v>
      </c>
      <c r="BF196" s="213">
        <f>IF(N196="znížená",J196,0)</f>
        <v>0</v>
      </c>
      <c r="BG196" s="213">
        <f>IF(N196="zákl. prenesená",J196,0)</f>
        <v>0</v>
      </c>
      <c r="BH196" s="213">
        <f>IF(N196="zníž. prenesená",J196,0)</f>
        <v>0</v>
      </c>
      <c r="BI196" s="213">
        <f>IF(N196="nulová",J196,0)</f>
        <v>0</v>
      </c>
      <c r="BJ196" s="17" t="s">
        <v>87</v>
      </c>
      <c r="BK196" s="213">
        <f>ROUND(I196*H196,2)</f>
        <v>0</v>
      </c>
      <c r="BL196" s="17" t="s">
        <v>213</v>
      </c>
      <c r="BM196" s="212" t="s">
        <v>1232</v>
      </c>
    </row>
    <row r="197" spans="1:65" s="2" customFormat="1" ht="37.799999999999997" customHeight="1">
      <c r="A197" s="34"/>
      <c r="B197" s="35"/>
      <c r="C197" s="237" t="s">
        <v>406</v>
      </c>
      <c r="D197" s="237" t="s">
        <v>271</v>
      </c>
      <c r="E197" s="238" t="s">
        <v>2870</v>
      </c>
      <c r="F197" s="239" t="s">
        <v>2871</v>
      </c>
      <c r="G197" s="240" t="s">
        <v>2803</v>
      </c>
      <c r="H197" s="241">
        <v>23</v>
      </c>
      <c r="I197" s="242"/>
      <c r="J197" s="243">
        <f>ROUND(I197*H197,2)</f>
        <v>0</v>
      </c>
      <c r="K197" s="244"/>
      <c r="L197" s="245"/>
      <c r="M197" s="246" t="s">
        <v>1</v>
      </c>
      <c r="N197" s="247" t="s">
        <v>40</v>
      </c>
      <c r="O197" s="75"/>
      <c r="P197" s="210">
        <f>O197*H197</f>
        <v>0</v>
      </c>
      <c r="Q197" s="210">
        <v>0</v>
      </c>
      <c r="R197" s="210">
        <f>Q197*H197</f>
        <v>0</v>
      </c>
      <c r="S197" s="210">
        <v>0</v>
      </c>
      <c r="T197" s="211">
        <f>S197*H197</f>
        <v>0</v>
      </c>
      <c r="U197" s="34"/>
      <c r="V197" s="34"/>
      <c r="W197" s="34"/>
      <c r="X197" s="34"/>
      <c r="Y197" s="34"/>
      <c r="Z197" s="34"/>
      <c r="AA197" s="34"/>
      <c r="AB197" s="34"/>
      <c r="AC197" s="34"/>
      <c r="AD197" s="34"/>
      <c r="AE197" s="34"/>
      <c r="AR197" s="212" t="s">
        <v>249</v>
      </c>
      <c r="AT197" s="212" t="s">
        <v>271</v>
      </c>
      <c r="AU197" s="212" t="s">
        <v>87</v>
      </c>
      <c r="AY197" s="17" t="s">
        <v>207</v>
      </c>
      <c r="BE197" s="213">
        <f>IF(N197="základná",J197,0)</f>
        <v>0</v>
      </c>
      <c r="BF197" s="213">
        <f>IF(N197="znížená",J197,0)</f>
        <v>0</v>
      </c>
      <c r="BG197" s="213">
        <f>IF(N197="zákl. prenesená",J197,0)</f>
        <v>0</v>
      </c>
      <c r="BH197" s="213">
        <f>IF(N197="zníž. prenesená",J197,0)</f>
        <v>0</v>
      </c>
      <c r="BI197" s="213">
        <f>IF(N197="nulová",J197,0)</f>
        <v>0</v>
      </c>
      <c r="BJ197" s="17" t="s">
        <v>87</v>
      </c>
      <c r="BK197" s="213">
        <f>ROUND(I197*H197,2)</f>
        <v>0</v>
      </c>
      <c r="BL197" s="17" t="s">
        <v>213</v>
      </c>
      <c r="BM197" s="212" t="s">
        <v>1235</v>
      </c>
    </row>
    <row r="198" spans="1:65" s="13" customFormat="1">
      <c r="B198" s="214"/>
      <c r="C198" s="215"/>
      <c r="D198" s="216" t="s">
        <v>215</v>
      </c>
      <c r="E198" s="217" t="s">
        <v>1</v>
      </c>
      <c r="F198" s="218" t="s">
        <v>2872</v>
      </c>
      <c r="G198" s="215"/>
      <c r="H198" s="219">
        <v>23</v>
      </c>
      <c r="I198" s="220"/>
      <c r="J198" s="215"/>
      <c r="K198" s="215"/>
      <c r="L198" s="221"/>
      <c r="M198" s="222"/>
      <c r="N198" s="223"/>
      <c r="O198" s="223"/>
      <c r="P198" s="223"/>
      <c r="Q198" s="223"/>
      <c r="R198" s="223"/>
      <c r="S198" s="223"/>
      <c r="T198" s="224"/>
      <c r="AT198" s="225" t="s">
        <v>215</v>
      </c>
      <c r="AU198" s="225" t="s">
        <v>87</v>
      </c>
      <c r="AV198" s="13" t="s">
        <v>87</v>
      </c>
      <c r="AW198" s="13" t="s">
        <v>30</v>
      </c>
      <c r="AX198" s="13" t="s">
        <v>74</v>
      </c>
      <c r="AY198" s="225" t="s">
        <v>207</v>
      </c>
    </row>
    <row r="199" spans="1:65" s="14" customFormat="1">
      <c r="B199" s="226"/>
      <c r="C199" s="227"/>
      <c r="D199" s="216" t="s">
        <v>215</v>
      </c>
      <c r="E199" s="228" t="s">
        <v>1</v>
      </c>
      <c r="F199" s="229" t="s">
        <v>248</v>
      </c>
      <c r="G199" s="227"/>
      <c r="H199" s="230">
        <v>23</v>
      </c>
      <c r="I199" s="231"/>
      <c r="J199" s="227"/>
      <c r="K199" s="227"/>
      <c r="L199" s="232"/>
      <c r="M199" s="233"/>
      <c r="N199" s="234"/>
      <c r="O199" s="234"/>
      <c r="P199" s="234"/>
      <c r="Q199" s="234"/>
      <c r="R199" s="234"/>
      <c r="S199" s="234"/>
      <c r="T199" s="235"/>
      <c r="AT199" s="236" t="s">
        <v>215</v>
      </c>
      <c r="AU199" s="236" t="s">
        <v>87</v>
      </c>
      <c r="AV199" s="14" t="s">
        <v>213</v>
      </c>
      <c r="AW199" s="14" t="s">
        <v>30</v>
      </c>
      <c r="AX199" s="14" t="s">
        <v>81</v>
      </c>
      <c r="AY199" s="236" t="s">
        <v>207</v>
      </c>
    </row>
    <row r="200" spans="1:65" s="2" customFormat="1" ht="49.05" customHeight="1">
      <c r="A200" s="34"/>
      <c r="B200" s="35"/>
      <c r="C200" s="200" t="s">
        <v>461</v>
      </c>
      <c r="D200" s="200" t="s">
        <v>209</v>
      </c>
      <c r="E200" s="201" t="s">
        <v>2873</v>
      </c>
      <c r="F200" s="202" t="s">
        <v>2874</v>
      </c>
      <c r="G200" s="203" t="s">
        <v>212</v>
      </c>
      <c r="H200" s="204">
        <v>52.95</v>
      </c>
      <c r="I200" s="205"/>
      <c r="J200" s="206">
        <f>ROUND(I200*H200,2)</f>
        <v>0</v>
      </c>
      <c r="K200" s="207"/>
      <c r="L200" s="39"/>
      <c r="M200" s="208" t="s">
        <v>1</v>
      </c>
      <c r="N200" s="209" t="s">
        <v>40</v>
      </c>
      <c r="O200" s="75"/>
      <c r="P200" s="210">
        <f>O200*H200</f>
        <v>0</v>
      </c>
      <c r="Q200" s="210">
        <v>0</v>
      </c>
      <c r="R200" s="210">
        <f>Q200*H200</f>
        <v>0</v>
      </c>
      <c r="S200" s="210">
        <v>0</v>
      </c>
      <c r="T200" s="211">
        <f>S200*H200</f>
        <v>0</v>
      </c>
      <c r="U200" s="34"/>
      <c r="V200" s="34"/>
      <c r="W200" s="34"/>
      <c r="X200" s="34"/>
      <c r="Y200" s="34"/>
      <c r="Z200" s="34"/>
      <c r="AA200" s="34"/>
      <c r="AB200" s="34"/>
      <c r="AC200" s="34"/>
      <c r="AD200" s="34"/>
      <c r="AE200" s="34"/>
      <c r="AR200" s="212" t="s">
        <v>213</v>
      </c>
      <c r="AT200" s="212" t="s">
        <v>209</v>
      </c>
      <c r="AU200" s="212" t="s">
        <v>87</v>
      </c>
      <c r="AY200" s="17" t="s">
        <v>207</v>
      </c>
      <c r="BE200" s="213">
        <f>IF(N200="základná",J200,0)</f>
        <v>0</v>
      </c>
      <c r="BF200" s="213">
        <f>IF(N200="znížená",J200,0)</f>
        <v>0</v>
      </c>
      <c r="BG200" s="213">
        <f>IF(N200="zákl. prenesená",J200,0)</f>
        <v>0</v>
      </c>
      <c r="BH200" s="213">
        <f>IF(N200="zníž. prenesená",J200,0)</f>
        <v>0</v>
      </c>
      <c r="BI200" s="213">
        <f>IF(N200="nulová",J200,0)</f>
        <v>0</v>
      </c>
      <c r="BJ200" s="17" t="s">
        <v>87</v>
      </c>
      <c r="BK200" s="213">
        <f>ROUND(I200*H200,2)</f>
        <v>0</v>
      </c>
      <c r="BL200" s="17" t="s">
        <v>213</v>
      </c>
      <c r="BM200" s="212" t="s">
        <v>1238</v>
      </c>
    </row>
    <row r="201" spans="1:65" s="2" customFormat="1" ht="37.799999999999997" customHeight="1">
      <c r="A201" s="34"/>
      <c r="B201" s="35"/>
      <c r="C201" s="237" t="s">
        <v>409</v>
      </c>
      <c r="D201" s="237" t="s">
        <v>271</v>
      </c>
      <c r="E201" s="238" t="s">
        <v>2875</v>
      </c>
      <c r="F201" s="239" t="s">
        <v>2876</v>
      </c>
      <c r="G201" s="240" t="s">
        <v>212</v>
      </c>
      <c r="H201" s="241">
        <v>8.85</v>
      </c>
      <c r="I201" s="242"/>
      <c r="J201" s="243">
        <f>ROUND(I201*H201,2)</f>
        <v>0</v>
      </c>
      <c r="K201" s="244"/>
      <c r="L201" s="245"/>
      <c r="M201" s="246" t="s">
        <v>1</v>
      </c>
      <c r="N201" s="247" t="s">
        <v>40</v>
      </c>
      <c r="O201" s="75"/>
      <c r="P201" s="210">
        <f>O201*H201</f>
        <v>0</v>
      </c>
      <c r="Q201" s="210">
        <v>0</v>
      </c>
      <c r="R201" s="210">
        <f>Q201*H201</f>
        <v>0</v>
      </c>
      <c r="S201" s="210">
        <v>0</v>
      </c>
      <c r="T201" s="211">
        <f>S201*H201</f>
        <v>0</v>
      </c>
      <c r="U201" s="34"/>
      <c r="V201" s="34"/>
      <c r="W201" s="34"/>
      <c r="X201" s="34"/>
      <c r="Y201" s="34"/>
      <c r="Z201" s="34"/>
      <c r="AA201" s="34"/>
      <c r="AB201" s="34"/>
      <c r="AC201" s="34"/>
      <c r="AD201" s="34"/>
      <c r="AE201" s="34"/>
      <c r="AR201" s="212" t="s">
        <v>249</v>
      </c>
      <c r="AT201" s="212" t="s">
        <v>271</v>
      </c>
      <c r="AU201" s="212" t="s">
        <v>87</v>
      </c>
      <c r="AY201" s="17" t="s">
        <v>207</v>
      </c>
      <c r="BE201" s="213">
        <f>IF(N201="základná",J201,0)</f>
        <v>0</v>
      </c>
      <c r="BF201" s="213">
        <f>IF(N201="znížená",J201,0)</f>
        <v>0</v>
      </c>
      <c r="BG201" s="213">
        <f>IF(N201="zákl. prenesená",J201,0)</f>
        <v>0</v>
      </c>
      <c r="BH201" s="213">
        <f>IF(N201="zníž. prenesená",J201,0)</f>
        <v>0</v>
      </c>
      <c r="BI201" s="213">
        <f>IF(N201="nulová",J201,0)</f>
        <v>0</v>
      </c>
      <c r="BJ201" s="17" t="s">
        <v>87</v>
      </c>
      <c r="BK201" s="213">
        <f>ROUND(I201*H201,2)</f>
        <v>0</v>
      </c>
      <c r="BL201" s="17" t="s">
        <v>213</v>
      </c>
      <c r="BM201" s="212" t="s">
        <v>1241</v>
      </c>
    </row>
    <row r="202" spans="1:65" s="13" customFormat="1">
      <c r="B202" s="214"/>
      <c r="C202" s="215"/>
      <c r="D202" s="216" t="s">
        <v>215</v>
      </c>
      <c r="E202" s="217" t="s">
        <v>1</v>
      </c>
      <c r="F202" s="218" t="s">
        <v>2877</v>
      </c>
      <c r="G202" s="215"/>
      <c r="H202" s="219">
        <v>8.85</v>
      </c>
      <c r="I202" s="220"/>
      <c r="J202" s="215"/>
      <c r="K202" s="215"/>
      <c r="L202" s="221"/>
      <c r="M202" s="222"/>
      <c r="N202" s="223"/>
      <c r="O202" s="223"/>
      <c r="P202" s="223"/>
      <c r="Q202" s="223"/>
      <c r="R202" s="223"/>
      <c r="S202" s="223"/>
      <c r="T202" s="224"/>
      <c r="AT202" s="225" t="s">
        <v>215</v>
      </c>
      <c r="AU202" s="225" t="s">
        <v>87</v>
      </c>
      <c r="AV202" s="13" t="s">
        <v>87</v>
      </c>
      <c r="AW202" s="13" t="s">
        <v>30</v>
      </c>
      <c r="AX202" s="13" t="s">
        <v>74</v>
      </c>
      <c r="AY202" s="225" t="s">
        <v>207</v>
      </c>
    </row>
    <row r="203" spans="1:65" s="14" customFormat="1">
      <c r="B203" s="226"/>
      <c r="C203" s="227"/>
      <c r="D203" s="216" t="s">
        <v>215</v>
      </c>
      <c r="E203" s="228" t="s">
        <v>1</v>
      </c>
      <c r="F203" s="229" t="s">
        <v>248</v>
      </c>
      <c r="G203" s="227"/>
      <c r="H203" s="230">
        <v>8.85</v>
      </c>
      <c r="I203" s="231"/>
      <c r="J203" s="227"/>
      <c r="K203" s="227"/>
      <c r="L203" s="232"/>
      <c r="M203" s="233"/>
      <c r="N203" s="234"/>
      <c r="O203" s="234"/>
      <c r="P203" s="234"/>
      <c r="Q203" s="234"/>
      <c r="R203" s="234"/>
      <c r="S203" s="234"/>
      <c r="T203" s="235"/>
      <c r="AT203" s="236" t="s">
        <v>215</v>
      </c>
      <c r="AU203" s="236" t="s">
        <v>87</v>
      </c>
      <c r="AV203" s="14" t="s">
        <v>213</v>
      </c>
      <c r="AW203" s="14" t="s">
        <v>30</v>
      </c>
      <c r="AX203" s="14" t="s">
        <v>81</v>
      </c>
      <c r="AY203" s="236" t="s">
        <v>207</v>
      </c>
    </row>
    <row r="204" spans="1:65" s="2" customFormat="1" ht="24.15" customHeight="1">
      <c r="A204" s="34"/>
      <c r="B204" s="35"/>
      <c r="C204" s="237" t="s">
        <v>466</v>
      </c>
      <c r="D204" s="237" t="s">
        <v>271</v>
      </c>
      <c r="E204" s="238" t="s">
        <v>2878</v>
      </c>
      <c r="F204" s="239" t="s">
        <v>2879</v>
      </c>
      <c r="G204" s="240" t="s">
        <v>2803</v>
      </c>
      <c r="H204" s="241">
        <v>16.79</v>
      </c>
      <c r="I204" s="242"/>
      <c r="J204" s="243">
        <f t="shared" ref="J204:J230" si="0">ROUND(I204*H204,2)</f>
        <v>0</v>
      </c>
      <c r="K204" s="244"/>
      <c r="L204" s="245"/>
      <c r="M204" s="246" t="s">
        <v>1</v>
      </c>
      <c r="N204" s="247" t="s">
        <v>40</v>
      </c>
      <c r="O204" s="75"/>
      <c r="P204" s="210">
        <f t="shared" ref="P204:P230" si="1">O204*H204</f>
        <v>0</v>
      </c>
      <c r="Q204" s="210">
        <v>0</v>
      </c>
      <c r="R204" s="210">
        <f t="shared" ref="R204:R230" si="2">Q204*H204</f>
        <v>0</v>
      </c>
      <c r="S204" s="210">
        <v>0</v>
      </c>
      <c r="T204" s="211">
        <f t="shared" ref="T204:T230" si="3">S204*H204</f>
        <v>0</v>
      </c>
      <c r="U204" s="34"/>
      <c r="V204" s="34"/>
      <c r="W204" s="34"/>
      <c r="X204" s="34"/>
      <c r="Y204" s="34"/>
      <c r="Z204" s="34"/>
      <c r="AA204" s="34"/>
      <c r="AB204" s="34"/>
      <c r="AC204" s="34"/>
      <c r="AD204" s="34"/>
      <c r="AE204" s="34"/>
      <c r="AR204" s="212" t="s">
        <v>249</v>
      </c>
      <c r="AT204" s="212" t="s">
        <v>271</v>
      </c>
      <c r="AU204" s="212" t="s">
        <v>87</v>
      </c>
      <c r="AY204" s="17" t="s">
        <v>207</v>
      </c>
      <c r="BE204" s="213">
        <f t="shared" ref="BE204:BE230" si="4">IF(N204="základná",J204,0)</f>
        <v>0</v>
      </c>
      <c r="BF204" s="213">
        <f t="shared" ref="BF204:BF230" si="5">IF(N204="znížená",J204,0)</f>
        <v>0</v>
      </c>
      <c r="BG204" s="213">
        <f t="shared" ref="BG204:BG230" si="6">IF(N204="zákl. prenesená",J204,0)</f>
        <v>0</v>
      </c>
      <c r="BH204" s="213">
        <f t="shared" ref="BH204:BH230" si="7">IF(N204="zníž. prenesená",J204,0)</f>
        <v>0</v>
      </c>
      <c r="BI204" s="213">
        <f t="shared" ref="BI204:BI230" si="8">IF(N204="nulová",J204,0)</f>
        <v>0</v>
      </c>
      <c r="BJ204" s="17" t="s">
        <v>87</v>
      </c>
      <c r="BK204" s="213">
        <f t="shared" ref="BK204:BK230" si="9">ROUND(I204*H204,2)</f>
        <v>0</v>
      </c>
      <c r="BL204" s="17" t="s">
        <v>213</v>
      </c>
      <c r="BM204" s="212" t="s">
        <v>1244</v>
      </c>
    </row>
    <row r="205" spans="1:65" s="2" customFormat="1" ht="24.15" customHeight="1">
      <c r="A205" s="34"/>
      <c r="B205" s="35"/>
      <c r="C205" s="237" t="s">
        <v>412</v>
      </c>
      <c r="D205" s="237" t="s">
        <v>271</v>
      </c>
      <c r="E205" s="238" t="s">
        <v>2880</v>
      </c>
      <c r="F205" s="239" t="s">
        <v>2881</v>
      </c>
      <c r="G205" s="240" t="s">
        <v>212</v>
      </c>
      <c r="H205" s="241">
        <v>81.69</v>
      </c>
      <c r="I205" s="242"/>
      <c r="J205" s="243">
        <f t="shared" si="0"/>
        <v>0</v>
      </c>
      <c r="K205" s="244"/>
      <c r="L205" s="245"/>
      <c r="M205" s="246" t="s">
        <v>1</v>
      </c>
      <c r="N205" s="247" t="s">
        <v>40</v>
      </c>
      <c r="O205" s="75"/>
      <c r="P205" s="210">
        <f t="shared" si="1"/>
        <v>0</v>
      </c>
      <c r="Q205" s="210">
        <v>0</v>
      </c>
      <c r="R205" s="210">
        <f t="shared" si="2"/>
        <v>0</v>
      </c>
      <c r="S205" s="210">
        <v>0</v>
      </c>
      <c r="T205" s="211">
        <f t="shared" si="3"/>
        <v>0</v>
      </c>
      <c r="U205" s="34"/>
      <c r="V205" s="34"/>
      <c r="W205" s="34"/>
      <c r="X205" s="34"/>
      <c r="Y205" s="34"/>
      <c r="Z205" s="34"/>
      <c r="AA205" s="34"/>
      <c r="AB205" s="34"/>
      <c r="AC205" s="34"/>
      <c r="AD205" s="34"/>
      <c r="AE205" s="34"/>
      <c r="AR205" s="212" t="s">
        <v>249</v>
      </c>
      <c r="AT205" s="212" t="s">
        <v>271</v>
      </c>
      <c r="AU205" s="212" t="s">
        <v>87</v>
      </c>
      <c r="AY205" s="17" t="s">
        <v>207</v>
      </c>
      <c r="BE205" s="213">
        <f t="shared" si="4"/>
        <v>0</v>
      </c>
      <c r="BF205" s="213">
        <f t="shared" si="5"/>
        <v>0</v>
      </c>
      <c r="BG205" s="213">
        <f t="shared" si="6"/>
        <v>0</v>
      </c>
      <c r="BH205" s="213">
        <f t="shared" si="7"/>
        <v>0</v>
      </c>
      <c r="BI205" s="213">
        <f t="shared" si="8"/>
        <v>0</v>
      </c>
      <c r="BJ205" s="17" t="s">
        <v>87</v>
      </c>
      <c r="BK205" s="213">
        <f t="shared" si="9"/>
        <v>0</v>
      </c>
      <c r="BL205" s="17" t="s">
        <v>213</v>
      </c>
      <c r="BM205" s="212" t="s">
        <v>1247</v>
      </c>
    </row>
    <row r="206" spans="1:65" s="2" customFormat="1" ht="24.15" customHeight="1">
      <c r="A206" s="34"/>
      <c r="B206" s="35"/>
      <c r="C206" s="237" t="s">
        <v>468</v>
      </c>
      <c r="D206" s="237" t="s">
        <v>271</v>
      </c>
      <c r="E206" s="238" t="s">
        <v>2882</v>
      </c>
      <c r="F206" s="239" t="s">
        <v>2883</v>
      </c>
      <c r="G206" s="240" t="s">
        <v>268</v>
      </c>
      <c r="H206" s="241">
        <v>6</v>
      </c>
      <c r="I206" s="242"/>
      <c r="J206" s="243">
        <f t="shared" si="0"/>
        <v>0</v>
      </c>
      <c r="K206" s="244"/>
      <c r="L206" s="245"/>
      <c r="M206" s="246" t="s">
        <v>1</v>
      </c>
      <c r="N206" s="247" t="s">
        <v>40</v>
      </c>
      <c r="O206" s="75"/>
      <c r="P206" s="210">
        <f t="shared" si="1"/>
        <v>0</v>
      </c>
      <c r="Q206" s="210">
        <v>0</v>
      </c>
      <c r="R206" s="210">
        <f t="shared" si="2"/>
        <v>0</v>
      </c>
      <c r="S206" s="210">
        <v>0</v>
      </c>
      <c r="T206" s="211">
        <f t="shared" si="3"/>
        <v>0</v>
      </c>
      <c r="U206" s="34"/>
      <c r="V206" s="34"/>
      <c r="W206" s="34"/>
      <c r="X206" s="34"/>
      <c r="Y206" s="34"/>
      <c r="Z206" s="34"/>
      <c r="AA206" s="34"/>
      <c r="AB206" s="34"/>
      <c r="AC206" s="34"/>
      <c r="AD206" s="34"/>
      <c r="AE206" s="34"/>
      <c r="AR206" s="212" t="s">
        <v>249</v>
      </c>
      <c r="AT206" s="212" t="s">
        <v>271</v>
      </c>
      <c r="AU206" s="212" t="s">
        <v>87</v>
      </c>
      <c r="AY206" s="17" t="s">
        <v>207</v>
      </c>
      <c r="BE206" s="213">
        <f t="shared" si="4"/>
        <v>0</v>
      </c>
      <c r="BF206" s="213">
        <f t="shared" si="5"/>
        <v>0</v>
      </c>
      <c r="BG206" s="213">
        <f t="shared" si="6"/>
        <v>0</v>
      </c>
      <c r="BH206" s="213">
        <f t="shared" si="7"/>
        <v>0</v>
      </c>
      <c r="BI206" s="213">
        <f t="shared" si="8"/>
        <v>0</v>
      </c>
      <c r="BJ206" s="17" t="s">
        <v>87</v>
      </c>
      <c r="BK206" s="213">
        <f t="shared" si="9"/>
        <v>0</v>
      </c>
      <c r="BL206" s="17" t="s">
        <v>213</v>
      </c>
      <c r="BM206" s="212" t="s">
        <v>1250</v>
      </c>
    </row>
    <row r="207" spans="1:65" s="2" customFormat="1" ht="24.15" customHeight="1">
      <c r="A207" s="34"/>
      <c r="B207" s="35"/>
      <c r="C207" s="237" t="s">
        <v>415</v>
      </c>
      <c r="D207" s="237" t="s">
        <v>271</v>
      </c>
      <c r="E207" s="238" t="s">
        <v>2884</v>
      </c>
      <c r="F207" s="239" t="s">
        <v>2885</v>
      </c>
      <c r="G207" s="240" t="s">
        <v>268</v>
      </c>
      <c r="H207" s="241">
        <v>4</v>
      </c>
      <c r="I207" s="242"/>
      <c r="J207" s="243">
        <f t="shared" si="0"/>
        <v>0</v>
      </c>
      <c r="K207" s="244"/>
      <c r="L207" s="245"/>
      <c r="M207" s="246" t="s">
        <v>1</v>
      </c>
      <c r="N207" s="247" t="s">
        <v>40</v>
      </c>
      <c r="O207" s="75"/>
      <c r="P207" s="210">
        <f t="shared" si="1"/>
        <v>0</v>
      </c>
      <c r="Q207" s="210">
        <v>0</v>
      </c>
      <c r="R207" s="210">
        <f t="shared" si="2"/>
        <v>0</v>
      </c>
      <c r="S207" s="210">
        <v>0</v>
      </c>
      <c r="T207" s="211">
        <f t="shared" si="3"/>
        <v>0</v>
      </c>
      <c r="U207" s="34"/>
      <c r="V207" s="34"/>
      <c r="W207" s="34"/>
      <c r="X207" s="34"/>
      <c r="Y207" s="34"/>
      <c r="Z207" s="34"/>
      <c r="AA207" s="34"/>
      <c r="AB207" s="34"/>
      <c r="AC207" s="34"/>
      <c r="AD207" s="34"/>
      <c r="AE207" s="34"/>
      <c r="AR207" s="212" t="s">
        <v>249</v>
      </c>
      <c r="AT207" s="212" t="s">
        <v>271</v>
      </c>
      <c r="AU207" s="212" t="s">
        <v>87</v>
      </c>
      <c r="AY207" s="17" t="s">
        <v>207</v>
      </c>
      <c r="BE207" s="213">
        <f t="shared" si="4"/>
        <v>0</v>
      </c>
      <c r="BF207" s="213">
        <f t="shared" si="5"/>
        <v>0</v>
      </c>
      <c r="BG207" s="213">
        <f t="shared" si="6"/>
        <v>0</v>
      </c>
      <c r="BH207" s="213">
        <f t="shared" si="7"/>
        <v>0</v>
      </c>
      <c r="BI207" s="213">
        <f t="shared" si="8"/>
        <v>0</v>
      </c>
      <c r="BJ207" s="17" t="s">
        <v>87</v>
      </c>
      <c r="BK207" s="213">
        <f t="shared" si="9"/>
        <v>0</v>
      </c>
      <c r="BL207" s="17" t="s">
        <v>213</v>
      </c>
      <c r="BM207" s="212" t="s">
        <v>1253</v>
      </c>
    </row>
    <row r="208" spans="1:65" s="2" customFormat="1" ht="24.15" customHeight="1">
      <c r="A208" s="34"/>
      <c r="B208" s="35"/>
      <c r="C208" s="237" t="s">
        <v>474</v>
      </c>
      <c r="D208" s="237" t="s">
        <v>271</v>
      </c>
      <c r="E208" s="238" t="s">
        <v>2886</v>
      </c>
      <c r="F208" s="239" t="s">
        <v>2887</v>
      </c>
      <c r="G208" s="240" t="s">
        <v>268</v>
      </c>
      <c r="H208" s="241">
        <v>7</v>
      </c>
      <c r="I208" s="242"/>
      <c r="J208" s="243">
        <f t="shared" si="0"/>
        <v>0</v>
      </c>
      <c r="K208" s="244"/>
      <c r="L208" s="245"/>
      <c r="M208" s="246" t="s">
        <v>1</v>
      </c>
      <c r="N208" s="247" t="s">
        <v>40</v>
      </c>
      <c r="O208" s="75"/>
      <c r="P208" s="210">
        <f t="shared" si="1"/>
        <v>0</v>
      </c>
      <c r="Q208" s="210">
        <v>0</v>
      </c>
      <c r="R208" s="210">
        <f t="shared" si="2"/>
        <v>0</v>
      </c>
      <c r="S208" s="210">
        <v>0</v>
      </c>
      <c r="T208" s="211">
        <f t="shared" si="3"/>
        <v>0</v>
      </c>
      <c r="U208" s="34"/>
      <c r="V208" s="34"/>
      <c r="W208" s="34"/>
      <c r="X208" s="34"/>
      <c r="Y208" s="34"/>
      <c r="Z208" s="34"/>
      <c r="AA208" s="34"/>
      <c r="AB208" s="34"/>
      <c r="AC208" s="34"/>
      <c r="AD208" s="34"/>
      <c r="AE208" s="34"/>
      <c r="AR208" s="212" t="s">
        <v>249</v>
      </c>
      <c r="AT208" s="212" t="s">
        <v>271</v>
      </c>
      <c r="AU208" s="212" t="s">
        <v>87</v>
      </c>
      <c r="AY208" s="17" t="s">
        <v>207</v>
      </c>
      <c r="BE208" s="213">
        <f t="shared" si="4"/>
        <v>0</v>
      </c>
      <c r="BF208" s="213">
        <f t="shared" si="5"/>
        <v>0</v>
      </c>
      <c r="BG208" s="213">
        <f t="shared" si="6"/>
        <v>0</v>
      </c>
      <c r="BH208" s="213">
        <f t="shared" si="7"/>
        <v>0</v>
      </c>
      <c r="BI208" s="213">
        <f t="shared" si="8"/>
        <v>0</v>
      </c>
      <c r="BJ208" s="17" t="s">
        <v>87</v>
      </c>
      <c r="BK208" s="213">
        <f t="shared" si="9"/>
        <v>0</v>
      </c>
      <c r="BL208" s="17" t="s">
        <v>213</v>
      </c>
      <c r="BM208" s="212" t="s">
        <v>1256</v>
      </c>
    </row>
    <row r="209" spans="1:65" s="2" customFormat="1" ht="21.75" customHeight="1">
      <c r="A209" s="34"/>
      <c r="B209" s="35"/>
      <c r="C209" s="237" t="s">
        <v>475</v>
      </c>
      <c r="D209" s="237" t="s">
        <v>271</v>
      </c>
      <c r="E209" s="238" t="s">
        <v>2888</v>
      </c>
      <c r="F209" s="239" t="s">
        <v>2889</v>
      </c>
      <c r="G209" s="240" t="s">
        <v>268</v>
      </c>
      <c r="H209" s="241">
        <v>6</v>
      </c>
      <c r="I209" s="242"/>
      <c r="J209" s="243">
        <f t="shared" si="0"/>
        <v>0</v>
      </c>
      <c r="K209" s="244"/>
      <c r="L209" s="245"/>
      <c r="M209" s="246" t="s">
        <v>1</v>
      </c>
      <c r="N209" s="247" t="s">
        <v>40</v>
      </c>
      <c r="O209" s="75"/>
      <c r="P209" s="210">
        <f t="shared" si="1"/>
        <v>0</v>
      </c>
      <c r="Q209" s="210">
        <v>0</v>
      </c>
      <c r="R209" s="210">
        <f t="shared" si="2"/>
        <v>0</v>
      </c>
      <c r="S209" s="210">
        <v>0</v>
      </c>
      <c r="T209" s="211">
        <f t="shared" si="3"/>
        <v>0</v>
      </c>
      <c r="U209" s="34"/>
      <c r="V209" s="34"/>
      <c r="W209" s="34"/>
      <c r="X209" s="34"/>
      <c r="Y209" s="34"/>
      <c r="Z209" s="34"/>
      <c r="AA209" s="34"/>
      <c r="AB209" s="34"/>
      <c r="AC209" s="34"/>
      <c r="AD209" s="34"/>
      <c r="AE209" s="34"/>
      <c r="AR209" s="212" t="s">
        <v>249</v>
      </c>
      <c r="AT209" s="212" t="s">
        <v>271</v>
      </c>
      <c r="AU209" s="212" t="s">
        <v>87</v>
      </c>
      <c r="AY209" s="17" t="s">
        <v>207</v>
      </c>
      <c r="BE209" s="213">
        <f t="shared" si="4"/>
        <v>0</v>
      </c>
      <c r="BF209" s="213">
        <f t="shared" si="5"/>
        <v>0</v>
      </c>
      <c r="BG209" s="213">
        <f t="shared" si="6"/>
        <v>0</v>
      </c>
      <c r="BH209" s="213">
        <f t="shared" si="7"/>
        <v>0</v>
      </c>
      <c r="BI209" s="213">
        <f t="shared" si="8"/>
        <v>0</v>
      </c>
      <c r="BJ209" s="17" t="s">
        <v>87</v>
      </c>
      <c r="BK209" s="213">
        <f t="shared" si="9"/>
        <v>0</v>
      </c>
      <c r="BL209" s="17" t="s">
        <v>213</v>
      </c>
      <c r="BM209" s="212" t="s">
        <v>1259</v>
      </c>
    </row>
    <row r="210" spans="1:65" s="2" customFormat="1" ht="24.15" customHeight="1">
      <c r="A210" s="34"/>
      <c r="B210" s="35"/>
      <c r="C210" s="237" t="s">
        <v>476</v>
      </c>
      <c r="D210" s="237" t="s">
        <v>271</v>
      </c>
      <c r="E210" s="238" t="s">
        <v>2890</v>
      </c>
      <c r="F210" s="239" t="s">
        <v>2891</v>
      </c>
      <c r="G210" s="240" t="s">
        <v>268</v>
      </c>
      <c r="H210" s="241">
        <v>7</v>
      </c>
      <c r="I210" s="242"/>
      <c r="J210" s="243">
        <f t="shared" si="0"/>
        <v>0</v>
      </c>
      <c r="K210" s="244"/>
      <c r="L210" s="245"/>
      <c r="M210" s="246" t="s">
        <v>1</v>
      </c>
      <c r="N210" s="247" t="s">
        <v>40</v>
      </c>
      <c r="O210" s="75"/>
      <c r="P210" s="210">
        <f t="shared" si="1"/>
        <v>0</v>
      </c>
      <c r="Q210" s="210">
        <v>0</v>
      </c>
      <c r="R210" s="210">
        <f t="shared" si="2"/>
        <v>0</v>
      </c>
      <c r="S210" s="210">
        <v>0</v>
      </c>
      <c r="T210" s="211">
        <f t="shared" si="3"/>
        <v>0</v>
      </c>
      <c r="U210" s="34"/>
      <c r="V210" s="34"/>
      <c r="W210" s="34"/>
      <c r="X210" s="34"/>
      <c r="Y210" s="34"/>
      <c r="Z210" s="34"/>
      <c r="AA210" s="34"/>
      <c r="AB210" s="34"/>
      <c r="AC210" s="34"/>
      <c r="AD210" s="34"/>
      <c r="AE210" s="34"/>
      <c r="AR210" s="212" t="s">
        <v>249</v>
      </c>
      <c r="AT210" s="212" t="s">
        <v>271</v>
      </c>
      <c r="AU210" s="212" t="s">
        <v>87</v>
      </c>
      <c r="AY210" s="17" t="s">
        <v>207</v>
      </c>
      <c r="BE210" s="213">
        <f t="shared" si="4"/>
        <v>0</v>
      </c>
      <c r="BF210" s="213">
        <f t="shared" si="5"/>
        <v>0</v>
      </c>
      <c r="BG210" s="213">
        <f t="shared" si="6"/>
        <v>0</v>
      </c>
      <c r="BH210" s="213">
        <f t="shared" si="7"/>
        <v>0</v>
      </c>
      <c r="BI210" s="213">
        <f t="shared" si="8"/>
        <v>0</v>
      </c>
      <c r="BJ210" s="17" t="s">
        <v>87</v>
      </c>
      <c r="BK210" s="213">
        <f t="shared" si="9"/>
        <v>0</v>
      </c>
      <c r="BL210" s="17" t="s">
        <v>213</v>
      </c>
      <c r="BM210" s="212" t="s">
        <v>1262</v>
      </c>
    </row>
    <row r="211" spans="1:65" s="2" customFormat="1" ht="24.15" customHeight="1">
      <c r="A211" s="34"/>
      <c r="B211" s="35"/>
      <c r="C211" s="237" t="s">
        <v>477</v>
      </c>
      <c r="D211" s="237" t="s">
        <v>271</v>
      </c>
      <c r="E211" s="238" t="s">
        <v>2892</v>
      </c>
      <c r="F211" s="239" t="s">
        <v>2893</v>
      </c>
      <c r="G211" s="240" t="s">
        <v>268</v>
      </c>
      <c r="H211" s="241">
        <v>29</v>
      </c>
      <c r="I211" s="242"/>
      <c r="J211" s="243">
        <f t="shared" si="0"/>
        <v>0</v>
      </c>
      <c r="K211" s="244"/>
      <c r="L211" s="245"/>
      <c r="M211" s="246" t="s">
        <v>1</v>
      </c>
      <c r="N211" s="247" t="s">
        <v>40</v>
      </c>
      <c r="O211" s="75"/>
      <c r="P211" s="210">
        <f t="shared" si="1"/>
        <v>0</v>
      </c>
      <c r="Q211" s="210">
        <v>0</v>
      </c>
      <c r="R211" s="210">
        <f t="shared" si="2"/>
        <v>0</v>
      </c>
      <c r="S211" s="210">
        <v>0</v>
      </c>
      <c r="T211" s="211">
        <f t="shared" si="3"/>
        <v>0</v>
      </c>
      <c r="U211" s="34"/>
      <c r="V211" s="34"/>
      <c r="W211" s="34"/>
      <c r="X211" s="34"/>
      <c r="Y211" s="34"/>
      <c r="Z211" s="34"/>
      <c r="AA211" s="34"/>
      <c r="AB211" s="34"/>
      <c r="AC211" s="34"/>
      <c r="AD211" s="34"/>
      <c r="AE211" s="34"/>
      <c r="AR211" s="212" t="s">
        <v>249</v>
      </c>
      <c r="AT211" s="212" t="s">
        <v>271</v>
      </c>
      <c r="AU211" s="212" t="s">
        <v>87</v>
      </c>
      <c r="AY211" s="17" t="s">
        <v>207</v>
      </c>
      <c r="BE211" s="213">
        <f t="shared" si="4"/>
        <v>0</v>
      </c>
      <c r="BF211" s="213">
        <f t="shared" si="5"/>
        <v>0</v>
      </c>
      <c r="BG211" s="213">
        <f t="shared" si="6"/>
        <v>0</v>
      </c>
      <c r="BH211" s="213">
        <f t="shared" si="7"/>
        <v>0</v>
      </c>
      <c r="BI211" s="213">
        <f t="shared" si="8"/>
        <v>0</v>
      </c>
      <c r="BJ211" s="17" t="s">
        <v>87</v>
      </c>
      <c r="BK211" s="213">
        <f t="shared" si="9"/>
        <v>0</v>
      </c>
      <c r="BL211" s="17" t="s">
        <v>213</v>
      </c>
      <c r="BM211" s="212" t="s">
        <v>1266</v>
      </c>
    </row>
    <row r="212" spans="1:65" s="2" customFormat="1" ht="24.15" customHeight="1">
      <c r="A212" s="34"/>
      <c r="B212" s="35"/>
      <c r="C212" s="237" t="s">
        <v>479</v>
      </c>
      <c r="D212" s="237" t="s">
        <v>271</v>
      </c>
      <c r="E212" s="238" t="s">
        <v>2894</v>
      </c>
      <c r="F212" s="239" t="s">
        <v>2895</v>
      </c>
      <c r="G212" s="240" t="s">
        <v>268</v>
      </c>
      <c r="H212" s="241">
        <v>3</v>
      </c>
      <c r="I212" s="242"/>
      <c r="J212" s="243">
        <f t="shared" si="0"/>
        <v>0</v>
      </c>
      <c r="K212" s="244"/>
      <c r="L212" s="245"/>
      <c r="M212" s="246" t="s">
        <v>1</v>
      </c>
      <c r="N212" s="247" t="s">
        <v>40</v>
      </c>
      <c r="O212" s="75"/>
      <c r="P212" s="210">
        <f t="shared" si="1"/>
        <v>0</v>
      </c>
      <c r="Q212" s="210">
        <v>0</v>
      </c>
      <c r="R212" s="210">
        <f t="shared" si="2"/>
        <v>0</v>
      </c>
      <c r="S212" s="210">
        <v>0</v>
      </c>
      <c r="T212" s="211">
        <f t="shared" si="3"/>
        <v>0</v>
      </c>
      <c r="U212" s="34"/>
      <c r="V212" s="34"/>
      <c r="W212" s="34"/>
      <c r="X212" s="34"/>
      <c r="Y212" s="34"/>
      <c r="Z212" s="34"/>
      <c r="AA212" s="34"/>
      <c r="AB212" s="34"/>
      <c r="AC212" s="34"/>
      <c r="AD212" s="34"/>
      <c r="AE212" s="34"/>
      <c r="AR212" s="212" t="s">
        <v>249</v>
      </c>
      <c r="AT212" s="212" t="s">
        <v>271</v>
      </c>
      <c r="AU212" s="212" t="s">
        <v>87</v>
      </c>
      <c r="AY212" s="17" t="s">
        <v>207</v>
      </c>
      <c r="BE212" s="213">
        <f t="shared" si="4"/>
        <v>0</v>
      </c>
      <c r="BF212" s="213">
        <f t="shared" si="5"/>
        <v>0</v>
      </c>
      <c r="BG212" s="213">
        <f t="shared" si="6"/>
        <v>0</v>
      </c>
      <c r="BH212" s="213">
        <f t="shared" si="7"/>
        <v>0</v>
      </c>
      <c r="BI212" s="213">
        <f t="shared" si="8"/>
        <v>0</v>
      </c>
      <c r="BJ212" s="17" t="s">
        <v>87</v>
      </c>
      <c r="BK212" s="213">
        <f t="shared" si="9"/>
        <v>0</v>
      </c>
      <c r="BL212" s="17" t="s">
        <v>213</v>
      </c>
      <c r="BM212" s="212" t="s">
        <v>1270</v>
      </c>
    </row>
    <row r="213" spans="1:65" s="2" customFormat="1" ht="16.5" customHeight="1">
      <c r="A213" s="34"/>
      <c r="B213" s="35"/>
      <c r="C213" s="237" t="s">
        <v>480</v>
      </c>
      <c r="D213" s="237" t="s">
        <v>271</v>
      </c>
      <c r="E213" s="238" t="s">
        <v>2896</v>
      </c>
      <c r="F213" s="239" t="s">
        <v>2897</v>
      </c>
      <c r="G213" s="240" t="s">
        <v>268</v>
      </c>
      <c r="H213" s="241">
        <v>36</v>
      </c>
      <c r="I213" s="242"/>
      <c r="J213" s="243">
        <f t="shared" si="0"/>
        <v>0</v>
      </c>
      <c r="K213" s="244"/>
      <c r="L213" s="245"/>
      <c r="M213" s="246" t="s">
        <v>1</v>
      </c>
      <c r="N213" s="247" t="s">
        <v>40</v>
      </c>
      <c r="O213" s="75"/>
      <c r="P213" s="210">
        <f t="shared" si="1"/>
        <v>0</v>
      </c>
      <c r="Q213" s="210">
        <v>0</v>
      </c>
      <c r="R213" s="210">
        <f t="shared" si="2"/>
        <v>0</v>
      </c>
      <c r="S213" s="210">
        <v>0</v>
      </c>
      <c r="T213" s="211">
        <f t="shared" si="3"/>
        <v>0</v>
      </c>
      <c r="U213" s="34"/>
      <c r="V213" s="34"/>
      <c r="W213" s="34"/>
      <c r="X213" s="34"/>
      <c r="Y213" s="34"/>
      <c r="Z213" s="34"/>
      <c r="AA213" s="34"/>
      <c r="AB213" s="34"/>
      <c r="AC213" s="34"/>
      <c r="AD213" s="34"/>
      <c r="AE213" s="34"/>
      <c r="AR213" s="212" t="s">
        <v>249</v>
      </c>
      <c r="AT213" s="212" t="s">
        <v>271</v>
      </c>
      <c r="AU213" s="212" t="s">
        <v>87</v>
      </c>
      <c r="AY213" s="17" t="s">
        <v>207</v>
      </c>
      <c r="BE213" s="213">
        <f t="shared" si="4"/>
        <v>0</v>
      </c>
      <c r="BF213" s="213">
        <f t="shared" si="5"/>
        <v>0</v>
      </c>
      <c r="BG213" s="213">
        <f t="shared" si="6"/>
        <v>0</v>
      </c>
      <c r="BH213" s="213">
        <f t="shared" si="7"/>
        <v>0</v>
      </c>
      <c r="BI213" s="213">
        <f t="shared" si="8"/>
        <v>0</v>
      </c>
      <c r="BJ213" s="17" t="s">
        <v>87</v>
      </c>
      <c r="BK213" s="213">
        <f t="shared" si="9"/>
        <v>0</v>
      </c>
      <c r="BL213" s="17" t="s">
        <v>213</v>
      </c>
      <c r="BM213" s="212" t="s">
        <v>1273</v>
      </c>
    </row>
    <row r="214" spans="1:65" s="2" customFormat="1" ht="16.5" customHeight="1">
      <c r="A214" s="34"/>
      <c r="B214" s="35"/>
      <c r="C214" s="237" t="s">
        <v>482</v>
      </c>
      <c r="D214" s="237" t="s">
        <v>271</v>
      </c>
      <c r="E214" s="238" t="s">
        <v>2898</v>
      </c>
      <c r="F214" s="239" t="s">
        <v>2899</v>
      </c>
      <c r="G214" s="240" t="s">
        <v>268</v>
      </c>
      <c r="H214" s="241">
        <v>6</v>
      </c>
      <c r="I214" s="242"/>
      <c r="J214" s="243">
        <f t="shared" si="0"/>
        <v>0</v>
      </c>
      <c r="K214" s="244"/>
      <c r="L214" s="245"/>
      <c r="M214" s="246" t="s">
        <v>1</v>
      </c>
      <c r="N214" s="247" t="s">
        <v>40</v>
      </c>
      <c r="O214" s="75"/>
      <c r="P214" s="210">
        <f t="shared" si="1"/>
        <v>0</v>
      </c>
      <c r="Q214" s="210">
        <v>0</v>
      </c>
      <c r="R214" s="210">
        <f t="shared" si="2"/>
        <v>0</v>
      </c>
      <c r="S214" s="210">
        <v>0</v>
      </c>
      <c r="T214" s="211">
        <f t="shared" si="3"/>
        <v>0</v>
      </c>
      <c r="U214" s="34"/>
      <c r="V214" s="34"/>
      <c r="W214" s="34"/>
      <c r="X214" s="34"/>
      <c r="Y214" s="34"/>
      <c r="Z214" s="34"/>
      <c r="AA214" s="34"/>
      <c r="AB214" s="34"/>
      <c r="AC214" s="34"/>
      <c r="AD214" s="34"/>
      <c r="AE214" s="34"/>
      <c r="AR214" s="212" t="s">
        <v>249</v>
      </c>
      <c r="AT214" s="212" t="s">
        <v>271</v>
      </c>
      <c r="AU214" s="212" t="s">
        <v>87</v>
      </c>
      <c r="AY214" s="17" t="s">
        <v>207</v>
      </c>
      <c r="BE214" s="213">
        <f t="shared" si="4"/>
        <v>0</v>
      </c>
      <c r="BF214" s="213">
        <f t="shared" si="5"/>
        <v>0</v>
      </c>
      <c r="BG214" s="213">
        <f t="shared" si="6"/>
        <v>0</v>
      </c>
      <c r="BH214" s="213">
        <f t="shared" si="7"/>
        <v>0</v>
      </c>
      <c r="BI214" s="213">
        <f t="shared" si="8"/>
        <v>0</v>
      </c>
      <c r="BJ214" s="17" t="s">
        <v>87</v>
      </c>
      <c r="BK214" s="213">
        <f t="shared" si="9"/>
        <v>0</v>
      </c>
      <c r="BL214" s="17" t="s">
        <v>213</v>
      </c>
      <c r="BM214" s="212" t="s">
        <v>1276</v>
      </c>
    </row>
    <row r="215" spans="1:65" s="2" customFormat="1" ht="24.15" customHeight="1">
      <c r="A215" s="34"/>
      <c r="B215" s="35"/>
      <c r="C215" s="237" t="s">
        <v>483</v>
      </c>
      <c r="D215" s="237" t="s">
        <v>271</v>
      </c>
      <c r="E215" s="238" t="s">
        <v>2900</v>
      </c>
      <c r="F215" s="239" t="s">
        <v>2901</v>
      </c>
      <c r="G215" s="240" t="s">
        <v>268</v>
      </c>
      <c r="H215" s="241">
        <v>6</v>
      </c>
      <c r="I215" s="242"/>
      <c r="J215" s="243">
        <f t="shared" si="0"/>
        <v>0</v>
      </c>
      <c r="K215" s="244"/>
      <c r="L215" s="245"/>
      <c r="M215" s="246" t="s">
        <v>1</v>
      </c>
      <c r="N215" s="247" t="s">
        <v>40</v>
      </c>
      <c r="O215" s="75"/>
      <c r="P215" s="210">
        <f t="shared" si="1"/>
        <v>0</v>
      </c>
      <c r="Q215" s="210">
        <v>0</v>
      </c>
      <c r="R215" s="210">
        <f t="shared" si="2"/>
        <v>0</v>
      </c>
      <c r="S215" s="210">
        <v>0</v>
      </c>
      <c r="T215" s="211">
        <f t="shared" si="3"/>
        <v>0</v>
      </c>
      <c r="U215" s="34"/>
      <c r="V215" s="34"/>
      <c r="W215" s="34"/>
      <c r="X215" s="34"/>
      <c r="Y215" s="34"/>
      <c r="Z215" s="34"/>
      <c r="AA215" s="34"/>
      <c r="AB215" s="34"/>
      <c r="AC215" s="34"/>
      <c r="AD215" s="34"/>
      <c r="AE215" s="34"/>
      <c r="AR215" s="212" t="s">
        <v>249</v>
      </c>
      <c r="AT215" s="212" t="s">
        <v>271</v>
      </c>
      <c r="AU215" s="212" t="s">
        <v>87</v>
      </c>
      <c r="AY215" s="17" t="s">
        <v>207</v>
      </c>
      <c r="BE215" s="213">
        <f t="shared" si="4"/>
        <v>0</v>
      </c>
      <c r="BF215" s="213">
        <f t="shared" si="5"/>
        <v>0</v>
      </c>
      <c r="BG215" s="213">
        <f t="shared" si="6"/>
        <v>0</v>
      </c>
      <c r="BH215" s="213">
        <f t="shared" si="7"/>
        <v>0</v>
      </c>
      <c r="BI215" s="213">
        <f t="shared" si="8"/>
        <v>0</v>
      </c>
      <c r="BJ215" s="17" t="s">
        <v>87</v>
      </c>
      <c r="BK215" s="213">
        <f t="shared" si="9"/>
        <v>0</v>
      </c>
      <c r="BL215" s="17" t="s">
        <v>213</v>
      </c>
      <c r="BM215" s="212" t="s">
        <v>1279</v>
      </c>
    </row>
    <row r="216" spans="1:65" s="2" customFormat="1" ht="16.5" customHeight="1">
      <c r="A216" s="34"/>
      <c r="B216" s="35"/>
      <c r="C216" s="237" t="s">
        <v>484</v>
      </c>
      <c r="D216" s="237" t="s">
        <v>271</v>
      </c>
      <c r="E216" s="238" t="s">
        <v>2902</v>
      </c>
      <c r="F216" s="239" t="s">
        <v>2903</v>
      </c>
      <c r="G216" s="240" t="s">
        <v>268</v>
      </c>
      <c r="H216" s="241">
        <v>3</v>
      </c>
      <c r="I216" s="242"/>
      <c r="J216" s="243">
        <f t="shared" si="0"/>
        <v>0</v>
      </c>
      <c r="K216" s="244"/>
      <c r="L216" s="245"/>
      <c r="M216" s="246" t="s">
        <v>1</v>
      </c>
      <c r="N216" s="247" t="s">
        <v>40</v>
      </c>
      <c r="O216" s="75"/>
      <c r="P216" s="210">
        <f t="shared" si="1"/>
        <v>0</v>
      </c>
      <c r="Q216" s="210">
        <v>0</v>
      </c>
      <c r="R216" s="210">
        <f t="shared" si="2"/>
        <v>0</v>
      </c>
      <c r="S216" s="210">
        <v>0</v>
      </c>
      <c r="T216" s="211">
        <f t="shared" si="3"/>
        <v>0</v>
      </c>
      <c r="U216" s="34"/>
      <c r="V216" s="34"/>
      <c r="W216" s="34"/>
      <c r="X216" s="34"/>
      <c r="Y216" s="34"/>
      <c r="Z216" s="34"/>
      <c r="AA216" s="34"/>
      <c r="AB216" s="34"/>
      <c r="AC216" s="34"/>
      <c r="AD216" s="34"/>
      <c r="AE216" s="34"/>
      <c r="AR216" s="212" t="s">
        <v>249</v>
      </c>
      <c r="AT216" s="212" t="s">
        <v>271</v>
      </c>
      <c r="AU216" s="212" t="s">
        <v>87</v>
      </c>
      <c r="AY216" s="17" t="s">
        <v>207</v>
      </c>
      <c r="BE216" s="213">
        <f t="shared" si="4"/>
        <v>0</v>
      </c>
      <c r="BF216" s="213">
        <f t="shared" si="5"/>
        <v>0</v>
      </c>
      <c r="BG216" s="213">
        <f t="shared" si="6"/>
        <v>0</v>
      </c>
      <c r="BH216" s="213">
        <f t="shared" si="7"/>
        <v>0</v>
      </c>
      <c r="BI216" s="213">
        <f t="shared" si="8"/>
        <v>0</v>
      </c>
      <c r="BJ216" s="17" t="s">
        <v>87</v>
      </c>
      <c r="BK216" s="213">
        <f t="shared" si="9"/>
        <v>0</v>
      </c>
      <c r="BL216" s="17" t="s">
        <v>213</v>
      </c>
      <c r="BM216" s="212" t="s">
        <v>1282</v>
      </c>
    </row>
    <row r="217" spans="1:65" s="2" customFormat="1" ht="16.5" customHeight="1">
      <c r="A217" s="34"/>
      <c r="B217" s="35"/>
      <c r="C217" s="237" t="s">
        <v>485</v>
      </c>
      <c r="D217" s="237" t="s">
        <v>271</v>
      </c>
      <c r="E217" s="238" t="s">
        <v>2904</v>
      </c>
      <c r="F217" s="239" t="s">
        <v>2905</v>
      </c>
      <c r="G217" s="240" t="s">
        <v>268</v>
      </c>
      <c r="H217" s="241">
        <v>3</v>
      </c>
      <c r="I217" s="242"/>
      <c r="J217" s="243">
        <f t="shared" si="0"/>
        <v>0</v>
      </c>
      <c r="K217" s="244"/>
      <c r="L217" s="245"/>
      <c r="M217" s="246" t="s">
        <v>1</v>
      </c>
      <c r="N217" s="247" t="s">
        <v>40</v>
      </c>
      <c r="O217" s="75"/>
      <c r="P217" s="210">
        <f t="shared" si="1"/>
        <v>0</v>
      </c>
      <c r="Q217" s="210">
        <v>0</v>
      </c>
      <c r="R217" s="210">
        <f t="shared" si="2"/>
        <v>0</v>
      </c>
      <c r="S217" s="210">
        <v>0</v>
      </c>
      <c r="T217" s="211">
        <f t="shared" si="3"/>
        <v>0</v>
      </c>
      <c r="U217" s="34"/>
      <c r="V217" s="34"/>
      <c r="W217" s="34"/>
      <c r="X217" s="34"/>
      <c r="Y217" s="34"/>
      <c r="Z217" s="34"/>
      <c r="AA217" s="34"/>
      <c r="AB217" s="34"/>
      <c r="AC217" s="34"/>
      <c r="AD217" s="34"/>
      <c r="AE217" s="34"/>
      <c r="AR217" s="212" t="s">
        <v>249</v>
      </c>
      <c r="AT217" s="212" t="s">
        <v>271</v>
      </c>
      <c r="AU217" s="212" t="s">
        <v>87</v>
      </c>
      <c r="AY217" s="17" t="s">
        <v>207</v>
      </c>
      <c r="BE217" s="213">
        <f t="shared" si="4"/>
        <v>0</v>
      </c>
      <c r="BF217" s="213">
        <f t="shared" si="5"/>
        <v>0</v>
      </c>
      <c r="BG217" s="213">
        <f t="shared" si="6"/>
        <v>0</v>
      </c>
      <c r="BH217" s="213">
        <f t="shared" si="7"/>
        <v>0</v>
      </c>
      <c r="BI217" s="213">
        <f t="shared" si="8"/>
        <v>0</v>
      </c>
      <c r="BJ217" s="17" t="s">
        <v>87</v>
      </c>
      <c r="BK217" s="213">
        <f t="shared" si="9"/>
        <v>0</v>
      </c>
      <c r="BL217" s="17" t="s">
        <v>213</v>
      </c>
      <c r="BM217" s="212" t="s">
        <v>1285</v>
      </c>
    </row>
    <row r="218" spans="1:65" s="2" customFormat="1" ht="24.15" customHeight="1">
      <c r="A218" s="34"/>
      <c r="B218" s="35"/>
      <c r="C218" s="237" t="s">
        <v>486</v>
      </c>
      <c r="D218" s="237" t="s">
        <v>271</v>
      </c>
      <c r="E218" s="238" t="s">
        <v>2906</v>
      </c>
      <c r="F218" s="239" t="s">
        <v>2907</v>
      </c>
      <c r="G218" s="240" t="s">
        <v>268</v>
      </c>
      <c r="H218" s="241">
        <v>3</v>
      </c>
      <c r="I218" s="242"/>
      <c r="J218" s="243">
        <f t="shared" si="0"/>
        <v>0</v>
      </c>
      <c r="K218" s="244"/>
      <c r="L218" s="245"/>
      <c r="M218" s="246" t="s">
        <v>1</v>
      </c>
      <c r="N218" s="247" t="s">
        <v>40</v>
      </c>
      <c r="O218" s="75"/>
      <c r="P218" s="210">
        <f t="shared" si="1"/>
        <v>0</v>
      </c>
      <c r="Q218" s="210">
        <v>0</v>
      </c>
      <c r="R218" s="210">
        <f t="shared" si="2"/>
        <v>0</v>
      </c>
      <c r="S218" s="210">
        <v>0</v>
      </c>
      <c r="T218" s="211">
        <f t="shared" si="3"/>
        <v>0</v>
      </c>
      <c r="U218" s="34"/>
      <c r="V218" s="34"/>
      <c r="W218" s="34"/>
      <c r="X218" s="34"/>
      <c r="Y218" s="34"/>
      <c r="Z218" s="34"/>
      <c r="AA218" s="34"/>
      <c r="AB218" s="34"/>
      <c r="AC218" s="34"/>
      <c r="AD218" s="34"/>
      <c r="AE218" s="34"/>
      <c r="AR218" s="212" t="s">
        <v>249</v>
      </c>
      <c r="AT218" s="212" t="s">
        <v>271</v>
      </c>
      <c r="AU218" s="212" t="s">
        <v>87</v>
      </c>
      <c r="AY218" s="17" t="s">
        <v>207</v>
      </c>
      <c r="BE218" s="213">
        <f t="shared" si="4"/>
        <v>0</v>
      </c>
      <c r="BF218" s="213">
        <f t="shared" si="5"/>
        <v>0</v>
      </c>
      <c r="BG218" s="213">
        <f t="shared" si="6"/>
        <v>0</v>
      </c>
      <c r="BH218" s="213">
        <f t="shared" si="7"/>
        <v>0</v>
      </c>
      <c r="BI218" s="213">
        <f t="shared" si="8"/>
        <v>0</v>
      </c>
      <c r="BJ218" s="17" t="s">
        <v>87</v>
      </c>
      <c r="BK218" s="213">
        <f t="shared" si="9"/>
        <v>0</v>
      </c>
      <c r="BL218" s="17" t="s">
        <v>213</v>
      </c>
      <c r="BM218" s="212" t="s">
        <v>1181</v>
      </c>
    </row>
    <row r="219" spans="1:65" s="2" customFormat="1" ht="16.5" customHeight="1">
      <c r="A219" s="34"/>
      <c r="B219" s="35"/>
      <c r="C219" s="237" t="s">
        <v>488</v>
      </c>
      <c r="D219" s="237" t="s">
        <v>271</v>
      </c>
      <c r="E219" s="238" t="s">
        <v>2908</v>
      </c>
      <c r="F219" s="239" t="s">
        <v>2909</v>
      </c>
      <c r="G219" s="240" t="s">
        <v>268</v>
      </c>
      <c r="H219" s="241">
        <v>10</v>
      </c>
      <c r="I219" s="242"/>
      <c r="J219" s="243">
        <f t="shared" si="0"/>
        <v>0</v>
      </c>
      <c r="K219" s="244"/>
      <c r="L219" s="245"/>
      <c r="M219" s="246" t="s">
        <v>1</v>
      </c>
      <c r="N219" s="247" t="s">
        <v>40</v>
      </c>
      <c r="O219" s="75"/>
      <c r="P219" s="210">
        <f t="shared" si="1"/>
        <v>0</v>
      </c>
      <c r="Q219" s="210">
        <v>0</v>
      </c>
      <c r="R219" s="210">
        <f t="shared" si="2"/>
        <v>0</v>
      </c>
      <c r="S219" s="210">
        <v>0</v>
      </c>
      <c r="T219" s="211">
        <f t="shared" si="3"/>
        <v>0</v>
      </c>
      <c r="U219" s="34"/>
      <c r="V219" s="34"/>
      <c r="W219" s="34"/>
      <c r="X219" s="34"/>
      <c r="Y219" s="34"/>
      <c r="Z219" s="34"/>
      <c r="AA219" s="34"/>
      <c r="AB219" s="34"/>
      <c r="AC219" s="34"/>
      <c r="AD219" s="34"/>
      <c r="AE219" s="34"/>
      <c r="AR219" s="212" t="s">
        <v>249</v>
      </c>
      <c r="AT219" s="212" t="s">
        <v>271</v>
      </c>
      <c r="AU219" s="212" t="s">
        <v>87</v>
      </c>
      <c r="AY219" s="17" t="s">
        <v>207</v>
      </c>
      <c r="BE219" s="213">
        <f t="shared" si="4"/>
        <v>0</v>
      </c>
      <c r="BF219" s="213">
        <f t="shared" si="5"/>
        <v>0</v>
      </c>
      <c r="BG219" s="213">
        <f t="shared" si="6"/>
        <v>0</v>
      </c>
      <c r="BH219" s="213">
        <f t="shared" si="7"/>
        <v>0</v>
      </c>
      <c r="BI219" s="213">
        <f t="shared" si="8"/>
        <v>0</v>
      </c>
      <c r="BJ219" s="17" t="s">
        <v>87</v>
      </c>
      <c r="BK219" s="213">
        <f t="shared" si="9"/>
        <v>0</v>
      </c>
      <c r="BL219" s="17" t="s">
        <v>213</v>
      </c>
      <c r="BM219" s="212" t="s">
        <v>1290</v>
      </c>
    </row>
    <row r="220" spans="1:65" s="2" customFormat="1" ht="24.15" customHeight="1">
      <c r="A220" s="34"/>
      <c r="B220" s="35"/>
      <c r="C220" s="237" t="s">
        <v>490</v>
      </c>
      <c r="D220" s="237" t="s">
        <v>271</v>
      </c>
      <c r="E220" s="238" t="s">
        <v>2910</v>
      </c>
      <c r="F220" s="239" t="s">
        <v>2911</v>
      </c>
      <c r="G220" s="240" t="s">
        <v>268</v>
      </c>
      <c r="H220" s="241">
        <v>3</v>
      </c>
      <c r="I220" s="242"/>
      <c r="J220" s="243">
        <f t="shared" si="0"/>
        <v>0</v>
      </c>
      <c r="K220" s="244"/>
      <c r="L220" s="245"/>
      <c r="M220" s="246" t="s">
        <v>1</v>
      </c>
      <c r="N220" s="247" t="s">
        <v>40</v>
      </c>
      <c r="O220" s="75"/>
      <c r="P220" s="210">
        <f t="shared" si="1"/>
        <v>0</v>
      </c>
      <c r="Q220" s="210">
        <v>0</v>
      </c>
      <c r="R220" s="210">
        <f t="shared" si="2"/>
        <v>0</v>
      </c>
      <c r="S220" s="210">
        <v>0</v>
      </c>
      <c r="T220" s="211">
        <f t="shared" si="3"/>
        <v>0</v>
      </c>
      <c r="U220" s="34"/>
      <c r="V220" s="34"/>
      <c r="W220" s="34"/>
      <c r="X220" s="34"/>
      <c r="Y220" s="34"/>
      <c r="Z220" s="34"/>
      <c r="AA220" s="34"/>
      <c r="AB220" s="34"/>
      <c r="AC220" s="34"/>
      <c r="AD220" s="34"/>
      <c r="AE220" s="34"/>
      <c r="AR220" s="212" t="s">
        <v>249</v>
      </c>
      <c r="AT220" s="212" t="s">
        <v>271</v>
      </c>
      <c r="AU220" s="212" t="s">
        <v>87</v>
      </c>
      <c r="AY220" s="17" t="s">
        <v>207</v>
      </c>
      <c r="BE220" s="213">
        <f t="shared" si="4"/>
        <v>0</v>
      </c>
      <c r="BF220" s="213">
        <f t="shared" si="5"/>
        <v>0</v>
      </c>
      <c r="BG220" s="213">
        <f t="shared" si="6"/>
        <v>0</v>
      </c>
      <c r="BH220" s="213">
        <f t="shared" si="7"/>
        <v>0</v>
      </c>
      <c r="BI220" s="213">
        <f t="shared" si="8"/>
        <v>0</v>
      </c>
      <c r="BJ220" s="17" t="s">
        <v>87</v>
      </c>
      <c r="BK220" s="213">
        <f t="shared" si="9"/>
        <v>0</v>
      </c>
      <c r="BL220" s="17" t="s">
        <v>213</v>
      </c>
      <c r="BM220" s="212" t="s">
        <v>1293</v>
      </c>
    </row>
    <row r="221" spans="1:65" s="2" customFormat="1" ht="24.15" customHeight="1">
      <c r="A221" s="34"/>
      <c r="B221" s="35"/>
      <c r="C221" s="237" t="s">
        <v>493</v>
      </c>
      <c r="D221" s="237" t="s">
        <v>271</v>
      </c>
      <c r="E221" s="238" t="s">
        <v>2912</v>
      </c>
      <c r="F221" s="239" t="s">
        <v>2913</v>
      </c>
      <c r="G221" s="240" t="s">
        <v>268</v>
      </c>
      <c r="H221" s="241">
        <v>1</v>
      </c>
      <c r="I221" s="242"/>
      <c r="J221" s="243">
        <f t="shared" si="0"/>
        <v>0</v>
      </c>
      <c r="K221" s="244"/>
      <c r="L221" s="245"/>
      <c r="M221" s="246" t="s">
        <v>1</v>
      </c>
      <c r="N221" s="247" t="s">
        <v>40</v>
      </c>
      <c r="O221" s="75"/>
      <c r="P221" s="210">
        <f t="shared" si="1"/>
        <v>0</v>
      </c>
      <c r="Q221" s="210">
        <v>0</v>
      </c>
      <c r="R221" s="210">
        <f t="shared" si="2"/>
        <v>0</v>
      </c>
      <c r="S221" s="210">
        <v>0</v>
      </c>
      <c r="T221" s="211">
        <f t="shared" si="3"/>
        <v>0</v>
      </c>
      <c r="U221" s="34"/>
      <c r="V221" s="34"/>
      <c r="W221" s="34"/>
      <c r="X221" s="34"/>
      <c r="Y221" s="34"/>
      <c r="Z221" s="34"/>
      <c r="AA221" s="34"/>
      <c r="AB221" s="34"/>
      <c r="AC221" s="34"/>
      <c r="AD221" s="34"/>
      <c r="AE221" s="34"/>
      <c r="AR221" s="212" t="s">
        <v>249</v>
      </c>
      <c r="AT221" s="212" t="s">
        <v>271</v>
      </c>
      <c r="AU221" s="212" t="s">
        <v>87</v>
      </c>
      <c r="AY221" s="17" t="s">
        <v>207</v>
      </c>
      <c r="BE221" s="213">
        <f t="shared" si="4"/>
        <v>0</v>
      </c>
      <c r="BF221" s="213">
        <f t="shared" si="5"/>
        <v>0</v>
      </c>
      <c r="BG221" s="213">
        <f t="shared" si="6"/>
        <v>0</v>
      </c>
      <c r="BH221" s="213">
        <f t="shared" si="7"/>
        <v>0</v>
      </c>
      <c r="BI221" s="213">
        <f t="shared" si="8"/>
        <v>0</v>
      </c>
      <c r="BJ221" s="17" t="s">
        <v>87</v>
      </c>
      <c r="BK221" s="213">
        <f t="shared" si="9"/>
        <v>0</v>
      </c>
      <c r="BL221" s="17" t="s">
        <v>213</v>
      </c>
      <c r="BM221" s="212" t="s">
        <v>1296</v>
      </c>
    </row>
    <row r="222" spans="1:65" s="2" customFormat="1" ht="24.15" customHeight="1">
      <c r="A222" s="34"/>
      <c r="B222" s="35"/>
      <c r="C222" s="237" t="s">
        <v>495</v>
      </c>
      <c r="D222" s="237" t="s">
        <v>271</v>
      </c>
      <c r="E222" s="238" t="s">
        <v>2914</v>
      </c>
      <c r="F222" s="239" t="s">
        <v>2915</v>
      </c>
      <c r="G222" s="240" t="s">
        <v>268</v>
      </c>
      <c r="H222" s="241">
        <v>30</v>
      </c>
      <c r="I222" s="242"/>
      <c r="J222" s="243">
        <f t="shared" si="0"/>
        <v>0</v>
      </c>
      <c r="K222" s="244"/>
      <c r="L222" s="245"/>
      <c r="M222" s="246" t="s">
        <v>1</v>
      </c>
      <c r="N222" s="247" t="s">
        <v>40</v>
      </c>
      <c r="O222" s="75"/>
      <c r="P222" s="210">
        <f t="shared" si="1"/>
        <v>0</v>
      </c>
      <c r="Q222" s="210">
        <v>0</v>
      </c>
      <c r="R222" s="210">
        <f t="shared" si="2"/>
        <v>0</v>
      </c>
      <c r="S222" s="210">
        <v>0</v>
      </c>
      <c r="T222" s="211">
        <f t="shared" si="3"/>
        <v>0</v>
      </c>
      <c r="U222" s="34"/>
      <c r="V222" s="34"/>
      <c r="W222" s="34"/>
      <c r="X222" s="34"/>
      <c r="Y222" s="34"/>
      <c r="Z222" s="34"/>
      <c r="AA222" s="34"/>
      <c r="AB222" s="34"/>
      <c r="AC222" s="34"/>
      <c r="AD222" s="34"/>
      <c r="AE222" s="34"/>
      <c r="AR222" s="212" t="s">
        <v>249</v>
      </c>
      <c r="AT222" s="212" t="s">
        <v>271</v>
      </c>
      <c r="AU222" s="212" t="s">
        <v>87</v>
      </c>
      <c r="AY222" s="17" t="s">
        <v>207</v>
      </c>
      <c r="BE222" s="213">
        <f t="shared" si="4"/>
        <v>0</v>
      </c>
      <c r="BF222" s="213">
        <f t="shared" si="5"/>
        <v>0</v>
      </c>
      <c r="BG222" s="213">
        <f t="shared" si="6"/>
        <v>0</v>
      </c>
      <c r="BH222" s="213">
        <f t="shared" si="7"/>
        <v>0</v>
      </c>
      <c r="BI222" s="213">
        <f t="shared" si="8"/>
        <v>0</v>
      </c>
      <c r="BJ222" s="17" t="s">
        <v>87</v>
      </c>
      <c r="BK222" s="213">
        <f t="shared" si="9"/>
        <v>0</v>
      </c>
      <c r="BL222" s="17" t="s">
        <v>213</v>
      </c>
      <c r="BM222" s="212" t="s">
        <v>1299</v>
      </c>
    </row>
    <row r="223" spans="1:65" s="2" customFormat="1" ht="21.75" customHeight="1">
      <c r="A223" s="34"/>
      <c r="B223" s="35"/>
      <c r="C223" s="237" t="s">
        <v>496</v>
      </c>
      <c r="D223" s="237" t="s">
        <v>271</v>
      </c>
      <c r="E223" s="238" t="s">
        <v>2916</v>
      </c>
      <c r="F223" s="239" t="s">
        <v>2917</v>
      </c>
      <c r="G223" s="240" t="s">
        <v>268</v>
      </c>
      <c r="H223" s="241">
        <v>26</v>
      </c>
      <c r="I223" s="242"/>
      <c r="J223" s="243">
        <f t="shared" si="0"/>
        <v>0</v>
      </c>
      <c r="K223" s="244"/>
      <c r="L223" s="245"/>
      <c r="M223" s="246" t="s">
        <v>1</v>
      </c>
      <c r="N223" s="247" t="s">
        <v>40</v>
      </c>
      <c r="O223" s="75"/>
      <c r="P223" s="210">
        <f t="shared" si="1"/>
        <v>0</v>
      </c>
      <c r="Q223" s="210">
        <v>0</v>
      </c>
      <c r="R223" s="210">
        <f t="shared" si="2"/>
        <v>0</v>
      </c>
      <c r="S223" s="210">
        <v>0</v>
      </c>
      <c r="T223" s="211">
        <f t="shared" si="3"/>
        <v>0</v>
      </c>
      <c r="U223" s="34"/>
      <c r="V223" s="34"/>
      <c r="W223" s="34"/>
      <c r="X223" s="34"/>
      <c r="Y223" s="34"/>
      <c r="Z223" s="34"/>
      <c r="AA223" s="34"/>
      <c r="AB223" s="34"/>
      <c r="AC223" s="34"/>
      <c r="AD223" s="34"/>
      <c r="AE223" s="34"/>
      <c r="AR223" s="212" t="s">
        <v>249</v>
      </c>
      <c r="AT223" s="212" t="s">
        <v>271</v>
      </c>
      <c r="AU223" s="212" t="s">
        <v>87</v>
      </c>
      <c r="AY223" s="17" t="s">
        <v>207</v>
      </c>
      <c r="BE223" s="213">
        <f t="shared" si="4"/>
        <v>0</v>
      </c>
      <c r="BF223" s="213">
        <f t="shared" si="5"/>
        <v>0</v>
      </c>
      <c r="BG223" s="213">
        <f t="shared" si="6"/>
        <v>0</v>
      </c>
      <c r="BH223" s="213">
        <f t="shared" si="7"/>
        <v>0</v>
      </c>
      <c r="BI223" s="213">
        <f t="shared" si="8"/>
        <v>0</v>
      </c>
      <c r="BJ223" s="17" t="s">
        <v>87</v>
      </c>
      <c r="BK223" s="213">
        <f t="shared" si="9"/>
        <v>0</v>
      </c>
      <c r="BL223" s="17" t="s">
        <v>213</v>
      </c>
      <c r="BM223" s="212" t="s">
        <v>1302</v>
      </c>
    </row>
    <row r="224" spans="1:65" s="2" customFormat="1" ht="21.75" customHeight="1">
      <c r="A224" s="34"/>
      <c r="B224" s="35"/>
      <c r="C224" s="237" t="s">
        <v>499</v>
      </c>
      <c r="D224" s="237" t="s">
        <v>271</v>
      </c>
      <c r="E224" s="238" t="s">
        <v>2918</v>
      </c>
      <c r="F224" s="239" t="s">
        <v>2919</v>
      </c>
      <c r="G224" s="240" t="s">
        <v>268</v>
      </c>
      <c r="H224" s="241">
        <v>78</v>
      </c>
      <c r="I224" s="242"/>
      <c r="J224" s="243">
        <f t="shared" si="0"/>
        <v>0</v>
      </c>
      <c r="K224" s="244"/>
      <c r="L224" s="245"/>
      <c r="M224" s="246" t="s">
        <v>1</v>
      </c>
      <c r="N224" s="247" t="s">
        <v>40</v>
      </c>
      <c r="O224" s="75"/>
      <c r="P224" s="210">
        <f t="shared" si="1"/>
        <v>0</v>
      </c>
      <c r="Q224" s="210">
        <v>0</v>
      </c>
      <c r="R224" s="210">
        <f t="shared" si="2"/>
        <v>0</v>
      </c>
      <c r="S224" s="210">
        <v>0</v>
      </c>
      <c r="T224" s="211">
        <f t="shared" si="3"/>
        <v>0</v>
      </c>
      <c r="U224" s="34"/>
      <c r="V224" s="34"/>
      <c r="W224" s="34"/>
      <c r="X224" s="34"/>
      <c r="Y224" s="34"/>
      <c r="Z224" s="34"/>
      <c r="AA224" s="34"/>
      <c r="AB224" s="34"/>
      <c r="AC224" s="34"/>
      <c r="AD224" s="34"/>
      <c r="AE224" s="34"/>
      <c r="AR224" s="212" t="s">
        <v>249</v>
      </c>
      <c r="AT224" s="212" t="s">
        <v>271</v>
      </c>
      <c r="AU224" s="212" t="s">
        <v>87</v>
      </c>
      <c r="AY224" s="17" t="s">
        <v>207</v>
      </c>
      <c r="BE224" s="213">
        <f t="shared" si="4"/>
        <v>0</v>
      </c>
      <c r="BF224" s="213">
        <f t="shared" si="5"/>
        <v>0</v>
      </c>
      <c r="BG224" s="213">
        <f t="shared" si="6"/>
        <v>0</v>
      </c>
      <c r="BH224" s="213">
        <f t="shared" si="7"/>
        <v>0</v>
      </c>
      <c r="BI224" s="213">
        <f t="shared" si="8"/>
        <v>0</v>
      </c>
      <c r="BJ224" s="17" t="s">
        <v>87</v>
      </c>
      <c r="BK224" s="213">
        <f t="shared" si="9"/>
        <v>0</v>
      </c>
      <c r="BL224" s="17" t="s">
        <v>213</v>
      </c>
      <c r="BM224" s="212" t="s">
        <v>1305</v>
      </c>
    </row>
    <row r="225" spans="1:65" s="2" customFormat="1" ht="24.15" customHeight="1">
      <c r="A225" s="34"/>
      <c r="B225" s="35"/>
      <c r="C225" s="237" t="s">
        <v>500</v>
      </c>
      <c r="D225" s="237" t="s">
        <v>271</v>
      </c>
      <c r="E225" s="238" t="s">
        <v>2920</v>
      </c>
      <c r="F225" s="239" t="s">
        <v>2921</v>
      </c>
      <c r="G225" s="240" t="s">
        <v>268</v>
      </c>
      <c r="H225" s="241">
        <v>5</v>
      </c>
      <c r="I225" s="242"/>
      <c r="J225" s="243">
        <f t="shared" si="0"/>
        <v>0</v>
      </c>
      <c r="K225" s="244"/>
      <c r="L225" s="245"/>
      <c r="M225" s="246" t="s">
        <v>1</v>
      </c>
      <c r="N225" s="247" t="s">
        <v>40</v>
      </c>
      <c r="O225" s="75"/>
      <c r="P225" s="210">
        <f t="shared" si="1"/>
        <v>0</v>
      </c>
      <c r="Q225" s="210">
        <v>0</v>
      </c>
      <c r="R225" s="210">
        <f t="shared" si="2"/>
        <v>0</v>
      </c>
      <c r="S225" s="210">
        <v>0</v>
      </c>
      <c r="T225" s="211">
        <f t="shared" si="3"/>
        <v>0</v>
      </c>
      <c r="U225" s="34"/>
      <c r="V225" s="34"/>
      <c r="W225" s="34"/>
      <c r="X225" s="34"/>
      <c r="Y225" s="34"/>
      <c r="Z225" s="34"/>
      <c r="AA225" s="34"/>
      <c r="AB225" s="34"/>
      <c r="AC225" s="34"/>
      <c r="AD225" s="34"/>
      <c r="AE225" s="34"/>
      <c r="AR225" s="212" t="s">
        <v>249</v>
      </c>
      <c r="AT225" s="212" t="s">
        <v>271</v>
      </c>
      <c r="AU225" s="212" t="s">
        <v>87</v>
      </c>
      <c r="AY225" s="17" t="s">
        <v>207</v>
      </c>
      <c r="BE225" s="213">
        <f t="shared" si="4"/>
        <v>0</v>
      </c>
      <c r="BF225" s="213">
        <f t="shared" si="5"/>
        <v>0</v>
      </c>
      <c r="BG225" s="213">
        <f t="shared" si="6"/>
        <v>0</v>
      </c>
      <c r="BH225" s="213">
        <f t="shared" si="7"/>
        <v>0</v>
      </c>
      <c r="BI225" s="213">
        <f t="shared" si="8"/>
        <v>0</v>
      </c>
      <c r="BJ225" s="17" t="s">
        <v>87</v>
      </c>
      <c r="BK225" s="213">
        <f t="shared" si="9"/>
        <v>0</v>
      </c>
      <c r="BL225" s="17" t="s">
        <v>213</v>
      </c>
      <c r="BM225" s="212" t="s">
        <v>1308</v>
      </c>
    </row>
    <row r="226" spans="1:65" s="2" customFormat="1" ht="21.75" customHeight="1">
      <c r="A226" s="34"/>
      <c r="B226" s="35"/>
      <c r="C226" s="237" t="s">
        <v>502</v>
      </c>
      <c r="D226" s="237" t="s">
        <v>271</v>
      </c>
      <c r="E226" s="238" t="s">
        <v>2922</v>
      </c>
      <c r="F226" s="239" t="s">
        <v>2923</v>
      </c>
      <c r="G226" s="240" t="s">
        <v>268</v>
      </c>
      <c r="H226" s="241">
        <v>3</v>
      </c>
      <c r="I226" s="242"/>
      <c r="J226" s="243">
        <f t="shared" si="0"/>
        <v>0</v>
      </c>
      <c r="K226" s="244"/>
      <c r="L226" s="245"/>
      <c r="M226" s="246" t="s">
        <v>1</v>
      </c>
      <c r="N226" s="247" t="s">
        <v>40</v>
      </c>
      <c r="O226" s="75"/>
      <c r="P226" s="210">
        <f t="shared" si="1"/>
        <v>0</v>
      </c>
      <c r="Q226" s="210">
        <v>0</v>
      </c>
      <c r="R226" s="210">
        <f t="shared" si="2"/>
        <v>0</v>
      </c>
      <c r="S226" s="210">
        <v>0</v>
      </c>
      <c r="T226" s="211">
        <f t="shared" si="3"/>
        <v>0</v>
      </c>
      <c r="U226" s="34"/>
      <c r="V226" s="34"/>
      <c r="W226" s="34"/>
      <c r="X226" s="34"/>
      <c r="Y226" s="34"/>
      <c r="Z226" s="34"/>
      <c r="AA226" s="34"/>
      <c r="AB226" s="34"/>
      <c r="AC226" s="34"/>
      <c r="AD226" s="34"/>
      <c r="AE226" s="34"/>
      <c r="AR226" s="212" t="s">
        <v>249</v>
      </c>
      <c r="AT226" s="212" t="s">
        <v>271</v>
      </c>
      <c r="AU226" s="212" t="s">
        <v>87</v>
      </c>
      <c r="AY226" s="17" t="s">
        <v>207</v>
      </c>
      <c r="BE226" s="213">
        <f t="shared" si="4"/>
        <v>0</v>
      </c>
      <c r="BF226" s="213">
        <f t="shared" si="5"/>
        <v>0</v>
      </c>
      <c r="BG226" s="213">
        <f t="shared" si="6"/>
        <v>0</v>
      </c>
      <c r="BH226" s="213">
        <f t="shared" si="7"/>
        <v>0</v>
      </c>
      <c r="BI226" s="213">
        <f t="shared" si="8"/>
        <v>0</v>
      </c>
      <c r="BJ226" s="17" t="s">
        <v>87</v>
      </c>
      <c r="BK226" s="213">
        <f t="shared" si="9"/>
        <v>0</v>
      </c>
      <c r="BL226" s="17" t="s">
        <v>213</v>
      </c>
      <c r="BM226" s="212" t="s">
        <v>1311</v>
      </c>
    </row>
    <row r="227" spans="1:65" s="2" customFormat="1" ht="16.5" customHeight="1">
      <c r="A227" s="34"/>
      <c r="B227" s="35"/>
      <c r="C227" s="237" t="s">
        <v>503</v>
      </c>
      <c r="D227" s="237" t="s">
        <v>271</v>
      </c>
      <c r="E227" s="238" t="s">
        <v>2924</v>
      </c>
      <c r="F227" s="239" t="s">
        <v>2925</v>
      </c>
      <c r="G227" s="240" t="s">
        <v>268</v>
      </c>
      <c r="H227" s="241">
        <v>20</v>
      </c>
      <c r="I227" s="242"/>
      <c r="J227" s="243">
        <f t="shared" si="0"/>
        <v>0</v>
      </c>
      <c r="K227" s="244"/>
      <c r="L227" s="245"/>
      <c r="M227" s="246" t="s">
        <v>1</v>
      </c>
      <c r="N227" s="247" t="s">
        <v>40</v>
      </c>
      <c r="O227" s="75"/>
      <c r="P227" s="210">
        <f t="shared" si="1"/>
        <v>0</v>
      </c>
      <c r="Q227" s="210">
        <v>0</v>
      </c>
      <c r="R227" s="210">
        <f t="shared" si="2"/>
        <v>0</v>
      </c>
      <c r="S227" s="210">
        <v>0</v>
      </c>
      <c r="T227" s="211">
        <f t="shared" si="3"/>
        <v>0</v>
      </c>
      <c r="U227" s="34"/>
      <c r="V227" s="34"/>
      <c r="W227" s="34"/>
      <c r="X227" s="34"/>
      <c r="Y227" s="34"/>
      <c r="Z227" s="34"/>
      <c r="AA227" s="34"/>
      <c r="AB227" s="34"/>
      <c r="AC227" s="34"/>
      <c r="AD227" s="34"/>
      <c r="AE227" s="34"/>
      <c r="AR227" s="212" t="s">
        <v>249</v>
      </c>
      <c r="AT227" s="212" t="s">
        <v>271</v>
      </c>
      <c r="AU227" s="212" t="s">
        <v>87</v>
      </c>
      <c r="AY227" s="17" t="s">
        <v>207</v>
      </c>
      <c r="BE227" s="213">
        <f t="shared" si="4"/>
        <v>0</v>
      </c>
      <c r="BF227" s="213">
        <f t="shared" si="5"/>
        <v>0</v>
      </c>
      <c r="BG227" s="213">
        <f t="shared" si="6"/>
        <v>0</v>
      </c>
      <c r="BH227" s="213">
        <f t="shared" si="7"/>
        <v>0</v>
      </c>
      <c r="BI227" s="213">
        <f t="shared" si="8"/>
        <v>0</v>
      </c>
      <c r="BJ227" s="17" t="s">
        <v>87</v>
      </c>
      <c r="BK227" s="213">
        <f t="shared" si="9"/>
        <v>0</v>
      </c>
      <c r="BL227" s="17" t="s">
        <v>213</v>
      </c>
      <c r="BM227" s="212" t="s">
        <v>1314</v>
      </c>
    </row>
    <row r="228" spans="1:65" s="2" customFormat="1" ht="24.15" customHeight="1">
      <c r="A228" s="34"/>
      <c r="B228" s="35"/>
      <c r="C228" s="237" t="s">
        <v>504</v>
      </c>
      <c r="D228" s="237" t="s">
        <v>271</v>
      </c>
      <c r="E228" s="238" t="s">
        <v>2926</v>
      </c>
      <c r="F228" s="239" t="s">
        <v>2927</v>
      </c>
      <c r="G228" s="240" t="s">
        <v>268</v>
      </c>
      <c r="H228" s="241">
        <v>65</v>
      </c>
      <c r="I228" s="242"/>
      <c r="J228" s="243">
        <f t="shared" si="0"/>
        <v>0</v>
      </c>
      <c r="K228" s="244"/>
      <c r="L228" s="245"/>
      <c r="M228" s="246" t="s">
        <v>1</v>
      </c>
      <c r="N228" s="247" t="s">
        <v>40</v>
      </c>
      <c r="O228" s="75"/>
      <c r="P228" s="210">
        <f t="shared" si="1"/>
        <v>0</v>
      </c>
      <c r="Q228" s="210">
        <v>0</v>
      </c>
      <c r="R228" s="210">
        <f t="shared" si="2"/>
        <v>0</v>
      </c>
      <c r="S228" s="210">
        <v>0</v>
      </c>
      <c r="T228" s="211">
        <f t="shared" si="3"/>
        <v>0</v>
      </c>
      <c r="U228" s="34"/>
      <c r="V228" s="34"/>
      <c r="W228" s="34"/>
      <c r="X228" s="34"/>
      <c r="Y228" s="34"/>
      <c r="Z228" s="34"/>
      <c r="AA228" s="34"/>
      <c r="AB228" s="34"/>
      <c r="AC228" s="34"/>
      <c r="AD228" s="34"/>
      <c r="AE228" s="34"/>
      <c r="AR228" s="212" t="s">
        <v>249</v>
      </c>
      <c r="AT228" s="212" t="s">
        <v>271</v>
      </c>
      <c r="AU228" s="212" t="s">
        <v>87</v>
      </c>
      <c r="AY228" s="17" t="s">
        <v>207</v>
      </c>
      <c r="BE228" s="213">
        <f t="shared" si="4"/>
        <v>0</v>
      </c>
      <c r="BF228" s="213">
        <f t="shared" si="5"/>
        <v>0</v>
      </c>
      <c r="BG228" s="213">
        <f t="shared" si="6"/>
        <v>0</v>
      </c>
      <c r="BH228" s="213">
        <f t="shared" si="7"/>
        <v>0</v>
      </c>
      <c r="BI228" s="213">
        <f t="shared" si="8"/>
        <v>0</v>
      </c>
      <c r="BJ228" s="17" t="s">
        <v>87</v>
      </c>
      <c r="BK228" s="213">
        <f t="shared" si="9"/>
        <v>0</v>
      </c>
      <c r="BL228" s="17" t="s">
        <v>213</v>
      </c>
      <c r="BM228" s="212" t="s">
        <v>1317</v>
      </c>
    </row>
    <row r="229" spans="1:65" s="2" customFormat="1" ht="16.5" customHeight="1">
      <c r="A229" s="34"/>
      <c r="B229" s="35"/>
      <c r="C229" s="237" t="s">
        <v>1214</v>
      </c>
      <c r="D229" s="237" t="s">
        <v>271</v>
      </c>
      <c r="E229" s="238" t="s">
        <v>2928</v>
      </c>
      <c r="F229" s="239" t="s">
        <v>2929</v>
      </c>
      <c r="G229" s="240" t="s">
        <v>268</v>
      </c>
      <c r="H229" s="241">
        <v>248</v>
      </c>
      <c r="I229" s="242"/>
      <c r="J229" s="243">
        <f t="shared" si="0"/>
        <v>0</v>
      </c>
      <c r="K229" s="244"/>
      <c r="L229" s="245"/>
      <c r="M229" s="246" t="s">
        <v>1</v>
      </c>
      <c r="N229" s="247" t="s">
        <v>40</v>
      </c>
      <c r="O229" s="75"/>
      <c r="P229" s="210">
        <f t="shared" si="1"/>
        <v>0</v>
      </c>
      <c r="Q229" s="210">
        <v>0</v>
      </c>
      <c r="R229" s="210">
        <f t="shared" si="2"/>
        <v>0</v>
      </c>
      <c r="S229" s="210">
        <v>0</v>
      </c>
      <c r="T229" s="211">
        <f t="shared" si="3"/>
        <v>0</v>
      </c>
      <c r="U229" s="34"/>
      <c r="V229" s="34"/>
      <c r="W229" s="34"/>
      <c r="X229" s="34"/>
      <c r="Y229" s="34"/>
      <c r="Z229" s="34"/>
      <c r="AA229" s="34"/>
      <c r="AB229" s="34"/>
      <c r="AC229" s="34"/>
      <c r="AD229" s="34"/>
      <c r="AE229" s="34"/>
      <c r="AR229" s="212" t="s">
        <v>249</v>
      </c>
      <c r="AT229" s="212" t="s">
        <v>271</v>
      </c>
      <c r="AU229" s="212" t="s">
        <v>87</v>
      </c>
      <c r="AY229" s="17" t="s">
        <v>207</v>
      </c>
      <c r="BE229" s="213">
        <f t="shared" si="4"/>
        <v>0</v>
      </c>
      <c r="BF229" s="213">
        <f t="shared" si="5"/>
        <v>0</v>
      </c>
      <c r="BG229" s="213">
        <f t="shared" si="6"/>
        <v>0</v>
      </c>
      <c r="BH229" s="213">
        <f t="shared" si="7"/>
        <v>0</v>
      </c>
      <c r="BI229" s="213">
        <f t="shared" si="8"/>
        <v>0</v>
      </c>
      <c r="BJ229" s="17" t="s">
        <v>87</v>
      </c>
      <c r="BK229" s="213">
        <f t="shared" si="9"/>
        <v>0</v>
      </c>
      <c r="BL229" s="17" t="s">
        <v>213</v>
      </c>
      <c r="BM229" s="212" t="s">
        <v>1320</v>
      </c>
    </row>
    <row r="230" spans="1:65" s="2" customFormat="1" ht="16.5" customHeight="1">
      <c r="A230" s="34"/>
      <c r="B230" s="35"/>
      <c r="C230" s="237" t="s">
        <v>1324</v>
      </c>
      <c r="D230" s="237" t="s">
        <v>271</v>
      </c>
      <c r="E230" s="238" t="s">
        <v>2930</v>
      </c>
      <c r="F230" s="239" t="s">
        <v>2931</v>
      </c>
      <c r="G230" s="240" t="s">
        <v>268</v>
      </c>
      <c r="H230" s="241">
        <v>47</v>
      </c>
      <c r="I230" s="242"/>
      <c r="J230" s="243">
        <f t="shared" si="0"/>
        <v>0</v>
      </c>
      <c r="K230" s="244"/>
      <c r="L230" s="245"/>
      <c r="M230" s="246" t="s">
        <v>1</v>
      </c>
      <c r="N230" s="247" t="s">
        <v>40</v>
      </c>
      <c r="O230" s="75"/>
      <c r="P230" s="210">
        <f t="shared" si="1"/>
        <v>0</v>
      </c>
      <c r="Q230" s="210">
        <v>0</v>
      </c>
      <c r="R230" s="210">
        <f t="shared" si="2"/>
        <v>0</v>
      </c>
      <c r="S230" s="210">
        <v>0</v>
      </c>
      <c r="T230" s="211">
        <f t="shared" si="3"/>
        <v>0</v>
      </c>
      <c r="U230" s="34"/>
      <c r="V230" s="34"/>
      <c r="W230" s="34"/>
      <c r="X230" s="34"/>
      <c r="Y230" s="34"/>
      <c r="Z230" s="34"/>
      <c r="AA230" s="34"/>
      <c r="AB230" s="34"/>
      <c r="AC230" s="34"/>
      <c r="AD230" s="34"/>
      <c r="AE230" s="34"/>
      <c r="AR230" s="212" t="s">
        <v>249</v>
      </c>
      <c r="AT230" s="212" t="s">
        <v>271</v>
      </c>
      <c r="AU230" s="212" t="s">
        <v>87</v>
      </c>
      <c r="AY230" s="17" t="s">
        <v>207</v>
      </c>
      <c r="BE230" s="213">
        <f t="shared" si="4"/>
        <v>0</v>
      </c>
      <c r="BF230" s="213">
        <f t="shared" si="5"/>
        <v>0</v>
      </c>
      <c r="BG230" s="213">
        <f t="shared" si="6"/>
        <v>0</v>
      </c>
      <c r="BH230" s="213">
        <f t="shared" si="7"/>
        <v>0</v>
      </c>
      <c r="BI230" s="213">
        <f t="shared" si="8"/>
        <v>0</v>
      </c>
      <c r="BJ230" s="17" t="s">
        <v>87</v>
      </c>
      <c r="BK230" s="213">
        <f t="shared" si="9"/>
        <v>0</v>
      </c>
      <c r="BL230" s="17" t="s">
        <v>213</v>
      </c>
      <c r="BM230" s="212" t="s">
        <v>1323</v>
      </c>
    </row>
    <row r="231" spans="1:65" s="12" customFormat="1" ht="22.8" customHeight="1">
      <c r="B231" s="184"/>
      <c r="C231" s="185"/>
      <c r="D231" s="186" t="s">
        <v>73</v>
      </c>
      <c r="E231" s="198" t="s">
        <v>249</v>
      </c>
      <c r="F231" s="198" t="s">
        <v>1263</v>
      </c>
      <c r="G231" s="185"/>
      <c r="H231" s="185"/>
      <c r="I231" s="188"/>
      <c r="J231" s="199">
        <f>BK231</f>
        <v>0</v>
      </c>
      <c r="K231" s="185"/>
      <c r="L231" s="190"/>
      <c r="M231" s="191"/>
      <c r="N231" s="192"/>
      <c r="O231" s="192"/>
      <c r="P231" s="193">
        <f>SUM(P232:P237)</f>
        <v>0</v>
      </c>
      <c r="Q231" s="192"/>
      <c r="R231" s="193">
        <f>SUM(R232:R237)</f>
        <v>0</v>
      </c>
      <c r="S231" s="192"/>
      <c r="T231" s="194">
        <f>SUM(T232:T237)</f>
        <v>0</v>
      </c>
      <c r="AR231" s="195" t="s">
        <v>81</v>
      </c>
      <c r="AT231" s="196" t="s">
        <v>73</v>
      </c>
      <c r="AU231" s="196" t="s">
        <v>81</v>
      </c>
      <c r="AY231" s="195" t="s">
        <v>207</v>
      </c>
      <c r="BK231" s="197">
        <f>SUM(BK232:BK237)</f>
        <v>0</v>
      </c>
    </row>
    <row r="232" spans="1:65" s="2" customFormat="1" ht="24.15" customHeight="1">
      <c r="A232" s="34"/>
      <c r="B232" s="35"/>
      <c r="C232" s="200" t="s">
        <v>1217</v>
      </c>
      <c r="D232" s="200" t="s">
        <v>209</v>
      </c>
      <c r="E232" s="201" t="s">
        <v>2932</v>
      </c>
      <c r="F232" s="202" t="s">
        <v>2933</v>
      </c>
      <c r="G232" s="203" t="s">
        <v>325</v>
      </c>
      <c r="H232" s="204">
        <v>195</v>
      </c>
      <c r="I232" s="205"/>
      <c r="J232" s="206">
        <f>ROUND(I232*H232,2)</f>
        <v>0</v>
      </c>
      <c r="K232" s="207"/>
      <c r="L232" s="39"/>
      <c r="M232" s="208" t="s">
        <v>1</v>
      </c>
      <c r="N232" s="209" t="s">
        <v>40</v>
      </c>
      <c r="O232" s="75"/>
      <c r="P232" s="210">
        <f>O232*H232</f>
        <v>0</v>
      </c>
      <c r="Q232" s="210">
        <v>0</v>
      </c>
      <c r="R232" s="210">
        <f>Q232*H232</f>
        <v>0</v>
      </c>
      <c r="S232" s="210">
        <v>0</v>
      </c>
      <c r="T232" s="211">
        <f>S232*H232</f>
        <v>0</v>
      </c>
      <c r="U232" s="34"/>
      <c r="V232" s="34"/>
      <c r="W232" s="34"/>
      <c r="X232" s="34"/>
      <c r="Y232" s="34"/>
      <c r="Z232" s="34"/>
      <c r="AA232" s="34"/>
      <c r="AB232" s="34"/>
      <c r="AC232" s="34"/>
      <c r="AD232" s="34"/>
      <c r="AE232" s="34"/>
      <c r="AR232" s="212" t="s">
        <v>213</v>
      </c>
      <c r="AT232" s="212" t="s">
        <v>209</v>
      </c>
      <c r="AU232" s="212" t="s">
        <v>87</v>
      </c>
      <c r="AY232" s="17" t="s">
        <v>207</v>
      </c>
      <c r="BE232" s="213">
        <f>IF(N232="základná",J232,0)</f>
        <v>0</v>
      </c>
      <c r="BF232" s="213">
        <f>IF(N232="znížená",J232,0)</f>
        <v>0</v>
      </c>
      <c r="BG232" s="213">
        <f>IF(N232="zákl. prenesená",J232,0)</f>
        <v>0</v>
      </c>
      <c r="BH232" s="213">
        <f>IF(N232="zníž. prenesená",J232,0)</f>
        <v>0</v>
      </c>
      <c r="BI232" s="213">
        <f>IF(N232="nulová",J232,0)</f>
        <v>0</v>
      </c>
      <c r="BJ232" s="17" t="s">
        <v>87</v>
      </c>
      <c r="BK232" s="213">
        <f>ROUND(I232*H232,2)</f>
        <v>0</v>
      </c>
      <c r="BL232" s="17" t="s">
        <v>213</v>
      </c>
      <c r="BM232" s="212" t="s">
        <v>1327</v>
      </c>
    </row>
    <row r="233" spans="1:65" s="13" customFormat="1">
      <c r="B233" s="214"/>
      <c r="C233" s="215"/>
      <c r="D233" s="216" t="s">
        <v>215</v>
      </c>
      <c r="E233" s="217" t="s">
        <v>1</v>
      </c>
      <c r="F233" s="218" t="s">
        <v>2934</v>
      </c>
      <c r="G233" s="215"/>
      <c r="H233" s="219">
        <v>195</v>
      </c>
      <c r="I233" s="220"/>
      <c r="J233" s="215"/>
      <c r="K233" s="215"/>
      <c r="L233" s="221"/>
      <c r="M233" s="222"/>
      <c r="N233" s="223"/>
      <c r="O233" s="223"/>
      <c r="P233" s="223"/>
      <c r="Q233" s="223"/>
      <c r="R233" s="223"/>
      <c r="S233" s="223"/>
      <c r="T233" s="224"/>
      <c r="AT233" s="225" t="s">
        <v>215</v>
      </c>
      <c r="AU233" s="225" t="s">
        <v>87</v>
      </c>
      <c r="AV233" s="13" t="s">
        <v>87</v>
      </c>
      <c r="AW233" s="13" t="s">
        <v>30</v>
      </c>
      <c r="AX233" s="13" t="s">
        <v>74</v>
      </c>
      <c r="AY233" s="225" t="s">
        <v>207</v>
      </c>
    </row>
    <row r="234" spans="1:65" s="14" customFormat="1">
      <c r="B234" s="226"/>
      <c r="C234" s="227"/>
      <c r="D234" s="216" t="s">
        <v>215</v>
      </c>
      <c r="E234" s="228" t="s">
        <v>1</v>
      </c>
      <c r="F234" s="229" t="s">
        <v>248</v>
      </c>
      <c r="G234" s="227"/>
      <c r="H234" s="230">
        <v>195</v>
      </c>
      <c r="I234" s="231"/>
      <c r="J234" s="227"/>
      <c r="K234" s="227"/>
      <c r="L234" s="232"/>
      <c r="M234" s="233"/>
      <c r="N234" s="234"/>
      <c r="O234" s="234"/>
      <c r="P234" s="234"/>
      <c r="Q234" s="234"/>
      <c r="R234" s="234"/>
      <c r="S234" s="234"/>
      <c r="T234" s="235"/>
      <c r="AT234" s="236" t="s">
        <v>215</v>
      </c>
      <c r="AU234" s="236" t="s">
        <v>87</v>
      </c>
      <c r="AV234" s="14" t="s">
        <v>213</v>
      </c>
      <c r="AW234" s="14" t="s">
        <v>30</v>
      </c>
      <c r="AX234" s="14" t="s">
        <v>81</v>
      </c>
      <c r="AY234" s="236" t="s">
        <v>207</v>
      </c>
    </row>
    <row r="235" spans="1:65" s="2" customFormat="1" ht="66.75" customHeight="1">
      <c r="A235" s="34"/>
      <c r="B235" s="35"/>
      <c r="C235" s="200" t="s">
        <v>1331</v>
      </c>
      <c r="D235" s="200" t="s">
        <v>209</v>
      </c>
      <c r="E235" s="201" t="s">
        <v>2935</v>
      </c>
      <c r="F235" s="202" t="s">
        <v>2936</v>
      </c>
      <c r="G235" s="203" t="s">
        <v>2937</v>
      </c>
      <c r="H235" s="204">
        <v>30</v>
      </c>
      <c r="I235" s="205"/>
      <c r="J235" s="206">
        <f>ROUND(I235*H235,2)</f>
        <v>0</v>
      </c>
      <c r="K235" s="207"/>
      <c r="L235" s="39"/>
      <c r="M235" s="208" t="s">
        <v>1</v>
      </c>
      <c r="N235" s="209" t="s">
        <v>40</v>
      </c>
      <c r="O235" s="75"/>
      <c r="P235" s="210">
        <f>O235*H235</f>
        <v>0</v>
      </c>
      <c r="Q235" s="210">
        <v>0</v>
      </c>
      <c r="R235" s="210">
        <f>Q235*H235</f>
        <v>0</v>
      </c>
      <c r="S235" s="210">
        <v>0</v>
      </c>
      <c r="T235" s="211">
        <f>S235*H235</f>
        <v>0</v>
      </c>
      <c r="U235" s="34"/>
      <c r="V235" s="34"/>
      <c r="W235" s="34"/>
      <c r="X235" s="34"/>
      <c r="Y235" s="34"/>
      <c r="Z235" s="34"/>
      <c r="AA235" s="34"/>
      <c r="AB235" s="34"/>
      <c r="AC235" s="34"/>
      <c r="AD235" s="34"/>
      <c r="AE235" s="34"/>
      <c r="AR235" s="212" t="s">
        <v>213</v>
      </c>
      <c r="AT235" s="212" t="s">
        <v>209</v>
      </c>
      <c r="AU235" s="212" t="s">
        <v>87</v>
      </c>
      <c r="AY235" s="17" t="s">
        <v>207</v>
      </c>
      <c r="BE235" s="213">
        <f>IF(N235="základná",J235,0)</f>
        <v>0</v>
      </c>
      <c r="BF235" s="213">
        <f>IF(N235="znížená",J235,0)</f>
        <v>0</v>
      </c>
      <c r="BG235" s="213">
        <f>IF(N235="zákl. prenesená",J235,0)</f>
        <v>0</v>
      </c>
      <c r="BH235" s="213">
        <f>IF(N235="zníž. prenesená",J235,0)</f>
        <v>0</v>
      </c>
      <c r="BI235" s="213">
        <f>IF(N235="nulová",J235,0)</f>
        <v>0</v>
      </c>
      <c r="BJ235" s="17" t="s">
        <v>87</v>
      </c>
      <c r="BK235" s="213">
        <f>ROUND(I235*H235,2)</f>
        <v>0</v>
      </c>
      <c r="BL235" s="17" t="s">
        <v>213</v>
      </c>
      <c r="BM235" s="212" t="s">
        <v>1330</v>
      </c>
    </row>
    <row r="236" spans="1:65" s="13" customFormat="1">
      <c r="B236" s="214"/>
      <c r="C236" s="215"/>
      <c r="D236" s="216" t="s">
        <v>215</v>
      </c>
      <c r="E236" s="217" t="s">
        <v>1</v>
      </c>
      <c r="F236" s="218" t="s">
        <v>2938</v>
      </c>
      <c r="G236" s="215"/>
      <c r="H236" s="219">
        <v>30</v>
      </c>
      <c r="I236" s="220"/>
      <c r="J236" s="215"/>
      <c r="K236" s="215"/>
      <c r="L236" s="221"/>
      <c r="M236" s="222"/>
      <c r="N236" s="223"/>
      <c r="O236" s="223"/>
      <c r="P236" s="223"/>
      <c r="Q236" s="223"/>
      <c r="R236" s="223"/>
      <c r="S236" s="223"/>
      <c r="T236" s="224"/>
      <c r="AT236" s="225" t="s">
        <v>215</v>
      </c>
      <c r="AU236" s="225" t="s">
        <v>87</v>
      </c>
      <c r="AV236" s="13" t="s">
        <v>87</v>
      </c>
      <c r="AW236" s="13" t="s">
        <v>30</v>
      </c>
      <c r="AX236" s="13" t="s">
        <v>74</v>
      </c>
      <c r="AY236" s="225" t="s">
        <v>207</v>
      </c>
    </row>
    <row r="237" spans="1:65" s="14" customFormat="1">
      <c r="B237" s="226"/>
      <c r="C237" s="227"/>
      <c r="D237" s="216" t="s">
        <v>215</v>
      </c>
      <c r="E237" s="228" t="s">
        <v>1</v>
      </c>
      <c r="F237" s="229" t="s">
        <v>248</v>
      </c>
      <c r="G237" s="227"/>
      <c r="H237" s="230">
        <v>30</v>
      </c>
      <c r="I237" s="231"/>
      <c r="J237" s="227"/>
      <c r="K237" s="227"/>
      <c r="L237" s="232"/>
      <c r="M237" s="233"/>
      <c r="N237" s="234"/>
      <c r="O237" s="234"/>
      <c r="P237" s="234"/>
      <c r="Q237" s="234"/>
      <c r="R237" s="234"/>
      <c r="S237" s="234"/>
      <c r="T237" s="235"/>
      <c r="AT237" s="236" t="s">
        <v>215</v>
      </c>
      <c r="AU237" s="236" t="s">
        <v>87</v>
      </c>
      <c r="AV237" s="14" t="s">
        <v>213</v>
      </c>
      <c r="AW237" s="14" t="s">
        <v>30</v>
      </c>
      <c r="AX237" s="14" t="s">
        <v>81</v>
      </c>
      <c r="AY237" s="236" t="s">
        <v>207</v>
      </c>
    </row>
    <row r="238" spans="1:65" s="12" customFormat="1" ht="22.8" customHeight="1">
      <c r="B238" s="184"/>
      <c r="C238" s="185"/>
      <c r="D238" s="186" t="s">
        <v>73</v>
      </c>
      <c r="E238" s="198" t="s">
        <v>253</v>
      </c>
      <c r="F238" s="198" t="s">
        <v>1267</v>
      </c>
      <c r="G238" s="185"/>
      <c r="H238" s="185"/>
      <c r="I238" s="188"/>
      <c r="J238" s="199">
        <f>BK238</f>
        <v>0</v>
      </c>
      <c r="K238" s="185"/>
      <c r="L238" s="190"/>
      <c r="M238" s="191"/>
      <c r="N238" s="192"/>
      <c r="O238" s="192"/>
      <c r="P238" s="193">
        <f>SUM(P239:P243)</f>
        <v>0</v>
      </c>
      <c r="Q238" s="192"/>
      <c r="R238" s="193">
        <f>SUM(R239:R243)</f>
        <v>0</v>
      </c>
      <c r="S238" s="192"/>
      <c r="T238" s="194">
        <f>SUM(T239:T243)</f>
        <v>0</v>
      </c>
      <c r="AR238" s="195" t="s">
        <v>81</v>
      </c>
      <c r="AT238" s="196" t="s">
        <v>73</v>
      </c>
      <c r="AU238" s="196" t="s">
        <v>81</v>
      </c>
      <c r="AY238" s="195" t="s">
        <v>207</v>
      </c>
      <c r="BK238" s="197">
        <f>SUM(BK239:BK243)</f>
        <v>0</v>
      </c>
    </row>
    <row r="239" spans="1:65" s="2" customFormat="1" ht="37.799999999999997" customHeight="1">
      <c r="A239" s="34"/>
      <c r="B239" s="35"/>
      <c r="C239" s="200" t="s">
        <v>1220</v>
      </c>
      <c r="D239" s="200" t="s">
        <v>209</v>
      </c>
      <c r="E239" s="201" t="s">
        <v>2939</v>
      </c>
      <c r="F239" s="202" t="s">
        <v>2940</v>
      </c>
      <c r="G239" s="203" t="s">
        <v>325</v>
      </c>
      <c r="H239" s="204">
        <v>96</v>
      </c>
      <c r="I239" s="205"/>
      <c r="J239" s="206">
        <f>ROUND(I239*H239,2)</f>
        <v>0</v>
      </c>
      <c r="K239" s="207"/>
      <c r="L239" s="39"/>
      <c r="M239" s="208" t="s">
        <v>1</v>
      </c>
      <c r="N239" s="209" t="s">
        <v>40</v>
      </c>
      <c r="O239" s="75"/>
      <c r="P239" s="210">
        <f>O239*H239</f>
        <v>0</v>
      </c>
      <c r="Q239" s="210">
        <v>0</v>
      </c>
      <c r="R239" s="210">
        <f>Q239*H239</f>
        <v>0</v>
      </c>
      <c r="S239" s="210">
        <v>0</v>
      </c>
      <c r="T239" s="211">
        <f>S239*H239</f>
        <v>0</v>
      </c>
      <c r="U239" s="34"/>
      <c r="V239" s="34"/>
      <c r="W239" s="34"/>
      <c r="X239" s="34"/>
      <c r="Y239" s="34"/>
      <c r="Z239" s="34"/>
      <c r="AA239" s="34"/>
      <c r="AB239" s="34"/>
      <c r="AC239" s="34"/>
      <c r="AD239" s="34"/>
      <c r="AE239" s="34"/>
      <c r="AR239" s="212" t="s">
        <v>213</v>
      </c>
      <c r="AT239" s="212" t="s">
        <v>209</v>
      </c>
      <c r="AU239" s="212" t="s">
        <v>87</v>
      </c>
      <c r="AY239" s="17" t="s">
        <v>207</v>
      </c>
      <c r="BE239" s="213">
        <f>IF(N239="základná",J239,0)</f>
        <v>0</v>
      </c>
      <c r="BF239" s="213">
        <f>IF(N239="znížená",J239,0)</f>
        <v>0</v>
      </c>
      <c r="BG239" s="213">
        <f>IF(N239="zákl. prenesená",J239,0)</f>
        <v>0</v>
      </c>
      <c r="BH239" s="213">
        <f>IF(N239="zníž. prenesená",J239,0)</f>
        <v>0</v>
      </c>
      <c r="BI239" s="213">
        <f>IF(N239="nulová",J239,0)</f>
        <v>0</v>
      </c>
      <c r="BJ239" s="17" t="s">
        <v>87</v>
      </c>
      <c r="BK239" s="213">
        <f>ROUND(I239*H239,2)</f>
        <v>0</v>
      </c>
      <c r="BL239" s="17" t="s">
        <v>213</v>
      </c>
      <c r="BM239" s="212" t="s">
        <v>1334</v>
      </c>
    </row>
    <row r="240" spans="1:65" s="2" customFormat="1" ht="37.799999999999997" customHeight="1">
      <c r="A240" s="34"/>
      <c r="B240" s="35"/>
      <c r="C240" s="237" t="s">
        <v>1338</v>
      </c>
      <c r="D240" s="237" t="s">
        <v>271</v>
      </c>
      <c r="E240" s="238" t="s">
        <v>2941</v>
      </c>
      <c r="F240" s="239" t="s">
        <v>2942</v>
      </c>
      <c r="G240" s="240" t="s">
        <v>325</v>
      </c>
      <c r="H240" s="241">
        <v>96</v>
      </c>
      <c r="I240" s="242"/>
      <c r="J240" s="243">
        <f>ROUND(I240*H240,2)</f>
        <v>0</v>
      </c>
      <c r="K240" s="244"/>
      <c r="L240" s="245"/>
      <c r="M240" s="246" t="s">
        <v>1</v>
      </c>
      <c r="N240" s="247" t="s">
        <v>40</v>
      </c>
      <c r="O240" s="75"/>
      <c r="P240" s="210">
        <f>O240*H240</f>
        <v>0</v>
      </c>
      <c r="Q240" s="210">
        <v>0</v>
      </c>
      <c r="R240" s="210">
        <f>Q240*H240</f>
        <v>0</v>
      </c>
      <c r="S240" s="210">
        <v>0</v>
      </c>
      <c r="T240" s="211">
        <f>S240*H240</f>
        <v>0</v>
      </c>
      <c r="U240" s="34"/>
      <c r="V240" s="34"/>
      <c r="W240" s="34"/>
      <c r="X240" s="34"/>
      <c r="Y240" s="34"/>
      <c r="Z240" s="34"/>
      <c r="AA240" s="34"/>
      <c r="AB240" s="34"/>
      <c r="AC240" s="34"/>
      <c r="AD240" s="34"/>
      <c r="AE240" s="34"/>
      <c r="AR240" s="212" t="s">
        <v>249</v>
      </c>
      <c r="AT240" s="212" t="s">
        <v>271</v>
      </c>
      <c r="AU240" s="212" t="s">
        <v>87</v>
      </c>
      <c r="AY240" s="17" t="s">
        <v>207</v>
      </c>
      <c r="BE240" s="213">
        <f>IF(N240="základná",J240,0)</f>
        <v>0</v>
      </c>
      <c r="BF240" s="213">
        <f>IF(N240="znížená",J240,0)</f>
        <v>0</v>
      </c>
      <c r="BG240" s="213">
        <f>IF(N240="zákl. prenesená",J240,0)</f>
        <v>0</v>
      </c>
      <c r="BH240" s="213">
        <f>IF(N240="zníž. prenesená",J240,0)</f>
        <v>0</v>
      </c>
      <c r="BI240" s="213">
        <f>IF(N240="nulová",J240,0)</f>
        <v>0</v>
      </c>
      <c r="BJ240" s="17" t="s">
        <v>87</v>
      </c>
      <c r="BK240" s="213">
        <f>ROUND(I240*H240,2)</f>
        <v>0</v>
      </c>
      <c r="BL240" s="17" t="s">
        <v>213</v>
      </c>
      <c r="BM240" s="212" t="s">
        <v>1337</v>
      </c>
    </row>
    <row r="241" spans="1:65" s="2" customFormat="1" ht="16.5" customHeight="1">
      <c r="A241" s="34"/>
      <c r="B241" s="35"/>
      <c r="C241" s="237" t="s">
        <v>1223</v>
      </c>
      <c r="D241" s="237" t="s">
        <v>271</v>
      </c>
      <c r="E241" s="238" t="s">
        <v>2943</v>
      </c>
      <c r="F241" s="239" t="s">
        <v>2944</v>
      </c>
      <c r="G241" s="240" t="s">
        <v>268</v>
      </c>
      <c r="H241" s="241">
        <v>202</v>
      </c>
      <c r="I241" s="242"/>
      <c r="J241" s="243">
        <f>ROUND(I241*H241,2)</f>
        <v>0</v>
      </c>
      <c r="K241" s="244"/>
      <c r="L241" s="245"/>
      <c r="M241" s="246" t="s">
        <v>1</v>
      </c>
      <c r="N241" s="247" t="s">
        <v>40</v>
      </c>
      <c r="O241" s="75"/>
      <c r="P241" s="210">
        <f>O241*H241</f>
        <v>0</v>
      </c>
      <c r="Q241" s="210">
        <v>0</v>
      </c>
      <c r="R241" s="210">
        <f>Q241*H241</f>
        <v>0</v>
      </c>
      <c r="S241" s="210">
        <v>0</v>
      </c>
      <c r="T241" s="211">
        <f>S241*H241</f>
        <v>0</v>
      </c>
      <c r="U241" s="34"/>
      <c r="V241" s="34"/>
      <c r="W241" s="34"/>
      <c r="X241" s="34"/>
      <c r="Y241" s="34"/>
      <c r="Z241" s="34"/>
      <c r="AA241" s="34"/>
      <c r="AB241" s="34"/>
      <c r="AC241" s="34"/>
      <c r="AD241" s="34"/>
      <c r="AE241" s="34"/>
      <c r="AR241" s="212" t="s">
        <v>249</v>
      </c>
      <c r="AT241" s="212" t="s">
        <v>271</v>
      </c>
      <c r="AU241" s="212" t="s">
        <v>87</v>
      </c>
      <c r="AY241" s="17" t="s">
        <v>207</v>
      </c>
      <c r="BE241" s="213">
        <f>IF(N241="základná",J241,0)</f>
        <v>0</v>
      </c>
      <c r="BF241" s="213">
        <f>IF(N241="znížená",J241,0)</f>
        <v>0</v>
      </c>
      <c r="BG241" s="213">
        <f>IF(N241="zákl. prenesená",J241,0)</f>
        <v>0</v>
      </c>
      <c r="BH241" s="213">
        <f>IF(N241="zníž. prenesená",J241,0)</f>
        <v>0</v>
      </c>
      <c r="BI241" s="213">
        <f>IF(N241="nulová",J241,0)</f>
        <v>0</v>
      </c>
      <c r="BJ241" s="17" t="s">
        <v>87</v>
      </c>
      <c r="BK241" s="213">
        <f>ROUND(I241*H241,2)</f>
        <v>0</v>
      </c>
      <c r="BL241" s="17" t="s">
        <v>213</v>
      </c>
      <c r="BM241" s="212" t="s">
        <v>1341</v>
      </c>
    </row>
    <row r="242" spans="1:65" s="13" customFormat="1">
      <c r="B242" s="214"/>
      <c r="C242" s="215"/>
      <c r="D242" s="216" t="s">
        <v>215</v>
      </c>
      <c r="E242" s="217" t="s">
        <v>1</v>
      </c>
      <c r="F242" s="218" t="s">
        <v>2945</v>
      </c>
      <c r="G242" s="215"/>
      <c r="H242" s="219">
        <v>202</v>
      </c>
      <c r="I242" s="220"/>
      <c r="J242" s="215"/>
      <c r="K242" s="215"/>
      <c r="L242" s="221"/>
      <c r="M242" s="222"/>
      <c r="N242" s="223"/>
      <c r="O242" s="223"/>
      <c r="P242" s="223"/>
      <c r="Q242" s="223"/>
      <c r="R242" s="223"/>
      <c r="S242" s="223"/>
      <c r="T242" s="224"/>
      <c r="AT242" s="225" t="s">
        <v>215</v>
      </c>
      <c r="AU242" s="225" t="s">
        <v>87</v>
      </c>
      <c r="AV242" s="13" t="s">
        <v>87</v>
      </c>
      <c r="AW242" s="13" t="s">
        <v>30</v>
      </c>
      <c r="AX242" s="13" t="s">
        <v>74</v>
      </c>
      <c r="AY242" s="225" t="s">
        <v>207</v>
      </c>
    </row>
    <row r="243" spans="1:65" s="14" customFormat="1">
      <c r="B243" s="226"/>
      <c r="C243" s="227"/>
      <c r="D243" s="216" t="s">
        <v>215</v>
      </c>
      <c r="E243" s="228" t="s">
        <v>1</v>
      </c>
      <c r="F243" s="229" t="s">
        <v>248</v>
      </c>
      <c r="G243" s="227"/>
      <c r="H243" s="230">
        <v>202</v>
      </c>
      <c r="I243" s="231"/>
      <c r="J243" s="227"/>
      <c r="K243" s="227"/>
      <c r="L243" s="232"/>
      <c r="M243" s="233"/>
      <c r="N243" s="234"/>
      <c r="O243" s="234"/>
      <c r="P243" s="234"/>
      <c r="Q243" s="234"/>
      <c r="R243" s="234"/>
      <c r="S243" s="234"/>
      <c r="T243" s="235"/>
      <c r="AT243" s="236" t="s">
        <v>215</v>
      </c>
      <c r="AU243" s="236" t="s">
        <v>87</v>
      </c>
      <c r="AV243" s="14" t="s">
        <v>213</v>
      </c>
      <c r="AW243" s="14" t="s">
        <v>30</v>
      </c>
      <c r="AX243" s="14" t="s">
        <v>81</v>
      </c>
      <c r="AY243" s="236" t="s">
        <v>207</v>
      </c>
    </row>
    <row r="244" spans="1:65" s="12" customFormat="1" ht="22.8" customHeight="1">
      <c r="B244" s="184"/>
      <c r="C244" s="185"/>
      <c r="D244" s="186" t="s">
        <v>73</v>
      </c>
      <c r="E244" s="198" t="s">
        <v>301</v>
      </c>
      <c r="F244" s="198" t="s">
        <v>1448</v>
      </c>
      <c r="G244" s="185"/>
      <c r="H244" s="185"/>
      <c r="I244" s="188"/>
      <c r="J244" s="199">
        <f>BK244</f>
        <v>0</v>
      </c>
      <c r="K244" s="185"/>
      <c r="L244" s="190"/>
      <c r="M244" s="191"/>
      <c r="N244" s="192"/>
      <c r="O244" s="192"/>
      <c r="P244" s="193">
        <f>P245</f>
        <v>0</v>
      </c>
      <c r="Q244" s="192"/>
      <c r="R244" s="193">
        <f>R245</f>
        <v>0</v>
      </c>
      <c r="S244" s="192"/>
      <c r="T244" s="194">
        <f>T245</f>
        <v>0</v>
      </c>
      <c r="AR244" s="195" t="s">
        <v>81</v>
      </c>
      <c r="AT244" s="196" t="s">
        <v>73</v>
      </c>
      <c r="AU244" s="196" t="s">
        <v>81</v>
      </c>
      <c r="AY244" s="195" t="s">
        <v>207</v>
      </c>
      <c r="BK244" s="197">
        <f>BK245</f>
        <v>0</v>
      </c>
    </row>
    <row r="245" spans="1:65" s="2" customFormat="1" ht="33" customHeight="1">
      <c r="A245" s="34"/>
      <c r="B245" s="35"/>
      <c r="C245" s="200" t="s">
        <v>1345</v>
      </c>
      <c r="D245" s="200" t="s">
        <v>209</v>
      </c>
      <c r="E245" s="201" t="s">
        <v>2946</v>
      </c>
      <c r="F245" s="202" t="s">
        <v>2947</v>
      </c>
      <c r="G245" s="203" t="s">
        <v>256</v>
      </c>
      <c r="H245" s="204">
        <v>162.85</v>
      </c>
      <c r="I245" s="205"/>
      <c r="J245" s="206">
        <f>ROUND(I245*H245,2)</f>
        <v>0</v>
      </c>
      <c r="K245" s="207"/>
      <c r="L245" s="39"/>
      <c r="M245" s="248" t="s">
        <v>1</v>
      </c>
      <c r="N245" s="249" t="s">
        <v>40</v>
      </c>
      <c r="O245" s="250"/>
      <c r="P245" s="251">
        <f>O245*H245</f>
        <v>0</v>
      </c>
      <c r="Q245" s="251">
        <v>0</v>
      </c>
      <c r="R245" s="251">
        <f>Q245*H245</f>
        <v>0</v>
      </c>
      <c r="S245" s="251">
        <v>0</v>
      </c>
      <c r="T245" s="252">
        <f>S245*H245</f>
        <v>0</v>
      </c>
      <c r="U245" s="34"/>
      <c r="V245" s="34"/>
      <c r="W245" s="34"/>
      <c r="X245" s="34"/>
      <c r="Y245" s="34"/>
      <c r="Z245" s="34"/>
      <c r="AA245" s="34"/>
      <c r="AB245" s="34"/>
      <c r="AC245" s="34"/>
      <c r="AD245" s="34"/>
      <c r="AE245" s="34"/>
      <c r="AR245" s="212" t="s">
        <v>213</v>
      </c>
      <c r="AT245" s="212" t="s">
        <v>209</v>
      </c>
      <c r="AU245" s="212" t="s">
        <v>87</v>
      </c>
      <c r="AY245" s="17" t="s">
        <v>207</v>
      </c>
      <c r="BE245" s="213">
        <f>IF(N245="základná",J245,0)</f>
        <v>0</v>
      </c>
      <c r="BF245" s="213">
        <f>IF(N245="znížená",J245,0)</f>
        <v>0</v>
      </c>
      <c r="BG245" s="213">
        <f>IF(N245="zákl. prenesená",J245,0)</f>
        <v>0</v>
      </c>
      <c r="BH245" s="213">
        <f>IF(N245="zníž. prenesená",J245,0)</f>
        <v>0</v>
      </c>
      <c r="BI245" s="213">
        <f>IF(N245="nulová",J245,0)</f>
        <v>0</v>
      </c>
      <c r="BJ245" s="17" t="s">
        <v>87</v>
      </c>
      <c r="BK245" s="213">
        <f>ROUND(I245*H245,2)</f>
        <v>0</v>
      </c>
      <c r="BL245" s="17" t="s">
        <v>213</v>
      </c>
      <c r="BM245" s="212" t="s">
        <v>1344</v>
      </c>
    </row>
    <row r="246" spans="1:65" s="2" customFormat="1" ht="6.9" customHeight="1">
      <c r="A246" s="34"/>
      <c r="B246" s="58"/>
      <c r="C246" s="59"/>
      <c r="D246" s="59"/>
      <c r="E246" s="59"/>
      <c r="F246" s="59"/>
      <c r="G246" s="59"/>
      <c r="H246" s="59"/>
      <c r="I246" s="59"/>
      <c r="J246" s="59"/>
      <c r="K246" s="59"/>
      <c r="L246" s="39"/>
      <c r="M246" s="34"/>
      <c r="O246" s="34"/>
      <c r="P246" s="34"/>
      <c r="Q246" s="34"/>
      <c r="R246" s="34"/>
      <c r="S246" s="34"/>
      <c r="T246" s="34"/>
      <c r="U246" s="34"/>
      <c r="V246" s="34"/>
      <c r="W246" s="34"/>
      <c r="X246" s="34"/>
      <c r="Y246" s="34"/>
      <c r="Z246" s="34"/>
      <c r="AA246" s="34"/>
      <c r="AB246" s="34"/>
      <c r="AC246" s="34"/>
      <c r="AD246" s="34"/>
      <c r="AE246" s="34"/>
    </row>
  </sheetData>
  <sheetProtection algorithmName="SHA-512" hashValue="igZM7YbTJTrs8BuStiwSiPVZHikfX9I7X190ediDgGHD+xvA5HTymb2G/10kMWNg8EwG2s+z+XTfjhDqSe/MjA==" saltValue="UBfl8q/V2XHmwRM0LR/Umusj49NRNoDj02+f+E2J+nbwO8uxvZTfFS/SA/zrfOQztJ8NI3Qz62/cj6IIWpZ+ag==" spinCount="100000" sheet="1" objects="1" scenarios="1" formatColumns="0" formatRows="0" autoFilter="0"/>
  <autoFilter ref="C120:K245"/>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39"/>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173</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2771</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2948</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ROUND(J122,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ROUND((SUM(BE122:BE138)),  2)</f>
        <v>0</v>
      </c>
      <c r="G35" s="135"/>
      <c r="H35" s="135"/>
      <c r="I35" s="136">
        <v>0.2</v>
      </c>
      <c r="J35" s="134">
        <f>ROUND(((SUM(BE122:BE138))*I35),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ROUND((SUM(BF122:BF138)),  2)</f>
        <v>0</v>
      </c>
      <c r="G36" s="135"/>
      <c r="H36" s="135"/>
      <c r="I36" s="136">
        <v>0.2</v>
      </c>
      <c r="J36" s="134">
        <f>ROUND(((SUM(BF122:BF138))*I36),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ROUND((SUM(BG122:BG138)),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ROUND((SUM(BH122:BH138)),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ROUND((SUM(BI122:BI138)),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2771</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06-1 - Prekoreniteľné pôdne bunky</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J122</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J123</f>
        <v>0</v>
      </c>
      <c r="K99" s="162"/>
      <c r="L99" s="166"/>
    </row>
    <row r="100" spans="1:47" s="10" customFormat="1" ht="19.95" customHeight="1">
      <c r="B100" s="167"/>
      <c r="C100" s="108"/>
      <c r="D100" s="168" t="s">
        <v>185</v>
      </c>
      <c r="E100" s="169"/>
      <c r="F100" s="169"/>
      <c r="G100" s="169"/>
      <c r="H100" s="169"/>
      <c r="I100" s="169"/>
      <c r="J100" s="170">
        <f>J124</f>
        <v>0</v>
      </c>
      <c r="K100" s="108"/>
      <c r="L100" s="171"/>
    </row>
    <row r="101" spans="1:47" s="2" customFormat="1" ht="21.75" customHeight="1">
      <c r="A101" s="34"/>
      <c r="B101" s="35"/>
      <c r="C101" s="36"/>
      <c r="D101" s="36"/>
      <c r="E101" s="36"/>
      <c r="F101" s="36"/>
      <c r="G101" s="36"/>
      <c r="H101" s="36"/>
      <c r="I101" s="36"/>
      <c r="J101" s="36"/>
      <c r="K101" s="36"/>
      <c r="L101" s="55"/>
      <c r="S101" s="34"/>
      <c r="T101" s="34"/>
      <c r="U101" s="34"/>
      <c r="V101" s="34"/>
      <c r="W101" s="34"/>
      <c r="X101" s="34"/>
      <c r="Y101" s="34"/>
      <c r="Z101" s="34"/>
      <c r="AA101" s="34"/>
      <c r="AB101" s="34"/>
      <c r="AC101" s="34"/>
      <c r="AD101" s="34"/>
      <c r="AE101" s="34"/>
    </row>
    <row r="102" spans="1:47" s="2" customFormat="1" ht="6.9" customHeight="1">
      <c r="A102" s="34"/>
      <c r="B102" s="58"/>
      <c r="C102" s="59"/>
      <c r="D102" s="59"/>
      <c r="E102" s="59"/>
      <c r="F102" s="59"/>
      <c r="G102" s="59"/>
      <c r="H102" s="59"/>
      <c r="I102" s="59"/>
      <c r="J102" s="59"/>
      <c r="K102" s="59"/>
      <c r="L102" s="55"/>
      <c r="S102" s="34"/>
      <c r="T102" s="34"/>
      <c r="U102" s="34"/>
      <c r="V102" s="34"/>
      <c r="W102" s="34"/>
      <c r="X102" s="34"/>
      <c r="Y102" s="34"/>
      <c r="Z102" s="34"/>
      <c r="AA102" s="34"/>
      <c r="AB102" s="34"/>
      <c r="AC102" s="34"/>
      <c r="AD102" s="34"/>
      <c r="AE102" s="34"/>
    </row>
    <row r="106" spans="1:47" s="2" customFormat="1" ht="6.9" customHeight="1">
      <c r="A106" s="34"/>
      <c r="B106" s="60"/>
      <c r="C106" s="61"/>
      <c r="D106" s="61"/>
      <c r="E106" s="61"/>
      <c r="F106" s="61"/>
      <c r="G106" s="61"/>
      <c r="H106" s="61"/>
      <c r="I106" s="61"/>
      <c r="J106" s="61"/>
      <c r="K106" s="61"/>
      <c r="L106" s="55"/>
      <c r="S106" s="34"/>
      <c r="T106" s="34"/>
      <c r="U106" s="34"/>
      <c r="V106" s="34"/>
      <c r="W106" s="34"/>
      <c r="X106" s="34"/>
      <c r="Y106" s="34"/>
      <c r="Z106" s="34"/>
      <c r="AA106" s="34"/>
      <c r="AB106" s="34"/>
      <c r="AC106" s="34"/>
      <c r="AD106" s="34"/>
      <c r="AE106" s="34"/>
    </row>
    <row r="107" spans="1:47" s="2" customFormat="1" ht="24.9" customHeight="1">
      <c r="A107" s="34"/>
      <c r="B107" s="35"/>
      <c r="C107" s="23" t="s">
        <v>193</v>
      </c>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47" s="2" customFormat="1" ht="6.9" customHeight="1">
      <c r="A108" s="34"/>
      <c r="B108" s="35"/>
      <c r="C108" s="36"/>
      <c r="D108" s="36"/>
      <c r="E108" s="36"/>
      <c r="F108" s="36"/>
      <c r="G108" s="36"/>
      <c r="H108" s="36"/>
      <c r="I108" s="36"/>
      <c r="J108" s="36"/>
      <c r="K108" s="36"/>
      <c r="L108" s="55"/>
      <c r="S108" s="34"/>
      <c r="T108" s="34"/>
      <c r="U108" s="34"/>
      <c r="V108" s="34"/>
      <c r="W108" s="34"/>
      <c r="X108" s="34"/>
      <c r="Y108" s="34"/>
      <c r="Z108" s="34"/>
      <c r="AA108" s="34"/>
      <c r="AB108" s="34"/>
      <c r="AC108" s="34"/>
      <c r="AD108" s="34"/>
      <c r="AE108" s="34"/>
    </row>
    <row r="109" spans="1:47" s="2" customFormat="1" ht="12" customHeight="1">
      <c r="A109" s="34"/>
      <c r="B109" s="35"/>
      <c r="C109" s="29" t="s">
        <v>15</v>
      </c>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47" s="2" customFormat="1" ht="16.5" customHeight="1">
      <c r="A110" s="34"/>
      <c r="B110" s="35"/>
      <c r="C110" s="36"/>
      <c r="D110" s="36"/>
      <c r="E110" s="314" t="str">
        <f>E7</f>
        <v>Verejný cintorín - vstupná časť</v>
      </c>
      <c r="F110" s="315"/>
      <c r="G110" s="315"/>
      <c r="H110" s="315"/>
      <c r="I110" s="36"/>
      <c r="J110" s="36"/>
      <c r="K110" s="36"/>
      <c r="L110" s="55"/>
      <c r="S110" s="34"/>
      <c r="T110" s="34"/>
      <c r="U110" s="34"/>
      <c r="V110" s="34"/>
      <c r="W110" s="34"/>
      <c r="X110" s="34"/>
      <c r="Y110" s="34"/>
      <c r="Z110" s="34"/>
      <c r="AA110" s="34"/>
      <c r="AB110" s="34"/>
      <c r="AC110" s="34"/>
      <c r="AD110" s="34"/>
      <c r="AE110" s="34"/>
    </row>
    <row r="111" spans="1:47" s="1" customFormat="1" ht="12" customHeight="1">
      <c r="B111" s="21"/>
      <c r="C111" s="29" t="s">
        <v>175</v>
      </c>
      <c r="D111" s="22"/>
      <c r="E111" s="22"/>
      <c r="F111" s="22"/>
      <c r="G111" s="22"/>
      <c r="H111" s="22"/>
      <c r="I111" s="22"/>
      <c r="J111" s="22"/>
      <c r="K111" s="22"/>
      <c r="L111" s="20"/>
    </row>
    <row r="112" spans="1:47" s="2" customFormat="1" ht="16.5" customHeight="1">
      <c r="A112" s="34"/>
      <c r="B112" s="35"/>
      <c r="C112" s="36"/>
      <c r="D112" s="36"/>
      <c r="E112" s="314" t="s">
        <v>2771</v>
      </c>
      <c r="F112" s="313"/>
      <c r="G112" s="313"/>
      <c r="H112" s="313"/>
      <c r="I112" s="36"/>
      <c r="J112" s="36"/>
      <c r="K112" s="36"/>
      <c r="L112" s="55"/>
      <c r="S112" s="34"/>
      <c r="T112" s="34"/>
      <c r="U112" s="34"/>
      <c r="V112" s="34"/>
      <c r="W112" s="34"/>
      <c r="X112" s="34"/>
      <c r="Y112" s="34"/>
      <c r="Z112" s="34"/>
      <c r="AA112" s="34"/>
      <c r="AB112" s="34"/>
      <c r="AC112" s="34"/>
      <c r="AD112" s="34"/>
      <c r="AE112" s="34"/>
    </row>
    <row r="113" spans="1:65" s="2" customFormat="1" ht="12" customHeight="1">
      <c r="A113" s="34"/>
      <c r="B113" s="35"/>
      <c r="C113" s="29" t="s">
        <v>177</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5" s="2" customFormat="1" ht="16.5" customHeight="1">
      <c r="A114" s="34"/>
      <c r="B114" s="35"/>
      <c r="C114" s="36"/>
      <c r="D114" s="36"/>
      <c r="E114" s="310" t="str">
        <f>E11</f>
        <v>06-1 - Prekoreniteľné pôdne bunky</v>
      </c>
      <c r="F114" s="313"/>
      <c r="G114" s="313"/>
      <c r="H114" s="313"/>
      <c r="I114" s="36"/>
      <c r="J114" s="36"/>
      <c r="K114" s="36"/>
      <c r="L114" s="55"/>
      <c r="S114" s="34"/>
      <c r="T114" s="34"/>
      <c r="U114" s="34"/>
      <c r="V114" s="34"/>
      <c r="W114" s="34"/>
      <c r="X114" s="34"/>
      <c r="Y114" s="34"/>
      <c r="Z114" s="34"/>
      <c r="AA114" s="34"/>
      <c r="AB114" s="34"/>
      <c r="AC114" s="34"/>
      <c r="AD114" s="34"/>
      <c r="AE114" s="34"/>
    </row>
    <row r="115" spans="1:65" s="2" customFormat="1" ht="6.9" customHeight="1">
      <c r="A115" s="34"/>
      <c r="B115" s="35"/>
      <c r="C115" s="36"/>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65" s="2" customFormat="1" ht="12" customHeight="1">
      <c r="A116" s="34"/>
      <c r="B116" s="35"/>
      <c r="C116" s="29" t="s">
        <v>19</v>
      </c>
      <c r="D116" s="36"/>
      <c r="E116" s="36"/>
      <c r="F116" s="27" t="str">
        <f>F14</f>
        <v>Rastislavova 83, Košice</v>
      </c>
      <c r="G116" s="36"/>
      <c r="H116" s="36"/>
      <c r="I116" s="29" t="s">
        <v>21</v>
      </c>
      <c r="J116" s="70">
        <f>IF(J14="","",J14)</f>
        <v>44676</v>
      </c>
      <c r="K116" s="36"/>
      <c r="L116" s="55"/>
      <c r="S116" s="34"/>
      <c r="T116" s="34"/>
      <c r="U116" s="34"/>
      <c r="V116" s="34"/>
      <c r="W116" s="34"/>
      <c r="X116" s="34"/>
      <c r="Y116" s="34"/>
      <c r="Z116" s="34"/>
      <c r="AA116" s="34"/>
      <c r="AB116" s="34"/>
      <c r="AC116" s="34"/>
      <c r="AD116" s="34"/>
      <c r="AE116" s="34"/>
    </row>
    <row r="117" spans="1:65" s="2" customFormat="1" ht="6.9" customHeight="1">
      <c r="A117" s="34"/>
      <c r="B117" s="35"/>
      <c r="C117" s="36"/>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5" s="2" customFormat="1" ht="40.049999999999997" customHeight="1">
      <c r="A118" s="34"/>
      <c r="B118" s="35"/>
      <c r="C118" s="29" t="s">
        <v>22</v>
      </c>
      <c r="D118" s="36"/>
      <c r="E118" s="36"/>
      <c r="F118" s="27" t="str">
        <f>E17</f>
        <v>Mesto Košice, Tr.SNP48/A, Košice</v>
      </c>
      <c r="G118" s="36"/>
      <c r="H118" s="36"/>
      <c r="I118" s="29" t="s">
        <v>28</v>
      </c>
      <c r="J118" s="32" t="str">
        <f>E23</f>
        <v>STOA architekti s.r.o., Slovenská 28, Prešov</v>
      </c>
      <c r="K118" s="36"/>
      <c r="L118" s="55"/>
      <c r="S118" s="34"/>
      <c r="T118" s="34"/>
      <c r="U118" s="34"/>
      <c r="V118" s="34"/>
      <c r="W118" s="34"/>
      <c r="X118" s="34"/>
      <c r="Y118" s="34"/>
      <c r="Z118" s="34"/>
      <c r="AA118" s="34"/>
      <c r="AB118" s="34"/>
      <c r="AC118" s="34"/>
      <c r="AD118" s="34"/>
      <c r="AE118" s="34"/>
    </row>
    <row r="119" spans="1:65" s="2" customFormat="1" ht="15.15" customHeight="1">
      <c r="A119" s="34"/>
      <c r="B119" s="35"/>
      <c r="C119" s="29" t="s">
        <v>26</v>
      </c>
      <c r="D119" s="36"/>
      <c r="E119" s="36"/>
      <c r="F119" s="27" t="str">
        <f>IF(E20="","",E20)</f>
        <v>Vyplň údaj</v>
      </c>
      <c r="G119" s="36"/>
      <c r="H119" s="36"/>
      <c r="I119" s="29" t="s">
        <v>31</v>
      </c>
      <c r="J119" s="32" t="str">
        <f>E26</f>
        <v>ing. Ľ. Šáriczká</v>
      </c>
      <c r="K119" s="36"/>
      <c r="L119" s="55"/>
      <c r="S119" s="34"/>
      <c r="T119" s="34"/>
      <c r="U119" s="34"/>
      <c r="V119" s="34"/>
      <c r="W119" s="34"/>
      <c r="X119" s="34"/>
      <c r="Y119" s="34"/>
      <c r="Z119" s="34"/>
      <c r="AA119" s="34"/>
      <c r="AB119" s="34"/>
      <c r="AC119" s="34"/>
      <c r="AD119" s="34"/>
      <c r="AE119" s="34"/>
    </row>
    <row r="120" spans="1:65" s="2" customFormat="1" ht="10.35"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5" s="11" customFormat="1" ht="29.25" customHeight="1">
      <c r="A121" s="172"/>
      <c r="B121" s="173"/>
      <c r="C121" s="174" t="s">
        <v>194</v>
      </c>
      <c r="D121" s="175" t="s">
        <v>59</v>
      </c>
      <c r="E121" s="175" t="s">
        <v>55</v>
      </c>
      <c r="F121" s="175" t="s">
        <v>56</v>
      </c>
      <c r="G121" s="175" t="s">
        <v>195</v>
      </c>
      <c r="H121" s="175" t="s">
        <v>196</v>
      </c>
      <c r="I121" s="175" t="s">
        <v>197</v>
      </c>
      <c r="J121" s="176" t="s">
        <v>181</v>
      </c>
      <c r="K121" s="177" t="s">
        <v>198</v>
      </c>
      <c r="L121" s="178"/>
      <c r="M121" s="79" t="s">
        <v>1</v>
      </c>
      <c r="N121" s="80" t="s">
        <v>38</v>
      </c>
      <c r="O121" s="80" t="s">
        <v>199</v>
      </c>
      <c r="P121" s="80" t="s">
        <v>200</v>
      </c>
      <c r="Q121" s="80" t="s">
        <v>201</v>
      </c>
      <c r="R121" s="80" t="s">
        <v>202</v>
      </c>
      <c r="S121" s="80" t="s">
        <v>203</v>
      </c>
      <c r="T121" s="81" t="s">
        <v>204</v>
      </c>
      <c r="U121" s="172"/>
      <c r="V121" s="172"/>
      <c r="W121" s="172"/>
      <c r="X121" s="172"/>
      <c r="Y121" s="172"/>
      <c r="Z121" s="172"/>
      <c r="AA121" s="172"/>
      <c r="AB121" s="172"/>
      <c r="AC121" s="172"/>
      <c r="AD121" s="172"/>
      <c r="AE121" s="172"/>
    </row>
    <row r="122" spans="1:65" s="2" customFormat="1" ht="22.8" customHeight="1">
      <c r="A122" s="34"/>
      <c r="B122" s="35"/>
      <c r="C122" s="86" t="s">
        <v>182</v>
      </c>
      <c r="D122" s="36"/>
      <c r="E122" s="36"/>
      <c r="F122" s="36"/>
      <c r="G122" s="36"/>
      <c r="H122" s="36"/>
      <c r="I122" s="36"/>
      <c r="J122" s="179">
        <f>BK122</f>
        <v>0</v>
      </c>
      <c r="K122" s="36"/>
      <c r="L122" s="39"/>
      <c r="M122" s="82"/>
      <c r="N122" s="180"/>
      <c r="O122" s="83"/>
      <c r="P122" s="181">
        <f>P123</f>
        <v>0</v>
      </c>
      <c r="Q122" s="83"/>
      <c r="R122" s="181">
        <f>R123</f>
        <v>0</v>
      </c>
      <c r="S122" s="83"/>
      <c r="T122" s="182">
        <f>T123</f>
        <v>0</v>
      </c>
      <c r="U122" s="34"/>
      <c r="V122" s="34"/>
      <c r="W122" s="34"/>
      <c r="X122" s="34"/>
      <c r="Y122" s="34"/>
      <c r="Z122" s="34"/>
      <c r="AA122" s="34"/>
      <c r="AB122" s="34"/>
      <c r="AC122" s="34"/>
      <c r="AD122" s="34"/>
      <c r="AE122" s="34"/>
      <c r="AT122" s="17" t="s">
        <v>73</v>
      </c>
      <c r="AU122" s="17" t="s">
        <v>183</v>
      </c>
      <c r="BK122" s="183">
        <f>BK123</f>
        <v>0</v>
      </c>
    </row>
    <row r="123" spans="1:65" s="12" customFormat="1" ht="25.95" customHeight="1">
      <c r="B123" s="184"/>
      <c r="C123" s="185"/>
      <c r="D123" s="186" t="s">
        <v>73</v>
      </c>
      <c r="E123" s="187" t="s">
        <v>205</v>
      </c>
      <c r="F123" s="187" t="s">
        <v>206</v>
      </c>
      <c r="G123" s="185"/>
      <c r="H123" s="185"/>
      <c r="I123" s="188"/>
      <c r="J123" s="189">
        <f>BK123</f>
        <v>0</v>
      </c>
      <c r="K123" s="185"/>
      <c r="L123" s="190"/>
      <c r="M123" s="191"/>
      <c r="N123" s="192"/>
      <c r="O123" s="192"/>
      <c r="P123" s="193">
        <f>P124</f>
        <v>0</v>
      </c>
      <c r="Q123" s="192"/>
      <c r="R123" s="193">
        <f>R124</f>
        <v>0</v>
      </c>
      <c r="S123" s="192"/>
      <c r="T123" s="194">
        <f>T124</f>
        <v>0</v>
      </c>
      <c r="AR123" s="195" t="s">
        <v>81</v>
      </c>
      <c r="AT123" s="196" t="s">
        <v>73</v>
      </c>
      <c r="AU123" s="196" t="s">
        <v>74</v>
      </c>
      <c r="AY123" s="195" t="s">
        <v>207</v>
      </c>
      <c r="BK123" s="197">
        <f>BK124</f>
        <v>0</v>
      </c>
    </row>
    <row r="124" spans="1:65" s="12" customFormat="1" ht="22.8" customHeight="1">
      <c r="B124" s="184"/>
      <c r="C124" s="185"/>
      <c r="D124" s="186" t="s">
        <v>73</v>
      </c>
      <c r="E124" s="198" t="s">
        <v>81</v>
      </c>
      <c r="F124" s="198" t="s">
        <v>208</v>
      </c>
      <c r="G124" s="185"/>
      <c r="H124" s="185"/>
      <c r="I124" s="188"/>
      <c r="J124" s="199">
        <f>BK124</f>
        <v>0</v>
      </c>
      <c r="K124" s="185"/>
      <c r="L124" s="190"/>
      <c r="M124" s="191"/>
      <c r="N124" s="192"/>
      <c r="O124" s="192"/>
      <c r="P124" s="193">
        <f>SUM(P125:P138)</f>
        <v>0</v>
      </c>
      <c r="Q124" s="192"/>
      <c r="R124" s="193">
        <f>SUM(R125:R138)</f>
        <v>0</v>
      </c>
      <c r="S124" s="192"/>
      <c r="T124" s="194">
        <f>SUM(T125:T138)</f>
        <v>0</v>
      </c>
      <c r="AR124" s="195" t="s">
        <v>81</v>
      </c>
      <c r="AT124" s="196" t="s">
        <v>73</v>
      </c>
      <c r="AU124" s="196" t="s">
        <v>81</v>
      </c>
      <c r="AY124" s="195" t="s">
        <v>207</v>
      </c>
      <c r="BK124" s="197">
        <f>SUM(BK125:BK138)</f>
        <v>0</v>
      </c>
    </row>
    <row r="125" spans="1:65" s="2" customFormat="1" ht="37.799999999999997" customHeight="1">
      <c r="A125" s="34"/>
      <c r="B125" s="35"/>
      <c r="C125" s="237" t="s">
        <v>81</v>
      </c>
      <c r="D125" s="237" t="s">
        <v>271</v>
      </c>
      <c r="E125" s="238" t="s">
        <v>2949</v>
      </c>
      <c r="F125" s="239" t="s">
        <v>2950</v>
      </c>
      <c r="G125" s="240" t="s">
        <v>268</v>
      </c>
      <c r="H125" s="241">
        <v>928</v>
      </c>
      <c r="I125" s="242"/>
      <c r="J125" s="243">
        <f t="shared" ref="J125:J138" si="0">ROUND(I125*H125,2)</f>
        <v>0</v>
      </c>
      <c r="K125" s="244"/>
      <c r="L125" s="245"/>
      <c r="M125" s="246" t="s">
        <v>1</v>
      </c>
      <c r="N125" s="247" t="s">
        <v>40</v>
      </c>
      <c r="O125" s="75"/>
      <c r="P125" s="210">
        <f t="shared" ref="P125:P138" si="1">O125*H125</f>
        <v>0</v>
      </c>
      <c r="Q125" s="210">
        <v>0</v>
      </c>
      <c r="R125" s="210">
        <f t="shared" ref="R125:R138" si="2">Q125*H125</f>
        <v>0</v>
      </c>
      <c r="S125" s="210">
        <v>0</v>
      </c>
      <c r="T125" s="211">
        <f t="shared" ref="T125:T138" si="3">S125*H125</f>
        <v>0</v>
      </c>
      <c r="U125" s="34"/>
      <c r="V125" s="34"/>
      <c r="W125" s="34"/>
      <c r="X125" s="34"/>
      <c r="Y125" s="34"/>
      <c r="Z125" s="34"/>
      <c r="AA125" s="34"/>
      <c r="AB125" s="34"/>
      <c r="AC125" s="34"/>
      <c r="AD125" s="34"/>
      <c r="AE125" s="34"/>
      <c r="AR125" s="212" t="s">
        <v>249</v>
      </c>
      <c r="AT125" s="212" t="s">
        <v>271</v>
      </c>
      <c r="AU125" s="212" t="s">
        <v>87</v>
      </c>
      <c r="AY125" s="17" t="s">
        <v>207</v>
      </c>
      <c r="BE125" s="213">
        <f t="shared" ref="BE125:BE138" si="4">IF(N125="základná",J125,0)</f>
        <v>0</v>
      </c>
      <c r="BF125" s="213">
        <f t="shared" ref="BF125:BF138" si="5">IF(N125="znížená",J125,0)</f>
        <v>0</v>
      </c>
      <c r="BG125" s="213">
        <f t="shared" ref="BG125:BG138" si="6">IF(N125="zákl. prenesená",J125,0)</f>
        <v>0</v>
      </c>
      <c r="BH125" s="213">
        <f t="shared" ref="BH125:BH138" si="7">IF(N125="zníž. prenesená",J125,0)</f>
        <v>0</v>
      </c>
      <c r="BI125" s="213">
        <f t="shared" ref="BI125:BI138" si="8">IF(N125="nulová",J125,0)</f>
        <v>0</v>
      </c>
      <c r="BJ125" s="17" t="s">
        <v>87</v>
      </c>
      <c r="BK125" s="213">
        <f t="shared" ref="BK125:BK138" si="9">ROUND(I125*H125,2)</f>
        <v>0</v>
      </c>
      <c r="BL125" s="17" t="s">
        <v>213</v>
      </c>
      <c r="BM125" s="212" t="s">
        <v>87</v>
      </c>
    </row>
    <row r="126" spans="1:65" s="2" customFormat="1" ht="24.15" customHeight="1">
      <c r="A126" s="34"/>
      <c r="B126" s="35"/>
      <c r="C126" s="237" t="s">
        <v>87</v>
      </c>
      <c r="D126" s="237" t="s">
        <v>271</v>
      </c>
      <c r="E126" s="238" t="s">
        <v>2951</v>
      </c>
      <c r="F126" s="239" t="s">
        <v>2952</v>
      </c>
      <c r="G126" s="240" t="s">
        <v>325</v>
      </c>
      <c r="H126" s="241">
        <v>2030</v>
      </c>
      <c r="I126" s="242"/>
      <c r="J126" s="243">
        <f t="shared" si="0"/>
        <v>0</v>
      </c>
      <c r="K126" s="244"/>
      <c r="L126" s="245"/>
      <c r="M126" s="246" t="s">
        <v>1</v>
      </c>
      <c r="N126" s="247" t="s">
        <v>40</v>
      </c>
      <c r="O126" s="75"/>
      <c r="P126" s="210">
        <f t="shared" si="1"/>
        <v>0</v>
      </c>
      <c r="Q126" s="210">
        <v>0</v>
      </c>
      <c r="R126" s="210">
        <f t="shared" si="2"/>
        <v>0</v>
      </c>
      <c r="S126" s="210">
        <v>0</v>
      </c>
      <c r="T126" s="211">
        <f t="shared" si="3"/>
        <v>0</v>
      </c>
      <c r="U126" s="34"/>
      <c r="V126" s="34"/>
      <c r="W126" s="34"/>
      <c r="X126" s="34"/>
      <c r="Y126" s="34"/>
      <c r="Z126" s="34"/>
      <c r="AA126" s="34"/>
      <c r="AB126" s="34"/>
      <c r="AC126" s="34"/>
      <c r="AD126" s="34"/>
      <c r="AE126" s="34"/>
      <c r="AR126" s="212" t="s">
        <v>249</v>
      </c>
      <c r="AT126" s="212" t="s">
        <v>271</v>
      </c>
      <c r="AU126" s="212" t="s">
        <v>87</v>
      </c>
      <c r="AY126" s="17" t="s">
        <v>207</v>
      </c>
      <c r="BE126" s="213">
        <f t="shared" si="4"/>
        <v>0</v>
      </c>
      <c r="BF126" s="213">
        <f t="shared" si="5"/>
        <v>0</v>
      </c>
      <c r="BG126" s="213">
        <f t="shared" si="6"/>
        <v>0</v>
      </c>
      <c r="BH126" s="213">
        <f t="shared" si="7"/>
        <v>0</v>
      </c>
      <c r="BI126" s="213">
        <f t="shared" si="8"/>
        <v>0</v>
      </c>
      <c r="BJ126" s="17" t="s">
        <v>87</v>
      </c>
      <c r="BK126" s="213">
        <f t="shared" si="9"/>
        <v>0</v>
      </c>
      <c r="BL126" s="17" t="s">
        <v>213</v>
      </c>
      <c r="BM126" s="212" t="s">
        <v>213</v>
      </c>
    </row>
    <row r="127" spans="1:65" s="2" customFormat="1" ht="24.15" customHeight="1">
      <c r="A127" s="34"/>
      <c r="B127" s="35"/>
      <c r="C127" s="237" t="s">
        <v>94</v>
      </c>
      <c r="D127" s="237" t="s">
        <v>271</v>
      </c>
      <c r="E127" s="238" t="s">
        <v>2953</v>
      </c>
      <c r="F127" s="239" t="s">
        <v>2954</v>
      </c>
      <c r="G127" s="240" t="s">
        <v>268</v>
      </c>
      <c r="H127" s="241">
        <v>290</v>
      </c>
      <c r="I127" s="242"/>
      <c r="J127" s="243">
        <f t="shared" si="0"/>
        <v>0</v>
      </c>
      <c r="K127" s="244"/>
      <c r="L127" s="245"/>
      <c r="M127" s="246" t="s">
        <v>1</v>
      </c>
      <c r="N127" s="247" t="s">
        <v>40</v>
      </c>
      <c r="O127" s="75"/>
      <c r="P127" s="210">
        <f t="shared" si="1"/>
        <v>0</v>
      </c>
      <c r="Q127" s="210">
        <v>0</v>
      </c>
      <c r="R127" s="210">
        <f t="shared" si="2"/>
        <v>0</v>
      </c>
      <c r="S127" s="210">
        <v>0</v>
      </c>
      <c r="T127" s="211">
        <f t="shared" si="3"/>
        <v>0</v>
      </c>
      <c r="U127" s="34"/>
      <c r="V127" s="34"/>
      <c r="W127" s="34"/>
      <c r="X127" s="34"/>
      <c r="Y127" s="34"/>
      <c r="Z127" s="34"/>
      <c r="AA127" s="34"/>
      <c r="AB127" s="34"/>
      <c r="AC127" s="34"/>
      <c r="AD127" s="34"/>
      <c r="AE127" s="34"/>
      <c r="AR127" s="212" t="s">
        <v>249</v>
      </c>
      <c r="AT127" s="212" t="s">
        <v>271</v>
      </c>
      <c r="AU127" s="212" t="s">
        <v>87</v>
      </c>
      <c r="AY127" s="17" t="s">
        <v>207</v>
      </c>
      <c r="BE127" s="213">
        <f t="shared" si="4"/>
        <v>0</v>
      </c>
      <c r="BF127" s="213">
        <f t="shared" si="5"/>
        <v>0</v>
      </c>
      <c r="BG127" s="213">
        <f t="shared" si="6"/>
        <v>0</v>
      </c>
      <c r="BH127" s="213">
        <f t="shared" si="7"/>
        <v>0</v>
      </c>
      <c r="BI127" s="213">
        <f t="shared" si="8"/>
        <v>0</v>
      </c>
      <c r="BJ127" s="17" t="s">
        <v>87</v>
      </c>
      <c r="BK127" s="213">
        <f t="shared" si="9"/>
        <v>0</v>
      </c>
      <c r="BL127" s="17" t="s">
        <v>213</v>
      </c>
      <c r="BM127" s="212" t="s">
        <v>235</v>
      </c>
    </row>
    <row r="128" spans="1:65" s="2" customFormat="1" ht="37.799999999999997" customHeight="1">
      <c r="A128" s="34"/>
      <c r="B128" s="35"/>
      <c r="C128" s="237" t="s">
        <v>213</v>
      </c>
      <c r="D128" s="237" t="s">
        <v>271</v>
      </c>
      <c r="E128" s="238" t="s">
        <v>2955</v>
      </c>
      <c r="F128" s="239" t="s">
        <v>2956</v>
      </c>
      <c r="G128" s="240" t="s">
        <v>268</v>
      </c>
      <c r="H128" s="241">
        <v>29</v>
      </c>
      <c r="I128" s="242"/>
      <c r="J128" s="243">
        <f t="shared" si="0"/>
        <v>0</v>
      </c>
      <c r="K128" s="244"/>
      <c r="L128" s="245"/>
      <c r="M128" s="246" t="s">
        <v>1</v>
      </c>
      <c r="N128" s="247" t="s">
        <v>40</v>
      </c>
      <c r="O128" s="75"/>
      <c r="P128" s="210">
        <f t="shared" si="1"/>
        <v>0</v>
      </c>
      <c r="Q128" s="210">
        <v>0</v>
      </c>
      <c r="R128" s="210">
        <f t="shared" si="2"/>
        <v>0</v>
      </c>
      <c r="S128" s="210">
        <v>0</v>
      </c>
      <c r="T128" s="211">
        <f t="shared" si="3"/>
        <v>0</v>
      </c>
      <c r="U128" s="34"/>
      <c r="V128" s="34"/>
      <c r="W128" s="34"/>
      <c r="X128" s="34"/>
      <c r="Y128" s="34"/>
      <c r="Z128" s="34"/>
      <c r="AA128" s="34"/>
      <c r="AB128" s="34"/>
      <c r="AC128" s="34"/>
      <c r="AD128" s="34"/>
      <c r="AE128" s="34"/>
      <c r="AR128" s="212" t="s">
        <v>249</v>
      </c>
      <c r="AT128" s="212" t="s">
        <v>271</v>
      </c>
      <c r="AU128" s="212" t="s">
        <v>87</v>
      </c>
      <c r="AY128" s="17" t="s">
        <v>207</v>
      </c>
      <c r="BE128" s="213">
        <f t="shared" si="4"/>
        <v>0</v>
      </c>
      <c r="BF128" s="213">
        <f t="shared" si="5"/>
        <v>0</v>
      </c>
      <c r="BG128" s="213">
        <f t="shared" si="6"/>
        <v>0</v>
      </c>
      <c r="BH128" s="213">
        <f t="shared" si="7"/>
        <v>0</v>
      </c>
      <c r="BI128" s="213">
        <f t="shared" si="8"/>
        <v>0</v>
      </c>
      <c r="BJ128" s="17" t="s">
        <v>87</v>
      </c>
      <c r="BK128" s="213">
        <f t="shared" si="9"/>
        <v>0</v>
      </c>
      <c r="BL128" s="17" t="s">
        <v>213</v>
      </c>
      <c r="BM128" s="212" t="s">
        <v>249</v>
      </c>
    </row>
    <row r="129" spans="1:65" s="2" customFormat="1" ht="55.5" customHeight="1">
      <c r="A129" s="34"/>
      <c r="B129" s="35"/>
      <c r="C129" s="237" t="s">
        <v>229</v>
      </c>
      <c r="D129" s="237" t="s">
        <v>271</v>
      </c>
      <c r="E129" s="238" t="s">
        <v>2957</v>
      </c>
      <c r="F129" s="239" t="s">
        <v>2958</v>
      </c>
      <c r="G129" s="240" t="s">
        <v>268</v>
      </c>
      <c r="H129" s="241">
        <v>29</v>
      </c>
      <c r="I129" s="242"/>
      <c r="J129" s="243">
        <f t="shared" si="0"/>
        <v>0</v>
      </c>
      <c r="K129" s="244"/>
      <c r="L129" s="245"/>
      <c r="M129" s="246" t="s">
        <v>1</v>
      </c>
      <c r="N129" s="247" t="s">
        <v>40</v>
      </c>
      <c r="O129" s="75"/>
      <c r="P129" s="210">
        <f t="shared" si="1"/>
        <v>0</v>
      </c>
      <c r="Q129" s="210">
        <v>0</v>
      </c>
      <c r="R129" s="210">
        <f t="shared" si="2"/>
        <v>0</v>
      </c>
      <c r="S129" s="210">
        <v>0</v>
      </c>
      <c r="T129" s="211">
        <f t="shared" si="3"/>
        <v>0</v>
      </c>
      <c r="U129" s="34"/>
      <c r="V129" s="34"/>
      <c r="W129" s="34"/>
      <c r="X129" s="34"/>
      <c r="Y129" s="34"/>
      <c r="Z129" s="34"/>
      <c r="AA129" s="34"/>
      <c r="AB129" s="34"/>
      <c r="AC129" s="34"/>
      <c r="AD129" s="34"/>
      <c r="AE129" s="34"/>
      <c r="AR129" s="212" t="s">
        <v>249</v>
      </c>
      <c r="AT129" s="212" t="s">
        <v>271</v>
      </c>
      <c r="AU129" s="212" t="s">
        <v>87</v>
      </c>
      <c r="AY129" s="17" t="s">
        <v>207</v>
      </c>
      <c r="BE129" s="213">
        <f t="shared" si="4"/>
        <v>0</v>
      </c>
      <c r="BF129" s="213">
        <f t="shared" si="5"/>
        <v>0</v>
      </c>
      <c r="BG129" s="213">
        <f t="shared" si="6"/>
        <v>0</v>
      </c>
      <c r="BH129" s="213">
        <f t="shared" si="7"/>
        <v>0</v>
      </c>
      <c r="BI129" s="213">
        <f t="shared" si="8"/>
        <v>0</v>
      </c>
      <c r="BJ129" s="17" t="s">
        <v>87</v>
      </c>
      <c r="BK129" s="213">
        <f t="shared" si="9"/>
        <v>0</v>
      </c>
      <c r="BL129" s="17" t="s">
        <v>213</v>
      </c>
      <c r="BM129" s="212" t="s">
        <v>259</v>
      </c>
    </row>
    <row r="130" spans="1:65" s="2" customFormat="1" ht="37.799999999999997" customHeight="1">
      <c r="A130" s="34"/>
      <c r="B130" s="35"/>
      <c r="C130" s="237" t="s">
        <v>235</v>
      </c>
      <c r="D130" s="237" t="s">
        <v>271</v>
      </c>
      <c r="E130" s="238" t="s">
        <v>2959</v>
      </c>
      <c r="F130" s="239" t="s">
        <v>2960</v>
      </c>
      <c r="G130" s="240" t="s">
        <v>268</v>
      </c>
      <c r="H130" s="241">
        <v>29</v>
      </c>
      <c r="I130" s="242"/>
      <c r="J130" s="243">
        <f t="shared" si="0"/>
        <v>0</v>
      </c>
      <c r="K130" s="244"/>
      <c r="L130" s="245"/>
      <c r="M130" s="246" t="s">
        <v>1</v>
      </c>
      <c r="N130" s="247" t="s">
        <v>40</v>
      </c>
      <c r="O130" s="75"/>
      <c r="P130" s="210">
        <f t="shared" si="1"/>
        <v>0</v>
      </c>
      <c r="Q130" s="210">
        <v>0</v>
      </c>
      <c r="R130" s="210">
        <f t="shared" si="2"/>
        <v>0</v>
      </c>
      <c r="S130" s="210">
        <v>0</v>
      </c>
      <c r="T130" s="211">
        <f t="shared" si="3"/>
        <v>0</v>
      </c>
      <c r="U130" s="34"/>
      <c r="V130" s="34"/>
      <c r="W130" s="34"/>
      <c r="X130" s="34"/>
      <c r="Y130" s="34"/>
      <c r="Z130" s="34"/>
      <c r="AA130" s="34"/>
      <c r="AB130" s="34"/>
      <c r="AC130" s="34"/>
      <c r="AD130" s="34"/>
      <c r="AE130" s="34"/>
      <c r="AR130" s="212" t="s">
        <v>249</v>
      </c>
      <c r="AT130" s="212" t="s">
        <v>271</v>
      </c>
      <c r="AU130" s="212" t="s">
        <v>87</v>
      </c>
      <c r="AY130" s="17" t="s">
        <v>207</v>
      </c>
      <c r="BE130" s="213">
        <f t="shared" si="4"/>
        <v>0</v>
      </c>
      <c r="BF130" s="213">
        <f t="shared" si="5"/>
        <v>0</v>
      </c>
      <c r="BG130" s="213">
        <f t="shared" si="6"/>
        <v>0</v>
      </c>
      <c r="BH130" s="213">
        <f t="shared" si="7"/>
        <v>0</v>
      </c>
      <c r="BI130" s="213">
        <f t="shared" si="8"/>
        <v>0</v>
      </c>
      <c r="BJ130" s="17" t="s">
        <v>87</v>
      </c>
      <c r="BK130" s="213">
        <f t="shared" si="9"/>
        <v>0</v>
      </c>
      <c r="BL130" s="17" t="s">
        <v>213</v>
      </c>
      <c r="BM130" s="212" t="s">
        <v>270</v>
      </c>
    </row>
    <row r="131" spans="1:65" s="2" customFormat="1" ht="16.5" customHeight="1">
      <c r="A131" s="34"/>
      <c r="B131" s="35"/>
      <c r="C131" s="237" t="s">
        <v>240</v>
      </c>
      <c r="D131" s="237" t="s">
        <v>271</v>
      </c>
      <c r="E131" s="238" t="s">
        <v>2961</v>
      </c>
      <c r="F131" s="239" t="s">
        <v>2962</v>
      </c>
      <c r="G131" s="240" t="s">
        <v>268</v>
      </c>
      <c r="H131" s="241">
        <v>29</v>
      </c>
      <c r="I131" s="242"/>
      <c r="J131" s="243">
        <f t="shared" si="0"/>
        <v>0</v>
      </c>
      <c r="K131" s="244"/>
      <c r="L131" s="245"/>
      <c r="M131" s="246" t="s">
        <v>1</v>
      </c>
      <c r="N131" s="247" t="s">
        <v>40</v>
      </c>
      <c r="O131" s="75"/>
      <c r="P131" s="210">
        <f t="shared" si="1"/>
        <v>0</v>
      </c>
      <c r="Q131" s="210">
        <v>0</v>
      </c>
      <c r="R131" s="210">
        <f t="shared" si="2"/>
        <v>0</v>
      </c>
      <c r="S131" s="210">
        <v>0</v>
      </c>
      <c r="T131" s="211">
        <f t="shared" si="3"/>
        <v>0</v>
      </c>
      <c r="U131" s="34"/>
      <c r="V131" s="34"/>
      <c r="W131" s="34"/>
      <c r="X131" s="34"/>
      <c r="Y131" s="34"/>
      <c r="Z131" s="34"/>
      <c r="AA131" s="34"/>
      <c r="AB131" s="34"/>
      <c r="AC131" s="34"/>
      <c r="AD131" s="34"/>
      <c r="AE131" s="34"/>
      <c r="AR131" s="212" t="s">
        <v>249</v>
      </c>
      <c r="AT131" s="212" t="s">
        <v>271</v>
      </c>
      <c r="AU131" s="212" t="s">
        <v>87</v>
      </c>
      <c r="AY131" s="17" t="s">
        <v>207</v>
      </c>
      <c r="BE131" s="213">
        <f t="shared" si="4"/>
        <v>0</v>
      </c>
      <c r="BF131" s="213">
        <f t="shared" si="5"/>
        <v>0</v>
      </c>
      <c r="BG131" s="213">
        <f t="shared" si="6"/>
        <v>0</v>
      </c>
      <c r="BH131" s="213">
        <f t="shared" si="7"/>
        <v>0</v>
      </c>
      <c r="BI131" s="213">
        <f t="shared" si="8"/>
        <v>0</v>
      </c>
      <c r="BJ131" s="17" t="s">
        <v>87</v>
      </c>
      <c r="BK131" s="213">
        <f t="shared" si="9"/>
        <v>0</v>
      </c>
      <c r="BL131" s="17" t="s">
        <v>213</v>
      </c>
      <c r="BM131" s="212" t="s">
        <v>280</v>
      </c>
    </row>
    <row r="132" spans="1:65" s="2" customFormat="1" ht="16.5" customHeight="1">
      <c r="A132" s="34"/>
      <c r="B132" s="35"/>
      <c r="C132" s="237" t="s">
        <v>249</v>
      </c>
      <c r="D132" s="237" t="s">
        <v>271</v>
      </c>
      <c r="E132" s="238" t="s">
        <v>2963</v>
      </c>
      <c r="F132" s="239" t="s">
        <v>2964</v>
      </c>
      <c r="G132" s="240" t="s">
        <v>268</v>
      </c>
      <c r="H132" s="241">
        <v>29</v>
      </c>
      <c r="I132" s="242"/>
      <c r="J132" s="243">
        <f t="shared" si="0"/>
        <v>0</v>
      </c>
      <c r="K132" s="244"/>
      <c r="L132" s="245"/>
      <c r="M132" s="246" t="s">
        <v>1</v>
      </c>
      <c r="N132" s="247"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249</v>
      </c>
      <c r="AT132" s="212" t="s">
        <v>271</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288</v>
      </c>
    </row>
    <row r="133" spans="1:65" s="2" customFormat="1" ht="33" customHeight="1">
      <c r="A133" s="34"/>
      <c r="B133" s="35"/>
      <c r="C133" s="237" t="s">
        <v>253</v>
      </c>
      <c r="D133" s="237" t="s">
        <v>271</v>
      </c>
      <c r="E133" s="238" t="s">
        <v>2965</v>
      </c>
      <c r="F133" s="239" t="s">
        <v>2966</v>
      </c>
      <c r="G133" s="240" t="s">
        <v>268</v>
      </c>
      <c r="H133" s="241">
        <v>29</v>
      </c>
      <c r="I133" s="242"/>
      <c r="J133" s="243">
        <f t="shared" si="0"/>
        <v>0</v>
      </c>
      <c r="K133" s="244"/>
      <c r="L133" s="245"/>
      <c r="M133" s="246" t="s">
        <v>1</v>
      </c>
      <c r="N133" s="247"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249</v>
      </c>
      <c r="AT133" s="212" t="s">
        <v>271</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297</v>
      </c>
    </row>
    <row r="134" spans="1:65" s="2" customFormat="1" ht="16.5" customHeight="1">
      <c r="A134" s="34"/>
      <c r="B134" s="35"/>
      <c r="C134" s="237" t="s">
        <v>259</v>
      </c>
      <c r="D134" s="237" t="s">
        <v>271</v>
      </c>
      <c r="E134" s="238" t="s">
        <v>2967</v>
      </c>
      <c r="F134" s="239" t="s">
        <v>2968</v>
      </c>
      <c r="G134" s="240" t="s">
        <v>268</v>
      </c>
      <c r="H134" s="241">
        <v>29</v>
      </c>
      <c r="I134" s="242"/>
      <c r="J134" s="243">
        <f t="shared" si="0"/>
        <v>0</v>
      </c>
      <c r="K134" s="244"/>
      <c r="L134" s="245"/>
      <c r="M134" s="246" t="s">
        <v>1</v>
      </c>
      <c r="N134" s="247"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249</v>
      </c>
      <c r="AT134" s="212" t="s">
        <v>271</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7</v>
      </c>
    </row>
    <row r="135" spans="1:65" s="2" customFormat="1" ht="16.5" customHeight="1">
      <c r="A135" s="34"/>
      <c r="B135" s="35"/>
      <c r="C135" s="237" t="s">
        <v>265</v>
      </c>
      <c r="D135" s="237" t="s">
        <v>271</v>
      </c>
      <c r="E135" s="238" t="s">
        <v>2969</v>
      </c>
      <c r="F135" s="239" t="s">
        <v>2970</v>
      </c>
      <c r="G135" s="240" t="s">
        <v>268</v>
      </c>
      <c r="H135" s="241">
        <v>29</v>
      </c>
      <c r="I135" s="242"/>
      <c r="J135" s="243">
        <f t="shared" si="0"/>
        <v>0</v>
      </c>
      <c r="K135" s="244"/>
      <c r="L135" s="245"/>
      <c r="M135" s="246" t="s">
        <v>1</v>
      </c>
      <c r="N135" s="247"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249</v>
      </c>
      <c r="AT135" s="212" t="s">
        <v>271</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322</v>
      </c>
    </row>
    <row r="136" spans="1:65" s="2" customFormat="1" ht="16.5" customHeight="1">
      <c r="A136" s="34"/>
      <c r="B136" s="35"/>
      <c r="C136" s="237" t="s">
        <v>270</v>
      </c>
      <c r="D136" s="237" t="s">
        <v>271</v>
      </c>
      <c r="E136" s="238" t="s">
        <v>2971</v>
      </c>
      <c r="F136" s="239" t="s">
        <v>2972</v>
      </c>
      <c r="G136" s="240" t="s">
        <v>268</v>
      </c>
      <c r="H136" s="241">
        <v>29</v>
      </c>
      <c r="I136" s="242"/>
      <c r="J136" s="243">
        <f t="shared" si="0"/>
        <v>0</v>
      </c>
      <c r="K136" s="244"/>
      <c r="L136" s="245"/>
      <c r="M136" s="246" t="s">
        <v>1</v>
      </c>
      <c r="N136" s="247"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249</v>
      </c>
      <c r="AT136" s="212" t="s">
        <v>271</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331</v>
      </c>
    </row>
    <row r="137" spans="1:65" s="2" customFormat="1" ht="16.5" customHeight="1">
      <c r="A137" s="34"/>
      <c r="B137" s="35"/>
      <c r="C137" s="200" t="s">
        <v>275</v>
      </c>
      <c r="D137" s="200" t="s">
        <v>209</v>
      </c>
      <c r="E137" s="201" t="s">
        <v>2973</v>
      </c>
      <c r="F137" s="202" t="s">
        <v>2974</v>
      </c>
      <c r="G137" s="203" t="s">
        <v>911</v>
      </c>
      <c r="H137" s="204">
        <v>29</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340</v>
      </c>
    </row>
    <row r="138" spans="1:65" s="2" customFormat="1" ht="16.5" customHeight="1">
      <c r="A138" s="34"/>
      <c r="B138" s="35"/>
      <c r="C138" s="200" t="s">
        <v>280</v>
      </c>
      <c r="D138" s="200" t="s">
        <v>209</v>
      </c>
      <c r="E138" s="201" t="s">
        <v>2975</v>
      </c>
      <c r="F138" s="202" t="s">
        <v>910</v>
      </c>
      <c r="G138" s="203" t="s">
        <v>911</v>
      </c>
      <c r="H138" s="204">
        <v>1</v>
      </c>
      <c r="I138" s="205"/>
      <c r="J138" s="206">
        <f t="shared" si="0"/>
        <v>0</v>
      </c>
      <c r="K138" s="207"/>
      <c r="L138" s="39"/>
      <c r="M138" s="248" t="s">
        <v>1</v>
      </c>
      <c r="N138" s="249" t="s">
        <v>40</v>
      </c>
      <c r="O138" s="250"/>
      <c r="P138" s="251">
        <f t="shared" si="1"/>
        <v>0</v>
      </c>
      <c r="Q138" s="251">
        <v>0</v>
      </c>
      <c r="R138" s="251">
        <f t="shared" si="2"/>
        <v>0</v>
      </c>
      <c r="S138" s="251">
        <v>0</v>
      </c>
      <c r="T138" s="252">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385</v>
      </c>
    </row>
    <row r="139" spans="1:65" s="2" customFormat="1" ht="6.9" customHeight="1">
      <c r="A139" s="34"/>
      <c r="B139" s="58"/>
      <c r="C139" s="59"/>
      <c r="D139" s="59"/>
      <c r="E139" s="59"/>
      <c r="F139" s="59"/>
      <c r="G139" s="59"/>
      <c r="H139" s="59"/>
      <c r="I139" s="59"/>
      <c r="J139" s="59"/>
      <c r="K139" s="59"/>
      <c r="L139" s="39"/>
      <c r="M139" s="34"/>
      <c r="O139" s="34"/>
      <c r="P139" s="34"/>
      <c r="Q139" s="34"/>
      <c r="R139" s="34"/>
      <c r="S139" s="34"/>
      <c r="T139" s="34"/>
      <c r="U139" s="34"/>
      <c r="V139" s="34"/>
      <c r="W139" s="34"/>
      <c r="X139" s="34"/>
      <c r="Y139" s="34"/>
      <c r="Z139" s="34"/>
      <c r="AA139" s="34"/>
      <c r="AB139" s="34"/>
      <c r="AC139" s="34"/>
      <c r="AD139" s="34"/>
      <c r="AE139" s="34"/>
    </row>
  </sheetData>
  <sheetProtection algorithmName="SHA-512" hashValue="6WApiCiiICrzeSBtbnnMHkWCuCHp8sVMaeNxQAiKDUQmmINvMNaPvKJD335fg3PC7V6c0oNXKDd3ypycTYWpJQ==" saltValue="X5lE16d4VVNFwHcQn4CkuS/uD9jA3Z+5rEXPeBL9Ryd4g1RcA3I/nZjVWMz3xIITaRgHQvG23DJrulcphZnVJw==" spinCount="100000" sheet="1" objects="1" scenarios="1" formatColumns="0" formatRows="0" autoFilter="0"/>
  <autoFilter ref="C121:K138"/>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3"/>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95</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176</v>
      </c>
      <c r="F9" s="268"/>
      <c r="G9" s="268"/>
      <c r="H9" s="268"/>
      <c r="L9" s="20"/>
    </row>
    <row r="10" spans="1:46" s="1" customFormat="1" ht="12" customHeight="1">
      <c r="B10" s="20"/>
      <c r="D10" s="123" t="s">
        <v>177</v>
      </c>
      <c r="L10" s="20"/>
    </row>
    <row r="11" spans="1:46" s="2" customFormat="1" ht="16.5" customHeight="1">
      <c r="A11" s="34"/>
      <c r="B11" s="39"/>
      <c r="C11" s="34"/>
      <c r="D11" s="34"/>
      <c r="E11" s="324" t="s">
        <v>344</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30" customHeight="1">
      <c r="A13" s="34"/>
      <c r="B13" s="39"/>
      <c r="C13" s="34"/>
      <c r="D13" s="34"/>
      <c r="E13" s="319" t="s">
        <v>346</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ROUND(J126,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ROUND((SUM(BE126:BE152)),  2)</f>
        <v>0</v>
      </c>
      <c r="G37" s="135"/>
      <c r="H37" s="135"/>
      <c r="I37" s="136">
        <v>0.2</v>
      </c>
      <c r="J37" s="134">
        <f>ROUND(((SUM(BE126:BE152))*I37),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ROUND((SUM(BF126:BF152)),  2)</f>
        <v>0</v>
      </c>
      <c r="G38" s="135"/>
      <c r="H38" s="135"/>
      <c r="I38" s="136">
        <v>0.2</v>
      </c>
      <c r="J38" s="134">
        <f>ROUND(((SUM(BF126:BF152))*I38),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ROUND((SUM(BG126:BG152)),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ROUND((SUM(BH126:BH152)),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ROUND((SUM(BI126:BI152)),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176</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344</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30" customHeight="1">
      <c r="A91" s="34"/>
      <c r="B91" s="35"/>
      <c r="C91" s="36"/>
      <c r="D91" s="36"/>
      <c r="E91" s="310" t="str">
        <f>E13</f>
        <v>01-2-1 - Úprava rozvodov Telekom preložka TF kábla zemné práce</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J126</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347</v>
      </c>
      <c r="E101" s="164"/>
      <c r="F101" s="164"/>
      <c r="G101" s="164"/>
      <c r="H101" s="164"/>
      <c r="I101" s="164"/>
      <c r="J101" s="165">
        <f>J127</f>
        <v>0</v>
      </c>
      <c r="K101" s="162"/>
      <c r="L101" s="166"/>
    </row>
    <row r="102" spans="1:47" s="10" customFormat="1" ht="19.95" customHeight="1">
      <c r="B102" s="167"/>
      <c r="C102" s="108"/>
      <c r="D102" s="168" t="s">
        <v>348</v>
      </c>
      <c r="E102" s="169"/>
      <c r="F102" s="169"/>
      <c r="G102" s="169"/>
      <c r="H102" s="169"/>
      <c r="I102" s="169"/>
      <c r="J102" s="170">
        <f>J128</f>
        <v>0</v>
      </c>
      <c r="K102" s="108"/>
      <c r="L102" s="171"/>
    </row>
    <row r="103" spans="1:47" s="2" customFormat="1" ht="21.75" customHeight="1">
      <c r="A103" s="34"/>
      <c r="B103" s="35"/>
      <c r="C103" s="36"/>
      <c r="D103" s="36"/>
      <c r="E103" s="36"/>
      <c r="F103" s="36"/>
      <c r="G103" s="36"/>
      <c r="H103" s="36"/>
      <c r="I103" s="36"/>
      <c r="J103" s="36"/>
      <c r="K103" s="36"/>
      <c r="L103" s="55"/>
      <c r="S103" s="34"/>
      <c r="T103" s="34"/>
      <c r="U103" s="34"/>
      <c r="V103" s="34"/>
      <c r="W103" s="34"/>
      <c r="X103" s="34"/>
      <c r="Y103" s="34"/>
      <c r="Z103" s="34"/>
      <c r="AA103" s="34"/>
      <c r="AB103" s="34"/>
      <c r="AC103" s="34"/>
      <c r="AD103" s="34"/>
      <c r="AE103" s="34"/>
    </row>
    <row r="104" spans="1:47" s="2" customFormat="1" ht="6.9" customHeight="1">
      <c r="A104" s="34"/>
      <c r="B104" s="58"/>
      <c r="C104" s="59"/>
      <c r="D104" s="59"/>
      <c r="E104" s="59"/>
      <c r="F104" s="59"/>
      <c r="G104" s="59"/>
      <c r="H104" s="59"/>
      <c r="I104" s="59"/>
      <c r="J104" s="59"/>
      <c r="K104" s="59"/>
      <c r="L104" s="55"/>
      <c r="S104" s="34"/>
      <c r="T104" s="34"/>
      <c r="U104" s="34"/>
      <c r="V104" s="34"/>
      <c r="W104" s="34"/>
      <c r="X104" s="34"/>
      <c r="Y104" s="34"/>
      <c r="Z104" s="34"/>
      <c r="AA104" s="34"/>
      <c r="AB104" s="34"/>
      <c r="AC104" s="34"/>
      <c r="AD104" s="34"/>
      <c r="AE104" s="34"/>
    </row>
    <row r="108" spans="1:47" s="2" customFormat="1" ht="6.9" customHeight="1">
      <c r="A108" s="34"/>
      <c r="B108" s="60"/>
      <c r="C108" s="61"/>
      <c r="D108" s="61"/>
      <c r="E108" s="61"/>
      <c r="F108" s="61"/>
      <c r="G108" s="61"/>
      <c r="H108" s="61"/>
      <c r="I108" s="61"/>
      <c r="J108" s="61"/>
      <c r="K108" s="61"/>
      <c r="L108" s="55"/>
      <c r="S108" s="34"/>
      <c r="T108" s="34"/>
      <c r="U108" s="34"/>
      <c r="V108" s="34"/>
      <c r="W108" s="34"/>
      <c r="X108" s="34"/>
      <c r="Y108" s="34"/>
      <c r="Z108" s="34"/>
      <c r="AA108" s="34"/>
      <c r="AB108" s="34"/>
      <c r="AC108" s="34"/>
      <c r="AD108" s="34"/>
      <c r="AE108" s="34"/>
    </row>
    <row r="109" spans="1:47" s="2" customFormat="1" ht="24.9" customHeight="1">
      <c r="A109" s="34"/>
      <c r="B109" s="35"/>
      <c r="C109" s="23" t="s">
        <v>193</v>
      </c>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47" s="2" customFormat="1" ht="6.9" customHeight="1">
      <c r="A110" s="34"/>
      <c r="B110" s="35"/>
      <c r="C110" s="36"/>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12" customHeight="1">
      <c r="A111" s="34"/>
      <c r="B111" s="35"/>
      <c r="C111" s="29" t="s">
        <v>15</v>
      </c>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6.5" customHeight="1">
      <c r="A112" s="34"/>
      <c r="B112" s="35"/>
      <c r="C112" s="36"/>
      <c r="D112" s="36"/>
      <c r="E112" s="314" t="str">
        <f>E7</f>
        <v>Verejný cintorín - vstupná časť</v>
      </c>
      <c r="F112" s="315"/>
      <c r="G112" s="315"/>
      <c r="H112" s="315"/>
      <c r="I112" s="36"/>
      <c r="J112" s="36"/>
      <c r="K112" s="36"/>
      <c r="L112" s="55"/>
      <c r="S112" s="34"/>
      <c r="T112" s="34"/>
      <c r="U112" s="34"/>
      <c r="V112" s="34"/>
      <c r="W112" s="34"/>
      <c r="X112" s="34"/>
      <c r="Y112" s="34"/>
      <c r="Z112" s="34"/>
      <c r="AA112" s="34"/>
      <c r="AB112" s="34"/>
      <c r="AC112" s="34"/>
      <c r="AD112" s="34"/>
      <c r="AE112" s="34"/>
    </row>
    <row r="113" spans="1:63" s="1" customFormat="1" ht="12" customHeight="1">
      <c r="B113" s="21"/>
      <c r="C113" s="29" t="s">
        <v>175</v>
      </c>
      <c r="D113" s="22"/>
      <c r="E113" s="22"/>
      <c r="F113" s="22"/>
      <c r="G113" s="22"/>
      <c r="H113" s="22"/>
      <c r="I113" s="22"/>
      <c r="J113" s="22"/>
      <c r="K113" s="22"/>
      <c r="L113" s="20"/>
    </row>
    <row r="114" spans="1:63" s="1" customFormat="1" ht="16.5" customHeight="1">
      <c r="B114" s="21"/>
      <c r="C114" s="22"/>
      <c r="D114" s="22"/>
      <c r="E114" s="314" t="s">
        <v>176</v>
      </c>
      <c r="F114" s="273"/>
      <c r="G114" s="273"/>
      <c r="H114" s="273"/>
      <c r="I114" s="22"/>
      <c r="J114" s="22"/>
      <c r="K114" s="22"/>
      <c r="L114" s="20"/>
    </row>
    <row r="115" spans="1:63" s="1" customFormat="1" ht="12" customHeight="1">
      <c r="B115" s="21"/>
      <c r="C115" s="29" t="s">
        <v>177</v>
      </c>
      <c r="D115" s="22"/>
      <c r="E115" s="22"/>
      <c r="F115" s="22"/>
      <c r="G115" s="22"/>
      <c r="H115" s="22"/>
      <c r="I115" s="22"/>
      <c r="J115" s="22"/>
      <c r="K115" s="22"/>
      <c r="L115" s="20"/>
    </row>
    <row r="116" spans="1:63" s="2" customFormat="1" ht="16.5" customHeight="1">
      <c r="A116" s="34"/>
      <c r="B116" s="35"/>
      <c r="C116" s="36"/>
      <c r="D116" s="36"/>
      <c r="E116" s="323" t="s">
        <v>344</v>
      </c>
      <c r="F116" s="313"/>
      <c r="G116" s="313"/>
      <c r="H116" s="313"/>
      <c r="I116" s="36"/>
      <c r="J116" s="36"/>
      <c r="K116" s="36"/>
      <c r="L116" s="55"/>
      <c r="S116" s="34"/>
      <c r="T116" s="34"/>
      <c r="U116" s="34"/>
      <c r="V116" s="34"/>
      <c r="W116" s="34"/>
      <c r="X116" s="34"/>
      <c r="Y116" s="34"/>
      <c r="Z116" s="34"/>
      <c r="AA116" s="34"/>
      <c r="AB116" s="34"/>
      <c r="AC116" s="34"/>
      <c r="AD116" s="34"/>
      <c r="AE116" s="34"/>
    </row>
    <row r="117" spans="1:63" s="2" customFormat="1" ht="12" customHeight="1">
      <c r="A117" s="34"/>
      <c r="B117" s="35"/>
      <c r="C117" s="29" t="s">
        <v>345</v>
      </c>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3" s="2" customFormat="1" ht="30" customHeight="1">
      <c r="A118" s="34"/>
      <c r="B118" s="35"/>
      <c r="C118" s="36"/>
      <c r="D118" s="36"/>
      <c r="E118" s="310" t="str">
        <f>E13</f>
        <v>01-2-1 - Úprava rozvodov Telekom preložka TF kábla zemné práce</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6.9"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2" customHeight="1">
      <c r="A120" s="34"/>
      <c r="B120" s="35"/>
      <c r="C120" s="29" t="s">
        <v>19</v>
      </c>
      <c r="D120" s="36"/>
      <c r="E120" s="36"/>
      <c r="F120" s="27" t="str">
        <f>F16</f>
        <v>Rastislavova 83, Košice</v>
      </c>
      <c r="G120" s="36"/>
      <c r="H120" s="36"/>
      <c r="I120" s="29" t="s">
        <v>21</v>
      </c>
      <c r="J120" s="70">
        <f>IF(J16="","",J16)</f>
        <v>44676</v>
      </c>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40.049999999999997" customHeight="1">
      <c r="A122" s="34"/>
      <c r="B122" s="35"/>
      <c r="C122" s="29" t="s">
        <v>22</v>
      </c>
      <c r="D122" s="36"/>
      <c r="E122" s="36"/>
      <c r="F122" s="27" t="str">
        <f>E19</f>
        <v>Mesto Košice, Tr.SNP48/A, Košice</v>
      </c>
      <c r="G122" s="36"/>
      <c r="H122" s="36"/>
      <c r="I122" s="29" t="s">
        <v>28</v>
      </c>
      <c r="J122" s="32" t="str">
        <f>E25</f>
        <v>STOA architekti s.r.o., Slovenská 28, Prešov</v>
      </c>
      <c r="K122" s="36"/>
      <c r="L122" s="55"/>
      <c r="S122" s="34"/>
      <c r="T122" s="34"/>
      <c r="U122" s="34"/>
      <c r="V122" s="34"/>
      <c r="W122" s="34"/>
      <c r="X122" s="34"/>
      <c r="Y122" s="34"/>
      <c r="Z122" s="34"/>
      <c r="AA122" s="34"/>
      <c r="AB122" s="34"/>
      <c r="AC122" s="34"/>
      <c r="AD122" s="34"/>
      <c r="AE122" s="34"/>
    </row>
    <row r="123" spans="1:63" s="2" customFormat="1" ht="15.15" customHeight="1">
      <c r="A123" s="34"/>
      <c r="B123" s="35"/>
      <c r="C123" s="29" t="s">
        <v>26</v>
      </c>
      <c r="D123" s="36"/>
      <c r="E123" s="36"/>
      <c r="F123" s="27" t="str">
        <f>IF(E22="","",E22)</f>
        <v>Vyplň údaj</v>
      </c>
      <c r="G123" s="36"/>
      <c r="H123" s="36"/>
      <c r="I123" s="29" t="s">
        <v>31</v>
      </c>
      <c r="J123" s="32" t="str">
        <f>E28</f>
        <v>ing. Ľ. Šáriczká</v>
      </c>
      <c r="K123" s="36"/>
      <c r="L123" s="55"/>
      <c r="S123" s="34"/>
      <c r="T123" s="34"/>
      <c r="U123" s="34"/>
      <c r="V123" s="34"/>
      <c r="W123" s="34"/>
      <c r="X123" s="34"/>
      <c r="Y123" s="34"/>
      <c r="Z123" s="34"/>
      <c r="AA123" s="34"/>
      <c r="AB123" s="34"/>
      <c r="AC123" s="34"/>
      <c r="AD123" s="34"/>
      <c r="AE123" s="34"/>
    </row>
    <row r="124" spans="1:63" s="2" customFormat="1" ht="10.35"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63" s="11" customFormat="1" ht="29.25" customHeight="1">
      <c r="A125" s="172"/>
      <c r="B125" s="173"/>
      <c r="C125" s="174" t="s">
        <v>194</v>
      </c>
      <c r="D125" s="175" t="s">
        <v>59</v>
      </c>
      <c r="E125" s="175" t="s">
        <v>55</v>
      </c>
      <c r="F125" s="175" t="s">
        <v>56</v>
      </c>
      <c r="G125" s="175" t="s">
        <v>195</v>
      </c>
      <c r="H125" s="175" t="s">
        <v>196</v>
      </c>
      <c r="I125" s="175" t="s">
        <v>197</v>
      </c>
      <c r="J125" s="176" t="s">
        <v>181</v>
      </c>
      <c r="K125" s="177" t="s">
        <v>198</v>
      </c>
      <c r="L125" s="178"/>
      <c r="M125" s="79" t="s">
        <v>1</v>
      </c>
      <c r="N125" s="80" t="s">
        <v>38</v>
      </c>
      <c r="O125" s="80" t="s">
        <v>199</v>
      </c>
      <c r="P125" s="80" t="s">
        <v>200</v>
      </c>
      <c r="Q125" s="80" t="s">
        <v>201</v>
      </c>
      <c r="R125" s="80" t="s">
        <v>202</v>
      </c>
      <c r="S125" s="80" t="s">
        <v>203</v>
      </c>
      <c r="T125" s="81" t="s">
        <v>204</v>
      </c>
      <c r="U125" s="172"/>
      <c r="V125" s="172"/>
      <c r="W125" s="172"/>
      <c r="X125" s="172"/>
      <c r="Y125" s="172"/>
      <c r="Z125" s="172"/>
      <c r="AA125" s="172"/>
      <c r="AB125" s="172"/>
      <c r="AC125" s="172"/>
      <c r="AD125" s="172"/>
      <c r="AE125" s="172"/>
    </row>
    <row r="126" spans="1:63" s="2" customFormat="1" ht="22.8" customHeight="1">
      <c r="A126" s="34"/>
      <c r="B126" s="35"/>
      <c r="C126" s="86" t="s">
        <v>182</v>
      </c>
      <c r="D126" s="36"/>
      <c r="E126" s="36"/>
      <c r="F126" s="36"/>
      <c r="G126" s="36"/>
      <c r="H126" s="36"/>
      <c r="I126" s="36"/>
      <c r="J126" s="179">
        <f>BK126</f>
        <v>0</v>
      </c>
      <c r="K126" s="36"/>
      <c r="L126" s="39"/>
      <c r="M126" s="82"/>
      <c r="N126" s="180"/>
      <c r="O126" s="83"/>
      <c r="P126" s="181">
        <f>P127</f>
        <v>0</v>
      </c>
      <c r="Q126" s="83"/>
      <c r="R126" s="181">
        <f>R127</f>
        <v>0</v>
      </c>
      <c r="S126" s="83"/>
      <c r="T126" s="182">
        <f>T127</f>
        <v>0</v>
      </c>
      <c r="U126" s="34"/>
      <c r="V126" s="34"/>
      <c r="W126" s="34"/>
      <c r="X126" s="34"/>
      <c r="Y126" s="34"/>
      <c r="Z126" s="34"/>
      <c r="AA126" s="34"/>
      <c r="AB126" s="34"/>
      <c r="AC126" s="34"/>
      <c r="AD126" s="34"/>
      <c r="AE126" s="34"/>
      <c r="AT126" s="17" t="s">
        <v>73</v>
      </c>
      <c r="AU126" s="17" t="s">
        <v>183</v>
      </c>
      <c r="BK126" s="183">
        <f>BK127</f>
        <v>0</v>
      </c>
    </row>
    <row r="127" spans="1:63" s="12" customFormat="1" ht="25.95" customHeight="1">
      <c r="B127" s="184"/>
      <c r="C127" s="185"/>
      <c r="D127" s="186" t="s">
        <v>73</v>
      </c>
      <c r="E127" s="187" t="s">
        <v>349</v>
      </c>
      <c r="F127" s="187" t="s">
        <v>350</v>
      </c>
      <c r="G127" s="185"/>
      <c r="H127" s="185"/>
      <c r="I127" s="188"/>
      <c r="J127" s="189">
        <f>BK127</f>
        <v>0</v>
      </c>
      <c r="K127" s="185"/>
      <c r="L127" s="190"/>
      <c r="M127" s="191"/>
      <c r="N127" s="192"/>
      <c r="O127" s="192"/>
      <c r="P127" s="193">
        <f>P128</f>
        <v>0</v>
      </c>
      <c r="Q127" s="192"/>
      <c r="R127" s="193">
        <f>R128</f>
        <v>0</v>
      </c>
      <c r="S127" s="192"/>
      <c r="T127" s="194">
        <f>T128</f>
        <v>0</v>
      </c>
      <c r="AR127" s="195" t="s">
        <v>81</v>
      </c>
      <c r="AT127" s="196" t="s">
        <v>73</v>
      </c>
      <c r="AU127" s="196" t="s">
        <v>74</v>
      </c>
      <c r="AY127" s="195" t="s">
        <v>207</v>
      </c>
      <c r="BK127" s="197">
        <f>BK128</f>
        <v>0</v>
      </c>
    </row>
    <row r="128" spans="1:63" s="12" customFormat="1" ht="22.8" customHeight="1">
      <c r="B128" s="184"/>
      <c r="C128" s="185"/>
      <c r="D128" s="186" t="s">
        <v>73</v>
      </c>
      <c r="E128" s="198" t="s">
        <v>351</v>
      </c>
      <c r="F128" s="198" t="s">
        <v>352</v>
      </c>
      <c r="G128" s="185"/>
      <c r="H128" s="185"/>
      <c r="I128" s="188"/>
      <c r="J128" s="199">
        <f>BK128</f>
        <v>0</v>
      </c>
      <c r="K128" s="185"/>
      <c r="L128" s="190"/>
      <c r="M128" s="191"/>
      <c r="N128" s="192"/>
      <c r="O128" s="192"/>
      <c r="P128" s="193">
        <f>SUM(P129:P152)</f>
        <v>0</v>
      </c>
      <c r="Q128" s="192"/>
      <c r="R128" s="193">
        <f>SUM(R129:R152)</f>
        <v>0</v>
      </c>
      <c r="S128" s="192"/>
      <c r="T128" s="194">
        <f>SUM(T129:T152)</f>
        <v>0</v>
      </c>
      <c r="AR128" s="195" t="s">
        <v>81</v>
      </c>
      <c r="AT128" s="196" t="s">
        <v>73</v>
      </c>
      <c r="AU128" s="196" t="s">
        <v>81</v>
      </c>
      <c r="AY128" s="195" t="s">
        <v>207</v>
      </c>
      <c r="BK128" s="197">
        <f>SUM(BK129:BK152)</f>
        <v>0</v>
      </c>
    </row>
    <row r="129" spans="1:65" s="2" customFormat="1" ht="24.15" customHeight="1">
      <c r="A129" s="34"/>
      <c r="B129" s="35"/>
      <c r="C129" s="200" t="s">
        <v>81</v>
      </c>
      <c r="D129" s="200" t="s">
        <v>209</v>
      </c>
      <c r="E129" s="201" t="s">
        <v>353</v>
      </c>
      <c r="F129" s="202" t="s">
        <v>354</v>
      </c>
      <c r="G129" s="203" t="s">
        <v>355</v>
      </c>
      <c r="H129" s="204">
        <v>2</v>
      </c>
      <c r="I129" s="205"/>
      <c r="J129" s="206">
        <f t="shared" ref="J129:J152" si="0">ROUND(I129*H129,2)</f>
        <v>0</v>
      </c>
      <c r="K129" s="207"/>
      <c r="L129" s="39"/>
      <c r="M129" s="208" t="s">
        <v>1</v>
      </c>
      <c r="N129" s="209" t="s">
        <v>40</v>
      </c>
      <c r="O129" s="75"/>
      <c r="P129" s="210">
        <f t="shared" ref="P129:P152" si="1">O129*H129</f>
        <v>0</v>
      </c>
      <c r="Q129" s="210">
        <v>0</v>
      </c>
      <c r="R129" s="210">
        <f t="shared" ref="R129:R152" si="2">Q129*H129</f>
        <v>0</v>
      </c>
      <c r="S129" s="210">
        <v>0</v>
      </c>
      <c r="T129" s="211">
        <f t="shared" ref="T129:T152" si="3">S129*H129</f>
        <v>0</v>
      </c>
      <c r="U129" s="34"/>
      <c r="V129" s="34"/>
      <c r="W129" s="34"/>
      <c r="X129" s="34"/>
      <c r="Y129" s="34"/>
      <c r="Z129" s="34"/>
      <c r="AA129" s="34"/>
      <c r="AB129" s="34"/>
      <c r="AC129" s="34"/>
      <c r="AD129" s="34"/>
      <c r="AE129" s="34"/>
      <c r="AR129" s="212" t="s">
        <v>213</v>
      </c>
      <c r="AT129" s="212" t="s">
        <v>209</v>
      </c>
      <c r="AU129" s="212" t="s">
        <v>87</v>
      </c>
      <c r="AY129" s="17" t="s">
        <v>207</v>
      </c>
      <c r="BE129" s="213">
        <f t="shared" ref="BE129:BE152" si="4">IF(N129="základná",J129,0)</f>
        <v>0</v>
      </c>
      <c r="BF129" s="213">
        <f t="shared" ref="BF129:BF152" si="5">IF(N129="znížená",J129,0)</f>
        <v>0</v>
      </c>
      <c r="BG129" s="213">
        <f t="shared" ref="BG129:BG152" si="6">IF(N129="zákl. prenesená",J129,0)</f>
        <v>0</v>
      </c>
      <c r="BH129" s="213">
        <f t="shared" ref="BH129:BH152" si="7">IF(N129="zníž. prenesená",J129,0)</f>
        <v>0</v>
      </c>
      <c r="BI129" s="213">
        <f t="shared" ref="BI129:BI152" si="8">IF(N129="nulová",J129,0)</f>
        <v>0</v>
      </c>
      <c r="BJ129" s="17" t="s">
        <v>87</v>
      </c>
      <c r="BK129" s="213">
        <f t="shared" ref="BK129:BK152" si="9">ROUND(I129*H129,2)</f>
        <v>0</v>
      </c>
      <c r="BL129" s="17" t="s">
        <v>213</v>
      </c>
      <c r="BM129" s="212" t="s">
        <v>87</v>
      </c>
    </row>
    <row r="130" spans="1:65" s="2" customFormat="1" ht="24.15" customHeight="1">
      <c r="A130" s="34"/>
      <c r="B130" s="35"/>
      <c r="C130" s="200" t="s">
        <v>87</v>
      </c>
      <c r="D130" s="200" t="s">
        <v>209</v>
      </c>
      <c r="E130" s="201" t="s">
        <v>356</v>
      </c>
      <c r="F130" s="202" t="s">
        <v>357</v>
      </c>
      <c r="G130" s="203" t="s">
        <v>358</v>
      </c>
      <c r="H130" s="204">
        <v>7.4999999999999997E-2</v>
      </c>
      <c r="I130" s="205"/>
      <c r="J130" s="206">
        <f t="shared" si="0"/>
        <v>0</v>
      </c>
      <c r="K130" s="207"/>
      <c r="L130" s="39"/>
      <c r="M130" s="208" t="s">
        <v>1</v>
      </c>
      <c r="N130" s="209" t="s">
        <v>40</v>
      </c>
      <c r="O130" s="75"/>
      <c r="P130" s="210">
        <f t="shared" si="1"/>
        <v>0</v>
      </c>
      <c r="Q130" s="210">
        <v>0</v>
      </c>
      <c r="R130" s="210">
        <f t="shared" si="2"/>
        <v>0</v>
      </c>
      <c r="S130" s="210">
        <v>0</v>
      </c>
      <c r="T130" s="211">
        <f t="shared" si="3"/>
        <v>0</v>
      </c>
      <c r="U130" s="34"/>
      <c r="V130" s="34"/>
      <c r="W130" s="34"/>
      <c r="X130" s="34"/>
      <c r="Y130" s="34"/>
      <c r="Z130" s="34"/>
      <c r="AA130" s="34"/>
      <c r="AB130" s="34"/>
      <c r="AC130" s="34"/>
      <c r="AD130" s="34"/>
      <c r="AE130" s="34"/>
      <c r="AR130" s="212" t="s">
        <v>213</v>
      </c>
      <c r="AT130" s="212" t="s">
        <v>209</v>
      </c>
      <c r="AU130" s="212" t="s">
        <v>87</v>
      </c>
      <c r="AY130" s="17" t="s">
        <v>207</v>
      </c>
      <c r="BE130" s="213">
        <f t="shared" si="4"/>
        <v>0</v>
      </c>
      <c r="BF130" s="213">
        <f t="shared" si="5"/>
        <v>0</v>
      </c>
      <c r="BG130" s="213">
        <f t="shared" si="6"/>
        <v>0</v>
      </c>
      <c r="BH130" s="213">
        <f t="shared" si="7"/>
        <v>0</v>
      </c>
      <c r="BI130" s="213">
        <f t="shared" si="8"/>
        <v>0</v>
      </c>
      <c r="BJ130" s="17" t="s">
        <v>87</v>
      </c>
      <c r="BK130" s="213">
        <f t="shared" si="9"/>
        <v>0</v>
      </c>
      <c r="BL130" s="17" t="s">
        <v>213</v>
      </c>
      <c r="BM130" s="212" t="s">
        <v>213</v>
      </c>
    </row>
    <row r="131" spans="1:65" s="2" customFormat="1" ht="24.15" customHeight="1">
      <c r="A131" s="34"/>
      <c r="B131" s="35"/>
      <c r="C131" s="200" t="s">
        <v>94</v>
      </c>
      <c r="D131" s="200" t="s">
        <v>209</v>
      </c>
      <c r="E131" s="201" t="s">
        <v>359</v>
      </c>
      <c r="F131" s="202" t="s">
        <v>360</v>
      </c>
      <c r="G131" s="203" t="s">
        <v>361</v>
      </c>
      <c r="H131" s="204">
        <v>1</v>
      </c>
      <c r="I131" s="205"/>
      <c r="J131" s="206">
        <f t="shared" si="0"/>
        <v>0</v>
      </c>
      <c r="K131" s="207"/>
      <c r="L131" s="39"/>
      <c r="M131" s="208" t="s">
        <v>1</v>
      </c>
      <c r="N131" s="209" t="s">
        <v>40</v>
      </c>
      <c r="O131" s="75"/>
      <c r="P131" s="210">
        <f t="shared" si="1"/>
        <v>0</v>
      </c>
      <c r="Q131" s="210">
        <v>0</v>
      </c>
      <c r="R131" s="210">
        <f t="shared" si="2"/>
        <v>0</v>
      </c>
      <c r="S131" s="210">
        <v>0</v>
      </c>
      <c r="T131" s="211">
        <f t="shared" si="3"/>
        <v>0</v>
      </c>
      <c r="U131" s="34"/>
      <c r="V131" s="34"/>
      <c r="W131" s="34"/>
      <c r="X131" s="34"/>
      <c r="Y131" s="34"/>
      <c r="Z131" s="34"/>
      <c r="AA131" s="34"/>
      <c r="AB131" s="34"/>
      <c r="AC131" s="34"/>
      <c r="AD131" s="34"/>
      <c r="AE131" s="34"/>
      <c r="AR131" s="212" t="s">
        <v>213</v>
      </c>
      <c r="AT131" s="212" t="s">
        <v>209</v>
      </c>
      <c r="AU131" s="212" t="s">
        <v>87</v>
      </c>
      <c r="AY131" s="17" t="s">
        <v>207</v>
      </c>
      <c r="BE131" s="213">
        <f t="shared" si="4"/>
        <v>0</v>
      </c>
      <c r="BF131" s="213">
        <f t="shared" si="5"/>
        <v>0</v>
      </c>
      <c r="BG131" s="213">
        <f t="shared" si="6"/>
        <v>0</v>
      </c>
      <c r="BH131" s="213">
        <f t="shared" si="7"/>
        <v>0</v>
      </c>
      <c r="BI131" s="213">
        <f t="shared" si="8"/>
        <v>0</v>
      </c>
      <c r="BJ131" s="17" t="s">
        <v>87</v>
      </c>
      <c r="BK131" s="213">
        <f t="shared" si="9"/>
        <v>0</v>
      </c>
      <c r="BL131" s="17" t="s">
        <v>213</v>
      </c>
      <c r="BM131" s="212" t="s">
        <v>235</v>
      </c>
    </row>
    <row r="132" spans="1:65" s="2" customFormat="1" ht="24.15" customHeight="1">
      <c r="A132" s="34"/>
      <c r="B132" s="35"/>
      <c r="C132" s="200" t="s">
        <v>213</v>
      </c>
      <c r="D132" s="200" t="s">
        <v>209</v>
      </c>
      <c r="E132" s="201" t="s">
        <v>362</v>
      </c>
      <c r="F132" s="202" t="s">
        <v>363</v>
      </c>
      <c r="G132" s="203" t="s">
        <v>271</v>
      </c>
      <c r="H132" s="204">
        <v>20</v>
      </c>
      <c r="I132" s="205"/>
      <c r="J132" s="206">
        <f t="shared" si="0"/>
        <v>0</v>
      </c>
      <c r="K132" s="207"/>
      <c r="L132" s="39"/>
      <c r="M132" s="208" t="s">
        <v>1</v>
      </c>
      <c r="N132" s="209"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213</v>
      </c>
      <c r="AT132" s="212" t="s">
        <v>209</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249</v>
      </c>
    </row>
    <row r="133" spans="1:65" s="2" customFormat="1" ht="24.15" customHeight="1">
      <c r="A133" s="34"/>
      <c r="B133" s="35"/>
      <c r="C133" s="200" t="s">
        <v>229</v>
      </c>
      <c r="D133" s="200" t="s">
        <v>209</v>
      </c>
      <c r="E133" s="201" t="s">
        <v>364</v>
      </c>
      <c r="F133" s="202" t="s">
        <v>365</v>
      </c>
      <c r="G133" s="203" t="s">
        <v>366</v>
      </c>
      <c r="H133" s="204">
        <v>0.25</v>
      </c>
      <c r="I133" s="205"/>
      <c r="J133" s="206">
        <f t="shared" si="0"/>
        <v>0</v>
      </c>
      <c r="K133" s="207"/>
      <c r="L133" s="39"/>
      <c r="M133" s="208" t="s">
        <v>1</v>
      </c>
      <c r="N133" s="209"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213</v>
      </c>
      <c r="AT133" s="212" t="s">
        <v>209</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259</v>
      </c>
    </row>
    <row r="134" spans="1:65" s="2" customFormat="1" ht="24.15" customHeight="1">
      <c r="A134" s="34"/>
      <c r="B134" s="35"/>
      <c r="C134" s="200" t="s">
        <v>235</v>
      </c>
      <c r="D134" s="200" t="s">
        <v>209</v>
      </c>
      <c r="E134" s="201" t="s">
        <v>367</v>
      </c>
      <c r="F134" s="202" t="s">
        <v>368</v>
      </c>
      <c r="G134" s="203" t="s">
        <v>271</v>
      </c>
      <c r="H134" s="204">
        <v>30</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213</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270</v>
      </c>
    </row>
    <row r="135" spans="1:65" s="2" customFormat="1" ht="24.15" customHeight="1">
      <c r="A135" s="34"/>
      <c r="B135" s="35"/>
      <c r="C135" s="200" t="s">
        <v>240</v>
      </c>
      <c r="D135" s="200" t="s">
        <v>209</v>
      </c>
      <c r="E135" s="201" t="s">
        <v>369</v>
      </c>
      <c r="F135" s="202" t="s">
        <v>370</v>
      </c>
      <c r="G135" s="203" t="s">
        <v>271</v>
      </c>
      <c r="H135" s="204">
        <v>26</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213</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280</v>
      </c>
    </row>
    <row r="136" spans="1:65" s="2" customFormat="1" ht="37.799999999999997" customHeight="1">
      <c r="A136" s="34"/>
      <c r="B136" s="35"/>
      <c r="C136" s="200" t="s">
        <v>249</v>
      </c>
      <c r="D136" s="200" t="s">
        <v>209</v>
      </c>
      <c r="E136" s="201" t="s">
        <v>371</v>
      </c>
      <c r="F136" s="202" t="s">
        <v>372</v>
      </c>
      <c r="G136" s="203" t="s">
        <v>271</v>
      </c>
      <c r="H136" s="204">
        <v>30</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213</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288</v>
      </c>
    </row>
    <row r="137" spans="1:65" s="2" customFormat="1" ht="24.15" customHeight="1">
      <c r="A137" s="34"/>
      <c r="B137" s="35"/>
      <c r="C137" s="200" t="s">
        <v>253</v>
      </c>
      <c r="D137" s="200" t="s">
        <v>209</v>
      </c>
      <c r="E137" s="201" t="s">
        <v>373</v>
      </c>
      <c r="F137" s="202" t="s">
        <v>374</v>
      </c>
      <c r="G137" s="203" t="s">
        <v>355</v>
      </c>
      <c r="H137" s="204">
        <v>2</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297</v>
      </c>
    </row>
    <row r="138" spans="1:65" s="2" customFormat="1" ht="24.15" customHeight="1">
      <c r="A138" s="34"/>
      <c r="B138" s="35"/>
      <c r="C138" s="200" t="s">
        <v>259</v>
      </c>
      <c r="D138" s="200" t="s">
        <v>209</v>
      </c>
      <c r="E138" s="201" t="s">
        <v>375</v>
      </c>
      <c r="F138" s="202" t="s">
        <v>376</v>
      </c>
      <c r="G138" s="203" t="s">
        <v>271</v>
      </c>
      <c r="H138" s="204">
        <v>30</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7</v>
      </c>
    </row>
    <row r="139" spans="1:65" s="2" customFormat="1" ht="24.15" customHeight="1">
      <c r="A139" s="34"/>
      <c r="B139" s="35"/>
      <c r="C139" s="200" t="s">
        <v>265</v>
      </c>
      <c r="D139" s="200" t="s">
        <v>209</v>
      </c>
      <c r="E139" s="201" t="s">
        <v>377</v>
      </c>
      <c r="F139" s="202" t="s">
        <v>378</v>
      </c>
      <c r="G139" s="203" t="s">
        <v>271</v>
      </c>
      <c r="H139" s="204">
        <v>55</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322</v>
      </c>
    </row>
    <row r="140" spans="1:65" s="2" customFormat="1" ht="16.5" customHeight="1">
      <c r="A140" s="34"/>
      <c r="B140" s="35"/>
      <c r="C140" s="200" t="s">
        <v>270</v>
      </c>
      <c r="D140" s="200" t="s">
        <v>209</v>
      </c>
      <c r="E140" s="201" t="s">
        <v>379</v>
      </c>
      <c r="F140" s="202" t="s">
        <v>380</v>
      </c>
      <c r="G140" s="203" t="s">
        <v>271</v>
      </c>
      <c r="H140" s="204">
        <v>30</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213</v>
      </c>
      <c r="AT140" s="212" t="s">
        <v>209</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331</v>
      </c>
    </row>
    <row r="141" spans="1:65" s="2" customFormat="1" ht="33" customHeight="1">
      <c r="A141" s="34"/>
      <c r="B141" s="35"/>
      <c r="C141" s="200" t="s">
        <v>275</v>
      </c>
      <c r="D141" s="200" t="s">
        <v>209</v>
      </c>
      <c r="E141" s="201" t="s">
        <v>381</v>
      </c>
      <c r="F141" s="202" t="s">
        <v>382</v>
      </c>
      <c r="G141" s="203" t="s">
        <v>271</v>
      </c>
      <c r="H141" s="204">
        <v>30</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213</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340</v>
      </c>
    </row>
    <row r="142" spans="1:65" s="2" customFormat="1" ht="33" customHeight="1">
      <c r="A142" s="34"/>
      <c r="B142" s="35"/>
      <c r="C142" s="200" t="s">
        <v>280</v>
      </c>
      <c r="D142" s="200" t="s">
        <v>209</v>
      </c>
      <c r="E142" s="201" t="s">
        <v>383</v>
      </c>
      <c r="F142" s="202" t="s">
        <v>384</v>
      </c>
      <c r="G142" s="203" t="s">
        <v>271</v>
      </c>
      <c r="H142" s="204">
        <v>30</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213</v>
      </c>
      <c r="AT142" s="212" t="s">
        <v>209</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213</v>
      </c>
      <c r="BM142" s="212" t="s">
        <v>385</v>
      </c>
    </row>
    <row r="143" spans="1:65" s="2" customFormat="1" ht="24.15" customHeight="1">
      <c r="A143" s="34"/>
      <c r="B143" s="35"/>
      <c r="C143" s="200" t="s">
        <v>284</v>
      </c>
      <c r="D143" s="200" t="s">
        <v>209</v>
      </c>
      <c r="E143" s="201" t="s">
        <v>386</v>
      </c>
      <c r="F143" s="202" t="s">
        <v>387</v>
      </c>
      <c r="G143" s="203" t="s">
        <v>361</v>
      </c>
      <c r="H143" s="204">
        <v>38</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213</v>
      </c>
      <c r="AT143" s="212" t="s">
        <v>209</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213</v>
      </c>
      <c r="BM143" s="212" t="s">
        <v>388</v>
      </c>
    </row>
    <row r="144" spans="1:65" s="2" customFormat="1" ht="16.5" customHeight="1">
      <c r="A144" s="34"/>
      <c r="B144" s="35"/>
      <c r="C144" s="200" t="s">
        <v>288</v>
      </c>
      <c r="D144" s="200" t="s">
        <v>209</v>
      </c>
      <c r="E144" s="201" t="s">
        <v>389</v>
      </c>
      <c r="F144" s="202" t="s">
        <v>390</v>
      </c>
      <c r="G144" s="203" t="s">
        <v>366</v>
      </c>
      <c r="H144" s="204">
        <v>5.5</v>
      </c>
      <c r="I144" s="205"/>
      <c r="J144" s="206">
        <f t="shared" si="0"/>
        <v>0</v>
      </c>
      <c r="K144" s="207"/>
      <c r="L144" s="39"/>
      <c r="M144" s="208" t="s">
        <v>1</v>
      </c>
      <c r="N144" s="209" t="s">
        <v>40</v>
      </c>
      <c r="O144" s="75"/>
      <c r="P144" s="210">
        <f t="shared" si="1"/>
        <v>0</v>
      </c>
      <c r="Q144" s="210">
        <v>0</v>
      </c>
      <c r="R144" s="210">
        <f t="shared" si="2"/>
        <v>0</v>
      </c>
      <c r="S144" s="210">
        <v>0</v>
      </c>
      <c r="T144" s="211">
        <f t="shared" si="3"/>
        <v>0</v>
      </c>
      <c r="U144" s="34"/>
      <c r="V144" s="34"/>
      <c r="W144" s="34"/>
      <c r="X144" s="34"/>
      <c r="Y144" s="34"/>
      <c r="Z144" s="34"/>
      <c r="AA144" s="34"/>
      <c r="AB144" s="34"/>
      <c r="AC144" s="34"/>
      <c r="AD144" s="34"/>
      <c r="AE144" s="34"/>
      <c r="AR144" s="212" t="s">
        <v>213</v>
      </c>
      <c r="AT144" s="212" t="s">
        <v>209</v>
      </c>
      <c r="AU144" s="212" t="s">
        <v>87</v>
      </c>
      <c r="AY144" s="17" t="s">
        <v>207</v>
      </c>
      <c r="BE144" s="213">
        <f t="shared" si="4"/>
        <v>0</v>
      </c>
      <c r="BF144" s="213">
        <f t="shared" si="5"/>
        <v>0</v>
      </c>
      <c r="BG144" s="213">
        <f t="shared" si="6"/>
        <v>0</v>
      </c>
      <c r="BH144" s="213">
        <f t="shared" si="7"/>
        <v>0</v>
      </c>
      <c r="BI144" s="213">
        <f t="shared" si="8"/>
        <v>0</v>
      </c>
      <c r="BJ144" s="17" t="s">
        <v>87</v>
      </c>
      <c r="BK144" s="213">
        <f t="shared" si="9"/>
        <v>0</v>
      </c>
      <c r="BL144" s="17" t="s">
        <v>213</v>
      </c>
      <c r="BM144" s="212" t="s">
        <v>338</v>
      </c>
    </row>
    <row r="145" spans="1:65" s="2" customFormat="1" ht="16.5" customHeight="1">
      <c r="A145" s="34"/>
      <c r="B145" s="35"/>
      <c r="C145" s="200" t="s">
        <v>293</v>
      </c>
      <c r="D145" s="200" t="s">
        <v>209</v>
      </c>
      <c r="E145" s="201" t="s">
        <v>284</v>
      </c>
      <c r="F145" s="202" t="s">
        <v>391</v>
      </c>
      <c r="G145" s="203" t="s">
        <v>392</v>
      </c>
      <c r="H145" s="204">
        <v>20</v>
      </c>
      <c r="I145" s="205"/>
      <c r="J145" s="206">
        <f t="shared" si="0"/>
        <v>0</v>
      </c>
      <c r="K145" s="207"/>
      <c r="L145" s="39"/>
      <c r="M145" s="208" t="s">
        <v>1</v>
      </c>
      <c r="N145" s="209"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213</v>
      </c>
      <c r="AT145" s="212" t="s">
        <v>209</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213</v>
      </c>
      <c r="BM145" s="212" t="s">
        <v>393</v>
      </c>
    </row>
    <row r="146" spans="1:65" s="2" customFormat="1" ht="16.5" customHeight="1">
      <c r="A146" s="34"/>
      <c r="B146" s="35"/>
      <c r="C146" s="237" t="s">
        <v>297</v>
      </c>
      <c r="D146" s="237" t="s">
        <v>271</v>
      </c>
      <c r="E146" s="238" t="s">
        <v>394</v>
      </c>
      <c r="F146" s="239" t="s">
        <v>395</v>
      </c>
      <c r="G146" s="240" t="s">
        <v>396</v>
      </c>
      <c r="H146" s="241">
        <v>30</v>
      </c>
      <c r="I146" s="242"/>
      <c r="J146" s="243">
        <f t="shared" si="0"/>
        <v>0</v>
      </c>
      <c r="K146" s="244"/>
      <c r="L146" s="245"/>
      <c r="M146" s="246" t="s">
        <v>1</v>
      </c>
      <c r="N146" s="247" t="s">
        <v>40</v>
      </c>
      <c r="O146" s="75"/>
      <c r="P146" s="210">
        <f t="shared" si="1"/>
        <v>0</v>
      </c>
      <c r="Q146" s="210">
        <v>0</v>
      </c>
      <c r="R146" s="210">
        <f t="shared" si="2"/>
        <v>0</v>
      </c>
      <c r="S146" s="210">
        <v>0</v>
      </c>
      <c r="T146" s="211">
        <f t="shared" si="3"/>
        <v>0</v>
      </c>
      <c r="U146" s="34"/>
      <c r="V146" s="34"/>
      <c r="W146" s="34"/>
      <c r="X146" s="34"/>
      <c r="Y146" s="34"/>
      <c r="Z146" s="34"/>
      <c r="AA146" s="34"/>
      <c r="AB146" s="34"/>
      <c r="AC146" s="34"/>
      <c r="AD146" s="34"/>
      <c r="AE146" s="34"/>
      <c r="AR146" s="212" t="s">
        <v>249</v>
      </c>
      <c r="AT146" s="212" t="s">
        <v>271</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213</v>
      </c>
      <c r="BM146" s="212" t="s">
        <v>397</v>
      </c>
    </row>
    <row r="147" spans="1:65" s="2" customFormat="1" ht="16.5" customHeight="1">
      <c r="A147" s="34"/>
      <c r="B147" s="35"/>
      <c r="C147" s="237" t="s">
        <v>303</v>
      </c>
      <c r="D147" s="237" t="s">
        <v>271</v>
      </c>
      <c r="E147" s="238" t="s">
        <v>398</v>
      </c>
      <c r="F147" s="239" t="s">
        <v>399</v>
      </c>
      <c r="G147" s="240" t="s">
        <v>355</v>
      </c>
      <c r="H147" s="241">
        <v>60</v>
      </c>
      <c r="I147" s="242"/>
      <c r="J147" s="243">
        <f t="shared" si="0"/>
        <v>0</v>
      </c>
      <c r="K147" s="244"/>
      <c r="L147" s="245"/>
      <c r="M147" s="246" t="s">
        <v>1</v>
      </c>
      <c r="N147" s="247" t="s">
        <v>40</v>
      </c>
      <c r="O147" s="75"/>
      <c r="P147" s="210">
        <f t="shared" si="1"/>
        <v>0</v>
      </c>
      <c r="Q147" s="210">
        <v>0</v>
      </c>
      <c r="R147" s="210">
        <f t="shared" si="2"/>
        <v>0</v>
      </c>
      <c r="S147" s="210">
        <v>0</v>
      </c>
      <c r="T147" s="211">
        <f t="shared" si="3"/>
        <v>0</v>
      </c>
      <c r="U147" s="34"/>
      <c r="V147" s="34"/>
      <c r="W147" s="34"/>
      <c r="X147" s="34"/>
      <c r="Y147" s="34"/>
      <c r="Z147" s="34"/>
      <c r="AA147" s="34"/>
      <c r="AB147" s="34"/>
      <c r="AC147" s="34"/>
      <c r="AD147" s="34"/>
      <c r="AE147" s="34"/>
      <c r="AR147" s="212" t="s">
        <v>249</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213</v>
      </c>
      <c r="BM147" s="212" t="s">
        <v>400</v>
      </c>
    </row>
    <row r="148" spans="1:65" s="2" customFormat="1" ht="16.5" customHeight="1">
      <c r="A148" s="34"/>
      <c r="B148" s="35"/>
      <c r="C148" s="237" t="s">
        <v>7</v>
      </c>
      <c r="D148" s="237" t="s">
        <v>271</v>
      </c>
      <c r="E148" s="238" t="s">
        <v>401</v>
      </c>
      <c r="F148" s="239" t="s">
        <v>402</v>
      </c>
      <c r="G148" s="240" t="s">
        <v>271</v>
      </c>
      <c r="H148" s="241">
        <v>55</v>
      </c>
      <c r="I148" s="242"/>
      <c r="J148" s="243">
        <f t="shared" si="0"/>
        <v>0</v>
      </c>
      <c r="K148" s="244"/>
      <c r="L148" s="245"/>
      <c r="M148" s="246" t="s">
        <v>1</v>
      </c>
      <c r="N148" s="247" t="s">
        <v>40</v>
      </c>
      <c r="O148" s="75"/>
      <c r="P148" s="210">
        <f t="shared" si="1"/>
        <v>0</v>
      </c>
      <c r="Q148" s="210">
        <v>0</v>
      </c>
      <c r="R148" s="210">
        <f t="shared" si="2"/>
        <v>0</v>
      </c>
      <c r="S148" s="210">
        <v>0</v>
      </c>
      <c r="T148" s="211">
        <f t="shared" si="3"/>
        <v>0</v>
      </c>
      <c r="U148" s="34"/>
      <c r="V148" s="34"/>
      <c r="W148" s="34"/>
      <c r="X148" s="34"/>
      <c r="Y148" s="34"/>
      <c r="Z148" s="34"/>
      <c r="AA148" s="34"/>
      <c r="AB148" s="34"/>
      <c r="AC148" s="34"/>
      <c r="AD148" s="34"/>
      <c r="AE148" s="34"/>
      <c r="AR148" s="212" t="s">
        <v>249</v>
      </c>
      <c r="AT148" s="212" t="s">
        <v>271</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213</v>
      </c>
      <c r="BM148" s="212" t="s">
        <v>403</v>
      </c>
    </row>
    <row r="149" spans="1:65" s="2" customFormat="1" ht="16.5" customHeight="1">
      <c r="A149" s="34"/>
      <c r="B149" s="35"/>
      <c r="C149" s="237" t="s">
        <v>315</v>
      </c>
      <c r="D149" s="237" t="s">
        <v>271</v>
      </c>
      <c r="E149" s="238" t="s">
        <v>404</v>
      </c>
      <c r="F149" s="239" t="s">
        <v>405</v>
      </c>
      <c r="G149" s="240" t="s">
        <v>318</v>
      </c>
      <c r="H149" s="242"/>
      <c r="I149" s="242"/>
      <c r="J149" s="243">
        <f t="shared" si="0"/>
        <v>0</v>
      </c>
      <c r="K149" s="244"/>
      <c r="L149" s="245"/>
      <c r="M149" s="246" t="s">
        <v>1</v>
      </c>
      <c r="N149" s="247" t="s">
        <v>40</v>
      </c>
      <c r="O149" s="75"/>
      <c r="P149" s="210">
        <f t="shared" si="1"/>
        <v>0</v>
      </c>
      <c r="Q149" s="210">
        <v>0</v>
      </c>
      <c r="R149" s="210">
        <f t="shared" si="2"/>
        <v>0</v>
      </c>
      <c r="S149" s="210">
        <v>0</v>
      </c>
      <c r="T149" s="211">
        <f t="shared" si="3"/>
        <v>0</v>
      </c>
      <c r="U149" s="34"/>
      <c r="V149" s="34"/>
      <c r="W149" s="34"/>
      <c r="X149" s="34"/>
      <c r="Y149" s="34"/>
      <c r="Z149" s="34"/>
      <c r="AA149" s="34"/>
      <c r="AB149" s="34"/>
      <c r="AC149" s="34"/>
      <c r="AD149" s="34"/>
      <c r="AE149" s="34"/>
      <c r="AR149" s="212" t="s">
        <v>249</v>
      </c>
      <c r="AT149" s="212" t="s">
        <v>271</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213</v>
      </c>
      <c r="BM149" s="212" t="s">
        <v>406</v>
      </c>
    </row>
    <row r="150" spans="1:65" s="2" customFormat="1" ht="16.5" customHeight="1">
      <c r="A150" s="34"/>
      <c r="B150" s="35"/>
      <c r="C150" s="237" t="s">
        <v>322</v>
      </c>
      <c r="D150" s="237" t="s">
        <v>271</v>
      </c>
      <c r="E150" s="238" t="s">
        <v>407</v>
      </c>
      <c r="F150" s="239" t="s">
        <v>408</v>
      </c>
      <c r="G150" s="240" t="s">
        <v>318</v>
      </c>
      <c r="H150" s="242"/>
      <c r="I150" s="242"/>
      <c r="J150" s="243">
        <f t="shared" si="0"/>
        <v>0</v>
      </c>
      <c r="K150" s="244"/>
      <c r="L150" s="245"/>
      <c r="M150" s="246" t="s">
        <v>1</v>
      </c>
      <c r="N150" s="247" t="s">
        <v>40</v>
      </c>
      <c r="O150" s="75"/>
      <c r="P150" s="210">
        <f t="shared" si="1"/>
        <v>0</v>
      </c>
      <c r="Q150" s="210">
        <v>0</v>
      </c>
      <c r="R150" s="210">
        <f t="shared" si="2"/>
        <v>0</v>
      </c>
      <c r="S150" s="210">
        <v>0</v>
      </c>
      <c r="T150" s="211">
        <f t="shared" si="3"/>
        <v>0</v>
      </c>
      <c r="U150" s="34"/>
      <c r="V150" s="34"/>
      <c r="W150" s="34"/>
      <c r="X150" s="34"/>
      <c r="Y150" s="34"/>
      <c r="Z150" s="34"/>
      <c r="AA150" s="34"/>
      <c r="AB150" s="34"/>
      <c r="AC150" s="34"/>
      <c r="AD150" s="34"/>
      <c r="AE150" s="34"/>
      <c r="AR150" s="212" t="s">
        <v>249</v>
      </c>
      <c r="AT150" s="212" t="s">
        <v>271</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213</v>
      </c>
      <c r="BM150" s="212" t="s">
        <v>409</v>
      </c>
    </row>
    <row r="151" spans="1:65" s="2" customFormat="1" ht="16.5" customHeight="1">
      <c r="A151" s="34"/>
      <c r="B151" s="35"/>
      <c r="C151" s="237" t="s">
        <v>327</v>
      </c>
      <c r="D151" s="237" t="s">
        <v>271</v>
      </c>
      <c r="E151" s="238" t="s">
        <v>410</v>
      </c>
      <c r="F151" s="239" t="s">
        <v>411</v>
      </c>
      <c r="G151" s="240" t="s">
        <v>318</v>
      </c>
      <c r="H151" s="242"/>
      <c r="I151" s="242"/>
      <c r="J151" s="243">
        <f t="shared" si="0"/>
        <v>0</v>
      </c>
      <c r="K151" s="244"/>
      <c r="L151" s="245"/>
      <c r="M151" s="246" t="s">
        <v>1</v>
      </c>
      <c r="N151" s="247" t="s">
        <v>40</v>
      </c>
      <c r="O151" s="75"/>
      <c r="P151" s="210">
        <f t="shared" si="1"/>
        <v>0</v>
      </c>
      <c r="Q151" s="210">
        <v>0</v>
      </c>
      <c r="R151" s="210">
        <f t="shared" si="2"/>
        <v>0</v>
      </c>
      <c r="S151" s="210">
        <v>0</v>
      </c>
      <c r="T151" s="211">
        <f t="shared" si="3"/>
        <v>0</v>
      </c>
      <c r="U151" s="34"/>
      <c r="V151" s="34"/>
      <c r="W151" s="34"/>
      <c r="X151" s="34"/>
      <c r="Y151" s="34"/>
      <c r="Z151" s="34"/>
      <c r="AA151" s="34"/>
      <c r="AB151" s="34"/>
      <c r="AC151" s="34"/>
      <c r="AD151" s="34"/>
      <c r="AE151" s="34"/>
      <c r="AR151" s="212" t="s">
        <v>249</v>
      </c>
      <c r="AT151" s="212" t="s">
        <v>271</v>
      </c>
      <c r="AU151" s="212" t="s">
        <v>87</v>
      </c>
      <c r="AY151" s="17" t="s">
        <v>207</v>
      </c>
      <c r="BE151" s="213">
        <f t="shared" si="4"/>
        <v>0</v>
      </c>
      <c r="BF151" s="213">
        <f t="shared" si="5"/>
        <v>0</v>
      </c>
      <c r="BG151" s="213">
        <f t="shared" si="6"/>
        <v>0</v>
      </c>
      <c r="BH151" s="213">
        <f t="shared" si="7"/>
        <v>0</v>
      </c>
      <c r="BI151" s="213">
        <f t="shared" si="8"/>
        <v>0</v>
      </c>
      <c r="BJ151" s="17" t="s">
        <v>87</v>
      </c>
      <c r="BK151" s="213">
        <f t="shared" si="9"/>
        <v>0</v>
      </c>
      <c r="BL151" s="17" t="s">
        <v>213</v>
      </c>
      <c r="BM151" s="212" t="s">
        <v>412</v>
      </c>
    </row>
    <row r="152" spans="1:65" s="2" customFormat="1" ht="21.75" customHeight="1">
      <c r="A152" s="34"/>
      <c r="B152" s="35"/>
      <c r="C152" s="200" t="s">
        <v>331</v>
      </c>
      <c r="D152" s="200" t="s">
        <v>209</v>
      </c>
      <c r="E152" s="201" t="s">
        <v>413</v>
      </c>
      <c r="F152" s="202" t="s">
        <v>414</v>
      </c>
      <c r="G152" s="203" t="s">
        <v>318</v>
      </c>
      <c r="H152" s="205"/>
      <c r="I152" s="205"/>
      <c r="J152" s="206">
        <f t="shared" si="0"/>
        <v>0</v>
      </c>
      <c r="K152" s="207"/>
      <c r="L152" s="39"/>
      <c r="M152" s="248" t="s">
        <v>1</v>
      </c>
      <c r="N152" s="249" t="s">
        <v>40</v>
      </c>
      <c r="O152" s="250"/>
      <c r="P152" s="251">
        <f t="shared" si="1"/>
        <v>0</v>
      </c>
      <c r="Q152" s="251">
        <v>0</v>
      </c>
      <c r="R152" s="251">
        <f t="shared" si="2"/>
        <v>0</v>
      </c>
      <c r="S152" s="251">
        <v>0</v>
      </c>
      <c r="T152" s="252">
        <f t="shared" si="3"/>
        <v>0</v>
      </c>
      <c r="U152" s="34"/>
      <c r="V152" s="34"/>
      <c r="W152" s="34"/>
      <c r="X152" s="34"/>
      <c r="Y152" s="34"/>
      <c r="Z152" s="34"/>
      <c r="AA152" s="34"/>
      <c r="AB152" s="34"/>
      <c r="AC152" s="34"/>
      <c r="AD152" s="34"/>
      <c r="AE152" s="34"/>
      <c r="AR152" s="212" t="s">
        <v>213</v>
      </c>
      <c r="AT152" s="212" t="s">
        <v>209</v>
      </c>
      <c r="AU152" s="212" t="s">
        <v>87</v>
      </c>
      <c r="AY152" s="17" t="s">
        <v>207</v>
      </c>
      <c r="BE152" s="213">
        <f t="shared" si="4"/>
        <v>0</v>
      </c>
      <c r="BF152" s="213">
        <f t="shared" si="5"/>
        <v>0</v>
      </c>
      <c r="BG152" s="213">
        <f t="shared" si="6"/>
        <v>0</v>
      </c>
      <c r="BH152" s="213">
        <f t="shared" si="7"/>
        <v>0</v>
      </c>
      <c r="BI152" s="213">
        <f t="shared" si="8"/>
        <v>0</v>
      </c>
      <c r="BJ152" s="17" t="s">
        <v>87</v>
      </c>
      <c r="BK152" s="213">
        <f t="shared" si="9"/>
        <v>0</v>
      </c>
      <c r="BL152" s="17" t="s">
        <v>213</v>
      </c>
      <c r="BM152" s="212" t="s">
        <v>415</v>
      </c>
    </row>
    <row r="153" spans="1:65" s="2" customFormat="1" ht="6.9" customHeight="1">
      <c r="A153" s="34"/>
      <c r="B153" s="58"/>
      <c r="C153" s="59"/>
      <c r="D153" s="59"/>
      <c r="E153" s="59"/>
      <c r="F153" s="59"/>
      <c r="G153" s="59"/>
      <c r="H153" s="59"/>
      <c r="I153" s="59"/>
      <c r="J153" s="59"/>
      <c r="K153" s="59"/>
      <c r="L153" s="39"/>
      <c r="M153" s="34"/>
      <c r="O153" s="34"/>
      <c r="P153" s="34"/>
      <c r="Q153" s="34"/>
      <c r="R153" s="34"/>
      <c r="S153" s="34"/>
      <c r="T153" s="34"/>
      <c r="U153" s="34"/>
      <c r="V153" s="34"/>
      <c r="W153" s="34"/>
      <c r="X153" s="34"/>
      <c r="Y153" s="34"/>
      <c r="Z153" s="34"/>
      <c r="AA153" s="34"/>
      <c r="AB153" s="34"/>
      <c r="AC153" s="34"/>
      <c r="AD153" s="34"/>
      <c r="AE153" s="34"/>
    </row>
  </sheetData>
  <sheetProtection algorithmName="SHA-512" hashValue="wLQBOVpESHvX4lIWl6e6nHNCmLZxeGxm0cR9yUyPYdtrJpenVeNFhZNFGfHhOCvyW9+Apu7XPLLZxo1jSBJHPA==" saltValue="s8Av15eVApCixainyNBDMkf0EA/zehV3jjWTOyZ4vOhnfkSyzXgVdJvAStx0dSZ4zYo6HRv1yqSaJGubizzqMA==" spinCount="100000" sheet="1" objects="1" scenarios="1" formatColumns="0" formatRows="0" autoFilter="0"/>
  <autoFilter ref="C125:K152"/>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2"/>
  <sheetViews>
    <sheetView showGridLines="0" tabSelected="1"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98</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176</v>
      </c>
      <c r="F9" s="268"/>
      <c r="G9" s="268"/>
      <c r="H9" s="268"/>
      <c r="L9" s="20"/>
    </row>
    <row r="10" spans="1:46" s="1" customFormat="1" ht="12" customHeight="1">
      <c r="B10" s="20"/>
      <c r="D10" s="123" t="s">
        <v>177</v>
      </c>
      <c r="L10" s="20"/>
    </row>
    <row r="11" spans="1:46" s="2" customFormat="1" ht="16.5" customHeight="1">
      <c r="A11" s="34"/>
      <c r="B11" s="39"/>
      <c r="C11" s="34"/>
      <c r="D11" s="34"/>
      <c r="E11" s="324" t="s">
        <v>344</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30" customHeight="1">
      <c r="A13" s="34"/>
      <c r="B13" s="39"/>
      <c r="C13" s="34"/>
      <c r="D13" s="34"/>
      <c r="E13" s="319" t="s">
        <v>416</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ROUND(J126,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ROUND((SUM(BE126:BE151)),  2)</f>
        <v>0</v>
      </c>
      <c r="G37" s="135"/>
      <c r="H37" s="135"/>
      <c r="I37" s="136">
        <v>0.2</v>
      </c>
      <c r="J37" s="134">
        <f>ROUND(((SUM(BE126:BE151))*I37),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ROUND((SUM(BF126:BF151)),  2)</f>
        <v>0</v>
      </c>
      <c r="G38" s="135"/>
      <c r="H38" s="135"/>
      <c r="I38" s="136">
        <v>0.2</v>
      </c>
      <c r="J38" s="134">
        <f>ROUND(((SUM(BF126:BF151))*I38),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ROUND((SUM(BG126:BG151)),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ROUND((SUM(BH126:BH151)),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ROUND((SUM(BI126:BI151)),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176</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344</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30" customHeight="1">
      <c r="A91" s="34"/>
      <c r="B91" s="35"/>
      <c r="C91" s="36"/>
      <c r="D91" s="36"/>
      <c r="E91" s="310" t="str">
        <f>E13</f>
        <v>01-2-2 - Úprava rozvodov Telekom preložka TF kábla demontáž,montáž</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J126</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347</v>
      </c>
      <c r="E101" s="164"/>
      <c r="F101" s="164"/>
      <c r="G101" s="164"/>
      <c r="H101" s="164"/>
      <c r="I101" s="164"/>
      <c r="J101" s="165">
        <f>J127</f>
        <v>0</v>
      </c>
      <c r="K101" s="162"/>
      <c r="L101" s="166"/>
    </row>
    <row r="102" spans="1:47" s="10" customFormat="1" ht="19.95" customHeight="1">
      <c r="B102" s="167"/>
      <c r="C102" s="108"/>
      <c r="D102" s="168" t="s">
        <v>417</v>
      </c>
      <c r="E102" s="169"/>
      <c r="F102" s="169"/>
      <c r="G102" s="169"/>
      <c r="H102" s="169"/>
      <c r="I102" s="169"/>
      <c r="J102" s="170">
        <f>J128</f>
        <v>0</v>
      </c>
      <c r="K102" s="108"/>
      <c r="L102" s="171"/>
    </row>
    <row r="103" spans="1:47" s="2" customFormat="1" ht="21.75" customHeight="1">
      <c r="A103" s="34"/>
      <c r="B103" s="35"/>
      <c r="C103" s="36"/>
      <c r="D103" s="36"/>
      <c r="E103" s="36"/>
      <c r="F103" s="36"/>
      <c r="G103" s="36"/>
      <c r="H103" s="36"/>
      <c r="I103" s="36"/>
      <c r="J103" s="36"/>
      <c r="K103" s="36"/>
      <c r="L103" s="55"/>
      <c r="S103" s="34"/>
      <c r="T103" s="34"/>
      <c r="U103" s="34"/>
      <c r="V103" s="34"/>
      <c r="W103" s="34"/>
      <c r="X103" s="34"/>
      <c r="Y103" s="34"/>
      <c r="Z103" s="34"/>
      <c r="AA103" s="34"/>
      <c r="AB103" s="34"/>
      <c r="AC103" s="34"/>
      <c r="AD103" s="34"/>
      <c r="AE103" s="34"/>
    </row>
    <row r="104" spans="1:47" s="2" customFormat="1" ht="6.9" customHeight="1">
      <c r="A104" s="34"/>
      <c r="B104" s="58"/>
      <c r="C104" s="59"/>
      <c r="D104" s="59"/>
      <c r="E104" s="59"/>
      <c r="F104" s="59"/>
      <c r="G104" s="59"/>
      <c r="H104" s="59"/>
      <c r="I104" s="59"/>
      <c r="J104" s="59"/>
      <c r="K104" s="59"/>
      <c r="L104" s="55"/>
      <c r="S104" s="34"/>
      <c r="T104" s="34"/>
      <c r="U104" s="34"/>
      <c r="V104" s="34"/>
      <c r="W104" s="34"/>
      <c r="X104" s="34"/>
      <c r="Y104" s="34"/>
      <c r="Z104" s="34"/>
      <c r="AA104" s="34"/>
      <c r="AB104" s="34"/>
      <c r="AC104" s="34"/>
      <c r="AD104" s="34"/>
      <c r="AE104" s="34"/>
    </row>
    <row r="108" spans="1:47" s="2" customFormat="1" ht="6.9" customHeight="1">
      <c r="A108" s="34"/>
      <c r="B108" s="60"/>
      <c r="C108" s="61"/>
      <c r="D108" s="61"/>
      <c r="E108" s="61"/>
      <c r="F108" s="61"/>
      <c r="G108" s="61"/>
      <c r="H108" s="61"/>
      <c r="I108" s="61"/>
      <c r="J108" s="61"/>
      <c r="K108" s="61"/>
      <c r="L108" s="55"/>
      <c r="S108" s="34"/>
      <c r="T108" s="34"/>
      <c r="U108" s="34"/>
      <c r="V108" s="34"/>
      <c r="W108" s="34"/>
      <c r="X108" s="34"/>
      <c r="Y108" s="34"/>
      <c r="Z108" s="34"/>
      <c r="AA108" s="34"/>
      <c r="AB108" s="34"/>
      <c r="AC108" s="34"/>
      <c r="AD108" s="34"/>
      <c r="AE108" s="34"/>
    </row>
    <row r="109" spans="1:47" s="2" customFormat="1" ht="24.9" customHeight="1">
      <c r="A109" s="34"/>
      <c r="B109" s="35"/>
      <c r="C109" s="23" t="s">
        <v>193</v>
      </c>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47" s="2" customFormat="1" ht="6.9" customHeight="1">
      <c r="A110" s="34"/>
      <c r="B110" s="35"/>
      <c r="C110" s="36"/>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12" customHeight="1">
      <c r="A111" s="34"/>
      <c r="B111" s="35"/>
      <c r="C111" s="29" t="s">
        <v>15</v>
      </c>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6.5" customHeight="1">
      <c r="A112" s="34"/>
      <c r="B112" s="35"/>
      <c r="C112" s="36"/>
      <c r="D112" s="36"/>
      <c r="E112" s="314" t="str">
        <f>E7</f>
        <v>Verejný cintorín - vstupná časť</v>
      </c>
      <c r="F112" s="315"/>
      <c r="G112" s="315"/>
      <c r="H112" s="315"/>
      <c r="I112" s="36"/>
      <c r="J112" s="36"/>
      <c r="K112" s="36"/>
      <c r="L112" s="55"/>
      <c r="S112" s="34"/>
      <c r="T112" s="34"/>
      <c r="U112" s="34"/>
      <c r="V112" s="34"/>
      <c r="W112" s="34"/>
      <c r="X112" s="34"/>
      <c r="Y112" s="34"/>
      <c r="Z112" s="34"/>
      <c r="AA112" s="34"/>
      <c r="AB112" s="34"/>
      <c r="AC112" s="34"/>
      <c r="AD112" s="34"/>
      <c r="AE112" s="34"/>
    </row>
    <row r="113" spans="1:63" s="1" customFormat="1" ht="12" customHeight="1">
      <c r="B113" s="21"/>
      <c r="C113" s="29" t="s">
        <v>175</v>
      </c>
      <c r="D113" s="22"/>
      <c r="E113" s="22"/>
      <c r="F113" s="22"/>
      <c r="G113" s="22"/>
      <c r="H113" s="22"/>
      <c r="I113" s="22"/>
      <c r="J113" s="22"/>
      <c r="K113" s="22"/>
      <c r="L113" s="20"/>
    </row>
    <row r="114" spans="1:63" s="1" customFormat="1" ht="16.5" customHeight="1">
      <c r="B114" s="21"/>
      <c r="C114" s="22"/>
      <c r="D114" s="22"/>
      <c r="E114" s="314" t="s">
        <v>176</v>
      </c>
      <c r="F114" s="273"/>
      <c r="G114" s="273"/>
      <c r="H114" s="273"/>
      <c r="I114" s="22"/>
      <c r="J114" s="22"/>
      <c r="K114" s="22"/>
      <c r="L114" s="20"/>
    </row>
    <row r="115" spans="1:63" s="1" customFormat="1" ht="12" customHeight="1">
      <c r="B115" s="21"/>
      <c r="C115" s="29" t="s">
        <v>177</v>
      </c>
      <c r="D115" s="22"/>
      <c r="E115" s="22"/>
      <c r="F115" s="22"/>
      <c r="G115" s="22"/>
      <c r="H115" s="22"/>
      <c r="I115" s="22"/>
      <c r="J115" s="22"/>
      <c r="K115" s="22"/>
      <c r="L115" s="20"/>
    </row>
    <row r="116" spans="1:63" s="2" customFormat="1" ht="16.5" customHeight="1">
      <c r="A116" s="34"/>
      <c r="B116" s="35"/>
      <c r="C116" s="36"/>
      <c r="D116" s="36"/>
      <c r="E116" s="323" t="s">
        <v>344</v>
      </c>
      <c r="F116" s="313"/>
      <c r="G116" s="313"/>
      <c r="H116" s="313"/>
      <c r="I116" s="36"/>
      <c r="J116" s="36"/>
      <c r="K116" s="36"/>
      <c r="L116" s="55"/>
      <c r="S116" s="34"/>
      <c r="T116" s="34"/>
      <c r="U116" s="34"/>
      <c r="V116" s="34"/>
      <c r="W116" s="34"/>
      <c r="X116" s="34"/>
      <c r="Y116" s="34"/>
      <c r="Z116" s="34"/>
      <c r="AA116" s="34"/>
      <c r="AB116" s="34"/>
      <c r="AC116" s="34"/>
      <c r="AD116" s="34"/>
      <c r="AE116" s="34"/>
    </row>
    <row r="117" spans="1:63" s="2" customFormat="1" ht="12" customHeight="1">
      <c r="A117" s="34"/>
      <c r="B117" s="35"/>
      <c r="C117" s="29" t="s">
        <v>345</v>
      </c>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3" s="2" customFormat="1" ht="30" customHeight="1">
      <c r="A118" s="34"/>
      <c r="B118" s="35"/>
      <c r="C118" s="36"/>
      <c r="D118" s="36"/>
      <c r="E118" s="310" t="str">
        <f>E13</f>
        <v>01-2-2 - Úprava rozvodov Telekom preložka TF kábla demontáž,montáž</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6.9"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2" customHeight="1">
      <c r="A120" s="34"/>
      <c r="B120" s="35"/>
      <c r="C120" s="29" t="s">
        <v>19</v>
      </c>
      <c r="D120" s="36"/>
      <c r="E120" s="36"/>
      <c r="F120" s="27" t="str">
        <f>F16</f>
        <v>Rastislavova 83, Košice</v>
      </c>
      <c r="G120" s="36"/>
      <c r="H120" s="36"/>
      <c r="I120" s="29" t="s">
        <v>21</v>
      </c>
      <c r="J120" s="70">
        <f>IF(J16="","",J16)</f>
        <v>44676</v>
      </c>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40.049999999999997" customHeight="1">
      <c r="A122" s="34"/>
      <c r="B122" s="35"/>
      <c r="C122" s="29" t="s">
        <v>22</v>
      </c>
      <c r="D122" s="36"/>
      <c r="E122" s="36"/>
      <c r="F122" s="27" t="str">
        <f>E19</f>
        <v>Mesto Košice, Tr.SNP48/A, Košice</v>
      </c>
      <c r="G122" s="36"/>
      <c r="H122" s="36"/>
      <c r="I122" s="29" t="s">
        <v>28</v>
      </c>
      <c r="J122" s="32" t="str">
        <f>E25</f>
        <v>STOA architekti s.r.o., Slovenská 28, Prešov</v>
      </c>
      <c r="K122" s="36"/>
      <c r="L122" s="55"/>
      <c r="S122" s="34"/>
      <c r="T122" s="34"/>
      <c r="U122" s="34"/>
      <c r="V122" s="34"/>
      <c r="W122" s="34"/>
      <c r="X122" s="34"/>
      <c r="Y122" s="34"/>
      <c r="Z122" s="34"/>
      <c r="AA122" s="34"/>
      <c r="AB122" s="34"/>
      <c r="AC122" s="34"/>
      <c r="AD122" s="34"/>
      <c r="AE122" s="34"/>
    </row>
    <row r="123" spans="1:63" s="2" customFormat="1" ht="15.15" customHeight="1">
      <c r="A123" s="34"/>
      <c r="B123" s="35"/>
      <c r="C123" s="29" t="s">
        <v>26</v>
      </c>
      <c r="D123" s="36"/>
      <c r="E123" s="36"/>
      <c r="F123" s="27" t="str">
        <f>IF(E22="","",E22)</f>
        <v>Vyplň údaj</v>
      </c>
      <c r="G123" s="36"/>
      <c r="H123" s="36"/>
      <c r="I123" s="29" t="s">
        <v>31</v>
      </c>
      <c r="J123" s="32" t="str">
        <f>E28</f>
        <v>ing. Ľ. Šáriczká</v>
      </c>
      <c r="K123" s="36"/>
      <c r="L123" s="55"/>
      <c r="S123" s="34"/>
      <c r="T123" s="34"/>
      <c r="U123" s="34"/>
      <c r="V123" s="34"/>
      <c r="W123" s="34"/>
      <c r="X123" s="34"/>
      <c r="Y123" s="34"/>
      <c r="Z123" s="34"/>
      <c r="AA123" s="34"/>
      <c r="AB123" s="34"/>
      <c r="AC123" s="34"/>
      <c r="AD123" s="34"/>
      <c r="AE123" s="34"/>
    </row>
    <row r="124" spans="1:63" s="2" customFormat="1" ht="10.35"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63" s="11" customFormat="1" ht="29.25" customHeight="1">
      <c r="A125" s="172"/>
      <c r="B125" s="173"/>
      <c r="C125" s="174" t="s">
        <v>194</v>
      </c>
      <c r="D125" s="175" t="s">
        <v>59</v>
      </c>
      <c r="E125" s="175" t="s">
        <v>55</v>
      </c>
      <c r="F125" s="175" t="s">
        <v>56</v>
      </c>
      <c r="G125" s="175" t="s">
        <v>195</v>
      </c>
      <c r="H125" s="175" t="s">
        <v>196</v>
      </c>
      <c r="I125" s="175" t="s">
        <v>197</v>
      </c>
      <c r="J125" s="176" t="s">
        <v>181</v>
      </c>
      <c r="K125" s="177" t="s">
        <v>198</v>
      </c>
      <c r="L125" s="178"/>
      <c r="M125" s="79" t="s">
        <v>1</v>
      </c>
      <c r="N125" s="80" t="s">
        <v>38</v>
      </c>
      <c r="O125" s="80" t="s">
        <v>199</v>
      </c>
      <c r="P125" s="80" t="s">
        <v>200</v>
      </c>
      <c r="Q125" s="80" t="s">
        <v>201</v>
      </c>
      <c r="R125" s="80" t="s">
        <v>202</v>
      </c>
      <c r="S125" s="80" t="s">
        <v>203</v>
      </c>
      <c r="T125" s="81" t="s">
        <v>204</v>
      </c>
      <c r="U125" s="172"/>
      <c r="V125" s="172"/>
      <c r="W125" s="172"/>
      <c r="X125" s="172"/>
      <c r="Y125" s="172"/>
      <c r="Z125" s="172"/>
      <c r="AA125" s="172"/>
      <c r="AB125" s="172"/>
      <c r="AC125" s="172"/>
      <c r="AD125" s="172"/>
      <c r="AE125" s="172"/>
    </row>
    <row r="126" spans="1:63" s="2" customFormat="1" ht="22.8" customHeight="1">
      <c r="A126" s="34"/>
      <c r="B126" s="35"/>
      <c r="C126" s="86" t="s">
        <v>182</v>
      </c>
      <c r="D126" s="36"/>
      <c r="E126" s="36"/>
      <c r="F126" s="36"/>
      <c r="G126" s="36"/>
      <c r="H126" s="36"/>
      <c r="I126" s="36"/>
      <c r="J126" s="179">
        <f>BK126</f>
        <v>0</v>
      </c>
      <c r="K126" s="36"/>
      <c r="L126" s="39"/>
      <c r="M126" s="82"/>
      <c r="N126" s="180"/>
      <c r="O126" s="83"/>
      <c r="P126" s="181">
        <f>P127</f>
        <v>0</v>
      </c>
      <c r="Q126" s="83"/>
      <c r="R126" s="181">
        <f>R127</f>
        <v>0</v>
      </c>
      <c r="S126" s="83"/>
      <c r="T126" s="182">
        <f>T127</f>
        <v>0</v>
      </c>
      <c r="U126" s="34"/>
      <c r="V126" s="34"/>
      <c r="W126" s="34"/>
      <c r="X126" s="34"/>
      <c r="Y126" s="34"/>
      <c r="Z126" s="34"/>
      <c r="AA126" s="34"/>
      <c r="AB126" s="34"/>
      <c r="AC126" s="34"/>
      <c r="AD126" s="34"/>
      <c r="AE126" s="34"/>
      <c r="AT126" s="17" t="s">
        <v>73</v>
      </c>
      <c r="AU126" s="17" t="s">
        <v>183</v>
      </c>
      <c r="BK126" s="183">
        <f>BK127</f>
        <v>0</v>
      </c>
    </row>
    <row r="127" spans="1:63" s="12" customFormat="1" ht="25.95" customHeight="1">
      <c r="B127" s="184"/>
      <c r="C127" s="185"/>
      <c r="D127" s="186" t="s">
        <v>73</v>
      </c>
      <c r="E127" s="187" t="s">
        <v>349</v>
      </c>
      <c r="F127" s="187" t="s">
        <v>350</v>
      </c>
      <c r="G127" s="185"/>
      <c r="H127" s="185"/>
      <c r="I127" s="188"/>
      <c r="J127" s="189">
        <f>BK127</f>
        <v>0</v>
      </c>
      <c r="K127" s="185"/>
      <c r="L127" s="190"/>
      <c r="M127" s="191"/>
      <c r="N127" s="192"/>
      <c r="O127" s="192"/>
      <c r="P127" s="193">
        <f>P128</f>
        <v>0</v>
      </c>
      <c r="Q127" s="192"/>
      <c r="R127" s="193">
        <f>R128</f>
        <v>0</v>
      </c>
      <c r="S127" s="192"/>
      <c r="T127" s="194">
        <f>T128</f>
        <v>0</v>
      </c>
      <c r="AR127" s="195" t="s">
        <v>81</v>
      </c>
      <c r="AT127" s="196" t="s">
        <v>73</v>
      </c>
      <c r="AU127" s="196" t="s">
        <v>74</v>
      </c>
      <c r="AY127" s="195" t="s">
        <v>207</v>
      </c>
      <c r="BK127" s="197">
        <f>BK128</f>
        <v>0</v>
      </c>
    </row>
    <row r="128" spans="1:63" s="12" customFormat="1" ht="22.8" customHeight="1">
      <c r="B128" s="184"/>
      <c r="C128" s="185"/>
      <c r="D128" s="186" t="s">
        <v>73</v>
      </c>
      <c r="E128" s="198" t="s">
        <v>351</v>
      </c>
      <c r="F128" s="198" t="s">
        <v>418</v>
      </c>
      <c r="G128" s="185"/>
      <c r="H128" s="185"/>
      <c r="I128" s="188"/>
      <c r="J128" s="199">
        <f>BK128</f>
        <v>0</v>
      </c>
      <c r="K128" s="185"/>
      <c r="L128" s="190"/>
      <c r="M128" s="191"/>
      <c r="N128" s="192"/>
      <c r="O128" s="192"/>
      <c r="P128" s="193">
        <f>SUM(P129:P151)</f>
        <v>0</v>
      </c>
      <c r="Q128" s="192"/>
      <c r="R128" s="193">
        <f>SUM(R129:R151)</f>
        <v>0</v>
      </c>
      <c r="S128" s="192"/>
      <c r="T128" s="194">
        <f>SUM(T129:T151)</f>
        <v>0</v>
      </c>
      <c r="AR128" s="195" t="s">
        <v>81</v>
      </c>
      <c r="AT128" s="196" t="s">
        <v>73</v>
      </c>
      <c r="AU128" s="196" t="s">
        <v>81</v>
      </c>
      <c r="AY128" s="195" t="s">
        <v>207</v>
      </c>
      <c r="BK128" s="197">
        <f>SUM(BK129:BK151)</f>
        <v>0</v>
      </c>
    </row>
    <row r="129" spans="1:65" s="2" customFormat="1" ht="33" customHeight="1">
      <c r="A129" s="34"/>
      <c r="B129" s="35"/>
      <c r="C129" s="200" t="s">
        <v>335</v>
      </c>
      <c r="D129" s="200" t="s">
        <v>209</v>
      </c>
      <c r="E129" s="201" t="s">
        <v>419</v>
      </c>
      <c r="F129" s="202" t="s">
        <v>420</v>
      </c>
      <c r="G129" s="203" t="s">
        <v>271</v>
      </c>
      <c r="H129" s="204">
        <v>55</v>
      </c>
      <c r="I129" s="205"/>
      <c r="J129" s="206">
        <f t="shared" ref="J129:J151" si="0">ROUND(I129*H129,2)</f>
        <v>0</v>
      </c>
      <c r="K129" s="207"/>
      <c r="L129" s="39"/>
      <c r="M129" s="208" t="s">
        <v>1</v>
      </c>
      <c r="N129" s="209" t="s">
        <v>40</v>
      </c>
      <c r="O129" s="75"/>
      <c r="P129" s="210">
        <f t="shared" ref="P129:P151" si="1">O129*H129</f>
        <v>0</v>
      </c>
      <c r="Q129" s="210">
        <v>0</v>
      </c>
      <c r="R129" s="210">
        <f t="shared" ref="R129:R151" si="2">Q129*H129</f>
        <v>0</v>
      </c>
      <c r="S129" s="210">
        <v>0</v>
      </c>
      <c r="T129" s="211">
        <f t="shared" ref="T129:T151" si="3">S129*H129</f>
        <v>0</v>
      </c>
      <c r="U129" s="34"/>
      <c r="V129" s="34"/>
      <c r="W129" s="34"/>
      <c r="X129" s="34"/>
      <c r="Y129" s="34"/>
      <c r="Z129" s="34"/>
      <c r="AA129" s="34"/>
      <c r="AB129" s="34"/>
      <c r="AC129" s="34"/>
      <c r="AD129" s="34"/>
      <c r="AE129" s="34"/>
      <c r="AR129" s="212" t="s">
        <v>213</v>
      </c>
      <c r="AT129" s="212" t="s">
        <v>209</v>
      </c>
      <c r="AU129" s="212" t="s">
        <v>87</v>
      </c>
      <c r="AY129" s="17" t="s">
        <v>207</v>
      </c>
      <c r="BE129" s="213">
        <f t="shared" ref="BE129:BE151" si="4">IF(N129="základná",J129,0)</f>
        <v>0</v>
      </c>
      <c r="BF129" s="213">
        <f t="shared" ref="BF129:BF151" si="5">IF(N129="znížená",J129,0)</f>
        <v>0</v>
      </c>
      <c r="BG129" s="213">
        <f t="shared" ref="BG129:BG151" si="6">IF(N129="zákl. prenesená",J129,0)</f>
        <v>0</v>
      </c>
      <c r="BH129" s="213">
        <f t="shared" ref="BH129:BH151" si="7">IF(N129="zníž. prenesená",J129,0)</f>
        <v>0</v>
      </c>
      <c r="BI129" s="213">
        <f t="shared" ref="BI129:BI151" si="8">IF(N129="nulová",J129,0)</f>
        <v>0</v>
      </c>
      <c r="BJ129" s="17" t="s">
        <v>87</v>
      </c>
      <c r="BK129" s="213">
        <f t="shared" ref="BK129:BK151" si="9">ROUND(I129*H129,2)</f>
        <v>0</v>
      </c>
      <c r="BL129" s="17" t="s">
        <v>213</v>
      </c>
      <c r="BM129" s="212" t="s">
        <v>87</v>
      </c>
    </row>
    <row r="130" spans="1:65" s="2" customFormat="1" ht="24.15" customHeight="1">
      <c r="A130" s="34"/>
      <c r="B130" s="35"/>
      <c r="C130" s="200" t="s">
        <v>340</v>
      </c>
      <c r="D130" s="200" t="s">
        <v>209</v>
      </c>
      <c r="E130" s="201" t="s">
        <v>421</v>
      </c>
      <c r="F130" s="202" t="s">
        <v>422</v>
      </c>
      <c r="G130" s="203" t="s">
        <v>271</v>
      </c>
      <c r="H130" s="204">
        <v>60</v>
      </c>
      <c r="I130" s="205"/>
      <c r="J130" s="206">
        <f t="shared" si="0"/>
        <v>0</v>
      </c>
      <c r="K130" s="207"/>
      <c r="L130" s="39"/>
      <c r="M130" s="208" t="s">
        <v>1</v>
      </c>
      <c r="N130" s="209" t="s">
        <v>40</v>
      </c>
      <c r="O130" s="75"/>
      <c r="P130" s="210">
        <f t="shared" si="1"/>
        <v>0</v>
      </c>
      <c r="Q130" s="210">
        <v>0</v>
      </c>
      <c r="R130" s="210">
        <f t="shared" si="2"/>
        <v>0</v>
      </c>
      <c r="S130" s="210">
        <v>0</v>
      </c>
      <c r="T130" s="211">
        <f t="shared" si="3"/>
        <v>0</v>
      </c>
      <c r="U130" s="34"/>
      <c r="V130" s="34"/>
      <c r="W130" s="34"/>
      <c r="X130" s="34"/>
      <c r="Y130" s="34"/>
      <c r="Z130" s="34"/>
      <c r="AA130" s="34"/>
      <c r="AB130" s="34"/>
      <c r="AC130" s="34"/>
      <c r="AD130" s="34"/>
      <c r="AE130" s="34"/>
      <c r="AR130" s="212" t="s">
        <v>213</v>
      </c>
      <c r="AT130" s="212" t="s">
        <v>209</v>
      </c>
      <c r="AU130" s="212" t="s">
        <v>87</v>
      </c>
      <c r="AY130" s="17" t="s">
        <v>207</v>
      </c>
      <c r="BE130" s="213">
        <f t="shared" si="4"/>
        <v>0</v>
      </c>
      <c r="BF130" s="213">
        <f t="shared" si="5"/>
        <v>0</v>
      </c>
      <c r="BG130" s="213">
        <f t="shared" si="6"/>
        <v>0</v>
      </c>
      <c r="BH130" s="213">
        <f t="shared" si="7"/>
        <v>0</v>
      </c>
      <c r="BI130" s="213">
        <f t="shared" si="8"/>
        <v>0</v>
      </c>
      <c r="BJ130" s="17" t="s">
        <v>87</v>
      </c>
      <c r="BK130" s="213">
        <f t="shared" si="9"/>
        <v>0</v>
      </c>
      <c r="BL130" s="17" t="s">
        <v>213</v>
      </c>
      <c r="BM130" s="212" t="s">
        <v>213</v>
      </c>
    </row>
    <row r="131" spans="1:65" s="2" customFormat="1" ht="16.5" customHeight="1">
      <c r="A131" s="34"/>
      <c r="B131" s="35"/>
      <c r="C131" s="200" t="s">
        <v>423</v>
      </c>
      <c r="D131" s="200" t="s">
        <v>209</v>
      </c>
      <c r="E131" s="201" t="s">
        <v>424</v>
      </c>
      <c r="F131" s="202" t="s">
        <v>425</v>
      </c>
      <c r="G131" s="203" t="s">
        <v>355</v>
      </c>
      <c r="H131" s="204">
        <v>2</v>
      </c>
      <c r="I131" s="205"/>
      <c r="J131" s="206">
        <f t="shared" si="0"/>
        <v>0</v>
      </c>
      <c r="K131" s="207"/>
      <c r="L131" s="39"/>
      <c r="M131" s="208" t="s">
        <v>1</v>
      </c>
      <c r="N131" s="209" t="s">
        <v>40</v>
      </c>
      <c r="O131" s="75"/>
      <c r="P131" s="210">
        <f t="shared" si="1"/>
        <v>0</v>
      </c>
      <c r="Q131" s="210">
        <v>0</v>
      </c>
      <c r="R131" s="210">
        <f t="shared" si="2"/>
        <v>0</v>
      </c>
      <c r="S131" s="210">
        <v>0</v>
      </c>
      <c r="T131" s="211">
        <f t="shared" si="3"/>
        <v>0</v>
      </c>
      <c r="U131" s="34"/>
      <c r="V131" s="34"/>
      <c r="W131" s="34"/>
      <c r="X131" s="34"/>
      <c r="Y131" s="34"/>
      <c r="Z131" s="34"/>
      <c r="AA131" s="34"/>
      <c r="AB131" s="34"/>
      <c r="AC131" s="34"/>
      <c r="AD131" s="34"/>
      <c r="AE131" s="34"/>
      <c r="AR131" s="212" t="s">
        <v>213</v>
      </c>
      <c r="AT131" s="212" t="s">
        <v>209</v>
      </c>
      <c r="AU131" s="212" t="s">
        <v>87</v>
      </c>
      <c r="AY131" s="17" t="s">
        <v>207</v>
      </c>
      <c r="BE131" s="213">
        <f t="shared" si="4"/>
        <v>0</v>
      </c>
      <c r="BF131" s="213">
        <f t="shared" si="5"/>
        <v>0</v>
      </c>
      <c r="BG131" s="213">
        <f t="shared" si="6"/>
        <v>0</v>
      </c>
      <c r="BH131" s="213">
        <f t="shared" si="7"/>
        <v>0</v>
      </c>
      <c r="BI131" s="213">
        <f t="shared" si="8"/>
        <v>0</v>
      </c>
      <c r="BJ131" s="17" t="s">
        <v>87</v>
      </c>
      <c r="BK131" s="213">
        <f t="shared" si="9"/>
        <v>0</v>
      </c>
      <c r="BL131" s="17" t="s">
        <v>213</v>
      </c>
      <c r="BM131" s="212" t="s">
        <v>235</v>
      </c>
    </row>
    <row r="132" spans="1:65" s="2" customFormat="1" ht="16.5" customHeight="1">
      <c r="A132" s="34"/>
      <c r="B132" s="35"/>
      <c r="C132" s="200" t="s">
        <v>385</v>
      </c>
      <c r="D132" s="200" t="s">
        <v>209</v>
      </c>
      <c r="E132" s="201" t="s">
        <v>426</v>
      </c>
      <c r="F132" s="202" t="s">
        <v>427</v>
      </c>
      <c r="G132" s="203" t="s">
        <v>355</v>
      </c>
      <c r="H132" s="204">
        <v>1</v>
      </c>
      <c r="I132" s="205"/>
      <c r="J132" s="206">
        <f t="shared" si="0"/>
        <v>0</v>
      </c>
      <c r="K132" s="207"/>
      <c r="L132" s="39"/>
      <c r="M132" s="208" t="s">
        <v>1</v>
      </c>
      <c r="N132" s="209" t="s">
        <v>40</v>
      </c>
      <c r="O132" s="75"/>
      <c r="P132" s="210">
        <f t="shared" si="1"/>
        <v>0</v>
      </c>
      <c r="Q132" s="210">
        <v>0</v>
      </c>
      <c r="R132" s="210">
        <f t="shared" si="2"/>
        <v>0</v>
      </c>
      <c r="S132" s="210">
        <v>0</v>
      </c>
      <c r="T132" s="211">
        <f t="shared" si="3"/>
        <v>0</v>
      </c>
      <c r="U132" s="34"/>
      <c r="V132" s="34"/>
      <c r="W132" s="34"/>
      <c r="X132" s="34"/>
      <c r="Y132" s="34"/>
      <c r="Z132" s="34"/>
      <c r="AA132" s="34"/>
      <c r="AB132" s="34"/>
      <c r="AC132" s="34"/>
      <c r="AD132" s="34"/>
      <c r="AE132" s="34"/>
      <c r="AR132" s="212" t="s">
        <v>213</v>
      </c>
      <c r="AT132" s="212" t="s">
        <v>209</v>
      </c>
      <c r="AU132" s="212" t="s">
        <v>87</v>
      </c>
      <c r="AY132" s="17" t="s">
        <v>207</v>
      </c>
      <c r="BE132" s="213">
        <f t="shared" si="4"/>
        <v>0</v>
      </c>
      <c r="BF132" s="213">
        <f t="shared" si="5"/>
        <v>0</v>
      </c>
      <c r="BG132" s="213">
        <f t="shared" si="6"/>
        <v>0</v>
      </c>
      <c r="BH132" s="213">
        <f t="shared" si="7"/>
        <v>0</v>
      </c>
      <c r="BI132" s="213">
        <f t="shared" si="8"/>
        <v>0</v>
      </c>
      <c r="BJ132" s="17" t="s">
        <v>87</v>
      </c>
      <c r="BK132" s="213">
        <f t="shared" si="9"/>
        <v>0</v>
      </c>
      <c r="BL132" s="17" t="s">
        <v>213</v>
      </c>
      <c r="BM132" s="212" t="s">
        <v>249</v>
      </c>
    </row>
    <row r="133" spans="1:65" s="2" customFormat="1" ht="37.799999999999997" customHeight="1">
      <c r="A133" s="34"/>
      <c r="B133" s="35"/>
      <c r="C133" s="200" t="s">
        <v>428</v>
      </c>
      <c r="D133" s="200" t="s">
        <v>209</v>
      </c>
      <c r="E133" s="201" t="s">
        <v>429</v>
      </c>
      <c r="F133" s="202" t="s">
        <v>430</v>
      </c>
      <c r="G133" s="203" t="s">
        <v>355</v>
      </c>
      <c r="H133" s="204">
        <v>7</v>
      </c>
      <c r="I133" s="205"/>
      <c r="J133" s="206">
        <f t="shared" si="0"/>
        <v>0</v>
      </c>
      <c r="K133" s="207"/>
      <c r="L133" s="39"/>
      <c r="M133" s="208" t="s">
        <v>1</v>
      </c>
      <c r="N133" s="209"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213</v>
      </c>
      <c r="AT133" s="212" t="s">
        <v>209</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259</v>
      </c>
    </row>
    <row r="134" spans="1:65" s="2" customFormat="1" ht="24.15" customHeight="1">
      <c r="A134" s="34"/>
      <c r="B134" s="35"/>
      <c r="C134" s="200" t="s">
        <v>388</v>
      </c>
      <c r="D134" s="200" t="s">
        <v>209</v>
      </c>
      <c r="E134" s="201" t="s">
        <v>431</v>
      </c>
      <c r="F134" s="202" t="s">
        <v>432</v>
      </c>
      <c r="G134" s="203" t="s">
        <v>355</v>
      </c>
      <c r="H134" s="204">
        <v>7</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213</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270</v>
      </c>
    </row>
    <row r="135" spans="1:65" s="2" customFormat="1" ht="16.5" customHeight="1">
      <c r="A135" s="34"/>
      <c r="B135" s="35"/>
      <c r="C135" s="200" t="s">
        <v>433</v>
      </c>
      <c r="D135" s="200" t="s">
        <v>209</v>
      </c>
      <c r="E135" s="201" t="s">
        <v>434</v>
      </c>
      <c r="F135" s="202" t="s">
        <v>435</v>
      </c>
      <c r="G135" s="203" t="s">
        <v>355</v>
      </c>
      <c r="H135" s="204">
        <v>2</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213</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280</v>
      </c>
    </row>
    <row r="136" spans="1:65" s="2" customFormat="1" ht="16.5" customHeight="1">
      <c r="A136" s="34"/>
      <c r="B136" s="35"/>
      <c r="C136" s="200" t="s">
        <v>338</v>
      </c>
      <c r="D136" s="200" t="s">
        <v>209</v>
      </c>
      <c r="E136" s="201" t="s">
        <v>436</v>
      </c>
      <c r="F136" s="202" t="s">
        <v>437</v>
      </c>
      <c r="G136" s="203" t="s">
        <v>438</v>
      </c>
      <c r="H136" s="204">
        <v>130</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213</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288</v>
      </c>
    </row>
    <row r="137" spans="1:65" s="2" customFormat="1" ht="33" customHeight="1">
      <c r="A137" s="34"/>
      <c r="B137" s="35"/>
      <c r="C137" s="200" t="s">
        <v>439</v>
      </c>
      <c r="D137" s="200" t="s">
        <v>209</v>
      </c>
      <c r="E137" s="201" t="s">
        <v>440</v>
      </c>
      <c r="F137" s="202" t="s">
        <v>441</v>
      </c>
      <c r="G137" s="203" t="s">
        <v>438</v>
      </c>
      <c r="H137" s="204">
        <v>130</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297</v>
      </c>
    </row>
    <row r="138" spans="1:65" s="2" customFormat="1" ht="24.15" customHeight="1">
      <c r="A138" s="34"/>
      <c r="B138" s="35"/>
      <c r="C138" s="200" t="s">
        <v>393</v>
      </c>
      <c r="D138" s="200" t="s">
        <v>209</v>
      </c>
      <c r="E138" s="201" t="s">
        <v>442</v>
      </c>
      <c r="F138" s="202" t="s">
        <v>443</v>
      </c>
      <c r="G138" s="203" t="s">
        <v>396</v>
      </c>
      <c r="H138" s="204">
        <v>2</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7</v>
      </c>
    </row>
    <row r="139" spans="1:65" s="2" customFormat="1" ht="16.5" customHeight="1">
      <c r="A139" s="34"/>
      <c r="B139" s="35"/>
      <c r="C139" s="200" t="s">
        <v>444</v>
      </c>
      <c r="D139" s="200" t="s">
        <v>209</v>
      </c>
      <c r="E139" s="201" t="s">
        <v>445</v>
      </c>
      <c r="F139" s="202" t="s">
        <v>446</v>
      </c>
      <c r="G139" s="203" t="s">
        <v>358</v>
      </c>
      <c r="H139" s="204">
        <v>0.14000000000000001</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322</v>
      </c>
    </row>
    <row r="140" spans="1:65" s="2" customFormat="1" ht="16.5" customHeight="1">
      <c r="A140" s="34"/>
      <c r="B140" s="35"/>
      <c r="C140" s="200" t="s">
        <v>397</v>
      </c>
      <c r="D140" s="200" t="s">
        <v>209</v>
      </c>
      <c r="E140" s="201" t="s">
        <v>275</v>
      </c>
      <c r="F140" s="202" t="s">
        <v>447</v>
      </c>
      <c r="G140" s="203" t="s">
        <v>392</v>
      </c>
      <c r="H140" s="204">
        <v>4</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213</v>
      </c>
      <c r="AT140" s="212" t="s">
        <v>209</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331</v>
      </c>
    </row>
    <row r="141" spans="1:65" s="2" customFormat="1" ht="16.5" customHeight="1">
      <c r="A141" s="34"/>
      <c r="B141" s="35"/>
      <c r="C141" s="200" t="s">
        <v>448</v>
      </c>
      <c r="D141" s="200" t="s">
        <v>209</v>
      </c>
      <c r="E141" s="201" t="s">
        <v>284</v>
      </c>
      <c r="F141" s="202" t="s">
        <v>449</v>
      </c>
      <c r="G141" s="203" t="s">
        <v>392</v>
      </c>
      <c r="H141" s="204">
        <v>24</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213</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340</v>
      </c>
    </row>
    <row r="142" spans="1:65" s="2" customFormat="1" ht="16.5" customHeight="1">
      <c r="A142" s="34"/>
      <c r="B142" s="35"/>
      <c r="C142" s="200" t="s">
        <v>400</v>
      </c>
      <c r="D142" s="200" t="s">
        <v>209</v>
      </c>
      <c r="E142" s="201" t="s">
        <v>288</v>
      </c>
      <c r="F142" s="202" t="s">
        <v>450</v>
      </c>
      <c r="G142" s="203" t="s">
        <v>392</v>
      </c>
      <c r="H142" s="204">
        <v>10</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213</v>
      </c>
      <c r="AT142" s="212" t="s">
        <v>209</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213</v>
      </c>
      <c r="BM142" s="212" t="s">
        <v>385</v>
      </c>
    </row>
    <row r="143" spans="1:65" s="2" customFormat="1" ht="21.75" customHeight="1">
      <c r="A143" s="34"/>
      <c r="B143" s="35"/>
      <c r="C143" s="237" t="s">
        <v>451</v>
      </c>
      <c r="D143" s="237" t="s">
        <v>271</v>
      </c>
      <c r="E143" s="238" t="s">
        <v>452</v>
      </c>
      <c r="F143" s="239" t="s">
        <v>453</v>
      </c>
      <c r="G143" s="240" t="s">
        <v>271</v>
      </c>
      <c r="H143" s="241">
        <v>10</v>
      </c>
      <c r="I143" s="242"/>
      <c r="J143" s="243">
        <f t="shared" si="0"/>
        <v>0</v>
      </c>
      <c r="K143" s="244"/>
      <c r="L143" s="245"/>
      <c r="M143" s="246" t="s">
        <v>1</v>
      </c>
      <c r="N143" s="247"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249</v>
      </c>
      <c r="AT143" s="212" t="s">
        <v>271</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213</v>
      </c>
      <c r="BM143" s="212" t="s">
        <v>388</v>
      </c>
    </row>
    <row r="144" spans="1:65" s="2" customFormat="1" ht="21.75" customHeight="1">
      <c r="A144" s="34"/>
      <c r="B144" s="35"/>
      <c r="C144" s="237" t="s">
        <v>403</v>
      </c>
      <c r="D144" s="237" t="s">
        <v>271</v>
      </c>
      <c r="E144" s="238" t="s">
        <v>454</v>
      </c>
      <c r="F144" s="239" t="s">
        <v>455</v>
      </c>
      <c r="G144" s="240" t="s">
        <v>271</v>
      </c>
      <c r="H144" s="241">
        <v>45</v>
      </c>
      <c r="I144" s="242"/>
      <c r="J144" s="243">
        <f t="shared" si="0"/>
        <v>0</v>
      </c>
      <c r="K144" s="244"/>
      <c r="L144" s="245"/>
      <c r="M144" s="246" t="s">
        <v>1</v>
      </c>
      <c r="N144" s="247" t="s">
        <v>40</v>
      </c>
      <c r="O144" s="75"/>
      <c r="P144" s="210">
        <f t="shared" si="1"/>
        <v>0</v>
      </c>
      <c r="Q144" s="210">
        <v>0</v>
      </c>
      <c r="R144" s="210">
        <f t="shared" si="2"/>
        <v>0</v>
      </c>
      <c r="S144" s="210">
        <v>0</v>
      </c>
      <c r="T144" s="211">
        <f t="shared" si="3"/>
        <v>0</v>
      </c>
      <c r="U144" s="34"/>
      <c r="V144" s="34"/>
      <c r="W144" s="34"/>
      <c r="X144" s="34"/>
      <c r="Y144" s="34"/>
      <c r="Z144" s="34"/>
      <c r="AA144" s="34"/>
      <c r="AB144" s="34"/>
      <c r="AC144" s="34"/>
      <c r="AD144" s="34"/>
      <c r="AE144" s="34"/>
      <c r="AR144" s="212" t="s">
        <v>249</v>
      </c>
      <c r="AT144" s="212" t="s">
        <v>271</v>
      </c>
      <c r="AU144" s="212" t="s">
        <v>87</v>
      </c>
      <c r="AY144" s="17" t="s">
        <v>207</v>
      </c>
      <c r="BE144" s="213">
        <f t="shared" si="4"/>
        <v>0</v>
      </c>
      <c r="BF144" s="213">
        <f t="shared" si="5"/>
        <v>0</v>
      </c>
      <c r="BG144" s="213">
        <f t="shared" si="6"/>
        <v>0</v>
      </c>
      <c r="BH144" s="213">
        <f t="shared" si="7"/>
        <v>0</v>
      </c>
      <c r="BI144" s="213">
        <f t="shared" si="8"/>
        <v>0</v>
      </c>
      <c r="BJ144" s="17" t="s">
        <v>87</v>
      </c>
      <c r="BK144" s="213">
        <f t="shared" si="9"/>
        <v>0</v>
      </c>
      <c r="BL144" s="17" t="s">
        <v>213</v>
      </c>
      <c r="BM144" s="212" t="s">
        <v>338</v>
      </c>
    </row>
    <row r="145" spans="1:65" s="2" customFormat="1" ht="16.5" customHeight="1">
      <c r="A145" s="34"/>
      <c r="B145" s="35"/>
      <c r="C145" s="237" t="s">
        <v>456</v>
      </c>
      <c r="D145" s="237" t="s">
        <v>271</v>
      </c>
      <c r="E145" s="238" t="s">
        <v>457</v>
      </c>
      <c r="F145" s="239" t="s">
        <v>458</v>
      </c>
      <c r="G145" s="240" t="s">
        <v>271</v>
      </c>
      <c r="H145" s="241">
        <v>35</v>
      </c>
      <c r="I145" s="242"/>
      <c r="J145" s="243">
        <f t="shared" si="0"/>
        <v>0</v>
      </c>
      <c r="K145" s="244"/>
      <c r="L145" s="245"/>
      <c r="M145" s="246" t="s">
        <v>1</v>
      </c>
      <c r="N145" s="247"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249</v>
      </c>
      <c r="AT145" s="212" t="s">
        <v>271</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213</v>
      </c>
      <c r="BM145" s="212" t="s">
        <v>393</v>
      </c>
    </row>
    <row r="146" spans="1:65" s="2" customFormat="1" ht="16.5" customHeight="1">
      <c r="A146" s="34"/>
      <c r="B146" s="35"/>
      <c r="C146" s="237" t="s">
        <v>406</v>
      </c>
      <c r="D146" s="237" t="s">
        <v>271</v>
      </c>
      <c r="E146" s="238" t="s">
        <v>459</v>
      </c>
      <c r="F146" s="239" t="s">
        <v>460</v>
      </c>
      <c r="G146" s="240" t="s">
        <v>355</v>
      </c>
      <c r="H146" s="241">
        <v>2</v>
      </c>
      <c r="I146" s="242"/>
      <c r="J146" s="243">
        <f t="shared" si="0"/>
        <v>0</v>
      </c>
      <c r="K146" s="244"/>
      <c r="L146" s="245"/>
      <c r="M146" s="246" t="s">
        <v>1</v>
      </c>
      <c r="N146" s="247" t="s">
        <v>40</v>
      </c>
      <c r="O146" s="75"/>
      <c r="P146" s="210">
        <f t="shared" si="1"/>
        <v>0</v>
      </c>
      <c r="Q146" s="210">
        <v>0</v>
      </c>
      <c r="R146" s="210">
        <f t="shared" si="2"/>
        <v>0</v>
      </c>
      <c r="S146" s="210">
        <v>0</v>
      </c>
      <c r="T146" s="211">
        <f t="shared" si="3"/>
        <v>0</v>
      </c>
      <c r="U146" s="34"/>
      <c r="V146" s="34"/>
      <c r="W146" s="34"/>
      <c r="X146" s="34"/>
      <c r="Y146" s="34"/>
      <c r="Z146" s="34"/>
      <c r="AA146" s="34"/>
      <c r="AB146" s="34"/>
      <c r="AC146" s="34"/>
      <c r="AD146" s="34"/>
      <c r="AE146" s="34"/>
      <c r="AR146" s="212" t="s">
        <v>249</v>
      </c>
      <c r="AT146" s="212" t="s">
        <v>271</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213</v>
      </c>
      <c r="BM146" s="212" t="s">
        <v>397</v>
      </c>
    </row>
    <row r="147" spans="1:65" s="2" customFormat="1" ht="21.75" customHeight="1">
      <c r="A147" s="34"/>
      <c r="B147" s="35"/>
      <c r="C147" s="237" t="s">
        <v>461</v>
      </c>
      <c r="D147" s="237" t="s">
        <v>271</v>
      </c>
      <c r="E147" s="238" t="s">
        <v>462</v>
      </c>
      <c r="F147" s="239" t="s">
        <v>463</v>
      </c>
      <c r="G147" s="240" t="s">
        <v>355</v>
      </c>
      <c r="H147" s="241">
        <v>1</v>
      </c>
      <c r="I147" s="242"/>
      <c r="J147" s="243">
        <f t="shared" si="0"/>
        <v>0</v>
      </c>
      <c r="K147" s="244"/>
      <c r="L147" s="245"/>
      <c r="M147" s="246" t="s">
        <v>1</v>
      </c>
      <c r="N147" s="247" t="s">
        <v>40</v>
      </c>
      <c r="O147" s="75"/>
      <c r="P147" s="210">
        <f t="shared" si="1"/>
        <v>0</v>
      </c>
      <c r="Q147" s="210">
        <v>0</v>
      </c>
      <c r="R147" s="210">
        <f t="shared" si="2"/>
        <v>0</v>
      </c>
      <c r="S147" s="210">
        <v>0</v>
      </c>
      <c r="T147" s="211">
        <f t="shared" si="3"/>
        <v>0</v>
      </c>
      <c r="U147" s="34"/>
      <c r="V147" s="34"/>
      <c r="W147" s="34"/>
      <c r="X147" s="34"/>
      <c r="Y147" s="34"/>
      <c r="Z147" s="34"/>
      <c r="AA147" s="34"/>
      <c r="AB147" s="34"/>
      <c r="AC147" s="34"/>
      <c r="AD147" s="34"/>
      <c r="AE147" s="34"/>
      <c r="AR147" s="212" t="s">
        <v>249</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213</v>
      </c>
      <c r="BM147" s="212" t="s">
        <v>400</v>
      </c>
    </row>
    <row r="148" spans="1:65" s="2" customFormat="1" ht="21.75" customHeight="1">
      <c r="A148" s="34"/>
      <c r="B148" s="35"/>
      <c r="C148" s="237" t="s">
        <v>409</v>
      </c>
      <c r="D148" s="237" t="s">
        <v>271</v>
      </c>
      <c r="E148" s="238" t="s">
        <v>464</v>
      </c>
      <c r="F148" s="239" t="s">
        <v>465</v>
      </c>
      <c r="G148" s="240" t="s">
        <v>355</v>
      </c>
      <c r="H148" s="241">
        <v>1</v>
      </c>
      <c r="I148" s="242"/>
      <c r="J148" s="243">
        <f t="shared" si="0"/>
        <v>0</v>
      </c>
      <c r="K148" s="244"/>
      <c r="L148" s="245"/>
      <c r="M148" s="246" t="s">
        <v>1</v>
      </c>
      <c r="N148" s="247" t="s">
        <v>40</v>
      </c>
      <c r="O148" s="75"/>
      <c r="P148" s="210">
        <f t="shared" si="1"/>
        <v>0</v>
      </c>
      <c r="Q148" s="210">
        <v>0</v>
      </c>
      <c r="R148" s="210">
        <f t="shared" si="2"/>
        <v>0</v>
      </c>
      <c r="S148" s="210">
        <v>0</v>
      </c>
      <c r="T148" s="211">
        <f t="shared" si="3"/>
        <v>0</v>
      </c>
      <c r="U148" s="34"/>
      <c r="V148" s="34"/>
      <c r="W148" s="34"/>
      <c r="X148" s="34"/>
      <c r="Y148" s="34"/>
      <c r="Z148" s="34"/>
      <c r="AA148" s="34"/>
      <c r="AB148" s="34"/>
      <c r="AC148" s="34"/>
      <c r="AD148" s="34"/>
      <c r="AE148" s="34"/>
      <c r="AR148" s="212" t="s">
        <v>249</v>
      </c>
      <c r="AT148" s="212" t="s">
        <v>271</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213</v>
      </c>
      <c r="BM148" s="212" t="s">
        <v>403</v>
      </c>
    </row>
    <row r="149" spans="1:65" s="2" customFormat="1" ht="16.5" customHeight="1">
      <c r="A149" s="34"/>
      <c r="B149" s="35"/>
      <c r="C149" s="237" t="s">
        <v>466</v>
      </c>
      <c r="D149" s="237" t="s">
        <v>271</v>
      </c>
      <c r="E149" s="238" t="s">
        <v>404</v>
      </c>
      <c r="F149" s="239" t="s">
        <v>467</v>
      </c>
      <c r="G149" s="240" t="s">
        <v>318</v>
      </c>
      <c r="H149" s="242"/>
      <c r="I149" s="242"/>
      <c r="J149" s="243">
        <f t="shared" si="0"/>
        <v>0</v>
      </c>
      <c r="K149" s="244"/>
      <c r="L149" s="245"/>
      <c r="M149" s="246" t="s">
        <v>1</v>
      </c>
      <c r="N149" s="247" t="s">
        <v>40</v>
      </c>
      <c r="O149" s="75"/>
      <c r="P149" s="210">
        <f t="shared" si="1"/>
        <v>0</v>
      </c>
      <c r="Q149" s="210">
        <v>0</v>
      </c>
      <c r="R149" s="210">
        <f t="shared" si="2"/>
        <v>0</v>
      </c>
      <c r="S149" s="210">
        <v>0</v>
      </c>
      <c r="T149" s="211">
        <f t="shared" si="3"/>
        <v>0</v>
      </c>
      <c r="U149" s="34"/>
      <c r="V149" s="34"/>
      <c r="W149" s="34"/>
      <c r="X149" s="34"/>
      <c r="Y149" s="34"/>
      <c r="Z149" s="34"/>
      <c r="AA149" s="34"/>
      <c r="AB149" s="34"/>
      <c r="AC149" s="34"/>
      <c r="AD149" s="34"/>
      <c r="AE149" s="34"/>
      <c r="AR149" s="212" t="s">
        <v>249</v>
      </c>
      <c r="AT149" s="212" t="s">
        <v>271</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213</v>
      </c>
      <c r="BM149" s="212" t="s">
        <v>406</v>
      </c>
    </row>
    <row r="150" spans="1:65" s="2" customFormat="1" ht="16.5" customHeight="1">
      <c r="A150" s="34"/>
      <c r="B150" s="35"/>
      <c r="C150" s="237" t="s">
        <v>412</v>
      </c>
      <c r="D150" s="237" t="s">
        <v>271</v>
      </c>
      <c r="E150" s="238" t="s">
        <v>407</v>
      </c>
      <c r="F150" s="239" t="s">
        <v>408</v>
      </c>
      <c r="G150" s="240" t="s">
        <v>318</v>
      </c>
      <c r="H150" s="242"/>
      <c r="I150" s="242"/>
      <c r="J150" s="243">
        <f t="shared" si="0"/>
        <v>0</v>
      </c>
      <c r="K150" s="244"/>
      <c r="L150" s="245"/>
      <c r="M150" s="246" t="s">
        <v>1</v>
      </c>
      <c r="N150" s="247" t="s">
        <v>40</v>
      </c>
      <c r="O150" s="75"/>
      <c r="P150" s="210">
        <f t="shared" si="1"/>
        <v>0</v>
      </c>
      <c r="Q150" s="210">
        <v>0</v>
      </c>
      <c r="R150" s="210">
        <f t="shared" si="2"/>
        <v>0</v>
      </c>
      <c r="S150" s="210">
        <v>0</v>
      </c>
      <c r="T150" s="211">
        <f t="shared" si="3"/>
        <v>0</v>
      </c>
      <c r="U150" s="34"/>
      <c r="V150" s="34"/>
      <c r="W150" s="34"/>
      <c r="X150" s="34"/>
      <c r="Y150" s="34"/>
      <c r="Z150" s="34"/>
      <c r="AA150" s="34"/>
      <c r="AB150" s="34"/>
      <c r="AC150" s="34"/>
      <c r="AD150" s="34"/>
      <c r="AE150" s="34"/>
      <c r="AR150" s="212" t="s">
        <v>249</v>
      </c>
      <c r="AT150" s="212" t="s">
        <v>271</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213</v>
      </c>
      <c r="BM150" s="212" t="s">
        <v>409</v>
      </c>
    </row>
    <row r="151" spans="1:65" s="2" customFormat="1" ht="16.5" customHeight="1">
      <c r="A151" s="34"/>
      <c r="B151" s="35"/>
      <c r="C151" s="200" t="s">
        <v>468</v>
      </c>
      <c r="D151" s="200" t="s">
        <v>209</v>
      </c>
      <c r="E151" s="201" t="s">
        <v>229</v>
      </c>
      <c r="F151" s="202" t="s">
        <v>469</v>
      </c>
      <c r="G151" s="203" t="s">
        <v>318</v>
      </c>
      <c r="H151" s="205"/>
      <c r="I151" s="205"/>
      <c r="J151" s="206">
        <f t="shared" si="0"/>
        <v>0</v>
      </c>
      <c r="K151" s="207"/>
      <c r="L151" s="39"/>
      <c r="M151" s="248" t="s">
        <v>1</v>
      </c>
      <c r="N151" s="249" t="s">
        <v>40</v>
      </c>
      <c r="O151" s="250"/>
      <c r="P151" s="251">
        <f t="shared" si="1"/>
        <v>0</v>
      </c>
      <c r="Q151" s="251">
        <v>0</v>
      </c>
      <c r="R151" s="251">
        <f t="shared" si="2"/>
        <v>0</v>
      </c>
      <c r="S151" s="251">
        <v>0</v>
      </c>
      <c r="T151" s="252">
        <f t="shared" si="3"/>
        <v>0</v>
      </c>
      <c r="U151" s="34"/>
      <c r="V151" s="34"/>
      <c r="W151" s="34"/>
      <c r="X151" s="34"/>
      <c r="Y151" s="34"/>
      <c r="Z151" s="34"/>
      <c r="AA151" s="34"/>
      <c r="AB151" s="34"/>
      <c r="AC151" s="34"/>
      <c r="AD151" s="34"/>
      <c r="AE151" s="34"/>
      <c r="AR151" s="212" t="s">
        <v>213</v>
      </c>
      <c r="AT151" s="212" t="s">
        <v>209</v>
      </c>
      <c r="AU151" s="212" t="s">
        <v>87</v>
      </c>
      <c r="AY151" s="17" t="s">
        <v>207</v>
      </c>
      <c r="BE151" s="213">
        <f t="shared" si="4"/>
        <v>0</v>
      </c>
      <c r="BF151" s="213">
        <f t="shared" si="5"/>
        <v>0</v>
      </c>
      <c r="BG151" s="213">
        <f t="shared" si="6"/>
        <v>0</v>
      </c>
      <c r="BH151" s="213">
        <f t="shared" si="7"/>
        <v>0</v>
      </c>
      <c r="BI151" s="213">
        <f t="shared" si="8"/>
        <v>0</v>
      </c>
      <c r="BJ151" s="17" t="s">
        <v>87</v>
      </c>
      <c r="BK151" s="213">
        <f t="shared" si="9"/>
        <v>0</v>
      </c>
      <c r="BL151" s="17" t="s">
        <v>213</v>
      </c>
      <c r="BM151" s="212" t="s">
        <v>412</v>
      </c>
    </row>
    <row r="152" spans="1:65" s="2" customFormat="1" ht="6.9" customHeight="1">
      <c r="A152" s="34"/>
      <c r="B152" s="58"/>
      <c r="C152" s="59"/>
      <c r="D152" s="59"/>
      <c r="E152" s="59"/>
      <c r="F152" s="59"/>
      <c r="G152" s="59"/>
      <c r="H152" s="59"/>
      <c r="I152" s="59"/>
      <c r="J152" s="59"/>
      <c r="K152" s="59"/>
      <c r="L152" s="39"/>
      <c r="M152" s="34"/>
      <c r="O152" s="34"/>
      <c r="P152" s="34"/>
      <c r="Q152" s="34"/>
      <c r="R152" s="34"/>
      <c r="S152" s="34"/>
      <c r="T152" s="34"/>
      <c r="U152" s="34"/>
      <c r="V152" s="34"/>
      <c r="W152" s="34"/>
      <c r="X152" s="34"/>
      <c r="Y152" s="34"/>
      <c r="Z152" s="34"/>
      <c r="AA152" s="34"/>
      <c r="AB152" s="34"/>
      <c r="AC152" s="34"/>
      <c r="AD152" s="34"/>
      <c r="AE152" s="34"/>
    </row>
  </sheetData>
  <sheetProtection algorithmName="SHA-512" hashValue="XwTHD6BS7UrVrTMCmTlCjrS1LTEQ+dl0yCG397yLInKgg1cn68axn5yI4dLHPYt0So+BrBJTU5siq45IHFZW1A==" saltValue="QwW1oy4L0B2OZWp3QHlQIT23qR9/o0DR7pgtdfMK/oB9k08zaH+/hUO7dq/IHAdeppK6nUbtmIMW4uUCNLw3rA==" spinCount="100000" sheet="1" objects="1" scenarios="1" formatColumns="0" formatRows="0" autoFilter="0"/>
  <autoFilter ref="C125:K151"/>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3"/>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101</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ht="13.2">
      <c r="B8" s="20"/>
      <c r="D8" s="123" t="s">
        <v>175</v>
      </c>
      <c r="L8" s="20"/>
    </row>
    <row r="9" spans="1:46" s="1" customFormat="1" ht="16.5" customHeight="1">
      <c r="B9" s="20"/>
      <c r="E9" s="316" t="s">
        <v>176</v>
      </c>
      <c r="F9" s="268"/>
      <c r="G9" s="268"/>
      <c r="H9" s="268"/>
      <c r="L9" s="20"/>
    </row>
    <row r="10" spans="1:46" s="1" customFormat="1" ht="12" customHeight="1">
      <c r="B10" s="20"/>
      <c r="D10" s="123" t="s">
        <v>177</v>
      </c>
      <c r="L10" s="20"/>
    </row>
    <row r="11" spans="1:46" s="2" customFormat="1" ht="16.5" customHeight="1">
      <c r="A11" s="34"/>
      <c r="B11" s="39"/>
      <c r="C11" s="34"/>
      <c r="D11" s="34"/>
      <c r="E11" s="324" t="s">
        <v>344</v>
      </c>
      <c r="F11" s="318"/>
      <c r="G11" s="318"/>
      <c r="H11" s="318"/>
      <c r="I11" s="34"/>
      <c r="J11" s="34"/>
      <c r="K11" s="34"/>
      <c r="L11" s="55"/>
      <c r="S11" s="34"/>
      <c r="T11" s="34"/>
      <c r="U11" s="34"/>
      <c r="V11" s="34"/>
      <c r="W11" s="34"/>
      <c r="X11" s="34"/>
      <c r="Y11" s="34"/>
      <c r="Z11" s="34"/>
      <c r="AA11" s="34"/>
      <c r="AB11" s="34"/>
      <c r="AC11" s="34"/>
      <c r="AD11" s="34"/>
      <c r="AE11" s="34"/>
    </row>
    <row r="12" spans="1:46" s="2" customFormat="1" ht="12" customHeight="1">
      <c r="A12" s="34"/>
      <c r="B12" s="39"/>
      <c r="C12" s="34"/>
      <c r="D12" s="123" t="s">
        <v>345</v>
      </c>
      <c r="E12" s="34"/>
      <c r="F12" s="34"/>
      <c r="G12" s="34"/>
      <c r="H12" s="34"/>
      <c r="I12" s="34"/>
      <c r="J12" s="34"/>
      <c r="K12" s="34"/>
      <c r="L12" s="55"/>
      <c r="S12" s="34"/>
      <c r="T12" s="34"/>
      <c r="U12" s="34"/>
      <c r="V12" s="34"/>
      <c r="W12" s="34"/>
      <c r="X12" s="34"/>
      <c r="Y12" s="34"/>
      <c r="Z12" s="34"/>
      <c r="AA12" s="34"/>
      <c r="AB12" s="34"/>
      <c r="AC12" s="34"/>
      <c r="AD12" s="34"/>
      <c r="AE12" s="34"/>
    </row>
    <row r="13" spans="1:46" s="2" customFormat="1" ht="30" customHeight="1">
      <c r="A13" s="34"/>
      <c r="B13" s="39"/>
      <c r="C13" s="34"/>
      <c r="D13" s="34"/>
      <c r="E13" s="319" t="s">
        <v>470</v>
      </c>
      <c r="F13" s="318"/>
      <c r="G13" s="318"/>
      <c r="H13" s="318"/>
      <c r="I13" s="34"/>
      <c r="J13" s="34"/>
      <c r="K13" s="34"/>
      <c r="L13" s="55"/>
      <c r="S13" s="34"/>
      <c r="T13" s="34"/>
      <c r="U13" s="34"/>
      <c r="V13" s="34"/>
      <c r="W13" s="34"/>
      <c r="X13" s="34"/>
      <c r="Y13" s="34"/>
      <c r="Z13" s="34"/>
      <c r="AA13" s="34"/>
      <c r="AB13" s="34"/>
      <c r="AC13" s="34"/>
      <c r="AD13" s="34"/>
      <c r="AE13" s="34"/>
    </row>
    <row r="14" spans="1:46" s="2" customFormat="1">
      <c r="A14" s="34"/>
      <c r="B14" s="39"/>
      <c r="C14" s="34"/>
      <c r="D14" s="34"/>
      <c r="E14" s="34"/>
      <c r="F14" s="34"/>
      <c r="G14" s="34"/>
      <c r="H14" s="34"/>
      <c r="I14" s="34"/>
      <c r="J14" s="34"/>
      <c r="K14" s="34"/>
      <c r="L14" s="55"/>
      <c r="S14" s="34"/>
      <c r="T14" s="34"/>
      <c r="U14" s="34"/>
      <c r="V14" s="34"/>
      <c r="W14" s="34"/>
      <c r="X14" s="34"/>
      <c r="Y14" s="34"/>
      <c r="Z14" s="34"/>
      <c r="AA14" s="34"/>
      <c r="AB14" s="34"/>
      <c r="AC14" s="34"/>
      <c r="AD14" s="34"/>
      <c r="AE14" s="34"/>
    </row>
    <row r="15" spans="1:46" s="2" customFormat="1" ht="12" customHeight="1">
      <c r="A15" s="34"/>
      <c r="B15" s="39"/>
      <c r="C15" s="34"/>
      <c r="D15" s="123" t="s">
        <v>17</v>
      </c>
      <c r="E15" s="34"/>
      <c r="F15" s="114" t="s">
        <v>1</v>
      </c>
      <c r="G15" s="34"/>
      <c r="H15" s="34"/>
      <c r="I15" s="123" t="s">
        <v>18</v>
      </c>
      <c r="J15" s="114" t="s">
        <v>1</v>
      </c>
      <c r="K15" s="34"/>
      <c r="L15" s="55"/>
      <c r="S15" s="34"/>
      <c r="T15" s="34"/>
      <c r="U15" s="34"/>
      <c r="V15" s="34"/>
      <c r="W15" s="34"/>
      <c r="X15" s="34"/>
      <c r="Y15" s="34"/>
      <c r="Z15" s="34"/>
      <c r="AA15" s="34"/>
      <c r="AB15" s="34"/>
      <c r="AC15" s="34"/>
      <c r="AD15" s="34"/>
      <c r="AE15" s="34"/>
    </row>
    <row r="16" spans="1:46" s="2" customFormat="1" ht="12" customHeight="1">
      <c r="A16" s="34"/>
      <c r="B16" s="39"/>
      <c r="C16" s="34"/>
      <c r="D16" s="123" t="s">
        <v>19</v>
      </c>
      <c r="E16" s="34"/>
      <c r="F16" s="114" t="s">
        <v>20</v>
      </c>
      <c r="G16" s="34"/>
      <c r="H16" s="34"/>
      <c r="I16" s="123" t="s">
        <v>21</v>
      </c>
      <c r="J16" s="124">
        <f>'Rekapitulácia stavby'!AN8</f>
        <v>44676</v>
      </c>
      <c r="K16" s="34"/>
      <c r="L16" s="55"/>
      <c r="S16" s="34"/>
      <c r="T16" s="34"/>
      <c r="U16" s="34"/>
      <c r="V16" s="34"/>
      <c r="W16" s="34"/>
      <c r="X16" s="34"/>
      <c r="Y16" s="34"/>
      <c r="Z16" s="34"/>
      <c r="AA16" s="34"/>
      <c r="AB16" s="34"/>
      <c r="AC16" s="34"/>
      <c r="AD16" s="34"/>
      <c r="AE16" s="34"/>
    </row>
    <row r="17" spans="1:31" s="2" customFormat="1" ht="10.8" customHeight="1">
      <c r="A17" s="34"/>
      <c r="B17" s="39"/>
      <c r="C17" s="34"/>
      <c r="D17" s="34"/>
      <c r="E17" s="34"/>
      <c r="F17" s="34"/>
      <c r="G17" s="34"/>
      <c r="H17" s="34"/>
      <c r="I17" s="34"/>
      <c r="J17" s="34"/>
      <c r="K17" s="34"/>
      <c r="L17" s="55"/>
      <c r="S17" s="34"/>
      <c r="T17" s="34"/>
      <c r="U17" s="34"/>
      <c r="V17" s="34"/>
      <c r="W17" s="34"/>
      <c r="X17" s="34"/>
      <c r="Y17" s="34"/>
      <c r="Z17" s="34"/>
      <c r="AA17" s="34"/>
      <c r="AB17" s="34"/>
      <c r="AC17" s="34"/>
      <c r="AD17" s="34"/>
      <c r="AE17" s="34"/>
    </row>
    <row r="18" spans="1:31" s="2" customFormat="1" ht="12" customHeight="1">
      <c r="A18" s="34"/>
      <c r="B18" s="39"/>
      <c r="C18" s="34"/>
      <c r="D18" s="123" t="s">
        <v>22</v>
      </c>
      <c r="E18" s="34"/>
      <c r="F18" s="34"/>
      <c r="G18" s="34"/>
      <c r="H18" s="34"/>
      <c r="I18" s="123" t="s">
        <v>23</v>
      </c>
      <c r="J18" s="114" t="s">
        <v>1</v>
      </c>
      <c r="K18" s="34"/>
      <c r="L18" s="55"/>
      <c r="S18" s="34"/>
      <c r="T18" s="34"/>
      <c r="U18" s="34"/>
      <c r="V18" s="34"/>
      <c r="W18" s="34"/>
      <c r="X18" s="34"/>
      <c r="Y18" s="34"/>
      <c r="Z18" s="34"/>
      <c r="AA18" s="34"/>
      <c r="AB18" s="34"/>
      <c r="AC18" s="34"/>
      <c r="AD18" s="34"/>
      <c r="AE18" s="34"/>
    </row>
    <row r="19" spans="1:31" s="2" customFormat="1" ht="18" customHeight="1">
      <c r="A19" s="34"/>
      <c r="B19" s="39"/>
      <c r="C19" s="34"/>
      <c r="D19" s="34"/>
      <c r="E19" s="114" t="s">
        <v>24</v>
      </c>
      <c r="F19" s="34"/>
      <c r="G19" s="34"/>
      <c r="H19" s="34"/>
      <c r="I19" s="123" t="s">
        <v>25</v>
      </c>
      <c r="J19" s="114" t="s">
        <v>1</v>
      </c>
      <c r="K19" s="34"/>
      <c r="L19" s="55"/>
      <c r="S19" s="34"/>
      <c r="T19" s="34"/>
      <c r="U19" s="34"/>
      <c r="V19" s="34"/>
      <c r="W19" s="34"/>
      <c r="X19" s="34"/>
      <c r="Y19" s="34"/>
      <c r="Z19" s="34"/>
      <c r="AA19" s="34"/>
      <c r="AB19" s="34"/>
      <c r="AC19" s="34"/>
      <c r="AD19" s="34"/>
      <c r="AE19" s="34"/>
    </row>
    <row r="20" spans="1:31" s="2" customFormat="1" ht="6.9" customHeight="1">
      <c r="A20" s="34"/>
      <c r="B20" s="39"/>
      <c r="C20" s="34"/>
      <c r="D20" s="34"/>
      <c r="E20" s="34"/>
      <c r="F20" s="34"/>
      <c r="G20" s="34"/>
      <c r="H20" s="34"/>
      <c r="I20" s="34"/>
      <c r="J20" s="34"/>
      <c r="K20" s="34"/>
      <c r="L20" s="55"/>
      <c r="S20" s="34"/>
      <c r="T20" s="34"/>
      <c r="U20" s="34"/>
      <c r="V20" s="34"/>
      <c r="W20" s="34"/>
      <c r="X20" s="34"/>
      <c r="Y20" s="34"/>
      <c r="Z20" s="34"/>
      <c r="AA20" s="34"/>
      <c r="AB20" s="34"/>
      <c r="AC20" s="34"/>
      <c r="AD20" s="34"/>
      <c r="AE20" s="34"/>
    </row>
    <row r="21" spans="1:31" s="2" customFormat="1" ht="12" customHeight="1">
      <c r="A21" s="34"/>
      <c r="B21" s="39"/>
      <c r="C21" s="34"/>
      <c r="D21" s="123" t="s">
        <v>26</v>
      </c>
      <c r="E21" s="34"/>
      <c r="F21" s="34"/>
      <c r="G21" s="34"/>
      <c r="H21" s="34"/>
      <c r="I21" s="123" t="s">
        <v>23</v>
      </c>
      <c r="J21" s="30" t="str">
        <f>'Rekapitulácia stavby'!AN13</f>
        <v>Vyplň údaj</v>
      </c>
      <c r="K21" s="34"/>
      <c r="L21" s="55"/>
      <c r="S21" s="34"/>
      <c r="T21" s="34"/>
      <c r="U21" s="34"/>
      <c r="V21" s="34"/>
      <c r="W21" s="34"/>
      <c r="X21" s="34"/>
      <c r="Y21" s="34"/>
      <c r="Z21" s="34"/>
      <c r="AA21" s="34"/>
      <c r="AB21" s="34"/>
      <c r="AC21" s="34"/>
      <c r="AD21" s="34"/>
      <c r="AE21" s="34"/>
    </row>
    <row r="22" spans="1:31" s="2" customFormat="1" ht="18" customHeight="1">
      <c r="A22" s="34"/>
      <c r="B22" s="39"/>
      <c r="C22" s="34"/>
      <c r="D22" s="34"/>
      <c r="E22" s="320" t="str">
        <f>'Rekapitulácia stavby'!E14</f>
        <v>Vyplň údaj</v>
      </c>
      <c r="F22" s="321"/>
      <c r="G22" s="321"/>
      <c r="H22" s="321"/>
      <c r="I22" s="123" t="s">
        <v>25</v>
      </c>
      <c r="J22" s="30" t="str">
        <f>'Rekapitulácia stavby'!AN14</f>
        <v>Vyplň údaj</v>
      </c>
      <c r="K22" s="34"/>
      <c r="L22" s="55"/>
      <c r="S22" s="34"/>
      <c r="T22" s="34"/>
      <c r="U22" s="34"/>
      <c r="V22" s="34"/>
      <c r="W22" s="34"/>
      <c r="X22" s="34"/>
      <c r="Y22" s="34"/>
      <c r="Z22" s="34"/>
      <c r="AA22" s="34"/>
      <c r="AB22" s="34"/>
      <c r="AC22" s="34"/>
      <c r="AD22" s="34"/>
      <c r="AE22" s="34"/>
    </row>
    <row r="23" spans="1:31" s="2" customFormat="1" ht="6.9" customHeight="1">
      <c r="A23" s="34"/>
      <c r="B23" s="39"/>
      <c r="C23" s="34"/>
      <c r="D23" s="34"/>
      <c r="E23" s="34"/>
      <c r="F23" s="34"/>
      <c r="G23" s="34"/>
      <c r="H23" s="34"/>
      <c r="I23" s="34"/>
      <c r="J23" s="34"/>
      <c r="K23" s="34"/>
      <c r="L23" s="55"/>
      <c r="S23" s="34"/>
      <c r="T23" s="34"/>
      <c r="U23" s="34"/>
      <c r="V23" s="34"/>
      <c r="W23" s="34"/>
      <c r="X23" s="34"/>
      <c r="Y23" s="34"/>
      <c r="Z23" s="34"/>
      <c r="AA23" s="34"/>
      <c r="AB23" s="34"/>
      <c r="AC23" s="34"/>
      <c r="AD23" s="34"/>
      <c r="AE23" s="34"/>
    </row>
    <row r="24" spans="1:31" s="2" customFormat="1" ht="12" customHeight="1">
      <c r="A24" s="34"/>
      <c r="B24" s="39"/>
      <c r="C24" s="34"/>
      <c r="D24" s="123" t="s">
        <v>28</v>
      </c>
      <c r="E24" s="34"/>
      <c r="F24" s="34"/>
      <c r="G24" s="34"/>
      <c r="H24" s="34"/>
      <c r="I24" s="123" t="s">
        <v>23</v>
      </c>
      <c r="J24" s="114" t="s">
        <v>1</v>
      </c>
      <c r="K24" s="34"/>
      <c r="L24" s="55"/>
      <c r="S24" s="34"/>
      <c r="T24" s="34"/>
      <c r="U24" s="34"/>
      <c r="V24" s="34"/>
      <c r="W24" s="34"/>
      <c r="X24" s="34"/>
      <c r="Y24" s="34"/>
      <c r="Z24" s="34"/>
      <c r="AA24" s="34"/>
      <c r="AB24" s="34"/>
      <c r="AC24" s="34"/>
      <c r="AD24" s="34"/>
      <c r="AE24" s="34"/>
    </row>
    <row r="25" spans="1:31" s="2" customFormat="1" ht="18" customHeight="1">
      <c r="A25" s="34"/>
      <c r="B25" s="39"/>
      <c r="C25" s="34"/>
      <c r="D25" s="34"/>
      <c r="E25" s="114" t="s">
        <v>29</v>
      </c>
      <c r="F25" s="34"/>
      <c r="G25" s="34"/>
      <c r="H25" s="34"/>
      <c r="I25" s="123" t="s">
        <v>25</v>
      </c>
      <c r="J25" s="114" t="s">
        <v>1</v>
      </c>
      <c r="K25" s="34"/>
      <c r="L25" s="55"/>
      <c r="S25" s="34"/>
      <c r="T25" s="34"/>
      <c r="U25" s="34"/>
      <c r="V25" s="34"/>
      <c r="W25" s="34"/>
      <c r="X25" s="34"/>
      <c r="Y25" s="34"/>
      <c r="Z25" s="34"/>
      <c r="AA25" s="34"/>
      <c r="AB25" s="34"/>
      <c r="AC25" s="34"/>
      <c r="AD25" s="34"/>
      <c r="AE25" s="34"/>
    </row>
    <row r="26" spans="1:31" s="2" customFormat="1" ht="6.9" customHeight="1">
      <c r="A26" s="34"/>
      <c r="B26" s="39"/>
      <c r="C26" s="34"/>
      <c r="D26" s="34"/>
      <c r="E26" s="34"/>
      <c r="F26" s="34"/>
      <c r="G26" s="34"/>
      <c r="H26" s="34"/>
      <c r="I26" s="34"/>
      <c r="J26" s="34"/>
      <c r="K26" s="34"/>
      <c r="L26" s="55"/>
      <c r="S26" s="34"/>
      <c r="T26" s="34"/>
      <c r="U26" s="34"/>
      <c r="V26" s="34"/>
      <c r="W26" s="34"/>
      <c r="X26" s="34"/>
      <c r="Y26" s="34"/>
      <c r="Z26" s="34"/>
      <c r="AA26" s="34"/>
      <c r="AB26" s="34"/>
      <c r="AC26" s="34"/>
      <c r="AD26" s="34"/>
      <c r="AE26" s="34"/>
    </row>
    <row r="27" spans="1:31" s="2" customFormat="1" ht="12" customHeight="1">
      <c r="A27" s="34"/>
      <c r="B27" s="39"/>
      <c r="C27" s="34"/>
      <c r="D27" s="123" t="s">
        <v>31</v>
      </c>
      <c r="E27" s="34"/>
      <c r="F27" s="34"/>
      <c r="G27" s="34"/>
      <c r="H27" s="34"/>
      <c r="I27" s="123" t="s">
        <v>23</v>
      </c>
      <c r="J27" s="114" t="s">
        <v>1</v>
      </c>
      <c r="K27" s="34"/>
      <c r="L27" s="55"/>
      <c r="S27" s="34"/>
      <c r="T27" s="34"/>
      <c r="U27" s="34"/>
      <c r="V27" s="34"/>
      <c r="W27" s="34"/>
      <c r="X27" s="34"/>
      <c r="Y27" s="34"/>
      <c r="Z27" s="34"/>
      <c r="AA27" s="34"/>
      <c r="AB27" s="34"/>
      <c r="AC27" s="34"/>
      <c r="AD27" s="34"/>
      <c r="AE27" s="34"/>
    </row>
    <row r="28" spans="1:31" s="2" customFormat="1" ht="18" customHeight="1">
      <c r="A28" s="34"/>
      <c r="B28" s="39"/>
      <c r="C28" s="34"/>
      <c r="D28" s="34"/>
      <c r="E28" s="114" t="s">
        <v>32</v>
      </c>
      <c r="F28" s="34"/>
      <c r="G28" s="34"/>
      <c r="H28" s="34"/>
      <c r="I28" s="123" t="s">
        <v>25</v>
      </c>
      <c r="J28" s="114" t="s">
        <v>1</v>
      </c>
      <c r="K28" s="34"/>
      <c r="L28" s="55"/>
      <c r="S28" s="34"/>
      <c r="T28" s="34"/>
      <c r="U28" s="34"/>
      <c r="V28" s="34"/>
      <c r="W28" s="34"/>
      <c r="X28" s="34"/>
      <c r="Y28" s="34"/>
      <c r="Z28" s="34"/>
      <c r="AA28" s="34"/>
      <c r="AB28" s="34"/>
      <c r="AC28" s="34"/>
      <c r="AD28" s="34"/>
      <c r="AE28" s="34"/>
    </row>
    <row r="29" spans="1:31" s="2" customFormat="1" ht="6.9" customHeight="1">
      <c r="A29" s="34"/>
      <c r="B29" s="39"/>
      <c r="C29" s="34"/>
      <c r="D29" s="34"/>
      <c r="E29" s="34"/>
      <c r="F29" s="34"/>
      <c r="G29" s="34"/>
      <c r="H29" s="34"/>
      <c r="I29" s="34"/>
      <c r="J29" s="34"/>
      <c r="K29" s="34"/>
      <c r="L29" s="55"/>
      <c r="S29" s="34"/>
      <c r="T29" s="34"/>
      <c r="U29" s="34"/>
      <c r="V29" s="34"/>
      <c r="W29" s="34"/>
      <c r="X29" s="34"/>
      <c r="Y29" s="34"/>
      <c r="Z29" s="34"/>
      <c r="AA29" s="34"/>
      <c r="AB29" s="34"/>
      <c r="AC29" s="34"/>
      <c r="AD29" s="34"/>
      <c r="AE29" s="34"/>
    </row>
    <row r="30" spans="1:31" s="2" customFormat="1" ht="12" customHeight="1">
      <c r="A30" s="34"/>
      <c r="B30" s="39"/>
      <c r="C30" s="34"/>
      <c r="D30" s="123" t="s">
        <v>33</v>
      </c>
      <c r="E30" s="34"/>
      <c r="F30" s="34"/>
      <c r="G30" s="34"/>
      <c r="H30" s="34"/>
      <c r="I30" s="34"/>
      <c r="J30" s="34"/>
      <c r="K30" s="34"/>
      <c r="L30" s="55"/>
      <c r="S30" s="34"/>
      <c r="T30" s="34"/>
      <c r="U30" s="34"/>
      <c r="V30" s="34"/>
      <c r="W30" s="34"/>
      <c r="X30" s="34"/>
      <c r="Y30" s="34"/>
      <c r="Z30" s="34"/>
      <c r="AA30" s="34"/>
      <c r="AB30" s="34"/>
      <c r="AC30" s="34"/>
      <c r="AD30" s="34"/>
      <c r="AE30" s="34"/>
    </row>
    <row r="31" spans="1:31" s="8" customFormat="1" ht="16.5" customHeight="1">
      <c r="A31" s="125"/>
      <c r="B31" s="126"/>
      <c r="C31" s="125"/>
      <c r="D31" s="125"/>
      <c r="E31" s="322" t="s">
        <v>1</v>
      </c>
      <c r="F31" s="322"/>
      <c r="G31" s="322"/>
      <c r="H31" s="322"/>
      <c r="I31" s="125"/>
      <c r="J31" s="125"/>
      <c r="K31" s="125"/>
      <c r="L31" s="127"/>
      <c r="S31" s="125"/>
      <c r="T31" s="125"/>
      <c r="U31" s="125"/>
      <c r="V31" s="125"/>
      <c r="W31" s="125"/>
      <c r="X31" s="125"/>
      <c r="Y31" s="125"/>
      <c r="Z31" s="125"/>
      <c r="AA31" s="125"/>
      <c r="AB31" s="125"/>
      <c r="AC31" s="125"/>
      <c r="AD31" s="125"/>
      <c r="AE31" s="125"/>
    </row>
    <row r="32" spans="1:31" s="2" customFormat="1" ht="6.9" customHeight="1">
      <c r="A32" s="34"/>
      <c r="B32" s="39"/>
      <c r="C32" s="34"/>
      <c r="D32" s="34"/>
      <c r="E32" s="34"/>
      <c r="F32" s="34"/>
      <c r="G32" s="34"/>
      <c r="H32" s="34"/>
      <c r="I32" s="34"/>
      <c r="J32" s="34"/>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25.35" customHeight="1">
      <c r="A34" s="34"/>
      <c r="B34" s="39"/>
      <c r="C34" s="34"/>
      <c r="D34" s="129" t="s">
        <v>34</v>
      </c>
      <c r="E34" s="34"/>
      <c r="F34" s="34"/>
      <c r="G34" s="34"/>
      <c r="H34" s="34"/>
      <c r="I34" s="34"/>
      <c r="J34" s="130">
        <f>ROUND(J127, 2)</f>
        <v>0</v>
      </c>
      <c r="K34" s="34"/>
      <c r="L34" s="55"/>
      <c r="S34" s="34"/>
      <c r="T34" s="34"/>
      <c r="U34" s="34"/>
      <c r="V34" s="34"/>
      <c r="W34" s="34"/>
      <c r="X34" s="34"/>
      <c r="Y34" s="34"/>
      <c r="Z34" s="34"/>
      <c r="AA34" s="34"/>
      <c r="AB34" s="34"/>
      <c r="AC34" s="34"/>
      <c r="AD34" s="34"/>
      <c r="AE34" s="34"/>
    </row>
    <row r="35" spans="1:31" s="2" customFormat="1" ht="6.9" customHeight="1">
      <c r="A35" s="34"/>
      <c r="B35" s="39"/>
      <c r="C35" s="34"/>
      <c r="D35" s="128"/>
      <c r="E35" s="128"/>
      <c r="F35" s="128"/>
      <c r="G35" s="128"/>
      <c r="H35" s="128"/>
      <c r="I35" s="128"/>
      <c r="J35" s="128"/>
      <c r="K35" s="128"/>
      <c r="L35" s="55"/>
      <c r="S35" s="34"/>
      <c r="T35" s="34"/>
      <c r="U35" s="34"/>
      <c r="V35" s="34"/>
      <c r="W35" s="34"/>
      <c r="X35" s="34"/>
      <c r="Y35" s="34"/>
      <c r="Z35" s="34"/>
      <c r="AA35" s="34"/>
      <c r="AB35" s="34"/>
      <c r="AC35" s="34"/>
      <c r="AD35" s="34"/>
      <c r="AE35" s="34"/>
    </row>
    <row r="36" spans="1:31" s="2" customFormat="1" ht="14.4" customHeight="1">
      <c r="A36" s="34"/>
      <c r="B36" s="39"/>
      <c r="C36" s="34"/>
      <c r="D36" s="34"/>
      <c r="E36" s="34"/>
      <c r="F36" s="131" t="s">
        <v>36</v>
      </c>
      <c r="G36" s="34"/>
      <c r="H36" s="34"/>
      <c r="I36" s="131" t="s">
        <v>35</v>
      </c>
      <c r="J36" s="131" t="s">
        <v>37</v>
      </c>
      <c r="K36" s="34"/>
      <c r="L36" s="55"/>
      <c r="S36" s="34"/>
      <c r="T36" s="34"/>
      <c r="U36" s="34"/>
      <c r="V36" s="34"/>
      <c r="W36" s="34"/>
      <c r="X36" s="34"/>
      <c r="Y36" s="34"/>
      <c r="Z36" s="34"/>
      <c r="AA36" s="34"/>
      <c r="AB36" s="34"/>
      <c r="AC36" s="34"/>
      <c r="AD36" s="34"/>
      <c r="AE36" s="34"/>
    </row>
    <row r="37" spans="1:31" s="2" customFormat="1" ht="14.4" customHeight="1">
      <c r="A37" s="34"/>
      <c r="B37" s="39"/>
      <c r="C37" s="34"/>
      <c r="D37" s="132" t="s">
        <v>38</v>
      </c>
      <c r="E37" s="133" t="s">
        <v>39</v>
      </c>
      <c r="F37" s="134">
        <f>ROUND((SUM(BE127:BE152)),  2)</f>
        <v>0</v>
      </c>
      <c r="G37" s="135"/>
      <c r="H37" s="135"/>
      <c r="I37" s="136">
        <v>0.2</v>
      </c>
      <c r="J37" s="134">
        <f>ROUND(((SUM(BE127:BE152))*I37),  2)</f>
        <v>0</v>
      </c>
      <c r="K37" s="34"/>
      <c r="L37" s="55"/>
      <c r="S37" s="34"/>
      <c r="T37" s="34"/>
      <c r="U37" s="34"/>
      <c r="V37" s="34"/>
      <c r="W37" s="34"/>
      <c r="X37" s="34"/>
      <c r="Y37" s="34"/>
      <c r="Z37" s="34"/>
      <c r="AA37" s="34"/>
      <c r="AB37" s="34"/>
      <c r="AC37" s="34"/>
      <c r="AD37" s="34"/>
      <c r="AE37" s="34"/>
    </row>
    <row r="38" spans="1:31" s="2" customFormat="1" ht="14.4" customHeight="1">
      <c r="A38" s="34"/>
      <c r="B38" s="39"/>
      <c r="C38" s="34"/>
      <c r="D38" s="34"/>
      <c r="E38" s="133" t="s">
        <v>40</v>
      </c>
      <c r="F38" s="134">
        <f>ROUND((SUM(BF127:BF152)),  2)</f>
        <v>0</v>
      </c>
      <c r="G38" s="135"/>
      <c r="H38" s="135"/>
      <c r="I38" s="136">
        <v>0.2</v>
      </c>
      <c r="J38" s="134">
        <f>ROUND(((SUM(BF127:BF152))*I38),  2)</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23" t="s">
        <v>41</v>
      </c>
      <c r="F39" s="137">
        <f>ROUND((SUM(BG127:BG152)),  2)</f>
        <v>0</v>
      </c>
      <c r="G39" s="34"/>
      <c r="H39" s="34"/>
      <c r="I39" s="138">
        <v>0.2</v>
      </c>
      <c r="J39" s="137">
        <f>0</f>
        <v>0</v>
      </c>
      <c r="K39" s="34"/>
      <c r="L39" s="55"/>
      <c r="S39" s="34"/>
      <c r="T39" s="34"/>
      <c r="U39" s="34"/>
      <c r="V39" s="34"/>
      <c r="W39" s="34"/>
      <c r="X39" s="34"/>
      <c r="Y39" s="34"/>
      <c r="Z39" s="34"/>
      <c r="AA39" s="34"/>
      <c r="AB39" s="34"/>
      <c r="AC39" s="34"/>
      <c r="AD39" s="34"/>
      <c r="AE39" s="34"/>
    </row>
    <row r="40" spans="1:31" s="2" customFormat="1" ht="14.4" hidden="1" customHeight="1">
      <c r="A40" s="34"/>
      <c r="B40" s="39"/>
      <c r="C40" s="34"/>
      <c r="D40" s="34"/>
      <c r="E40" s="123" t="s">
        <v>42</v>
      </c>
      <c r="F40" s="137">
        <f>ROUND((SUM(BH127:BH152)),  2)</f>
        <v>0</v>
      </c>
      <c r="G40" s="34"/>
      <c r="H40" s="34"/>
      <c r="I40" s="138">
        <v>0.2</v>
      </c>
      <c r="J40" s="137">
        <f>0</f>
        <v>0</v>
      </c>
      <c r="K40" s="34"/>
      <c r="L40" s="55"/>
      <c r="S40" s="34"/>
      <c r="T40" s="34"/>
      <c r="U40" s="34"/>
      <c r="V40" s="34"/>
      <c r="W40" s="34"/>
      <c r="X40" s="34"/>
      <c r="Y40" s="34"/>
      <c r="Z40" s="34"/>
      <c r="AA40" s="34"/>
      <c r="AB40" s="34"/>
      <c r="AC40" s="34"/>
      <c r="AD40" s="34"/>
      <c r="AE40" s="34"/>
    </row>
    <row r="41" spans="1:31" s="2" customFormat="1" ht="14.4" hidden="1" customHeight="1">
      <c r="A41" s="34"/>
      <c r="B41" s="39"/>
      <c r="C41" s="34"/>
      <c r="D41" s="34"/>
      <c r="E41" s="133" t="s">
        <v>43</v>
      </c>
      <c r="F41" s="134">
        <f>ROUND((SUM(BI127:BI152)),  2)</f>
        <v>0</v>
      </c>
      <c r="G41" s="135"/>
      <c r="H41" s="135"/>
      <c r="I41" s="136">
        <v>0</v>
      </c>
      <c r="J41" s="134">
        <f>0</f>
        <v>0</v>
      </c>
      <c r="K41" s="34"/>
      <c r="L41" s="55"/>
      <c r="S41" s="34"/>
      <c r="T41" s="34"/>
      <c r="U41" s="34"/>
      <c r="V41" s="34"/>
      <c r="W41" s="34"/>
      <c r="X41" s="34"/>
      <c r="Y41" s="34"/>
      <c r="Z41" s="34"/>
      <c r="AA41" s="34"/>
      <c r="AB41" s="34"/>
      <c r="AC41" s="34"/>
      <c r="AD41" s="34"/>
      <c r="AE41" s="34"/>
    </row>
    <row r="42" spans="1:31" s="2" customFormat="1" ht="6.9"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2" customFormat="1" ht="25.35" customHeight="1">
      <c r="A43" s="34"/>
      <c r="B43" s="39"/>
      <c r="C43" s="139"/>
      <c r="D43" s="140" t="s">
        <v>44</v>
      </c>
      <c r="E43" s="141"/>
      <c r="F43" s="141"/>
      <c r="G43" s="142" t="s">
        <v>45</v>
      </c>
      <c r="H43" s="143" t="s">
        <v>46</v>
      </c>
      <c r="I43" s="141"/>
      <c r="J43" s="144">
        <f>SUM(J34:J41)</f>
        <v>0</v>
      </c>
      <c r="K43" s="145"/>
      <c r="L43" s="55"/>
      <c r="S43" s="34"/>
      <c r="T43" s="34"/>
      <c r="U43" s="34"/>
      <c r="V43" s="34"/>
      <c r="W43" s="34"/>
      <c r="X43" s="34"/>
      <c r="Y43" s="34"/>
      <c r="Z43" s="34"/>
      <c r="AA43" s="34"/>
      <c r="AB43" s="34"/>
      <c r="AC43" s="34"/>
      <c r="AD43" s="34"/>
      <c r="AE43" s="34"/>
    </row>
    <row r="44" spans="1:31" s="2" customFormat="1" ht="14.4" customHeight="1">
      <c r="A44" s="34"/>
      <c r="B44" s="39"/>
      <c r="C44" s="34"/>
      <c r="D44" s="34"/>
      <c r="E44" s="34"/>
      <c r="F44" s="34"/>
      <c r="G44" s="34"/>
      <c r="H44" s="34"/>
      <c r="I44" s="34"/>
      <c r="J44" s="34"/>
      <c r="K44" s="34"/>
      <c r="L44" s="55"/>
      <c r="S44" s="34"/>
      <c r="T44" s="34"/>
      <c r="U44" s="34"/>
      <c r="V44" s="34"/>
      <c r="W44" s="34"/>
      <c r="X44" s="34"/>
      <c r="Y44" s="34"/>
      <c r="Z44" s="34"/>
      <c r="AA44" s="34"/>
      <c r="AB44" s="34"/>
      <c r="AC44" s="34"/>
      <c r="AD44" s="34"/>
      <c r="AE44" s="34"/>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1" customFormat="1" ht="16.5" customHeight="1">
      <c r="B87" s="21"/>
      <c r="C87" s="22"/>
      <c r="D87" s="22"/>
      <c r="E87" s="314" t="s">
        <v>176</v>
      </c>
      <c r="F87" s="273"/>
      <c r="G87" s="273"/>
      <c r="H87" s="273"/>
      <c r="I87" s="22"/>
      <c r="J87" s="22"/>
      <c r="K87" s="22"/>
      <c r="L87" s="20"/>
    </row>
    <row r="88" spans="1:31" s="1" customFormat="1" ht="12" customHeight="1">
      <c r="B88" s="21"/>
      <c r="C88" s="29" t="s">
        <v>177</v>
      </c>
      <c r="D88" s="22"/>
      <c r="E88" s="22"/>
      <c r="F88" s="22"/>
      <c r="G88" s="22"/>
      <c r="H88" s="22"/>
      <c r="I88" s="22"/>
      <c r="J88" s="22"/>
      <c r="K88" s="22"/>
      <c r="L88" s="20"/>
    </row>
    <row r="89" spans="1:31" s="2" customFormat="1" ht="16.5" customHeight="1">
      <c r="A89" s="34"/>
      <c r="B89" s="35"/>
      <c r="C89" s="36"/>
      <c r="D89" s="36"/>
      <c r="E89" s="323" t="s">
        <v>344</v>
      </c>
      <c r="F89" s="313"/>
      <c r="G89" s="313"/>
      <c r="H89" s="313"/>
      <c r="I89" s="36"/>
      <c r="J89" s="36"/>
      <c r="K89" s="36"/>
      <c r="L89" s="55"/>
      <c r="S89" s="34"/>
      <c r="T89" s="34"/>
      <c r="U89" s="34"/>
      <c r="V89" s="34"/>
      <c r="W89" s="34"/>
      <c r="X89" s="34"/>
      <c r="Y89" s="34"/>
      <c r="Z89" s="34"/>
      <c r="AA89" s="34"/>
      <c r="AB89" s="34"/>
      <c r="AC89" s="34"/>
      <c r="AD89" s="34"/>
      <c r="AE89" s="34"/>
    </row>
    <row r="90" spans="1:31" s="2" customFormat="1" ht="12" customHeight="1">
      <c r="A90" s="34"/>
      <c r="B90" s="35"/>
      <c r="C90" s="29" t="s">
        <v>345</v>
      </c>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30" customHeight="1">
      <c r="A91" s="34"/>
      <c r="B91" s="35"/>
      <c r="C91" s="36"/>
      <c r="D91" s="36"/>
      <c r="E91" s="310" t="str">
        <f>E13</f>
        <v>01-2-3 - Úprava rozvodov Telekom ochrana jestvujúcich TF káblov zemné práce,montáž</v>
      </c>
      <c r="F91" s="313"/>
      <c r="G91" s="313"/>
      <c r="H91" s="313"/>
      <c r="I91" s="36"/>
      <c r="J91" s="36"/>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12" customHeight="1">
      <c r="A93" s="34"/>
      <c r="B93" s="35"/>
      <c r="C93" s="29" t="s">
        <v>19</v>
      </c>
      <c r="D93" s="36"/>
      <c r="E93" s="36"/>
      <c r="F93" s="27" t="str">
        <f>F16</f>
        <v>Rastislavova 83, Košice</v>
      </c>
      <c r="G93" s="36"/>
      <c r="H93" s="36"/>
      <c r="I93" s="29" t="s">
        <v>21</v>
      </c>
      <c r="J93" s="70">
        <f>IF(J16="","",J16)</f>
        <v>44676</v>
      </c>
      <c r="K93" s="36"/>
      <c r="L93" s="55"/>
      <c r="S93" s="34"/>
      <c r="T93" s="34"/>
      <c r="U93" s="34"/>
      <c r="V93" s="34"/>
      <c r="W93" s="34"/>
      <c r="X93" s="34"/>
      <c r="Y93" s="34"/>
      <c r="Z93" s="34"/>
      <c r="AA93" s="34"/>
      <c r="AB93" s="34"/>
      <c r="AC93" s="34"/>
      <c r="AD93" s="34"/>
      <c r="AE93" s="34"/>
    </row>
    <row r="94" spans="1:31" s="2" customFormat="1" ht="6.9" customHeight="1">
      <c r="A94" s="34"/>
      <c r="B94" s="35"/>
      <c r="C94" s="36"/>
      <c r="D94" s="36"/>
      <c r="E94" s="36"/>
      <c r="F94" s="36"/>
      <c r="G94" s="36"/>
      <c r="H94" s="36"/>
      <c r="I94" s="36"/>
      <c r="J94" s="36"/>
      <c r="K94" s="36"/>
      <c r="L94" s="55"/>
      <c r="S94" s="34"/>
      <c r="T94" s="34"/>
      <c r="U94" s="34"/>
      <c r="V94" s="34"/>
      <c r="W94" s="34"/>
      <c r="X94" s="34"/>
      <c r="Y94" s="34"/>
      <c r="Z94" s="34"/>
      <c r="AA94" s="34"/>
      <c r="AB94" s="34"/>
      <c r="AC94" s="34"/>
      <c r="AD94" s="34"/>
      <c r="AE94" s="34"/>
    </row>
    <row r="95" spans="1:31" s="2" customFormat="1" ht="40.049999999999997" customHeight="1">
      <c r="A95" s="34"/>
      <c r="B95" s="35"/>
      <c r="C95" s="29" t="s">
        <v>22</v>
      </c>
      <c r="D95" s="36"/>
      <c r="E95" s="36"/>
      <c r="F95" s="27" t="str">
        <f>E19</f>
        <v>Mesto Košice, Tr.SNP48/A, Košice</v>
      </c>
      <c r="G95" s="36"/>
      <c r="H95" s="36"/>
      <c r="I95" s="29" t="s">
        <v>28</v>
      </c>
      <c r="J95" s="32" t="str">
        <f>E25</f>
        <v>STOA architekti s.r.o., Slovenská 28, Prešov</v>
      </c>
      <c r="K95" s="36"/>
      <c r="L95" s="55"/>
      <c r="S95" s="34"/>
      <c r="T95" s="34"/>
      <c r="U95" s="34"/>
      <c r="V95" s="34"/>
      <c r="W95" s="34"/>
      <c r="X95" s="34"/>
      <c r="Y95" s="34"/>
      <c r="Z95" s="34"/>
      <c r="AA95" s="34"/>
      <c r="AB95" s="34"/>
      <c r="AC95" s="34"/>
      <c r="AD95" s="34"/>
      <c r="AE95" s="34"/>
    </row>
    <row r="96" spans="1:31" s="2" customFormat="1" ht="15.15" customHeight="1">
      <c r="A96" s="34"/>
      <c r="B96" s="35"/>
      <c r="C96" s="29" t="s">
        <v>26</v>
      </c>
      <c r="D96" s="36"/>
      <c r="E96" s="36"/>
      <c r="F96" s="27" t="str">
        <f>IF(E22="","",E22)</f>
        <v>Vyplň údaj</v>
      </c>
      <c r="G96" s="36"/>
      <c r="H96" s="36"/>
      <c r="I96" s="29" t="s">
        <v>31</v>
      </c>
      <c r="J96" s="32" t="str">
        <f>E28</f>
        <v>ing. Ľ. Šáriczká</v>
      </c>
      <c r="K96" s="36"/>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9.25" customHeight="1">
      <c r="A98" s="34"/>
      <c r="B98" s="35"/>
      <c r="C98" s="157" t="s">
        <v>180</v>
      </c>
      <c r="D98" s="158"/>
      <c r="E98" s="158"/>
      <c r="F98" s="158"/>
      <c r="G98" s="158"/>
      <c r="H98" s="158"/>
      <c r="I98" s="158"/>
      <c r="J98" s="159" t="s">
        <v>181</v>
      </c>
      <c r="K98" s="158"/>
      <c r="L98" s="55"/>
      <c r="S98" s="34"/>
      <c r="T98" s="34"/>
      <c r="U98" s="34"/>
      <c r="V98" s="34"/>
      <c r="W98" s="34"/>
      <c r="X98" s="34"/>
      <c r="Y98" s="34"/>
      <c r="Z98" s="34"/>
      <c r="AA98" s="34"/>
      <c r="AB98" s="34"/>
      <c r="AC98" s="34"/>
      <c r="AD98" s="34"/>
      <c r="AE98" s="34"/>
    </row>
    <row r="99" spans="1:47" s="2" customFormat="1" ht="10.35" customHeight="1">
      <c r="A99" s="34"/>
      <c r="B99" s="35"/>
      <c r="C99" s="36"/>
      <c r="D99" s="36"/>
      <c r="E99" s="36"/>
      <c r="F99" s="36"/>
      <c r="G99" s="36"/>
      <c r="H99" s="36"/>
      <c r="I99" s="36"/>
      <c r="J99" s="36"/>
      <c r="K99" s="36"/>
      <c r="L99" s="55"/>
      <c r="S99" s="34"/>
      <c r="T99" s="34"/>
      <c r="U99" s="34"/>
      <c r="V99" s="34"/>
      <c r="W99" s="34"/>
      <c r="X99" s="34"/>
      <c r="Y99" s="34"/>
      <c r="Z99" s="34"/>
      <c r="AA99" s="34"/>
      <c r="AB99" s="34"/>
      <c r="AC99" s="34"/>
      <c r="AD99" s="34"/>
      <c r="AE99" s="34"/>
    </row>
    <row r="100" spans="1:47" s="2" customFormat="1" ht="22.8" customHeight="1">
      <c r="A100" s="34"/>
      <c r="B100" s="35"/>
      <c r="C100" s="160" t="s">
        <v>182</v>
      </c>
      <c r="D100" s="36"/>
      <c r="E100" s="36"/>
      <c r="F100" s="36"/>
      <c r="G100" s="36"/>
      <c r="H100" s="36"/>
      <c r="I100" s="36"/>
      <c r="J100" s="88">
        <f>J127</f>
        <v>0</v>
      </c>
      <c r="K100" s="36"/>
      <c r="L100" s="55"/>
      <c r="S100" s="34"/>
      <c r="T100" s="34"/>
      <c r="U100" s="34"/>
      <c r="V100" s="34"/>
      <c r="W100" s="34"/>
      <c r="X100" s="34"/>
      <c r="Y100" s="34"/>
      <c r="Z100" s="34"/>
      <c r="AA100" s="34"/>
      <c r="AB100" s="34"/>
      <c r="AC100" s="34"/>
      <c r="AD100" s="34"/>
      <c r="AE100" s="34"/>
      <c r="AU100" s="17" t="s">
        <v>183</v>
      </c>
    </row>
    <row r="101" spans="1:47" s="9" customFormat="1" ht="24.9" customHeight="1">
      <c r="B101" s="161"/>
      <c r="C101" s="162"/>
      <c r="D101" s="163" t="s">
        <v>347</v>
      </c>
      <c r="E101" s="164"/>
      <c r="F101" s="164"/>
      <c r="G101" s="164"/>
      <c r="H101" s="164"/>
      <c r="I101" s="164"/>
      <c r="J101" s="165">
        <f>J128</f>
        <v>0</v>
      </c>
      <c r="K101" s="162"/>
      <c r="L101" s="166"/>
    </row>
    <row r="102" spans="1:47" s="10" customFormat="1" ht="19.95" customHeight="1">
      <c r="B102" s="167"/>
      <c r="C102" s="108"/>
      <c r="D102" s="168" t="s">
        <v>417</v>
      </c>
      <c r="E102" s="169"/>
      <c r="F102" s="169"/>
      <c r="G102" s="169"/>
      <c r="H102" s="169"/>
      <c r="I102" s="169"/>
      <c r="J102" s="170">
        <f>J129</f>
        <v>0</v>
      </c>
      <c r="K102" s="108"/>
      <c r="L102" s="171"/>
    </row>
    <row r="103" spans="1:47" s="10" customFormat="1" ht="19.95" customHeight="1">
      <c r="B103" s="167"/>
      <c r="C103" s="108"/>
      <c r="D103" s="168" t="s">
        <v>471</v>
      </c>
      <c r="E103" s="169"/>
      <c r="F103" s="169"/>
      <c r="G103" s="169"/>
      <c r="H103" s="169"/>
      <c r="I103" s="169"/>
      <c r="J103" s="170">
        <f>J131</f>
        <v>0</v>
      </c>
      <c r="K103" s="108"/>
      <c r="L103" s="171"/>
    </row>
    <row r="104" spans="1:47" s="2" customFormat="1" ht="21.75" customHeight="1">
      <c r="A104" s="34"/>
      <c r="B104" s="35"/>
      <c r="C104" s="36"/>
      <c r="D104" s="36"/>
      <c r="E104" s="36"/>
      <c r="F104" s="36"/>
      <c r="G104" s="36"/>
      <c r="H104" s="36"/>
      <c r="I104" s="36"/>
      <c r="J104" s="36"/>
      <c r="K104" s="36"/>
      <c r="L104" s="55"/>
      <c r="S104" s="34"/>
      <c r="T104" s="34"/>
      <c r="U104" s="34"/>
      <c r="V104" s="34"/>
      <c r="W104" s="34"/>
      <c r="X104" s="34"/>
      <c r="Y104" s="34"/>
      <c r="Z104" s="34"/>
      <c r="AA104" s="34"/>
      <c r="AB104" s="34"/>
      <c r="AC104" s="34"/>
      <c r="AD104" s="34"/>
      <c r="AE104" s="34"/>
    </row>
    <row r="105" spans="1:47" s="2" customFormat="1" ht="6.9" customHeight="1">
      <c r="A105" s="34"/>
      <c r="B105" s="58"/>
      <c r="C105" s="59"/>
      <c r="D105" s="59"/>
      <c r="E105" s="59"/>
      <c r="F105" s="59"/>
      <c r="G105" s="59"/>
      <c r="H105" s="59"/>
      <c r="I105" s="59"/>
      <c r="J105" s="59"/>
      <c r="K105" s="59"/>
      <c r="L105" s="55"/>
      <c r="S105" s="34"/>
      <c r="T105" s="34"/>
      <c r="U105" s="34"/>
      <c r="V105" s="34"/>
      <c r="W105" s="34"/>
      <c r="X105" s="34"/>
      <c r="Y105" s="34"/>
      <c r="Z105" s="34"/>
      <c r="AA105" s="34"/>
      <c r="AB105" s="34"/>
      <c r="AC105" s="34"/>
      <c r="AD105" s="34"/>
      <c r="AE105" s="34"/>
    </row>
    <row r="109" spans="1:47" s="2" customFormat="1" ht="6.9" customHeight="1">
      <c r="A109" s="34"/>
      <c r="B109" s="60"/>
      <c r="C109" s="61"/>
      <c r="D109" s="61"/>
      <c r="E109" s="61"/>
      <c r="F109" s="61"/>
      <c r="G109" s="61"/>
      <c r="H109" s="61"/>
      <c r="I109" s="61"/>
      <c r="J109" s="61"/>
      <c r="K109" s="61"/>
      <c r="L109" s="55"/>
      <c r="S109" s="34"/>
      <c r="T109" s="34"/>
      <c r="U109" s="34"/>
      <c r="V109" s="34"/>
      <c r="W109" s="34"/>
      <c r="X109" s="34"/>
      <c r="Y109" s="34"/>
      <c r="Z109" s="34"/>
      <c r="AA109" s="34"/>
      <c r="AB109" s="34"/>
      <c r="AC109" s="34"/>
      <c r="AD109" s="34"/>
      <c r="AE109" s="34"/>
    </row>
    <row r="110" spans="1:47" s="2" customFormat="1" ht="24.9" customHeight="1">
      <c r="A110" s="34"/>
      <c r="B110" s="35"/>
      <c r="C110" s="23" t="s">
        <v>193</v>
      </c>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6.9" customHeight="1">
      <c r="A111" s="34"/>
      <c r="B111" s="35"/>
      <c r="C111" s="36"/>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12" customHeight="1">
      <c r="A112" s="34"/>
      <c r="B112" s="35"/>
      <c r="C112" s="29" t="s">
        <v>15</v>
      </c>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16.5" customHeight="1">
      <c r="A113" s="34"/>
      <c r="B113" s="35"/>
      <c r="C113" s="36"/>
      <c r="D113" s="36"/>
      <c r="E113" s="314" t="str">
        <f>E7</f>
        <v>Verejný cintorín - vstupná časť</v>
      </c>
      <c r="F113" s="315"/>
      <c r="G113" s="315"/>
      <c r="H113" s="315"/>
      <c r="I113" s="36"/>
      <c r="J113" s="36"/>
      <c r="K113" s="36"/>
      <c r="L113" s="55"/>
      <c r="S113" s="34"/>
      <c r="T113" s="34"/>
      <c r="U113" s="34"/>
      <c r="V113" s="34"/>
      <c r="W113" s="34"/>
      <c r="X113" s="34"/>
      <c r="Y113" s="34"/>
      <c r="Z113" s="34"/>
      <c r="AA113" s="34"/>
      <c r="AB113" s="34"/>
      <c r="AC113" s="34"/>
      <c r="AD113" s="34"/>
      <c r="AE113" s="34"/>
    </row>
    <row r="114" spans="1:63" s="1" customFormat="1" ht="12" customHeight="1">
      <c r="B114" s="21"/>
      <c r="C114" s="29" t="s">
        <v>175</v>
      </c>
      <c r="D114" s="22"/>
      <c r="E114" s="22"/>
      <c r="F114" s="22"/>
      <c r="G114" s="22"/>
      <c r="H114" s="22"/>
      <c r="I114" s="22"/>
      <c r="J114" s="22"/>
      <c r="K114" s="22"/>
      <c r="L114" s="20"/>
    </row>
    <row r="115" spans="1:63" s="1" customFormat="1" ht="16.5" customHeight="1">
      <c r="B115" s="21"/>
      <c r="C115" s="22"/>
      <c r="D115" s="22"/>
      <c r="E115" s="314" t="s">
        <v>176</v>
      </c>
      <c r="F115" s="273"/>
      <c r="G115" s="273"/>
      <c r="H115" s="273"/>
      <c r="I115" s="22"/>
      <c r="J115" s="22"/>
      <c r="K115" s="22"/>
      <c r="L115" s="20"/>
    </row>
    <row r="116" spans="1:63" s="1" customFormat="1" ht="12" customHeight="1">
      <c r="B116" s="21"/>
      <c r="C116" s="29" t="s">
        <v>177</v>
      </c>
      <c r="D116" s="22"/>
      <c r="E116" s="22"/>
      <c r="F116" s="22"/>
      <c r="G116" s="22"/>
      <c r="H116" s="22"/>
      <c r="I116" s="22"/>
      <c r="J116" s="22"/>
      <c r="K116" s="22"/>
      <c r="L116" s="20"/>
    </row>
    <row r="117" spans="1:63" s="2" customFormat="1" ht="16.5" customHeight="1">
      <c r="A117" s="34"/>
      <c r="B117" s="35"/>
      <c r="C117" s="36"/>
      <c r="D117" s="36"/>
      <c r="E117" s="323" t="s">
        <v>344</v>
      </c>
      <c r="F117" s="313"/>
      <c r="G117" s="313"/>
      <c r="H117" s="313"/>
      <c r="I117" s="36"/>
      <c r="J117" s="36"/>
      <c r="K117" s="36"/>
      <c r="L117" s="55"/>
      <c r="S117" s="34"/>
      <c r="T117" s="34"/>
      <c r="U117" s="34"/>
      <c r="V117" s="34"/>
      <c r="W117" s="34"/>
      <c r="X117" s="34"/>
      <c r="Y117" s="34"/>
      <c r="Z117" s="34"/>
      <c r="AA117" s="34"/>
      <c r="AB117" s="34"/>
      <c r="AC117" s="34"/>
      <c r="AD117" s="34"/>
      <c r="AE117" s="34"/>
    </row>
    <row r="118" spans="1:63" s="2" customFormat="1" ht="12" customHeight="1">
      <c r="A118" s="34"/>
      <c r="B118" s="35"/>
      <c r="C118" s="29" t="s">
        <v>345</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63" s="2" customFormat="1" ht="30" customHeight="1">
      <c r="A119" s="34"/>
      <c r="B119" s="35"/>
      <c r="C119" s="36"/>
      <c r="D119" s="36"/>
      <c r="E119" s="310" t="str">
        <f>E13</f>
        <v>01-2-3 - Úprava rozvodov Telekom ochrana jestvujúcich TF káblov zemné práce,montáž</v>
      </c>
      <c r="F119" s="313"/>
      <c r="G119" s="313"/>
      <c r="H119" s="313"/>
      <c r="I119" s="36"/>
      <c r="J119" s="36"/>
      <c r="K119" s="36"/>
      <c r="L119" s="55"/>
      <c r="S119" s="34"/>
      <c r="T119" s="34"/>
      <c r="U119" s="34"/>
      <c r="V119" s="34"/>
      <c r="W119" s="34"/>
      <c r="X119" s="34"/>
      <c r="Y119" s="34"/>
      <c r="Z119" s="34"/>
      <c r="AA119" s="34"/>
      <c r="AB119" s="34"/>
      <c r="AC119" s="34"/>
      <c r="AD119" s="34"/>
      <c r="AE119" s="34"/>
    </row>
    <row r="120" spans="1:63" s="2" customFormat="1" ht="6.9" customHeight="1">
      <c r="A120" s="34"/>
      <c r="B120" s="35"/>
      <c r="C120" s="36"/>
      <c r="D120" s="36"/>
      <c r="E120" s="36"/>
      <c r="F120" s="36"/>
      <c r="G120" s="36"/>
      <c r="H120" s="36"/>
      <c r="I120" s="36"/>
      <c r="J120" s="36"/>
      <c r="K120" s="36"/>
      <c r="L120" s="55"/>
      <c r="S120" s="34"/>
      <c r="T120" s="34"/>
      <c r="U120" s="34"/>
      <c r="V120" s="34"/>
      <c r="W120" s="34"/>
      <c r="X120" s="34"/>
      <c r="Y120" s="34"/>
      <c r="Z120" s="34"/>
      <c r="AA120" s="34"/>
      <c r="AB120" s="34"/>
      <c r="AC120" s="34"/>
      <c r="AD120" s="34"/>
      <c r="AE120" s="34"/>
    </row>
    <row r="121" spans="1:63" s="2" customFormat="1" ht="12" customHeight="1">
      <c r="A121" s="34"/>
      <c r="B121" s="35"/>
      <c r="C121" s="29" t="s">
        <v>19</v>
      </c>
      <c r="D121" s="36"/>
      <c r="E121" s="36"/>
      <c r="F121" s="27" t="str">
        <f>F16</f>
        <v>Rastislavova 83, Košice</v>
      </c>
      <c r="G121" s="36"/>
      <c r="H121" s="36"/>
      <c r="I121" s="29" t="s">
        <v>21</v>
      </c>
      <c r="J121" s="70">
        <f>IF(J16="","",J16)</f>
        <v>44676</v>
      </c>
      <c r="K121" s="36"/>
      <c r="L121" s="55"/>
      <c r="S121" s="34"/>
      <c r="T121" s="34"/>
      <c r="U121" s="34"/>
      <c r="V121" s="34"/>
      <c r="W121" s="34"/>
      <c r="X121" s="34"/>
      <c r="Y121" s="34"/>
      <c r="Z121" s="34"/>
      <c r="AA121" s="34"/>
      <c r="AB121" s="34"/>
      <c r="AC121" s="34"/>
      <c r="AD121" s="34"/>
      <c r="AE121" s="34"/>
    </row>
    <row r="122" spans="1:63" s="2" customFormat="1" ht="6.9" customHeight="1">
      <c r="A122" s="34"/>
      <c r="B122" s="35"/>
      <c r="C122" s="36"/>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63" s="2" customFormat="1" ht="40.049999999999997" customHeight="1">
      <c r="A123" s="34"/>
      <c r="B123" s="35"/>
      <c r="C123" s="29" t="s">
        <v>22</v>
      </c>
      <c r="D123" s="36"/>
      <c r="E123" s="36"/>
      <c r="F123" s="27" t="str">
        <f>E19</f>
        <v>Mesto Košice, Tr.SNP48/A, Košice</v>
      </c>
      <c r="G123" s="36"/>
      <c r="H123" s="36"/>
      <c r="I123" s="29" t="s">
        <v>28</v>
      </c>
      <c r="J123" s="32" t="str">
        <f>E25</f>
        <v>STOA architekti s.r.o., Slovenská 28, Prešov</v>
      </c>
      <c r="K123" s="36"/>
      <c r="L123" s="55"/>
      <c r="S123" s="34"/>
      <c r="T123" s="34"/>
      <c r="U123" s="34"/>
      <c r="V123" s="34"/>
      <c r="W123" s="34"/>
      <c r="X123" s="34"/>
      <c r="Y123" s="34"/>
      <c r="Z123" s="34"/>
      <c r="AA123" s="34"/>
      <c r="AB123" s="34"/>
      <c r="AC123" s="34"/>
      <c r="AD123" s="34"/>
      <c r="AE123" s="34"/>
    </row>
    <row r="124" spans="1:63" s="2" customFormat="1" ht="15.15" customHeight="1">
      <c r="A124" s="34"/>
      <c r="B124" s="35"/>
      <c r="C124" s="29" t="s">
        <v>26</v>
      </c>
      <c r="D124" s="36"/>
      <c r="E124" s="36"/>
      <c r="F124" s="27" t="str">
        <f>IF(E22="","",E22)</f>
        <v>Vyplň údaj</v>
      </c>
      <c r="G124" s="36"/>
      <c r="H124" s="36"/>
      <c r="I124" s="29" t="s">
        <v>31</v>
      </c>
      <c r="J124" s="32" t="str">
        <f>E28</f>
        <v>ing. Ľ. Šáriczká</v>
      </c>
      <c r="K124" s="36"/>
      <c r="L124" s="55"/>
      <c r="S124" s="34"/>
      <c r="T124" s="34"/>
      <c r="U124" s="34"/>
      <c r="V124" s="34"/>
      <c r="W124" s="34"/>
      <c r="X124" s="34"/>
      <c r="Y124" s="34"/>
      <c r="Z124" s="34"/>
      <c r="AA124" s="34"/>
      <c r="AB124" s="34"/>
      <c r="AC124" s="34"/>
      <c r="AD124" s="34"/>
      <c r="AE124" s="34"/>
    </row>
    <row r="125" spans="1:63" s="2" customFormat="1" ht="10.35"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63" s="11" customFormat="1" ht="29.25" customHeight="1">
      <c r="A126" s="172"/>
      <c r="B126" s="173"/>
      <c r="C126" s="174" t="s">
        <v>194</v>
      </c>
      <c r="D126" s="175" t="s">
        <v>59</v>
      </c>
      <c r="E126" s="175" t="s">
        <v>55</v>
      </c>
      <c r="F126" s="175" t="s">
        <v>56</v>
      </c>
      <c r="G126" s="175" t="s">
        <v>195</v>
      </c>
      <c r="H126" s="175" t="s">
        <v>196</v>
      </c>
      <c r="I126" s="175" t="s">
        <v>197</v>
      </c>
      <c r="J126" s="176" t="s">
        <v>181</v>
      </c>
      <c r="K126" s="177" t="s">
        <v>198</v>
      </c>
      <c r="L126" s="178"/>
      <c r="M126" s="79" t="s">
        <v>1</v>
      </c>
      <c r="N126" s="80" t="s">
        <v>38</v>
      </c>
      <c r="O126" s="80" t="s">
        <v>199</v>
      </c>
      <c r="P126" s="80" t="s">
        <v>200</v>
      </c>
      <c r="Q126" s="80" t="s">
        <v>201</v>
      </c>
      <c r="R126" s="80" t="s">
        <v>202</v>
      </c>
      <c r="S126" s="80" t="s">
        <v>203</v>
      </c>
      <c r="T126" s="81" t="s">
        <v>204</v>
      </c>
      <c r="U126" s="172"/>
      <c r="V126" s="172"/>
      <c r="W126" s="172"/>
      <c r="X126" s="172"/>
      <c r="Y126" s="172"/>
      <c r="Z126" s="172"/>
      <c r="AA126" s="172"/>
      <c r="AB126" s="172"/>
      <c r="AC126" s="172"/>
      <c r="AD126" s="172"/>
      <c r="AE126" s="172"/>
    </row>
    <row r="127" spans="1:63" s="2" customFormat="1" ht="22.8" customHeight="1">
      <c r="A127" s="34"/>
      <c r="B127" s="35"/>
      <c r="C127" s="86" t="s">
        <v>182</v>
      </c>
      <c r="D127" s="36"/>
      <c r="E127" s="36"/>
      <c r="F127" s="36"/>
      <c r="G127" s="36"/>
      <c r="H127" s="36"/>
      <c r="I127" s="36"/>
      <c r="J127" s="179">
        <f>BK127</f>
        <v>0</v>
      </c>
      <c r="K127" s="36"/>
      <c r="L127" s="39"/>
      <c r="M127" s="82"/>
      <c r="N127" s="180"/>
      <c r="O127" s="83"/>
      <c r="P127" s="181">
        <f>P128</f>
        <v>0</v>
      </c>
      <c r="Q127" s="83"/>
      <c r="R127" s="181">
        <f>R128</f>
        <v>0</v>
      </c>
      <c r="S127" s="83"/>
      <c r="T127" s="182">
        <f>T128</f>
        <v>0</v>
      </c>
      <c r="U127" s="34"/>
      <c r="V127" s="34"/>
      <c r="W127" s="34"/>
      <c r="X127" s="34"/>
      <c r="Y127" s="34"/>
      <c r="Z127" s="34"/>
      <c r="AA127" s="34"/>
      <c r="AB127" s="34"/>
      <c r="AC127" s="34"/>
      <c r="AD127" s="34"/>
      <c r="AE127" s="34"/>
      <c r="AT127" s="17" t="s">
        <v>73</v>
      </c>
      <c r="AU127" s="17" t="s">
        <v>183</v>
      </c>
      <c r="BK127" s="183">
        <f>BK128</f>
        <v>0</v>
      </c>
    </row>
    <row r="128" spans="1:63" s="12" customFormat="1" ht="25.95" customHeight="1">
      <c r="B128" s="184"/>
      <c r="C128" s="185"/>
      <c r="D128" s="186" t="s">
        <v>73</v>
      </c>
      <c r="E128" s="187" t="s">
        <v>349</v>
      </c>
      <c r="F128" s="187" t="s">
        <v>350</v>
      </c>
      <c r="G128" s="185"/>
      <c r="H128" s="185"/>
      <c r="I128" s="188"/>
      <c r="J128" s="189">
        <f>BK128</f>
        <v>0</v>
      </c>
      <c r="K128" s="185"/>
      <c r="L128" s="190"/>
      <c r="M128" s="191"/>
      <c r="N128" s="192"/>
      <c r="O128" s="192"/>
      <c r="P128" s="193">
        <f>P129+P131</f>
        <v>0</v>
      </c>
      <c r="Q128" s="192"/>
      <c r="R128" s="193">
        <f>R129+R131</f>
        <v>0</v>
      </c>
      <c r="S128" s="192"/>
      <c r="T128" s="194">
        <f>T129+T131</f>
        <v>0</v>
      </c>
      <c r="AR128" s="195" t="s">
        <v>81</v>
      </c>
      <c r="AT128" s="196" t="s">
        <v>73</v>
      </c>
      <c r="AU128" s="196" t="s">
        <v>74</v>
      </c>
      <c r="AY128" s="195" t="s">
        <v>207</v>
      </c>
      <c r="BK128" s="197">
        <f>BK129+BK131</f>
        <v>0</v>
      </c>
    </row>
    <row r="129" spans="1:65" s="12" customFormat="1" ht="22.8" customHeight="1">
      <c r="B129" s="184"/>
      <c r="C129" s="185"/>
      <c r="D129" s="186" t="s">
        <v>73</v>
      </c>
      <c r="E129" s="198" t="s">
        <v>351</v>
      </c>
      <c r="F129" s="198" t="s">
        <v>418</v>
      </c>
      <c r="G129" s="185"/>
      <c r="H129" s="185"/>
      <c r="I129" s="188"/>
      <c r="J129" s="199">
        <f>BK129</f>
        <v>0</v>
      </c>
      <c r="K129" s="185"/>
      <c r="L129" s="190"/>
      <c r="M129" s="191"/>
      <c r="N129" s="192"/>
      <c r="O129" s="192"/>
      <c r="P129" s="193">
        <f>P130</f>
        <v>0</v>
      </c>
      <c r="Q129" s="192"/>
      <c r="R129" s="193">
        <f>R130</f>
        <v>0</v>
      </c>
      <c r="S129" s="192"/>
      <c r="T129" s="194">
        <f>T130</f>
        <v>0</v>
      </c>
      <c r="AR129" s="195" t="s">
        <v>81</v>
      </c>
      <c r="AT129" s="196" t="s">
        <v>73</v>
      </c>
      <c r="AU129" s="196" t="s">
        <v>81</v>
      </c>
      <c r="AY129" s="195" t="s">
        <v>207</v>
      </c>
      <c r="BK129" s="197">
        <f>BK130</f>
        <v>0</v>
      </c>
    </row>
    <row r="130" spans="1:65" s="2" customFormat="1" ht="24.15" customHeight="1">
      <c r="A130" s="34"/>
      <c r="B130" s="35"/>
      <c r="C130" s="200" t="s">
        <v>415</v>
      </c>
      <c r="D130" s="200" t="s">
        <v>209</v>
      </c>
      <c r="E130" s="201" t="s">
        <v>445</v>
      </c>
      <c r="F130" s="202" t="s">
        <v>472</v>
      </c>
      <c r="G130" s="203" t="s">
        <v>358</v>
      </c>
      <c r="H130" s="204">
        <v>0.25</v>
      </c>
      <c r="I130" s="205"/>
      <c r="J130" s="206">
        <f>ROUND(I130*H130,2)</f>
        <v>0</v>
      </c>
      <c r="K130" s="207"/>
      <c r="L130" s="39"/>
      <c r="M130" s="208" t="s">
        <v>1</v>
      </c>
      <c r="N130" s="209"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213</v>
      </c>
      <c r="AT130" s="212" t="s">
        <v>209</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87</v>
      </c>
    </row>
    <row r="131" spans="1:65" s="12" customFormat="1" ht="22.8" customHeight="1">
      <c r="B131" s="184"/>
      <c r="C131" s="185"/>
      <c r="D131" s="186" t="s">
        <v>73</v>
      </c>
      <c r="E131" s="198" t="s">
        <v>473</v>
      </c>
      <c r="F131" s="198" t="s">
        <v>352</v>
      </c>
      <c r="G131" s="185"/>
      <c r="H131" s="185"/>
      <c r="I131" s="188"/>
      <c r="J131" s="199">
        <f>BK131</f>
        <v>0</v>
      </c>
      <c r="K131" s="185"/>
      <c r="L131" s="190"/>
      <c r="M131" s="191"/>
      <c r="N131" s="192"/>
      <c r="O131" s="192"/>
      <c r="P131" s="193">
        <f>SUM(P132:P152)</f>
        <v>0</v>
      </c>
      <c r="Q131" s="192"/>
      <c r="R131" s="193">
        <f>SUM(R132:R152)</f>
        <v>0</v>
      </c>
      <c r="S131" s="192"/>
      <c r="T131" s="194">
        <f>SUM(T132:T152)</f>
        <v>0</v>
      </c>
      <c r="AR131" s="195" t="s">
        <v>81</v>
      </c>
      <c r="AT131" s="196" t="s">
        <v>73</v>
      </c>
      <c r="AU131" s="196" t="s">
        <v>81</v>
      </c>
      <c r="AY131" s="195" t="s">
        <v>207</v>
      </c>
      <c r="BK131" s="197">
        <f>SUM(BK132:BK152)</f>
        <v>0</v>
      </c>
    </row>
    <row r="132" spans="1:65" s="2" customFormat="1" ht="24.15" customHeight="1">
      <c r="A132" s="34"/>
      <c r="B132" s="35"/>
      <c r="C132" s="200" t="s">
        <v>474</v>
      </c>
      <c r="D132" s="200" t="s">
        <v>209</v>
      </c>
      <c r="E132" s="201" t="s">
        <v>356</v>
      </c>
      <c r="F132" s="202" t="s">
        <v>357</v>
      </c>
      <c r="G132" s="203" t="s">
        <v>358</v>
      </c>
      <c r="H132" s="204">
        <v>0.25</v>
      </c>
      <c r="I132" s="205"/>
      <c r="J132" s="206">
        <f t="shared" ref="J132:J152" si="0">ROUND(I132*H132,2)</f>
        <v>0</v>
      </c>
      <c r="K132" s="207"/>
      <c r="L132" s="39"/>
      <c r="M132" s="208" t="s">
        <v>1</v>
      </c>
      <c r="N132" s="209" t="s">
        <v>40</v>
      </c>
      <c r="O132" s="75"/>
      <c r="P132" s="210">
        <f t="shared" ref="P132:P152" si="1">O132*H132</f>
        <v>0</v>
      </c>
      <c r="Q132" s="210">
        <v>0</v>
      </c>
      <c r="R132" s="210">
        <f t="shared" ref="R132:R152" si="2">Q132*H132</f>
        <v>0</v>
      </c>
      <c r="S132" s="210">
        <v>0</v>
      </c>
      <c r="T132" s="211">
        <f t="shared" ref="T132:T152" si="3">S132*H132</f>
        <v>0</v>
      </c>
      <c r="U132" s="34"/>
      <c r="V132" s="34"/>
      <c r="W132" s="34"/>
      <c r="X132" s="34"/>
      <c r="Y132" s="34"/>
      <c r="Z132" s="34"/>
      <c r="AA132" s="34"/>
      <c r="AB132" s="34"/>
      <c r="AC132" s="34"/>
      <c r="AD132" s="34"/>
      <c r="AE132" s="34"/>
      <c r="AR132" s="212" t="s">
        <v>213</v>
      </c>
      <c r="AT132" s="212" t="s">
        <v>209</v>
      </c>
      <c r="AU132" s="212" t="s">
        <v>87</v>
      </c>
      <c r="AY132" s="17" t="s">
        <v>207</v>
      </c>
      <c r="BE132" s="213">
        <f t="shared" ref="BE132:BE152" si="4">IF(N132="základná",J132,0)</f>
        <v>0</v>
      </c>
      <c r="BF132" s="213">
        <f t="shared" ref="BF132:BF152" si="5">IF(N132="znížená",J132,0)</f>
        <v>0</v>
      </c>
      <c r="BG132" s="213">
        <f t="shared" ref="BG132:BG152" si="6">IF(N132="zákl. prenesená",J132,0)</f>
        <v>0</v>
      </c>
      <c r="BH132" s="213">
        <f t="shared" ref="BH132:BH152" si="7">IF(N132="zníž. prenesená",J132,0)</f>
        <v>0</v>
      </c>
      <c r="BI132" s="213">
        <f t="shared" ref="BI132:BI152" si="8">IF(N132="nulová",J132,0)</f>
        <v>0</v>
      </c>
      <c r="BJ132" s="17" t="s">
        <v>87</v>
      </c>
      <c r="BK132" s="213">
        <f t="shared" ref="BK132:BK152" si="9">ROUND(I132*H132,2)</f>
        <v>0</v>
      </c>
      <c r="BL132" s="17" t="s">
        <v>213</v>
      </c>
      <c r="BM132" s="212" t="s">
        <v>213</v>
      </c>
    </row>
    <row r="133" spans="1:65" s="2" customFormat="1" ht="24.15" customHeight="1">
      <c r="A133" s="34"/>
      <c r="B133" s="35"/>
      <c r="C133" s="200" t="s">
        <v>475</v>
      </c>
      <c r="D133" s="200" t="s">
        <v>209</v>
      </c>
      <c r="E133" s="201" t="s">
        <v>359</v>
      </c>
      <c r="F133" s="202" t="s">
        <v>360</v>
      </c>
      <c r="G133" s="203" t="s">
        <v>361</v>
      </c>
      <c r="H133" s="204">
        <v>50</v>
      </c>
      <c r="I133" s="205"/>
      <c r="J133" s="206">
        <f t="shared" si="0"/>
        <v>0</v>
      </c>
      <c r="K133" s="207"/>
      <c r="L133" s="39"/>
      <c r="M133" s="208" t="s">
        <v>1</v>
      </c>
      <c r="N133" s="209" t="s">
        <v>40</v>
      </c>
      <c r="O133" s="75"/>
      <c r="P133" s="210">
        <f t="shared" si="1"/>
        <v>0</v>
      </c>
      <c r="Q133" s="210">
        <v>0</v>
      </c>
      <c r="R133" s="210">
        <f t="shared" si="2"/>
        <v>0</v>
      </c>
      <c r="S133" s="210">
        <v>0</v>
      </c>
      <c r="T133" s="211">
        <f t="shared" si="3"/>
        <v>0</v>
      </c>
      <c r="U133" s="34"/>
      <c r="V133" s="34"/>
      <c r="W133" s="34"/>
      <c r="X133" s="34"/>
      <c r="Y133" s="34"/>
      <c r="Z133" s="34"/>
      <c r="AA133" s="34"/>
      <c r="AB133" s="34"/>
      <c r="AC133" s="34"/>
      <c r="AD133" s="34"/>
      <c r="AE133" s="34"/>
      <c r="AR133" s="212" t="s">
        <v>213</v>
      </c>
      <c r="AT133" s="212" t="s">
        <v>209</v>
      </c>
      <c r="AU133" s="212" t="s">
        <v>87</v>
      </c>
      <c r="AY133" s="17" t="s">
        <v>207</v>
      </c>
      <c r="BE133" s="213">
        <f t="shared" si="4"/>
        <v>0</v>
      </c>
      <c r="BF133" s="213">
        <f t="shared" si="5"/>
        <v>0</v>
      </c>
      <c r="BG133" s="213">
        <f t="shared" si="6"/>
        <v>0</v>
      </c>
      <c r="BH133" s="213">
        <f t="shared" si="7"/>
        <v>0</v>
      </c>
      <c r="BI133" s="213">
        <f t="shared" si="8"/>
        <v>0</v>
      </c>
      <c r="BJ133" s="17" t="s">
        <v>87</v>
      </c>
      <c r="BK133" s="213">
        <f t="shared" si="9"/>
        <v>0</v>
      </c>
      <c r="BL133" s="17" t="s">
        <v>213</v>
      </c>
      <c r="BM133" s="212" t="s">
        <v>235</v>
      </c>
    </row>
    <row r="134" spans="1:65" s="2" customFormat="1" ht="24.15" customHeight="1">
      <c r="A134" s="34"/>
      <c r="B134" s="35"/>
      <c r="C134" s="200" t="s">
        <v>476</v>
      </c>
      <c r="D134" s="200" t="s">
        <v>209</v>
      </c>
      <c r="E134" s="201" t="s">
        <v>362</v>
      </c>
      <c r="F134" s="202" t="s">
        <v>363</v>
      </c>
      <c r="G134" s="203" t="s">
        <v>271</v>
      </c>
      <c r="H134" s="204">
        <v>100</v>
      </c>
      <c r="I134" s="205"/>
      <c r="J134" s="206">
        <f t="shared" si="0"/>
        <v>0</v>
      </c>
      <c r="K134" s="207"/>
      <c r="L134" s="39"/>
      <c r="M134" s="208" t="s">
        <v>1</v>
      </c>
      <c r="N134" s="209" t="s">
        <v>40</v>
      </c>
      <c r="O134" s="75"/>
      <c r="P134" s="210">
        <f t="shared" si="1"/>
        <v>0</v>
      </c>
      <c r="Q134" s="210">
        <v>0</v>
      </c>
      <c r="R134" s="210">
        <f t="shared" si="2"/>
        <v>0</v>
      </c>
      <c r="S134" s="210">
        <v>0</v>
      </c>
      <c r="T134" s="211">
        <f t="shared" si="3"/>
        <v>0</v>
      </c>
      <c r="U134" s="34"/>
      <c r="V134" s="34"/>
      <c r="W134" s="34"/>
      <c r="X134" s="34"/>
      <c r="Y134" s="34"/>
      <c r="Z134" s="34"/>
      <c r="AA134" s="34"/>
      <c r="AB134" s="34"/>
      <c r="AC134" s="34"/>
      <c r="AD134" s="34"/>
      <c r="AE134" s="34"/>
      <c r="AR134" s="212" t="s">
        <v>213</v>
      </c>
      <c r="AT134" s="212" t="s">
        <v>209</v>
      </c>
      <c r="AU134" s="212" t="s">
        <v>87</v>
      </c>
      <c r="AY134" s="17" t="s">
        <v>207</v>
      </c>
      <c r="BE134" s="213">
        <f t="shared" si="4"/>
        <v>0</v>
      </c>
      <c r="BF134" s="213">
        <f t="shared" si="5"/>
        <v>0</v>
      </c>
      <c r="BG134" s="213">
        <f t="shared" si="6"/>
        <v>0</v>
      </c>
      <c r="BH134" s="213">
        <f t="shared" si="7"/>
        <v>0</v>
      </c>
      <c r="BI134" s="213">
        <f t="shared" si="8"/>
        <v>0</v>
      </c>
      <c r="BJ134" s="17" t="s">
        <v>87</v>
      </c>
      <c r="BK134" s="213">
        <f t="shared" si="9"/>
        <v>0</v>
      </c>
      <c r="BL134" s="17" t="s">
        <v>213</v>
      </c>
      <c r="BM134" s="212" t="s">
        <v>249</v>
      </c>
    </row>
    <row r="135" spans="1:65" s="2" customFormat="1" ht="44.25" customHeight="1">
      <c r="A135" s="34"/>
      <c r="B135" s="35"/>
      <c r="C135" s="200" t="s">
        <v>477</v>
      </c>
      <c r="D135" s="200" t="s">
        <v>209</v>
      </c>
      <c r="E135" s="201" t="s">
        <v>371</v>
      </c>
      <c r="F135" s="202" t="s">
        <v>478</v>
      </c>
      <c r="G135" s="203" t="s">
        <v>271</v>
      </c>
      <c r="H135" s="204">
        <v>250</v>
      </c>
      <c r="I135" s="205"/>
      <c r="J135" s="206">
        <f t="shared" si="0"/>
        <v>0</v>
      </c>
      <c r="K135" s="207"/>
      <c r="L135" s="39"/>
      <c r="M135" s="208" t="s">
        <v>1</v>
      </c>
      <c r="N135" s="209" t="s">
        <v>40</v>
      </c>
      <c r="O135" s="75"/>
      <c r="P135" s="210">
        <f t="shared" si="1"/>
        <v>0</v>
      </c>
      <c r="Q135" s="210">
        <v>0</v>
      </c>
      <c r="R135" s="210">
        <f t="shared" si="2"/>
        <v>0</v>
      </c>
      <c r="S135" s="210">
        <v>0</v>
      </c>
      <c r="T135" s="211">
        <f t="shared" si="3"/>
        <v>0</v>
      </c>
      <c r="U135" s="34"/>
      <c r="V135" s="34"/>
      <c r="W135" s="34"/>
      <c r="X135" s="34"/>
      <c r="Y135" s="34"/>
      <c r="Z135" s="34"/>
      <c r="AA135" s="34"/>
      <c r="AB135" s="34"/>
      <c r="AC135" s="34"/>
      <c r="AD135" s="34"/>
      <c r="AE135" s="34"/>
      <c r="AR135" s="212" t="s">
        <v>213</v>
      </c>
      <c r="AT135" s="212" t="s">
        <v>209</v>
      </c>
      <c r="AU135" s="212" t="s">
        <v>87</v>
      </c>
      <c r="AY135" s="17" t="s">
        <v>207</v>
      </c>
      <c r="BE135" s="213">
        <f t="shared" si="4"/>
        <v>0</v>
      </c>
      <c r="BF135" s="213">
        <f t="shared" si="5"/>
        <v>0</v>
      </c>
      <c r="BG135" s="213">
        <f t="shared" si="6"/>
        <v>0</v>
      </c>
      <c r="BH135" s="213">
        <f t="shared" si="7"/>
        <v>0</v>
      </c>
      <c r="BI135" s="213">
        <f t="shared" si="8"/>
        <v>0</v>
      </c>
      <c r="BJ135" s="17" t="s">
        <v>87</v>
      </c>
      <c r="BK135" s="213">
        <f t="shared" si="9"/>
        <v>0</v>
      </c>
      <c r="BL135" s="17" t="s">
        <v>213</v>
      </c>
      <c r="BM135" s="212" t="s">
        <v>259</v>
      </c>
    </row>
    <row r="136" spans="1:65" s="2" customFormat="1" ht="24.15" customHeight="1">
      <c r="A136" s="34"/>
      <c r="B136" s="35"/>
      <c r="C136" s="200" t="s">
        <v>479</v>
      </c>
      <c r="D136" s="200" t="s">
        <v>209</v>
      </c>
      <c r="E136" s="201" t="s">
        <v>377</v>
      </c>
      <c r="F136" s="202" t="s">
        <v>378</v>
      </c>
      <c r="G136" s="203" t="s">
        <v>271</v>
      </c>
      <c r="H136" s="204">
        <v>250</v>
      </c>
      <c r="I136" s="205"/>
      <c r="J136" s="206">
        <f t="shared" si="0"/>
        <v>0</v>
      </c>
      <c r="K136" s="207"/>
      <c r="L136" s="39"/>
      <c r="M136" s="208" t="s">
        <v>1</v>
      </c>
      <c r="N136" s="209" t="s">
        <v>40</v>
      </c>
      <c r="O136" s="75"/>
      <c r="P136" s="210">
        <f t="shared" si="1"/>
        <v>0</v>
      </c>
      <c r="Q136" s="210">
        <v>0</v>
      </c>
      <c r="R136" s="210">
        <f t="shared" si="2"/>
        <v>0</v>
      </c>
      <c r="S136" s="210">
        <v>0</v>
      </c>
      <c r="T136" s="211">
        <f t="shared" si="3"/>
        <v>0</v>
      </c>
      <c r="U136" s="34"/>
      <c r="V136" s="34"/>
      <c r="W136" s="34"/>
      <c r="X136" s="34"/>
      <c r="Y136" s="34"/>
      <c r="Z136" s="34"/>
      <c r="AA136" s="34"/>
      <c r="AB136" s="34"/>
      <c r="AC136" s="34"/>
      <c r="AD136" s="34"/>
      <c r="AE136" s="34"/>
      <c r="AR136" s="212" t="s">
        <v>213</v>
      </c>
      <c r="AT136" s="212" t="s">
        <v>209</v>
      </c>
      <c r="AU136" s="212" t="s">
        <v>87</v>
      </c>
      <c r="AY136" s="17" t="s">
        <v>207</v>
      </c>
      <c r="BE136" s="213">
        <f t="shared" si="4"/>
        <v>0</v>
      </c>
      <c r="BF136" s="213">
        <f t="shared" si="5"/>
        <v>0</v>
      </c>
      <c r="BG136" s="213">
        <f t="shared" si="6"/>
        <v>0</v>
      </c>
      <c r="BH136" s="213">
        <f t="shared" si="7"/>
        <v>0</v>
      </c>
      <c r="BI136" s="213">
        <f t="shared" si="8"/>
        <v>0</v>
      </c>
      <c r="BJ136" s="17" t="s">
        <v>87</v>
      </c>
      <c r="BK136" s="213">
        <f t="shared" si="9"/>
        <v>0</v>
      </c>
      <c r="BL136" s="17" t="s">
        <v>213</v>
      </c>
      <c r="BM136" s="212" t="s">
        <v>270</v>
      </c>
    </row>
    <row r="137" spans="1:65" s="2" customFormat="1" ht="24.15" customHeight="1">
      <c r="A137" s="34"/>
      <c r="B137" s="35"/>
      <c r="C137" s="200" t="s">
        <v>480</v>
      </c>
      <c r="D137" s="200" t="s">
        <v>209</v>
      </c>
      <c r="E137" s="201" t="s">
        <v>379</v>
      </c>
      <c r="F137" s="202" t="s">
        <v>481</v>
      </c>
      <c r="G137" s="203" t="s">
        <v>271</v>
      </c>
      <c r="H137" s="204">
        <v>250</v>
      </c>
      <c r="I137" s="205"/>
      <c r="J137" s="206">
        <f t="shared" si="0"/>
        <v>0</v>
      </c>
      <c r="K137" s="207"/>
      <c r="L137" s="39"/>
      <c r="M137" s="208" t="s">
        <v>1</v>
      </c>
      <c r="N137" s="209" t="s">
        <v>40</v>
      </c>
      <c r="O137" s="75"/>
      <c r="P137" s="210">
        <f t="shared" si="1"/>
        <v>0</v>
      </c>
      <c r="Q137" s="210">
        <v>0</v>
      </c>
      <c r="R137" s="210">
        <f t="shared" si="2"/>
        <v>0</v>
      </c>
      <c r="S137" s="210">
        <v>0</v>
      </c>
      <c r="T137" s="211">
        <f t="shared" si="3"/>
        <v>0</v>
      </c>
      <c r="U137" s="34"/>
      <c r="V137" s="34"/>
      <c r="W137" s="34"/>
      <c r="X137" s="34"/>
      <c r="Y137" s="34"/>
      <c r="Z137" s="34"/>
      <c r="AA137" s="34"/>
      <c r="AB137" s="34"/>
      <c r="AC137" s="34"/>
      <c r="AD137" s="34"/>
      <c r="AE137" s="34"/>
      <c r="AR137" s="212" t="s">
        <v>213</v>
      </c>
      <c r="AT137" s="212" t="s">
        <v>209</v>
      </c>
      <c r="AU137" s="212" t="s">
        <v>87</v>
      </c>
      <c r="AY137" s="17" t="s">
        <v>207</v>
      </c>
      <c r="BE137" s="213">
        <f t="shared" si="4"/>
        <v>0</v>
      </c>
      <c r="BF137" s="213">
        <f t="shared" si="5"/>
        <v>0</v>
      </c>
      <c r="BG137" s="213">
        <f t="shared" si="6"/>
        <v>0</v>
      </c>
      <c r="BH137" s="213">
        <f t="shared" si="7"/>
        <v>0</v>
      </c>
      <c r="BI137" s="213">
        <f t="shared" si="8"/>
        <v>0</v>
      </c>
      <c r="BJ137" s="17" t="s">
        <v>87</v>
      </c>
      <c r="BK137" s="213">
        <f t="shared" si="9"/>
        <v>0</v>
      </c>
      <c r="BL137" s="17" t="s">
        <v>213</v>
      </c>
      <c r="BM137" s="212" t="s">
        <v>280</v>
      </c>
    </row>
    <row r="138" spans="1:65" s="2" customFormat="1" ht="33" customHeight="1">
      <c r="A138" s="34"/>
      <c r="B138" s="35"/>
      <c r="C138" s="200" t="s">
        <v>482</v>
      </c>
      <c r="D138" s="200" t="s">
        <v>209</v>
      </c>
      <c r="E138" s="201" t="s">
        <v>383</v>
      </c>
      <c r="F138" s="202" t="s">
        <v>384</v>
      </c>
      <c r="G138" s="203" t="s">
        <v>271</v>
      </c>
      <c r="H138" s="204">
        <v>250</v>
      </c>
      <c r="I138" s="205"/>
      <c r="J138" s="206">
        <f t="shared" si="0"/>
        <v>0</v>
      </c>
      <c r="K138" s="207"/>
      <c r="L138" s="39"/>
      <c r="M138" s="208" t="s">
        <v>1</v>
      </c>
      <c r="N138" s="209" t="s">
        <v>40</v>
      </c>
      <c r="O138" s="75"/>
      <c r="P138" s="210">
        <f t="shared" si="1"/>
        <v>0</v>
      </c>
      <c r="Q138" s="210">
        <v>0</v>
      </c>
      <c r="R138" s="210">
        <f t="shared" si="2"/>
        <v>0</v>
      </c>
      <c r="S138" s="210">
        <v>0</v>
      </c>
      <c r="T138" s="211">
        <f t="shared" si="3"/>
        <v>0</v>
      </c>
      <c r="U138" s="34"/>
      <c r="V138" s="34"/>
      <c r="W138" s="34"/>
      <c r="X138" s="34"/>
      <c r="Y138" s="34"/>
      <c r="Z138" s="34"/>
      <c r="AA138" s="34"/>
      <c r="AB138" s="34"/>
      <c r="AC138" s="34"/>
      <c r="AD138" s="34"/>
      <c r="AE138" s="34"/>
      <c r="AR138" s="212" t="s">
        <v>213</v>
      </c>
      <c r="AT138" s="212" t="s">
        <v>209</v>
      </c>
      <c r="AU138" s="212" t="s">
        <v>87</v>
      </c>
      <c r="AY138" s="17" t="s">
        <v>207</v>
      </c>
      <c r="BE138" s="213">
        <f t="shared" si="4"/>
        <v>0</v>
      </c>
      <c r="BF138" s="213">
        <f t="shared" si="5"/>
        <v>0</v>
      </c>
      <c r="BG138" s="213">
        <f t="shared" si="6"/>
        <v>0</v>
      </c>
      <c r="BH138" s="213">
        <f t="shared" si="7"/>
        <v>0</v>
      </c>
      <c r="BI138" s="213">
        <f t="shared" si="8"/>
        <v>0</v>
      </c>
      <c r="BJ138" s="17" t="s">
        <v>87</v>
      </c>
      <c r="BK138" s="213">
        <f t="shared" si="9"/>
        <v>0</v>
      </c>
      <c r="BL138" s="17" t="s">
        <v>213</v>
      </c>
      <c r="BM138" s="212" t="s">
        <v>288</v>
      </c>
    </row>
    <row r="139" spans="1:65" s="2" customFormat="1" ht="24.15" customHeight="1">
      <c r="A139" s="34"/>
      <c r="B139" s="35"/>
      <c r="C139" s="200" t="s">
        <v>483</v>
      </c>
      <c r="D139" s="200" t="s">
        <v>209</v>
      </c>
      <c r="E139" s="201" t="s">
        <v>386</v>
      </c>
      <c r="F139" s="202" t="s">
        <v>387</v>
      </c>
      <c r="G139" s="203" t="s">
        <v>361</v>
      </c>
      <c r="H139" s="204">
        <v>125</v>
      </c>
      <c r="I139" s="205"/>
      <c r="J139" s="206">
        <f t="shared" si="0"/>
        <v>0</v>
      </c>
      <c r="K139" s="207"/>
      <c r="L139" s="39"/>
      <c r="M139" s="208" t="s">
        <v>1</v>
      </c>
      <c r="N139" s="209" t="s">
        <v>40</v>
      </c>
      <c r="O139" s="75"/>
      <c r="P139" s="210">
        <f t="shared" si="1"/>
        <v>0</v>
      </c>
      <c r="Q139" s="210">
        <v>0</v>
      </c>
      <c r="R139" s="210">
        <f t="shared" si="2"/>
        <v>0</v>
      </c>
      <c r="S139" s="210">
        <v>0</v>
      </c>
      <c r="T139" s="211">
        <f t="shared" si="3"/>
        <v>0</v>
      </c>
      <c r="U139" s="34"/>
      <c r="V139" s="34"/>
      <c r="W139" s="34"/>
      <c r="X139" s="34"/>
      <c r="Y139" s="34"/>
      <c r="Z139" s="34"/>
      <c r="AA139" s="34"/>
      <c r="AB139" s="34"/>
      <c r="AC139" s="34"/>
      <c r="AD139" s="34"/>
      <c r="AE139" s="34"/>
      <c r="AR139" s="212" t="s">
        <v>213</v>
      </c>
      <c r="AT139" s="212" t="s">
        <v>209</v>
      </c>
      <c r="AU139" s="212" t="s">
        <v>87</v>
      </c>
      <c r="AY139" s="17" t="s">
        <v>207</v>
      </c>
      <c r="BE139" s="213">
        <f t="shared" si="4"/>
        <v>0</v>
      </c>
      <c r="BF139" s="213">
        <f t="shared" si="5"/>
        <v>0</v>
      </c>
      <c r="BG139" s="213">
        <f t="shared" si="6"/>
        <v>0</v>
      </c>
      <c r="BH139" s="213">
        <f t="shared" si="7"/>
        <v>0</v>
      </c>
      <c r="BI139" s="213">
        <f t="shared" si="8"/>
        <v>0</v>
      </c>
      <c r="BJ139" s="17" t="s">
        <v>87</v>
      </c>
      <c r="BK139" s="213">
        <f t="shared" si="9"/>
        <v>0</v>
      </c>
      <c r="BL139" s="17" t="s">
        <v>213</v>
      </c>
      <c r="BM139" s="212" t="s">
        <v>297</v>
      </c>
    </row>
    <row r="140" spans="1:65" s="2" customFormat="1" ht="16.5" customHeight="1">
      <c r="A140" s="34"/>
      <c r="B140" s="35"/>
      <c r="C140" s="200" t="s">
        <v>484</v>
      </c>
      <c r="D140" s="200" t="s">
        <v>209</v>
      </c>
      <c r="E140" s="201" t="s">
        <v>389</v>
      </c>
      <c r="F140" s="202" t="s">
        <v>390</v>
      </c>
      <c r="G140" s="203" t="s">
        <v>366</v>
      </c>
      <c r="H140" s="204">
        <v>12.5</v>
      </c>
      <c r="I140" s="205"/>
      <c r="J140" s="206">
        <f t="shared" si="0"/>
        <v>0</v>
      </c>
      <c r="K140" s="207"/>
      <c r="L140" s="39"/>
      <c r="M140" s="208" t="s">
        <v>1</v>
      </c>
      <c r="N140" s="209" t="s">
        <v>40</v>
      </c>
      <c r="O140" s="75"/>
      <c r="P140" s="210">
        <f t="shared" si="1"/>
        <v>0</v>
      </c>
      <c r="Q140" s="210">
        <v>0</v>
      </c>
      <c r="R140" s="210">
        <f t="shared" si="2"/>
        <v>0</v>
      </c>
      <c r="S140" s="210">
        <v>0</v>
      </c>
      <c r="T140" s="211">
        <f t="shared" si="3"/>
        <v>0</v>
      </c>
      <c r="U140" s="34"/>
      <c r="V140" s="34"/>
      <c r="W140" s="34"/>
      <c r="X140" s="34"/>
      <c r="Y140" s="34"/>
      <c r="Z140" s="34"/>
      <c r="AA140" s="34"/>
      <c r="AB140" s="34"/>
      <c r="AC140" s="34"/>
      <c r="AD140" s="34"/>
      <c r="AE140" s="34"/>
      <c r="AR140" s="212" t="s">
        <v>213</v>
      </c>
      <c r="AT140" s="212" t="s">
        <v>209</v>
      </c>
      <c r="AU140" s="212" t="s">
        <v>87</v>
      </c>
      <c r="AY140" s="17" t="s">
        <v>207</v>
      </c>
      <c r="BE140" s="213">
        <f t="shared" si="4"/>
        <v>0</v>
      </c>
      <c r="BF140" s="213">
        <f t="shared" si="5"/>
        <v>0</v>
      </c>
      <c r="BG140" s="213">
        <f t="shared" si="6"/>
        <v>0</v>
      </c>
      <c r="BH140" s="213">
        <f t="shared" si="7"/>
        <v>0</v>
      </c>
      <c r="BI140" s="213">
        <f t="shared" si="8"/>
        <v>0</v>
      </c>
      <c r="BJ140" s="17" t="s">
        <v>87</v>
      </c>
      <c r="BK140" s="213">
        <f t="shared" si="9"/>
        <v>0</v>
      </c>
      <c r="BL140" s="17" t="s">
        <v>213</v>
      </c>
      <c r="BM140" s="212" t="s">
        <v>7</v>
      </c>
    </row>
    <row r="141" spans="1:65" s="2" customFormat="1" ht="21.75" customHeight="1">
      <c r="A141" s="34"/>
      <c r="B141" s="35"/>
      <c r="C141" s="200" t="s">
        <v>485</v>
      </c>
      <c r="D141" s="200" t="s">
        <v>209</v>
      </c>
      <c r="E141" s="201" t="s">
        <v>413</v>
      </c>
      <c r="F141" s="202" t="s">
        <v>414</v>
      </c>
      <c r="G141" s="203" t="s">
        <v>358</v>
      </c>
      <c r="H141" s="204">
        <v>0.25</v>
      </c>
      <c r="I141" s="205"/>
      <c r="J141" s="206">
        <f t="shared" si="0"/>
        <v>0</v>
      </c>
      <c r="K141" s="207"/>
      <c r="L141" s="39"/>
      <c r="M141" s="208" t="s">
        <v>1</v>
      </c>
      <c r="N141" s="209" t="s">
        <v>40</v>
      </c>
      <c r="O141" s="75"/>
      <c r="P141" s="210">
        <f t="shared" si="1"/>
        <v>0</v>
      </c>
      <c r="Q141" s="210">
        <v>0</v>
      </c>
      <c r="R141" s="210">
        <f t="shared" si="2"/>
        <v>0</v>
      </c>
      <c r="S141" s="210">
        <v>0</v>
      </c>
      <c r="T141" s="211">
        <f t="shared" si="3"/>
        <v>0</v>
      </c>
      <c r="U141" s="34"/>
      <c r="V141" s="34"/>
      <c r="W141" s="34"/>
      <c r="X141" s="34"/>
      <c r="Y141" s="34"/>
      <c r="Z141" s="34"/>
      <c r="AA141" s="34"/>
      <c r="AB141" s="34"/>
      <c r="AC141" s="34"/>
      <c r="AD141" s="34"/>
      <c r="AE141" s="34"/>
      <c r="AR141" s="212" t="s">
        <v>213</v>
      </c>
      <c r="AT141" s="212" t="s">
        <v>209</v>
      </c>
      <c r="AU141" s="212" t="s">
        <v>87</v>
      </c>
      <c r="AY141" s="17" t="s">
        <v>207</v>
      </c>
      <c r="BE141" s="213">
        <f t="shared" si="4"/>
        <v>0</v>
      </c>
      <c r="BF141" s="213">
        <f t="shared" si="5"/>
        <v>0</v>
      </c>
      <c r="BG141" s="213">
        <f t="shared" si="6"/>
        <v>0</v>
      </c>
      <c r="BH141" s="213">
        <f t="shared" si="7"/>
        <v>0</v>
      </c>
      <c r="BI141" s="213">
        <f t="shared" si="8"/>
        <v>0</v>
      </c>
      <c r="BJ141" s="17" t="s">
        <v>87</v>
      </c>
      <c r="BK141" s="213">
        <f t="shared" si="9"/>
        <v>0</v>
      </c>
      <c r="BL141" s="17" t="s">
        <v>213</v>
      </c>
      <c r="BM141" s="212" t="s">
        <v>322</v>
      </c>
    </row>
    <row r="142" spans="1:65" s="2" customFormat="1" ht="24.15" customHeight="1">
      <c r="A142" s="34"/>
      <c r="B142" s="35"/>
      <c r="C142" s="200" t="s">
        <v>486</v>
      </c>
      <c r="D142" s="200" t="s">
        <v>209</v>
      </c>
      <c r="E142" s="201" t="s">
        <v>284</v>
      </c>
      <c r="F142" s="202" t="s">
        <v>487</v>
      </c>
      <c r="G142" s="203" t="s">
        <v>392</v>
      </c>
      <c r="H142" s="204">
        <v>40</v>
      </c>
      <c r="I142" s="205"/>
      <c r="J142" s="206">
        <f t="shared" si="0"/>
        <v>0</v>
      </c>
      <c r="K142" s="207"/>
      <c r="L142" s="39"/>
      <c r="M142" s="208" t="s">
        <v>1</v>
      </c>
      <c r="N142" s="209" t="s">
        <v>40</v>
      </c>
      <c r="O142" s="75"/>
      <c r="P142" s="210">
        <f t="shared" si="1"/>
        <v>0</v>
      </c>
      <c r="Q142" s="210">
        <v>0</v>
      </c>
      <c r="R142" s="210">
        <f t="shared" si="2"/>
        <v>0</v>
      </c>
      <c r="S142" s="210">
        <v>0</v>
      </c>
      <c r="T142" s="211">
        <f t="shared" si="3"/>
        <v>0</v>
      </c>
      <c r="U142" s="34"/>
      <c r="V142" s="34"/>
      <c r="W142" s="34"/>
      <c r="X142" s="34"/>
      <c r="Y142" s="34"/>
      <c r="Z142" s="34"/>
      <c r="AA142" s="34"/>
      <c r="AB142" s="34"/>
      <c r="AC142" s="34"/>
      <c r="AD142" s="34"/>
      <c r="AE142" s="34"/>
      <c r="AR142" s="212" t="s">
        <v>213</v>
      </c>
      <c r="AT142" s="212" t="s">
        <v>209</v>
      </c>
      <c r="AU142" s="212" t="s">
        <v>87</v>
      </c>
      <c r="AY142" s="17" t="s">
        <v>207</v>
      </c>
      <c r="BE142" s="213">
        <f t="shared" si="4"/>
        <v>0</v>
      </c>
      <c r="BF142" s="213">
        <f t="shared" si="5"/>
        <v>0</v>
      </c>
      <c r="BG142" s="213">
        <f t="shared" si="6"/>
        <v>0</v>
      </c>
      <c r="BH142" s="213">
        <f t="shared" si="7"/>
        <v>0</v>
      </c>
      <c r="BI142" s="213">
        <f t="shared" si="8"/>
        <v>0</v>
      </c>
      <c r="BJ142" s="17" t="s">
        <v>87</v>
      </c>
      <c r="BK142" s="213">
        <f t="shared" si="9"/>
        <v>0</v>
      </c>
      <c r="BL142" s="17" t="s">
        <v>213</v>
      </c>
      <c r="BM142" s="212" t="s">
        <v>331</v>
      </c>
    </row>
    <row r="143" spans="1:65" s="2" customFormat="1" ht="16.5" customHeight="1">
      <c r="A143" s="34"/>
      <c r="B143" s="35"/>
      <c r="C143" s="200" t="s">
        <v>488</v>
      </c>
      <c r="D143" s="200" t="s">
        <v>209</v>
      </c>
      <c r="E143" s="201" t="s">
        <v>288</v>
      </c>
      <c r="F143" s="202" t="s">
        <v>489</v>
      </c>
      <c r="G143" s="203" t="s">
        <v>392</v>
      </c>
      <c r="H143" s="204">
        <v>16</v>
      </c>
      <c r="I143" s="205"/>
      <c r="J143" s="206">
        <f t="shared" si="0"/>
        <v>0</v>
      </c>
      <c r="K143" s="207"/>
      <c r="L143" s="39"/>
      <c r="M143" s="208" t="s">
        <v>1</v>
      </c>
      <c r="N143" s="209" t="s">
        <v>40</v>
      </c>
      <c r="O143" s="75"/>
      <c r="P143" s="210">
        <f t="shared" si="1"/>
        <v>0</v>
      </c>
      <c r="Q143" s="210">
        <v>0</v>
      </c>
      <c r="R143" s="210">
        <f t="shared" si="2"/>
        <v>0</v>
      </c>
      <c r="S143" s="210">
        <v>0</v>
      </c>
      <c r="T143" s="211">
        <f t="shared" si="3"/>
        <v>0</v>
      </c>
      <c r="U143" s="34"/>
      <c r="V143" s="34"/>
      <c r="W143" s="34"/>
      <c r="X143" s="34"/>
      <c r="Y143" s="34"/>
      <c r="Z143" s="34"/>
      <c r="AA143" s="34"/>
      <c r="AB143" s="34"/>
      <c r="AC143" s="34"/>
      <c r="AD143" s="34"/>
      <c r="AE143" s="34"/>
      <c r="AR143" s="212" t="s">
        <v>213</v>
      </c>
      <c r="AT143" s="212" t="s">
        <v>209</v>
      </c>
      <c r="AU143" s="212" t="s">
        <v>87</v>
      </c>
      <c r="AY143" s="17" t="s">
        <v>207</v>
      </c>
      <c r="BE143" s="213">
        <f t="shared" si="4"/>
        <v>0</v>
      </c>
      <c r="BF143" s="213">
        <f t="shared" si="5"/>
        <v>0</v>
      </c>
      <c r="BG143" s="213">
        <f t="shared" si="6"/>
        <v>0</v>
      </c>
      <c r="BH143" s="213">
        <f t="shared" si="7"/>
        <v>0</v>
      </c>
      <c r="BI143" s="213">
        <f t="shared" si="8"/>
        <v>0</v>
      </c>
      <c r="BJ143" s="17" t="s">
        <v>87</v>
      </c>
      <c r="BK143" s="213">
        <f t="shared" si="9"/>
        <v>0</v>
      </c>
      <c r="BL143" s="17" t="s">
        <v>213</v>
      </c>
      <c r="BM143" s="212" t="s">
        <v>340</v>
      </c>
    </row>
    <row r="144" spans="1:65" s="2" customFormat="1" ht="16.5" customHeight="1">
      <c r="A144" s="34"/>
      <c r="B144" s="35"/>
      <c r="C144" s="237" t="s">
        <v>490</v>
      </c>
      <c r="D144" s="237" t="s">
        <v>271</v>
      </c>
      <c r="E144" s="238" t="s">
        <v>491</v>
      </c>
      <c r="F144" s="239" t="s">
        <v>492</v>
      </c>
      <c r="G144" s="240" t="s">
        <v>396</v>
      </c>
      <c r="H144" s="241">
        <v>180</v>
      </c>
      <c r="I144" s="242"/>
      <c r="J144" s="243">
        <f t="shared" si="0"/>
        <v>0</v>
      </c>
      <c r="K144" s="244"/>
      <c r="L144" s="245"/>
      <c r="M144" s="246" t="s">
        <v>1</v>
      </c>
      <c r="N144" s="247" t="s">
        <v>40</v>
      </c>
      <c r="O144" s="75"/>
      <c r="P144" s="210">
        <f t="shared" si="1"/>
        <v>0</v>
      </c>
      <c r="Q144" s="210">
        <v>0</v>
      </c>
      <c r="R144" s="210">
        <f t="shared" si="2"/>
        <v>0</v>
      </c>
      <c r="S144" s="210">
        <v>0</v>
      </c>
      <c r="T144" s="211">
        <f t="shared" si="3"/>
        <v>0</v>
      </c>
      <c r="U144" s="34"/>
      <c r="V144" s="34"/>
      <c r="W144" s="34"/>
      <c r="X144" s="34"/>
      <c r="Y144" s="34"/>
      <c r="Z144" s="34"/>
      <c r="AA144" s="34"/>
      <c r="AB144" s="34"/>
      <c r="AC144" s="34"/>
      <c r="AD144" s="34"/>
      <c r="AE144" s="34"/>
      <c r="AR144" s="212" t="s">
        <v>249</v>
      </c>
      <c r="AT144" s="212" t="s">
        <v>271</v>
      </c>
      <c r="AU144" s="212" t="s">
        <v>87</v>
      </c>
      <c r="AY144" s="17" t="s">
        <v>207</v>
      </c>
      <c r="BE144" s="213">
        <f t="shared" si="4"/>
        <v>0</v>
      </c>
      <c r="BF144" s="213">
        <f t="shared" si="5"/>
        <v>0</v>
      </c>
      <c r="BG144" s="213">
        <f t="shared" si="6"/>
        <v>0</v>
      </c>
      <c r="BH144" s="213">
        <f t="shared" si="7"/>
        <v>0</v>
      </c>
      <c r="BI144" s="213">
        <f t="shared" si="8"/>
        <v>0</v>
      </c>
      <c r="BJ144" s="17" t="s">
        <v>87</v>
      </c>
      <c r="BK144" s="213">
        <f t="shared" si="9"/>
        <v>0</v>
      </c>
      <c r="BL144" s="17" t="s">
        <v>213</v>
      </c>
      <c r="BM144" s="212" t="s">
        <v>385</v>
      </c>
    </row>
    <row r="145" spans="1:65" s="2" customFormat="1" ht="16.5" customHeight="1">
      <c r="A145" s="34"/>
      <c r="B145" s="35"/>
      <c r="C145" s="237" t="s">
        <v>493</v>
      </c>
      <c r="D145" s="237" t="s">
        <v>271</v>
      </c>
      <c r="E145" s="238" t="s">
        <v>394</v>
      </c>
      <c r="F145" s="239" t="s">
        <v>494</v>
      </c>
      <c r="G145" s="240" t="s">
        <v>355</v>
      </c>
      <c r="H145" s="241">
        <v>70</v>
      </c>
      <c r="I145" s="242"/>
      <c r="J145" s="243">
        <f t="shared" si="0"/>
        <v>0</v>
      </c>
      <c r="K145" s="244"/>
      <c r="L145" s="245"/>
      <c r="M145" s="246" t="s">
        <v>1</v>
      </c>
      <c r="N145" s="247" t="s">
        <v>40</v>
      </c>
      <c r="O145" s="75"/>
      <c r="P145" s="210">
        <f t="shared" si="1"/>
        <v>0</v>
      </c>
      <c r="Q145" s="210">
        <v>0</v>
      </c>
      <c r="R145" s="210">
        <f t="shared" si="2"/>
        <v>0</v>
      </c>
      <c r="S145" s="210">
        <v>0</v>
      </c>
      <c r="T145" s="211">
        <f t="shared" si="3"/>
        <v>0</v>
      </c>
      <c r="U145" s="34"/>
      <c r="V145" s="34"/>
      <c r="W145" s="34"/>
      <c r="X145" s="34"/>
      <c r="Y145" s="34"/>
      <c r="Z145" s="34"/>
      <c r="AA145" s="34"/>
      <c r="AB145" s="34"/>
      <c r="AC145" s="34"/>
      <c r="AD145" s="34"/>
      <c r="AE145" s="34"/>
      <c r="AR145" s="212" t="s">
        <v>249</v>
      </c>
      <c r="AT145" s="212" t="s">
        <v>271</v>
      </c>
      <c r="AU145" s="212" t="s">
        <v>87</v>
      </c>
      <c r="AY145" s="17" t="s">
        <v>207</v>
      </c>
      <c r="BE145" s="213">
        <f t="shared" si="4"/>
        <v>0</v>
      </c>
      <c r="BF145" s="213">
        <f t="shared" si="5"/>
        <v>0</v>
      </c>
      <c r="BG145" s="213">
        <f t="shared" si="6"/>
        <v>0</v>
      </c>
      <c r="BH145" s="213">
        <f t="shared" si="7"/>
        <v>0</v>
      </c>
      <c r="BI145" s="213">
        <f t="shared" si="8"/>
        <v>0</v>
      </c>
      <c r="BJ145" s="17" t="s">
        <v>87</v>
      </c>
      <c r="BK145" s="213">
        <f t="shared" si="9"/>
        <v>0</v>
      </c>
      <c r="BL145" s="17" t="s">
        <v>213</v>
      </c>
      <c r="BM145" s="212" t="s">
        <v>388</v>
      </c>
    </row>
    <row r="146" spans="1:65" s="2" customFormat="1" ht="16.5" customHeight="1">
      <c r="A146" s="34"/>
      <c r="B146" s="35"/>
      <c r="C146" s="237" t="s">
        <v>495</v>
      </c>
      <c r="D146" s="237" t="s">
        <v>271</v>
      </c>
      <c r="E146" s="238" t="s">
        <v>398</v>
      </c>
      <c r="F146" s="239" t="s">
        <v>399</v>
      </c>
      <c r="G146" s="240" t="s">
        <v>355</v>
      </c>
      <c r="H146" s="241">
        <v>140</v>
      </c>
      <c r="I146" s="242"/>
      <c r="J146" s="243">
        <f t="shared" si="0"/>
        <v>0</v>
      </c>
      <c r="K146" s="244"/>
      <c r="L146" s="245"/>
      <c r="M146" s="246" t="s">
        <v>1</v>
      </c>
      <c r="N146" s="247" t="s">
        <v>40</v>
      </c>
      <c r="O146" s="75"/>
      <c r="P146" s="210">
        <f t="shared" si="1"/>
        <v>0</v>
      </c>
      <c r="Q146" s="210">
        <v>0</v>
      </c>
      <c r="R146" s="210">
        <f t="shared" si="2"/>
        <v>0</v>
      </c>
      <c r="S146" s="210">
        <v>0</v>
      </c>
      <c r="T146" s="211">
        <f t="shared" si="3"/>
        <v>0</v>
      </c>
      <c r="U146" s="34"/>
      <c r="V146" s="34"/>
      <c r="W146" s="34"/>
      <c r="X146" s="34"/>
      <c r="Y146" s="34"/>
      <c r="Z146" s="34"/>
      <c r="AA146" s="34"/>
      <c r="AB146" s="34"/>
      <c r="AC146" s="34"/>
      <c r="AD146" s="34"/>
      <c r="AE146" s="34"/>
      <c r="AR146" s="212" t="s">
        <v>249</v>
      </c>
      <c r="AT146" s="212" t="s">
        <v>271</v>
      </c>
      <c r="AU146" s="212" t="s">
        <v>87</v>
      </c>
      <c r="AY146" s="17" t="s">
        <v>207</v>
      </c>
      <c r="BE146" s="213">
        <f t="shared" si="4"/>
        <v>0</v>
      </c>
      <c r="BF146" s="213">
        <f t="shared" si="5"/>
        <v>0</v>
      </c>
      <c r="BG146" s="213">
        <f t="shared" si="6"/>
        <v>0</v>
      </c>
      <c r="BH146" s="213">
        <f t="shared" si="7"/>
        <v>0</v>
      </c>
      <c r="BI146" s="213">
        <f t="shared" si="8"/>
        <v>0</v>
      </c>
      <c r="BJ146" s="17" t="s">
        <v>87</v>
      </c>
      <c r="BK146" s="213">
        <f t="shared" si="9"/>
        <v>0</v>
      </c>
      <c r="BL146" s="17" t="s">
        <v>213</v>
      </c>
      <c r="BM146" s="212" t="s">
        <v>338</v>
      </c>
    </row>
    <row r="147" spans="1:65" s="2" customFormat="1" ht="16.5" customHeight="1">
      <c r="A147" s="34"/>
      <c r="B147" s="35"/>
      <c r="C147" s="237" t="s">
        <v>496</v>
      </c>
      <c r="D147" s="237" t="s">
        <v>271</v>
      </c>
      <c r="E147" s="238" t="s">
        <v>497</v>
      </c>
      <c r="F147" s="239" t="s">
        <v>498</v>
      </c>
      <c r="G147" s="240" t="s">
        <v>396</v>
      </c>
      <c r="H147" s="241">
        <v>360</v>
      </c>
      <c r="I147" s="242"/>
      <c r="J147" s="243">
        <f t="shared" si="0"/>
        <v>0</v>
      </c>
      <c r="K147" s="244"/>
      <c r="L147" s="245"/>
      <c r="M147" s="246" t="s">
        <v>1</v>
      </c>
      <c r="N147" s="247" t="s">
        <v>40</v>
      </c>
      <c r="O147" s="75"/>
      <c r="P147" s="210">
        <f t="shared" si="1"/>
        <v>0</v>
      </c>
      <c r="Q147" s="210">
        <v>0</v>
      </c>
      <c r="R147" s="210">
        <f t="shared" si="2"/>
        <v>0</v>
      </c>
      <c r="S147" s="210">
        <v>0</v>
      </c>
      <c r="T147" s="211">
        <f t="shared" si="3"/>
        <v>0</v>
      </c>
      <c r="U147" s="34"/>
      <c r="V147" s="34"/>
      <c r="W147" s="34"/>
      <c r="X147" s="34"/>
      <c r="Y147" s="34"/>
      <c r="Z147" s="34"/>
      <c r="AA147" s="34"/>
      <c r="AB147" s="34"/>
      <c r="AC147" s="34"/>
      <c r="AD147" s="34"/>
      <c r="AE147" s="34"/>
      <c r="AR147" s="212" t="s">
        <v>249</v>
      </c>
      <c r="AT147" s="212" t="s">
        <v>271</v>
      </c>
      <c r="AU147" s="212" t="s">
        <v>87</v>
      </c>
      <c r="AY147" s="17" t="s">
        <v>207</v>
      </c>
      <c r="BE147" s="213">
        <f t="shared" si="4"/>
        <v>0</v>
      </c>
      <c r="BF147" s="213">
        <f t="shared" si="5"/>
        <v>0</v>
      </c>
      <c r="BG147" s="213">
        <f t="shared" si="6"/>
        <v>0</v>
      </c>
      <c r="BH147" s="213">
        <f t="shared" si="7"/>
        <v>0</v>
      </c>
      <c r="BI147" s="213">
        <f t="shared" si="8"/>
        <v>0</v>
      </c>
      <c r="BJ147" s="17" t="s">
        <v>87</v>
      </c>
      <c r="BK147" s="213">
        <f t="shared" si="9"/>
        <v>0</v>
      </c>
      <c r="BL147" s="17" t="s">
        <v>213</v>
      </c>
      <c r="BM147" s="212" t="s">
        <v>393</v>
      </c>
    </row>
    <row r="148" spans="1:65" s="2" customFormat="1" ht="16.5" customHeight="1">
      <c r="A148" s="34"/>
      <c r="B148" s="35"/>
      <c r="C148" s="237" t="s">
        <v>499</v>
      </c>
      <c r="D148" s="237" t="s">
        <v>271</v>
      </c>
      <c r="E148" s="238" t="s">
        <v>401</v>
      </c>
      <c r="F148" s="239" t="s">
        <v>402</v>
      </c>
      <c r="G148" s="240" t="s">
        <v>271</v>
      </c>
      <c r="H148" s="241">
        <v>250</v>
      </c>
      <c r="I148" s="242"/>
      <c r="J148" s="243">
        <f t="shared" si="0"/>
        <v>0</v>
      </c>
      <c r="K148" s="244"/>
      <c r="L148" s="245"/>
      <c r="M148" s="246" t="s">
        <v>1</v>
      </c>
      <c r="N148" s="247" t="s">
        <v>40</v>
      </c>
      <c r="O148" s="75"/>
      <c r="P148" s="210">
        <f t="shared" si="1"/>
        <v>0</v>
      </c>
      <c r="Q148" s="210">
        <v>0</v>
      </c>
      <c r="R148" s="210">
        <f t="shared" si="2"/>
        <v>0</v>
      </c>
      <c r="S148" s="210">
        <v>0</v>
      </c>
      <c r="T148" s="211">
        <f t="shared" si="3"/>
        <v>0</v>
      </c>
      <c r="U148" s="34"/>
      <c r="V148" s="34"/>
      <c r="W148" s="34"/>
      <c r="X148" s="34"/>
      <c r="Y148" s="34"/>
      <c r="Z148" s="34"/>
      <c r="AA148" s="34"/>
      <c r="AB148" s="34"/>
      <c r="AC148" s="34"/>
      <c r="AD148" s="34"/>
      <c r="AE148" s="34"/>
      <c r="AR148" s="212" t="s">
        <v>249</v>
      </c>
      <c r="AT148" s="212" t="s">
        <v>271</v>
      </c>
      <c r="AU148" s="212" t="s">
        <v>87</v>
      </c>
      <c r="AY148" s="17" t="s">
        <v>207</v>
      </c>
      <c r="BE148" s="213">
        <f t="shared" si="4"/>
        <v>0</v>
      </c>
      <c r="BF148" s="213">
        <f t="shared" si="5"/>
        <v>0</v>
      </c>
      <c r="BG148" s="213">
        <f t="shared" si="6"/>
        <v>0</v>
      </c>
      <c r="BH148" s="213">
        <f t="shared" si="7"/>
        <v>0</v>
      </c>
      <c r="BI148" s="213">
        <f t="shared" si="8"/>
        <v>0</v>
      </c>
      <c r="BJ148" s="17" t="s">
        <v>87</v>
      </c>
      <c r="BK148" s="213">
        <f t="shared" si="9"/>
        <v>0</v>
      </c>
      <c r="BL148" s="17" t="s">
        <v>213</v>
      </c>
      <c r="BM148" s="212" t="s">
        <v>397</v>
      </c>
    </row>
    <row r="149" spans="1:65" s="2" customFormat="1" ht="16.5" customHeight="1">
      <c r="A149" s="34"/>
      <c r="B149" s="35"/>
      <c r="C149" s="237" t="s">
        <v>500</v>
      </c>
      <c r="D149" s="237" t="s">
        <v>271</v>
      </c>
      <c r="E149" s="238" t="s">
        <v>404</v>
      </c>
      <c r="F149" s="239" t="s">
        <v>501</v>
      </c>
      <c r="G149" s="240" t="s">
        <v>318</v>
      </c>
      <c r="H149" s="242"/>
      <c r="I149" s="242"/>
      <c r="J149" s="243">
        <f t="shared" si="0"/>
        <v>0</v>
      </c>
      <c r="K149" s="244"/>
      <c r="L149" s="245"/>
      <c r="M149" s="246" t="s">
        <v>1</v>
      </c>
      <c r="N149" s="247" t="s">
        <v>40</v>
      </c>
      <c r="O149" s="75"/>
      <c r="P149" s="210">
        <f t="shared" si="1"/>
        <v>0</v>
      </c>
      <c r="Q149" s="210">
        <v>0</v>
      </c>
      <c r="R149" s="210">
        <f t="shared" si="2"/>
        <v>0</v>
      </c>
      <c r="S149" s="210">
        <v>0</v>
      </c>
      <c r="T149" s="211">
        <f t="shared" si="3"/>
        <v>0</v>
      </c>
      <c r="U149" s="34"/>
      <c r="V149" s="34"/>
      <c r="W149" s="34"/>
      <c r="X149" s="34"/>
      <c r="Y149" s="34"/>
      <c r="Z149" s="34"/>
      <c r="AA149" s="34"/>
      <c r="AB149" s="34"/>
      <c r="AC149" s="34"/>
      <c r="AD149" s="34"/>
      <c r="AE149" s="34"/>
      <c r="AR149" s="212" t="s">
        <v>249</v>
      </c>
      <c r="AT149" s="212" t="s">
        <v>271</v>
      </c>
      <c r="AU149" s="212" t="s">
        <v>87</v>
      </c>
      <c r="AY149" s="17" t="s">
        <v>207</v>
      </c>
      <c r="BE149" s="213">
        <f t="shared" si="4"/>
        <v>0</v>
      </c>
      <c r="BF149" s="213">
        <f t="shared" si="5"/>
        <v>0</v>
      </c>
      <c r="BG149" s="213">
        <f t="shared" si="6"/>
        <v>0</v>
      </c>
      <c r="BH149" s="213">
        <f t="shared" si="7"/>
        <v>0</v>
      </c>
      <c r="BI149" s="213">
        <f t="shared" si="8"/>
        <v>0</v>
      </c>
      <c r="BJ149" s="17" t="s">
        <v>87</v>
      </c>
      <c r="BK149" s="213">
        <f t="shared" si="9"/>
        <v>0</v>
      </c>
      <c r="BL149" s="17" t="s">
        <v>213</v>
      </c>
      <c r="BM149" s="212" t="s">
        <v>400</v>
      </c>
    </row>
    <row r="150" spans="1:65" s="2" customFormat="1" ht="16.5" customHeight="1">
      <c r="A150" s="34"/>
      <c r="B150" s="35"/>
      <c r="C150" s="237" t="s">
        <v>502</v>
      </c>
      <c r="D150" s="237" t="s">
        <v>271</v>
      </c>
      <c r="E150" s="238" t="s">
        <v>407</v>
      </c>
      <c r="F150" s="239" t="s">
        <v>408</v>
      </c>
      <c r="G150" s="240" t="s">
        <v>318</v>
      </c>
      <c r="H150" s="242"/>
      <c r="I150" s="242"/>
      <c r="J150" s="243">
        <f t="shared" si="0"/>
        <v>0</v>
      </c>
      <c r="K150" s="244"/>
      <c r="L150" s="245"/>
      <c r="M150" s="246" t="s">
        <v>1</v>
      </c>
      <c r="N150" s="247" t="s">
        <v>40</v>
      </c>
      <c r="O150" s="75"/>
      <c r="P150" s="210">
        <f t="shared" si="1"/>
        <v>0</v>
      </c>
      <c r="Q150" s="210">
        <v>0</v>
      </c>
      <c r="R150" s="210">
        <f t="shared" si="2"/>
        <v>0</v>
      </c>
      <c r="S150" s="210">
        <v>0</v>
      </c>
      <c r="T150" s="211">
        <f t="shared" si="3"/>
        <v>0</v>
      </c>
      <c r="U150" s="34"/>
      <c r="V150" s="34"/>
      <c r="W150" s="34"/>
      <c r="X150" s="34"/>
      <c r="Y150" s="34"/>
      <c r="Z150" s="34"/>
      <c r="AA150" s="34"/>
      <c r="AB150" s="34"/>
      <c r="AC150" s="34"/>
      <c r="AD150" s="34"/>
      <c r="AE150" s="34"/>
      <c r="AR150" s="212" t="s">
        <v>249</v>
      </c>
      <c r="AT150" s="212" t="s">
        <v>271</v>
      </c>
      <c r="AU150" s="212" t="s">
        <v>87</v>
      </c>
      <c r="AY150" s="17" t="s">
        <v>207</v>
      </c>
      <c r="BE150" s="213">
        <f t="shared" si="4"/>
        <v>0</v>
      </c>
      <c r="BF150" s="213">
        <f t="shared" si="5"/>
        <v>0</v>
      </c>
      <c r="BG150" s="213">
        <f t="shared" si="6"/>
        <v>0</v>
      </c>
      <c r="BH150" s="213">
        <f t="shared" si="7"/>
        <v>0</v>
      </c>
      <c r="BI150" s="213">
        <f t="shared" si="8"/>
        <v>0</v>
      </c>
      <c r="BJ150" s="17" t="s">
        <v>87</v>
      </c>
      <c r="BK150" s="213">
        <f t="shared" si="9"/>
        <v>0</v>
      </c>
      <c r="BL150" s="17" t="s">
        <v>213</v>
      </c>
      <c r="BM150" s="212" t="s">
        <v>403</v>
      </c>
    </row>
    <row r="151" spans="1:65" s="2" customFormat="1" ht="16.5" customHeight="1">
      <c r="A151" s="34"/>
      <c r="B151" s="35"/>
      <c r="C151" s="237" t="s">
        <v>503</v>
      </c>
      <c r="D151" s="237" t="s">
        <v>271</v>
      </c>
      <c r="E151" s="238" t="s">
        <v>410</v>
      </c>
      <c r="F151" s="239" t="s">
        <v>411</v>
      </c>
      <c r="G151" s="240" t="s">
        <v>318</v>
      </c>
      <c r="H151" s="242"/>
      <c r="I151" s="242"/>
      <c r="J151" s="243">
        <f t="shared" si="0"/>
        <v>0</v>
      </c>
      <c r="K151" s="244"/>
      <c r="L151" s="245"/>
      <c r="M151" s="246" t="s">
        <v>1</v>
      </c>
      <c r="N151" s="247" t="s">
        <v>40</v>
      </c>
      <c r="O151" s="75"/>
      <c r="P151" s="210">
        <f t="shared" si="1"/>
        <v>0</v>
      </c>
      <c r="Q151" s="210">
        <v>0</v>
      </c>
      <c r="R151" s="210">
        <f t="shared" si="2"/>
        <v>0</v>
      </c>
      <c r="S151" s="210">
        <v>0</v>
      </c>
      <c r="T151" s="211">
        <f t="shared" si="3"/>
        <v>0</v>
      </c>
      <c r="U151" s="34"/>
      <c r="V151" s="34"/>
      <c r="W151" s="34"/>
      <c r="X151" s="34"/>
      <c r="Y151" s="34"/>
      <c r="Z151" s="34"/>
      <c r="AA151" s="34"/>
      <c r="AB151" s="34"/>
      <c r="AC151" s="34"/>
      <c r="AD151" s="34"/>
      <c r="AE151" s="34"/>
      <c r="AR151" s="212" t="s">
        <v>249</v>
      </c>
      <c r="AT151" s="212" t="s">
        <v>271</v>
      </c>
      <c r="AU151" s="212" t="s">
        <v>87</v>
      </c>
      <c r="AY151" s="17" t="s">
        <v>207</v>
      </c>
      <c r="BE151" s="213">
        <f t="shared" si="4"/>
        <v>0</v>
      </c>
      <c r="BF151" s="213">
        <f t="shared" si="5"/>
        <v>0</v>
      </c>
      <c r="BG151" s="213">
        <f t="shared" si="6"/>
        <v>0</v>
      </c>
      <c r="BH151" s="213">
        <f t="shared" si="7"/>
        <v>0</v>
      </c>
      <c r="BI151" s="213">
        <f t="shared" si="8"/>
        <v>0</v>
      </c>
      <c r="BJ151" s="17" t="s">
        <v>87</v>
      </c>
      <c r="BK151" s="213">
        <f t="shared" si="9"/>
        <v>0</v>
      </c>
      <c r="BL151" s="17" t="s">
        <v>213</v>
      </c>
      <c r="BM151" s="212" t="s">
        <v>406</v>
      </c>
    </row>
    <row r="152" spans="1:65" s="2" customFormat="1" ht="16.5" customHeight="1">
      <c r="A152" s="34"/>
      <c r="B152" s="35"/>
      <c r="C152" s="200" t="s">
        <v>504</v>
      </c>
      <c r="D152" s="200" t="s">
        <v>209</v>
      </c>
      <c r="E152" s="201" t="s">
        <v>229</v>
      </c>
      <c r="F152" s="202" t="s">
        <v>469</v>
      </c>
      <c r="G152" s="203" t="s">
        <v>318</v>
      </c>
      <c r="H152" s="205"/>
      <c r="I152" s="205"/>
      <c r="J152" s="206">
        <f t="shared" si="0"/>
        <v>0</v>
      </c>
      <c r="K152" s="207"/>
      <c r="L152" s="39"/>
      <c r="M152" s="248" t="s">
        <v>1</v>
      </c>
      <c r="N152" s="249" t="s">
        <v>40</v>
      </c>
      <c r="O152" s="250"/>
      <c r="P152" s="251">
        <f t="shared" si="1"/>
        <v>0</v>
      </c>
      <c r="Q152" s="251">
        <v>0</v>
      </c>
      <c r="R152" s="251">
        <f t="shared" si="2"/>
        <v>0</v>
      </c>
      <c r="S152" s="251">
        <v>0</v>
      </c>
      <c r="T152" s="252">
        <f t="shared" si="3"/>
        <v>0</v>
      </c>
      <c r="U152" s="34"/>
      <c r="V152" s="34"/>
      <c r="W152" s="34"/>
      <c r="X152" s="34"/>
      <c r="Y152" s="34"/>
      <c r="Z152" s="34"/>
      <c r="AA152" s="34"/>
      <c r="AB152" s="34"/>
      <c r="AC152" s="34"/>
      <c r="AD152" s="34"/>
      <c r="AE152" s="34"/>
      <c r="AR152" s="212" t="s">
        <v>213</v>
      </c>
      <c r="AT152" s="212" t="s">
        <v>209</v>
      </c>
      <c r="AU152" s="212" t="s">
        <v>87</v>
      </c>
      <c r="AY152" s="17" t="s">
        <v>207</v>
      </c>
      <c r="BE152" s="213">
        <f t="shared" si="4"/>
        <v>0</v>
      </c>
      <c r="BF152" s="213">
        <f t="shared" si="5"/>
        <v>0</v>
      </c>
      <c r="BG152" s="213">
        <f t="shared" si="6"/>
        <v>0</v>
      </c>
      <c r="BH152" s="213">
        <f t="shared" si="7"/>
        <v>0</v>
      </c>
      <c r="BI152" s="213">
        <f t="shared" si="8"/>
        <v>0</v>
      </c>
      <c r="BJ152" s="17" t="s">
        <v>87</v>
      </c>
      <c r="BK152" s="213">
        <f t="shared" si="9"/>
        <v>0</v>
      </c>
      <c r="BL152" s="17" t="s">
        <v>213</v>
      </c>
      <c r="BM152" s="212" t="s">
        <v>409</v>
      </c>
    </row>
    <row r="153" spans="1:65" s="2" customFormat="1" ht="6.9" customHeight="1">
      <c r="A153" s="34"/>
      <c r="B153" s="58"/>
      <c r="C153" s="59"/>
      <c r="D153" s="59"/>
      <c r="E153" s="59"/>
      <c r="F153" s="59"/>
      <c r="G153" s="59"/>
      <c r="H153" s="59"/>
      <c r="I153" s="59"/>
      <c r="J153" s="59"/>
      <c r="K153" s="59"/>
      <c r="L153" s="39"/>
      <c r="M153" s="34"/>
      <c r="O153" s="34"/>
      <c r="P153" s="34"/>
      <c r="Q153" s="34"/>
      <c r="R153" s="34"/>
      <c r="S153" s="34"/>
      <c r="T153" s="34"/>
      <c r="U153" s="34"/>
      <c r="V153" s="34"/>
      <c r="W153" s="34"/>
      <c r="X153" s="34"/>
      <c r="Y153" s="34"/>
      <c r="Z153" s="34"/>
      <c r="AA153" s="34"/>
      <c r="AB153" s="34"/>
      <c r="AC153" s="34"/>
      <c r="AD153" s="34"/>
      <c r="AE153" s="34"/>
    </row>
  </sheetData>
  <sheetProtection algorithmName="SHA-512" hashValue="lwGRmknlmx6+vwQXammjveJtefUkZzirxUz7yEs1js1pd2cuLe4BJexpLF9WNwbDLuKUoPvHizHdkNhhkEwn4A==" saltValue="fkCUKq/TtWLXRPbypV9iQTnYxgdYf92Fm9kgRX+3retgbA8yscERJopmRhaLlwMmOkkypLtPzYkjTUPSkGpQeA==" spinCount="100000" sheet="1" objects="1" scenarios="1" formatColumns="0" formatRows="0" autoFilter="0"/>
  <autoFilter ref="C126:K152"/>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69"/>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107</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506</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ROUND(J126,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ROUND((SUM(BE126:BE168)),  2)</f>
        <v>0</v>
      </c>
      <c r="G35" s="135"/>
      <c r="H35" s="135"/>
      <c r="I35" s="136">
        <v>0.2</v>
      </c>
      <c r="J35" s="134">
        <f>ROUND(((SUM(BE126:BE168))*I35),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ROUND((SUM(BF126:BF168)),  2)</f>
        <v>0</v>
      </c>
      <c r="G36" s="135"/>
      <c r="H36" s="135"/>
      <c r="I36" s="136">
        <v>0.2</v>
      </c>
      <c r="J36" s="134">
        <f>ROUND(((SUM(BF126:BF168))*I36),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ROUND((SUM(BG126:BG168)),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ROUND((SUM(BH126:BH168)),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ROUND((SUM(BI126:BI168)),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02-1 - Optická zástena</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J126</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J127</f>
        <v>0</v>
      </c>
      <c r="K99" s="162"/>
      <c r="L99" s="166"/>
    </row>
    <row r="100" spans="1:47" s="10" customFormat="1" ht="19.95" customHeight="1">
      <c r="B100" s="167"/>
      <c r="C100" s="108"/>
      <c r="D100" s="168" t="s">
        <v>185</v>
      </c>
      <c r="E100" s="169"/>
      <c r="F100" s="169"/>
      <c r="G100" s="169"/>
      <c r="H100" s="169"/>
      <c r="I100" s="169"/>
      <c r="J100" s="170">
        <f>J128</f>
        <v>0</v>
      </c>
      <c r="K100" s="108"/>
      <c r="L100" s="171"/>
    </row>
    <row r="101" spans="1:47" s="10" customFormat="1" ht="19.95" customHeight="1">
      <c r="B101" s="167"/>
      <c r="C101" s="108"/>
      <c r="D101" s="168" t="s">
        <v>186</v>
      </c>
      <c r="E101" s="169"/>
      <c r="F101" s="169"/>
      <c r="G101" s="169"/>
      <c r="H101" s="169"/>
      <c r="I101" s="169"/>
      <c r="J101" s="170">
        <f>J142</f>
        <v>0</v>
      </c>
      <c r="K101" s="108"/>
      <c r="L101" s="171"/>
    </row>
    <row r="102" spans="1:47" s="10" customFormat="1" ht="19.95" customHeight="1">
      <c r="B102" s="167"/>
      <c r="C102" s="108"/>
      <c r="D102" s="168" t="s">
        <v>507</v>
      </c>
      <c r="E102" s="169"/>
      <c r="F102" s="169"/>
      <c r="G102" s="169"/>
      <c r="H102" s="169"/>
      <c r="I102" s="169"/>
      <c r="J102" s="170">
        <f>J153</f>
        <v>0</v>
      </c>
      <c r="K102" s="108"/>
      <c r="L102" s="171"/>
    </row>
    <row r="103" spans="1:47" s="10" customFormat="1" ht="19.95" customHeight="1">
      <c r="B103" s="167"/>
      <c r="C103" s="108"/>
      <c r="D103" s="168" t="s">
        <v>188</v>
      </c>
      <c r="E103" s="169"/>
      <c r="F103" s="169"/>
      <c r="G103" s="169"/>
      <c r="H103" s="169"/>
      <c r="I103" s="169"/>
      <c r="J103" s="170">
        <f>J157</f>
        <v>0</v>
      </c>
      <c r="K103" s="108"/>
      <c r="L103" s="171"/>
    </row>
    <row r="104" spans="1:47" s="10" customFormat="1" ht="19.95" customHeight="1">
      <c r="B104" s="167"/>
      <c r="C104" s="108"/>
      <c r="D104" s="168" t="s">
        <v>189</v>
      </c>
      <c r="E104" s="169"/>
      <c r="F104" s="169"/>
      <c r="G104" s="169"/>
      <c r="H104" s="169"/>
      <c r="I104" s="169"/>
      <c r="J104" s="170">
        <f>J167</f>
        <v>0</v>
      </c>
      <c r="K104" s="108"/>
      <c r="L104" s="171"/>
    </row>
    <row r="105" spans="1:47" s="2" customFormat="1" ht="21.75" customHeight="1">
      <c r="A105" s="34"/>
      <c r="B105" s="35"/>
      <c r="C105" s="36"/>
      <c r="D105" s="36"/>
      <c r="E105" s="36"/>
      <c r="F105" s="36"/>
      <c r="G105" s="36"/>
      <c r="H105" s="36"/>
      <c r="I105" s="36"/>
      <c r="J105" s="36"/>
      <c r="K105" s="36"/>
      <c r="L105" s="55"/>
      <c r="S105" s="34"/>
      <c r="T105" s="34"/>
      <c r="U105" s="34"/>
      <c r="V105" s="34"/>
      <c r="W105" s="34"/>
      <c r="X105" s="34"/>
      <c r="Y105" s="34"/>
      <c r="Z105" s="34"/>
      <c r="AA105" s="34"/>
      <c r="AB105" s="34"/>
      <c r="AC105" s="34"/>
      <c r="AD105" s="34"/>
      <c r="AE105" s="34"/>
    </row>
    <row r="106" spans="1:47" s="2" customFormat="1" ht="6.9" customHeight="1">
      <c r="A106" s="34"/>
      <c r="B106" s="58"/>
      <c r="C106" s="59"/>
      <c r="D106" s="59"/>
      <c r="E106" s="59"/>
      <c r="F106" s="59"/>
      <c r="G106" s="59"/>
      <c r="H106" s="59"/>
      <c r="I106" s="59"/>
      <c r="J106" s="59"/>
      <c r="K106" s="59"/>
      <c r="L106" s="55"/>
      <c r="S106" s="34"/>
      <c r="T106" s="34"/>
      <c r="U106" s="34"/>
      <c r="V106" s="34"/>
      <c r="W106" s="34"/>
      <c r="X106" s="34"/>
      <c r="Y106" s="34"/>
      <c r="Z106" s="34"/>
      <c r="AA106" s="34"/>
      <c r="AB106" s="34"/>
      <c r="AC106" s="34"/>
      <c r="AD106" s="34"/>
      <c r="AE106" s="34"/>
    </row>
    <row r="110" spans="1:47" s="2" customFormat="1" ht="6.9" customHeight="1">
      <c r="A110" s="34"/>
      <c r="B110" s="60"/>
      <c r="C110" s="61"/>
      <c r="D110" s="61"/>
      <c r="E110" s="61"/>
      <c r="F110" s="61"/>
      <c r="G110" s="61"/>
      <c r="H110" s="61"/>
      <c r="I110" s="61"/>
      <c r="J110" s="61"/>
      <c r="K110" s="61"/>
      <c r="L110" s="55"/>
      <c r="S110" s="34"/>
      <c r="T110" s="34"/>
      <c r="U110" s="34"/>
      <c r="V110" s="34"/>
      <c r="W110" s="34"/>
      <c r="X110" s="34"/>
      <c r="Y110" s="34"/>
      <c r="Z110" s="34"/>
      <c r="AA110" s="34"/>
      <c r="AB110" s="34"/>
      <c r="AC110" s="34"/>
      <c r="AD110" s="34"/>
      <c r="AE110" s="34"/>
    </row>
    <row r="111" spans="1:47" s="2" customFormat="1" ht="24.9" customHeight="1">
      <c r="A111" s="34"/>
      <c r="B111" s="35"/>
      <c r="C111" s="23" t="s">
        <v>193</v>
      </c>
      <c r="D111" s="36"/>
      <c r="E111" s="36"/>
      <c r="F111" s="36"/>
      <c r="G111" s="36"/>
      <c r="H111" s="36"/>
      <c r="I111" s="36"/>
      <c r="J111" s="36"/>
      <c r="K111" s="36"/>
      <c r="L111" s="55"/>
      <c r="S111" s="34"/>
      <c r="T111" s="34"/>
      <c r="U111" s="34"/>
      <c r="V111" s="34"/>
      <c r="W111" s="34"/>
      <c r="X111" s="34"/>
      <c r="Y111" s="34"/>
      <c r="Z111" s="34"/>
      <c r="AA111" s="34"/>
      <c r="AB111" s="34"/>
      <c r="AC111" s="34"/>
      <c r="AD111" s="34"/>
      <c r="AE111" s="34"/>
    </row>
    <row r="112" spans="1:47" s="2" customFormat="1" ht="6.9" customHeight="1">
      <c r="A112" s="34"/>
      <c r="B112" s="35"/>
      <c r="C112" s="36"/>
      <c r="D112" s="36"/>
      <c r="E112" s="36"/>
      <c r="F112" s="36"/>
      <c r="G112" s="36"/>
      <c r="H112" s="36"/>
      <c r="I112" s="36"/>
      <c r="J112" s="36"/>
      <c r="K112" s="36"/>
      <c r="L112" s="55"/>
      <c r="S112" s="34"/>
      <c r="T112" s="34"/>
      <c r="U112" s="34"/>
      <c r="V112" s="34"/>
      <c r="W112" s="34"/>
      <c r="X112" s="34"/>
      <c r="Y112" s="34"/>
      <c r="Z112" s="34"/>
      <c r="AA112" s="34"/>
      <c r="AB112" s="34"/>
      <c r="AC112" s="34"/>
      <c r="AD112" s="34"/>
      <c r="AE112" s="34"/>
    </row>
    <row r="113" spans="1:63" s="2" customFormat="1" ht="12" customHeight="1">
      <c r="A113" s="34"/>
      <c r="B113" s="35"/>
      <c r="C113" s="29" t="s">
        <v>15</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16.5" customHeight="1">
      <c r="A114" s="34"/>
      <c r="B114" s="35"/>
      <c r="C114" s="36"/>
      <c r="D114" s="36"/>
      <c r="E114" s="314" t="str">
        <f>E7</f>
        <v>Verejný cintorín - vstupná časť</v>
      </c>
      <c r="F114" s="315"/>
      <c r="G114" s="315"/>
      <c r="H114" s="315"/>
      <c r="I114" s="36"/>
      <c r="J114" s="36"/>
      <c r="K114" s="36"/>
      <c r="L114" s="55"/>
      <c r="S114" s="34"/>
      <c r="T114" s="34"/>
      <c r="U114" s="34"/>
      <c r="V114" s="34"/>
      <c r="W114" s="34"/>
      <c r="X114" s="34"/>
      <c r="Y114" s="34"/>
      <c r="Z114" s="34"/>
      <c r="AA114" s="34"/>
      <c r="AB114" s="34"/>
      <c r="AC114" s="34"/>
      <c r="AD114" s="34"/>
      <c r="AE114" s="34"/>
    </row>
    <row r="115" spans="1:63" s="1" customFormat="1" ht="12" customHeight="1">
      <c r="B115" s="21"/>
      <c r="C115" s="29" t="s">
        <v>175</v>
      </c>
      <c r="D115" s="22"/>
      <c r="E115" s="22"/>
      <c r="F115" s="22"/>
      <c r="G115" s="22"/>
      <c r="H115" s="22"/>
      <c r="I115" s="22"/>
      <c r="J115" s="22"/>
      <c r="K115" s="22"/>
      <c r="L115" s="20"/>
    </row>
    <row r="116" spans="1:63" s="2" customFormat="1" ht="16.5" customHeight="1">
      <c r="A116" s="34"/>
      <c r="B116" s="35"/>
      <c r="C116" s="36"/>
      <c r="D116" s="36"/>
      <c r="E116" s="314" t="s">
        <v>505</v>
      </c>
      <c r="F116" s="313"/>
      <c r="G116" s="313"/>
      <c r="H116" s="313"/>
      <c r="I116" s="36"/>
      <c r="J116" s="36"/>
      <c r="K116" s="36"/>
      <c r="L116" s="55"/>
      <c r="S116" s="34"/>
      <c r="T116" s="34"/>
      <c r="U116" s="34"/>
      <c r="V116" s="34"/>
      <c r="W116" s="34"/>
      <c r="X116" s="34"/>
      <c r="Y116" s="34"/>
      <c r="Z116" s="34"/>
      <c r="AA116" s="34"/>
      <c r="AB116" s="34"/>
      <c r="AC116" s="34"/>
      <c r="AD116" s="34"/>
      <c r="AE116" s="34"/>
    </row>
    <row r="117" spans="1:63" s="2" customFormat="1" ht="12" customHeight="1">
      <c r="A117" s="34"/>
      <c r="B117" s="35"/>
      <c r="C117" s="29" t="s">
        <v>177</v>
      </c>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63" s="2" customFormat="1" ht="16.5" customHeight="1">
      <c r="A118" s="34"/>
      <c r="B118" s="35"/>
      <c r="C118" s="36"/>
      <c r="D118" s="36"/>
      <c r="E118" s="310" t="str">
        <f>E11</f>
        <v>02-1 - Optická zástena</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6.9" customHeight="1">
      <c r="A119" s="34"/>
      <c r="B119" s="35"/>
      <c r="C119" s="36"/>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2" customHeight="1">
      <c r="A120" s="34"/>
      <c r="B120" s="35"/>
      <c r="C120" s="29" t="s">
        <v>19</v>
      </c>
      <c r="D120" s="36"/>
      <c r="E120" s="36"/>
      <c r="F120" s="27" t="str">
        <f>F14</f>
        <v>Rastislavova 83, Košice</v>
      </c>
      <c r="G120" s="36"/>
      <c r="H120" s="36"/>
      <c r="I120" s="29" t="s">
        <v>21</v>
      </c>
      <c r="J120" s="70">
        <f>IF(J14="","",J14)</f>
        <v>44676</v>
      </c>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40.049999999999997" customHeight="1">
      <c r="A122" s="34"/>
      <c r="B122" s="35"/>
      <c r="C122" s="29" t="s">
        <v>22</v>
      </c>
      <c r="D122" s="36"/>
      <c r="E122" s="36"/>
      <c r="F122" s="27" t="str">
        <f>E17</f>
        <v>Mesto Košice, Tr.SNP48/A, Košice</v>
      </c>
      <c r="G122" s="36"/>
      <c r="H122" s="36"/>
      <c r="I122" s="29" t="s">
        <v>28</v>
      </c>
      <c r="J122" s="32" t="str">
        <f>E23</f>
        <v>STOA architekti s.r.o., Slovenská 28, Prešov</v>
      </c>
      <c r="K122" s="36"/>
      <c r="L122" s="55"/>
      <c r="S122" s="34"/>
      <c r="T122" s="34"/>
      <c r="U122" s="34"/>
      <c r="V122" s="34"/>
      <c r="W122" s="34"/>
      <c r="X122" s="34"/>
      <c r="Y122" s="34"/>
      <c r="Z122" s="34"/>
      <c r="AA122" s="34"/>
      <c r="AB122" s="34"/>
      <c r="AC122" s="34"/>
      <c r="AD122" s="34"/>
      <c r="AE122" s="34"/>
    </row>
    <row r="123" spans="1:63" s="2" customFormat="1" ht="15.15" customHeight="1">
      <c r="A123" s="34"/>
      <c r="B123" s="35"/>
      <c r="C123" s="29" t="s">
        <v>26</v>
      </c>
      <c r="D123" s="36"/>
      <c r="E123" s="36"/>
      <c r="F123" s="27" t="str">
        <f>IF(E20="","",E20)</f>
        <v>Vyplň údaj</v>
      </c>
      <c r="G123" s="36"/>
      <c r="H123" s="36"/>
      <c r="I123" s="29" t="s">
        <v>31</v>
      </c>
      <c r="J123" s="32" t="str">
        <f>E26</f>
        <v>ing. Ľ. Šáriczká</v>
      </c>
      <c r="K123" s="36"/>
      <c r="L123" s="55"/>
      <c r="S123" s="34"/>
      <c r="T123" s="34"/>
      <c r="U123" s="34"/>
      <c r="V123" s="34"/>
      <c r="W123" s="34"/>
      <c r="X123" s="34"/>
      <c r="Y123" s="34"/>
      <c r="Z123" s="34"/>
      <c r="AA123" s="34"/>
      <c r="AB123" s="34"/>
      <c r="AC123" s="34"/>
      <c r="AD123" s="34"/>
      <c r="AE123" s="34"/>
    </row>
    <row r="124" spans="1:63" s="2" customFormat="1" ht="10.35"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63" s="11" customFormat="1" ht="29.25" customHeight="1">
      <c r="A125" s="172"/>
      <c r="B125" s="173"/>
      <c r="C125" s="174" t="s">
        <v>194</v>
      </c>
      <c r="D125" s="175" t="s">
        <v>59</v>
      </c>
      <c r="E125" s="175" t="s">
        <v>55</v>
      </c>
      <c r="F125" s="175" t="s">
        <v>56</v>
      </c>
      <c r="G125" s="175" t="s">
        <v>195</v>
      </c>
      <c r="H125" s="175" t="s">
        <v>196</v>
      </c>
      <c r="I125" s="175" t="s">
        <v>197</v>
      </c>
      <c r="J125" s="176" t="s">
        <v>181</v>
      </c>
      <c r="K125" s="177" t="s">
        <v>198</v>
      </c>
      <c r="L125" s="178"/>
      <c r="M125" s="79" t="s">
        <v>1</v>
      </c>
      <c r="N125" s="80" t="s">
        <v>38</v>
      </c>
      <c r="O125" s="80" t="s">
        <v>199</v>
      </c>
      <c r="P125" s="80" t="s">
        <v>200</v>
      </c>
      <c r="Q125" s="80" t="s">
        <v>201</v>
      </c>
      <c r="R125" s="80" t="s">
        <v>202</v>
      </c>
      <c r="S125" s="80" t="s">
        <v>203</v>
      </c>
      <c r="T125" s="81" t="s">
        <v>204</v>
      </c>
      <c r="U125" s="172"/>
      <c r="V125" s="172"/>
      <c r="W125" s="172"/>
      <c r="X125" s="172"/>
      <c r="Y125" s="172"/>
      <c r="Z125" s="172"/>
      <c r="AA125" s="172"/>
      <c r="AB125" s="172"/>
      <c r="AC125" s="172"/>
      <c r="AD125" s="172"/>
      <c r="AE125" s="172"/>
    </row>
    <row r="126" spans="1:63" s="2" customFormat="1" ht="22.8" customHeight="1">
      <c r="A126" s="34"/>
      <c r="B126" s="35"/>
      <c r="C126" s="86" t="s">
        <v>182</v>
      </c>
      <c r="D126" s="36"/>
      <c r="E126" s="36"/>
      <c r="F126" s="36"/>
      <c r="G126" s="36"/>
      <c r="H126" s="36"/>
      <c r="I126" s="36"/>
      <c r="J126" s="179">
        <f>BK126</f>
        <v>0</v>
      </c>
      <c r="K126" s="36"/>
      <c r="L126" s="39"/>
      <c r="M126" s="82"/>
      <c r="N126" s="180"/>
      <c r="O126" s="83"/>
      <c r="P126" s="181">
        <f>P127</f>
        <v>0</v>
      </c>
      <c r="Q126" s="83"/>
      <c r="R126" s="181">
        <f>R127</f>
        <v>170.01506444</v>
      </c>
      <c r="S126" s="83"/>
      <c r="T126" s="182">
        <f>T127</f>
        <v>41.64</v>
      </c>
      <c r="U126" s="34"/>
      <c r="V126" s="34"/>
      <c r="W126" s="34"/>
      <c r="X126" s="34"/>
      <c r="Y126" s="34"/>
      <c r="Z126" s="34"/>
      <c r="AA126" s="34"/>
      <c r="AB126" s="34"/>
      <c r="AC126" s="34"/>
      <c r="AD126" s="34"/>
      <c r="AE126" s="34"/>
      <c r="AT126" s="17" t="s">
        <v>73</v>
      </c>
      <c r="AU126" s="17" t="s">
        <v>183</v>
      </c>
      <c r="BK126" s="183">
        <f>BK127</f>
        <v>0</v>
      </c>
    </row>
    <row r="127" spans="1:63" s="12" customFormat="1" ht="25.95" customHeight="1">
      <c r="B127" s="184"/>
      <c r="C127" s="185"/>
      <c r="D127" s="186" t="s">
        <v>73</v>
      </c>
      <c r="E127" s="187" t="s">
        <v>205</v>
      </c>
      <c r="F127" s="187" t="s">
        <v>206</v>
      </c>
      <c r="G127" s="185"/>
      <c r="H127" s="185"/>
      <c r="I127" s="188"/>
      <c r="J127" s="189">
        <f>BK127</f>
        <v>0</v>
      </c>
      <c r="K127" s="185"/>
      <c r="L127" s="190"/>
      <c r="M127" s="191"/>
      <c r="N127" s="192"/>
      <c r="O127" s="192"/>
      <c r="P127" s="193">
        <f>P128+P142+P153+P157+P167</f>
        <v>0</v>
      </c>
      <c r="Q127" s="192"/>
      <c r="R127" s="193">
        <f>R128+R142+R153+R157+R167</f>
        <v>170.01506444</v>
      </c>
      <c r="S127" s="192"/>
      <c r="T127" s="194">
        <f>T128+T142+T153+T157+T167</f>
        <v>41.64</v>
      </c>
      <c r="AR127" s="195" t="s">
        <v>81</v>
      </c>
      <c r="AT127" s="196" t="s">
        <v>73</v>
      </c>
      <c r="AU127" s="196" t="s">
        <v>74</v>
      </c>
      <c r="AY127" s="195" t="s">
        <v>207</v>
      </c>
      <c r="BK127" s="197">
        <f>BK128+BK142+BK153+BK157+BK167</f>
        <v>0</v>
      </c>
    </row>
    <row r="128" spans="1:63" s="12" customFormat="1" ht="22.8" customHeight="1">
      <c r="B128" s="184"/>
      <c r="C128" s="185"/>
      <c r="D128" s="186" t="s">
        <v>73</v>
      </c>
      <c r="E128" s="198" t="s">
        <v>81</v>
      </c>
      <c r="F128" s="198" t="s">
        <v>208</v>
      </c>
      <c r="G128" s="185"/>
      <c r="H128" s="185"/>
      <c r="I128" s="188"/>
      <c r="J128" s="199">
        <f>BK128</f>
        <v>0</v>
      </c>
      <c r="K128" s="185"/>
      <c r="L128" s="190"/>
      <c r="M128" s="191"/>
      <c r="N128" s="192"/>
      <c r="O128" s="192"/>
      <c r="P128" s="193">
        <f>SUM(P129:P141)</f>
        <v>0</v>
      </c>
      <c r="Q128" s="192"/>
      <c r="R128" s="193">
        <f>SUM(R129:R141)</f>
        <v>0</v>
      </c>
      <c r="S128" s="192"/>
      <c r="T128" s="194">
        <f>SUM(T129:T141)</f>
        <v>13.919999999999998</v>
      </c>
      <c r="AR128" s="195" t="s">
        <v>81</v>
      </c>
      <c r="AT128" s="196" t="s">
        <v>73</v>
      </c>
      <c r="AU128" s="196" t="s">
        <v>81</v>
      </c>
      <c r="AY128" s="195" t="s">
        <v>207</v>
      </c>
      <c r="BK128" s="197">
        <f>SUM(BK129:BK141)</f>
        <v>0</v>
      </c>
    </row>
    <row r="129" spans="1:65" s="2" customFormat="1" ht="37.799999999999997" customHeight="1">
      <c r="A129" s="34"/>
      <c r="B129" s="35"/>
      <c r="C129" s="200" t="s">
        <v>81</v>
      </c>
      <c r="D129" s="200" t="s">
        <v>209</v>
      </c>
      <c r="E129" s="201" t="s">
        <v>508</v>
      </c>
      <c r="F129" s="202" t="s">
        <v>509</v>
      </c>
      <c r="G129" s="203" t="s">
        <v>325</v>
      </c>
      <c r="H129" s="204">
        <v>96</v>
      </c>
      <c r="I129" s="205"/>
      <c r="J129" s="206">
        <f>ROUND(I129*H129,2)</f>
        <v>0</v>
      </c>
      <c r="K129" s="207"/>
      <c r="L129" s="39"/>
      <c r="M129" s="208" t="s">
        <v>1</v>
      </c>
      <c r="N129" s="209" t="s">
        <v>40</v>
      </c>
      <c r="O129" s="75"/>
      <c r="P129" s="210">
        <f>O129*H129</f>
        <v>0</v>
      </c>
      <c r="Q129" s="210">
        <v>0</v>
      </c>
      <c r="R129" s="210">
        <f>Q129*H129</f>
        <v>0</v>
      </c>
      <c r="S129" s="210">
        <v>0.14499999999999999</v>
      </c>
      <c r="T129" s="211">
        <f>S129*H129</f>
        <v>13.919999999999998</v>
      </c>
      <c r="U129" s="34"/>
      <c r="V129" s="34"/>
      <c r="W129" s="34"/>
      <c r="X129" s="34"/>
      <c r="Y129" s="34"/>
      <c r="Z129" s="34"/>
      <c r="AA129" s="34"/>
      <c r="AB129" s="34"/>
      <c r="AC129" s="34"/>
      <c r="AD129" s="34"/>
      <c r="AE129" s="34"/>
      <c r="AR129" s="212" t="s">
        <v>213</v>
      </c>
      <c r="AT129" s="212" t="s">
        <v>209</v>
      </c>
      <c r="AU129" s="212" t="s">
        <v>87</v>
      </c>
      <c r="AY129" s="17" t="s">
        <v>207</v>
      </c>
      <c r="BE129" s="213">
        <f>IF(N129="základná",J129,0)</f>
        <v>0</v>
      </c>
      <c r="BF129" s="213">
        <f>IF(N129="znížená",J129,0)</f>
        <v>0</v>
      </c>
      <c r="BG129" s="213">
        <f>IF(N129="zákl. prenesená",J129,0)</f>
        <v>0</v>
      </c>
      <c r="BH129" s="213">
        <f>IF(N129="zníž. prenesená",J129,0)</f>
        <v>0</v>
      </c>
      <c r="BI129" s="213">
        <f>IF(N129="nulová",J129,0)</f>
        <v>0</v>
      </c>
      <c r="BJ129" s="17" t="s">
        <v>87</v>
      </c>
      <c r="BK129" s="213">
        <f>ROUND(I129*H129,2)</f>
        <v>0</v>
      </c>
      <c r="BL129" s="17" t="s">
        <v>213</v>
      </c>
      <c r="BM129" s="212" t="s">
        <v>510</v>
      </c>
    </row>
    <row r="130" spans="1:65" s="2" customFormat="1" ht="21.75" customHeight="1">
      <c r="A130" s="34"/>
      <c r="B130" s="35"/>
      <c r="C130" s="200" t="s">
        <v>87</v>
      </c>
      <c r="D130" s="200" t="s">
        <v>209</v>
      </c>
      <c r="E130" s="201" t="s">
        <v>210</v>
      </c>
      <c r="F130" s="202" t="s">
        <v>211</v>
      </c>
      <c r="G130" s="203" t="s">
        <v>212</v>
      </c>
      <c r="H130" s="204">
        <v>55.71</v>
      </c>
      <c r="I130" s="205"/>
      <c r="J130" s="206">
        <f>ROUND(I130*H130,2)</f>
        <v>0</v>
      </c>
      <c r="K130" s="207"/>
      <c r="L130" s="39"/>
      <c r="M130" s="208" t="s">
        <v>1</v>
      </c>
      <c r="N130" s="209" t="s">
        <v>40</v>
      </c>
      <c r="O130" s="75"/>
      <c r="P130" s="210">
        <f>O130*H130</f>
        <v>0</v>
      </c>
      <c r="Q130" s="210">
        <v>0</v>
      </c>
      <c r="R130" s="210">
        <f>Q130*H130</f>
        <v>0</v>
      </c>
      <c r="S130" s="210">
        <v>0</v>
      </c>
      <c r="T130" s="211">
        <f>S130*H130</f>
        <v>0</v>
      </c>
      <c r="U130" s="34"/>
      <c r="V130" s="34"/>
      <c r="W130" s="34"/>
      <c r="X130" s="34"/>
      <c r="Y130" s="34"/>
      <c r="Z130" s="34"/>
      <c r="AA130" s="34"/>
      <c r="AB130" s="34"/>
      <c r="AC130" s="34"/>
      <c r="AD130" s="34"/>
      <c r="AE130" s="34"/>
      <c r="AR130" s="212" t="s">
        <v>213</v>
      </c>
      <c r="AT130" s="212" t="s">
        <v>209</v>
      </c>
      <c r="AU130" s="212" t="s">
        <v>87</v>
      </c>
      <c r="AY130" s="17" t="s">
        <v>207</v>
      </c>
      <c r="BE130" s="213">
        <f>IF(N130="základná",J130,0)</f>
        <v>0</v>
      </c>
      <c r="BF130" s="213">
        <f>IF(N130="znížená",J130,0)</f>
        <v>0</v>
      </c>
      <c r="BG130" s="213">
        <f>IF(N130="zákl. prenesená",J130,0)</f>
        <v>0</v>
      </c>
      <c r="BH130" s="213">
        <f>IF(N130="zníž. prenesená",J130,0)</f>
        <v>0</v>
      </c>
      <c r="BI130" s="213">
        <f>IF(N130="nulová",J130,0)</f>
        <v>0</v>
      </c>
      <c r="BJ130" s="17" t="s">
        <v>87</v>
      </c>
      <c r="BK130" s="213">
        <f>ROUND(I130*H130,2)</f>
        <v>0</v>
      </c>
      <c r="BL130" s="17" t="s">
        <v>213</v>
      </c>
      <c r="BM130" s="212" t="s">
        <v>511</v>
      </c>
    </row>
    <row r="131" spans="1:65" s="13" customFormat="1">
      <c r="B131" s="214"/>
      <c r="C131" s="215"/>
      <c r="D131" s="216" t="s">
        <v>215</v>
      </c>
      <c r="E131" s="217" t="s">
        <v>1</v>
      </c>
      <c r="F131" s="218" t="s">
        <v>512</v>
      </c>
      <c r="G131" s="215"/>
      <c r="H131" s="219">
        <v>43.631999999999998</v>
      </c>
      <c r="I131" s="220"/>
      <c r="J131" s="215"/>
      <c r="K131" s="215"/>
      <c r="L131" s="221"/>
      <c r="M131" s="222"/>
      <c r="N131" s="223"/>
      <c r="O131" s="223"/>
      <c r="P131" s="223"/>
      <c r="Q131" s="223"/>
      <c r="R131" s="223"/>
      <c r="S131" s="223"/>
      <c r="T131" s="224"/>
      <c r="AT131" s="225" t="s">
        <v>215</v>
      </c>
      <c r="AU131" s="225" t="s">
        <v>87</v>
      </c>
      <c r="AV131" s="13" t="s">
        <v>87</v>
      </c>
      <c r="AW131" s="13" t="s">
        <v>30</v>
      </c>
      <c r="AX131" s="13" t="s">
        <v>74</v>
      </c>
      <c r="AY131" s="225" t="s">
        <v>207</v>
      </c>
    </row>
    <row r="132" spans="1:65" s="13" customFormat="1">
      <c r="B132" s="214"/>
      <c r="C132" s="215"/>
      <c r="D132" s="216" t="s">
        <v>215</v>
      </c>
      <c r="E132" s="217" t="s">
        <v>1</v>
      </c>
      <c r="F132" s="218" t="s">
        <v>513</v>
      </c>
      <c r="G132" s="215"/>
      <c r="H132" s="219">
        <v>12.077999999999999</v>
      </c>
      <c r="I132" s="220"/>
      <c r="J132" s="215"/>
      <c r="K132" s="215"/>
      <c r="L132" s="221"/>
      <c r="M132" s="222"/>
      <c r="N132" s="223"/>
      <c r="O132" s="223"/>
      <c r="P132" s="223"/>
      <c r="Q132" s="223"/>
      <c r="R132" s="223"/>
      <c r="S132" s="223"/>
      <c r="T132" s="224"/>
      <c r="AT132" s="225" t="s">
        <v>215</v>
      </c>
      <c r="AU132" s="225" t="s">
        <v>87</v>
      </c>
      <c r="AV132" s="13" t="s">
        <v>87</v>
      </c>
      <c r="AW132" s="13" t="s">
        <v>30</v>
      </c>
      <c r="AX132" s="13" t="s">
        <v>74</v>
      </c>
      <c r="AY132" s="225" t="s">
        <v>207</v>
      </c>
    </row>
    <row r="133" spans="1:65" s="14" customFormat="1">
      <c r="B133" s="226"/>
      <c r="C133" s="227"/>
      <c r="D133" s="216" t="s">
        <v>215</v>
      </c>
      <c r="E133" s="228" t="s">
        <v>1</v>
      </c>
      <c r="F133" s="229" t="s">
        <v>248</v>
      </c>
      <c r="G133" s="227"/>
      <c r="H133" s="230">
        <v>55.709999999999994</v>
      </c>
      <c r="I133" s="231"/>
      <c r="J133" s="227"/>
      <c r="K133" s="227"/>
      <c r="L133" s="232"/>
      <c r="M133" s="233"/>
      <c r="N133" s="234"/>
      <c r="O133" s="234"/>
      <c r="P133" s="234"/>
      <c r="Q133" s="234"/>
      <c r="R133" s="234"/>
      <c r="S133" s="234"/>
      <c r="T133" s="235"/>
      <c r="AT133" s="236" t="s">
        <v>215</v>
      </c>
      <c r="AU133" s="236" t="s">
        <v>87</v>
      </c>
      <c r="AV133" s="14" t="s">
        <v>213</v>
      </c>
      <c r="AW133" s="14" t="s">
        <v>30</v>
      </c>
      <c r="AX133" s="14" t="s">
        <v>81</v>
      </c>
      <c r="AY133" s="236" t="s">
        <v>207</v>
      </c>
    </row>
    <row r="134" spans="1:65" s="2" customFormat="1" ht="37.799999999999997" customHeight="1">
      <c r="A134" s="34"/>
      <c r="B134" s="35"/>
      <c r="C134" s="200" t="s">
        <v>94</v>
      </c>
      <c r="D134" s="200" t="s">
        <v>209</v>
      </c>
      <c r="E134" s="201" t="s">
        <v>217</v>
      </c>
      <c r="F134" s="202" t="s">
        <v>218</v>
      </c>
      <c r="G134" s="203" t="s">
        <v>212</v>
      </c>
      <c r="H134" s="204">
        <v>16.713000000000001</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514</v>
      </c>
    </row>
    <row r="135" spans="1:65" s="13" customFormat="1">
      <c r="B135" s="214"/>
      <c r="C135" s="215"/>
      <c r="D135" s="216" t="s">
        <v>215</v>
      </c>
      <c r="E135" s="215"/>
      <c r="F135" s="218" t="s">
        <v>515</v>
      </c>
      <c r="G135" s="215"/>
      <c r="H135" s="219">
        <v>16.713000000000001</v>
      </c>
      <c r="I135" s="220"/>
      <c r="J135" s="215"/>
      <c r="K135" s="215"/>
      <c r="L135" s="221"/>
      <c r="M135" s="222"/>
      <c r="N135" s="223"/>
      <c r="O135" s="223"/>
      <c r="P135" s="223"/>
      <c r="Q135" s="223"/>
      <c r="R135" s="223"/>
      <c r="S135" s="223"/>
      <c r="T135" s="224"/>
      <c r="AT135" s="225" t="s">
        <v>215</v>
      </c>
      <c r="AU135" s="225" t="s">
        <v>87</v>
      </c>
      <c r="AV135" s="13" t="s">
        <v>87</v>
      </c>
      <c r="AW135" s="13" t="s">
        <v>4</v>
      </c>
      <c r="AX135" s="13" t="s">
        <v>81</v>
      </c>
      <c r="AY135" s="225" t="s">
        <v>207</v>
      </c>
    </row>
    <row r="136" spans="1:65" s="2" customFormat="1" ht="24.15" customHeight="1">
      <c r="A136" s="34"/>
      <c r="B136" s="35"/>
      <c r="C136" s="200" t="s">
        <v>213</v>
      </c>
      <c r="D136" s="200" t="s">
        <v>209</v>
      </c>
      <c r="E136" s="201" t="s">
        <v>516</v>
      </c>
      <c r="F136" s="202" t="s">
        <v>517</v>
      </c>
      <c r="G136" s="203" t="s">
        <v>212</v>
      </c>
      <c r="H136" s="204">
        <v>55.71</v>
      </c>
      <c r="I136" s="205"/>
      <c r="J136" s="206">
        <f>ROUND(I136*H136,2)</f>
        <v>0</v>
      </c>
      <c r="K136" s="207"/>
      <c r="L136" s="39"/>
      <c r="M136" s="208" t="s">
        <v>1</v>
      </c>
      <c r="N136" s="209" t="s">
        <v>40</v>
      </c>
      <c r="O136" s="75"/>
      <c r="P136" s="210">
        <f>O136*H136</f>
        <v>0</v>
      </c>
      <c r="Q136" s="210">
        <v>0</v>
      </c>
      <c r="R136" s="210">
        <f>Q136*H136</f>
        <v>0</v>
      </c>
      <c r="S136" s="210">
        <v>0</v>
      </c>
      <c r="T136" s="211">
        <f>S136*H136</f>
        <v>0</v>
      </c>
      <c r="U136" s="34"/>
      <c r="V136" s="34"/>
      <c r="W136" s="34"/>
      <c r="X136" s="34"/>
      <c r="Y136" s="34"/>
      <c r="Z136" s="34"/>
      <c r="AA136" s="34"/>
      <c r="AB136" s="34"/>
      <c r="AC136" s="34"/>
      <c r="AD136" s="34"/>
      <c r="AE136" s="34"/>
      <c r="AR136" s="212" t="s">
        <v>213</v>
      </c>
      <c r="AT136" s="212" t="s">
        <v>209</v>
      </c>
      <c r="AU136" s="212" t="s">
        <v>87</v>
      </c>
      <c r="AY136" s="17" t="s">
        <v>207</v>
      </c>
      <c r="BE136" s="213">
        <f>IF(N136="základná",J136,0)</f>
        <v>0</v>
      </c>
      <c r="BF136" s="213">
        <f>IF(N136="znížená",J136,0)</f>
        <v>0</v>
      </c>
      <c r="BG136" s="213">
        <f>IF(N136="zákl. prenesená",J136,0)</f>
        <v>0</v>
      </c>
      <c r="BH136" s="213">
        <f>IF(N136="zníž. prenesená",J136,0)</f>
        <v>0</v>
      </c>
      <c r="BI136" s="213">
        <f>IF(N136="nulová",J136,0)</f>
        <v>0</v>
      </c>
      <c r="BJ136" s="17" t="s">
        <v>87</v>
      </c>
      <c r="BK136" s="213">
        <f>ROUND(I136*H136,2)</f>
        <v>0</v>
      </c>
      <c r="BL136" s="17" t="s">
        <v>213</v>
      </c>
      <c r="BM136" s="212" t="s">
        <v>518</v>
      </c>
    </row>
    <row r="137" spans="1:65" s="2" customFormat="1" ht="33" customHeight="1">
      <c r="A137" s="34"/>
      <c r="B137" s="35"/>
      <c r="C137" s="200" t="s">
        <v>229</v>
      </c>
      <c r="D137" s="200" t="s">
        <v>209</v>
      </c>
      <c r="E137" s="201" t="s">
        <v>519</v>
      </c>
      <c r="F137" s="202" t="s">
        <v>520</v>
      </c>
      <c r="G137" s="203" t="s">
        <v>212</v>
      </c>
      <c r="H137" s="204">
        <v>55.71</v>
      </c>
      <c r="I137" s="205"/>
      <c r="J137" s="206">
        <f>ROUND(I137*H137,2)</f>
        <v>0</v>
      </c>
      <c r="K137" s="207"/>
      <c r="L137" s="39"/>
      <c r="M137" s="208" t="s">
        <v>1</v>
      </c>
      <c r="N137" s="209" t="s">
        <v>40</v>
      </c>
      <c r="O137" s="75"/>
      <c r="P137" s="210">
        <f>O137*H137</f>
        <v>0</v>
      </c>
      <c r="Q137" s="210">
        <v>0</v>
      </c>
      <c r="R137" s="210">
        <f>Q137*H137</f>
        <v>0</v>
      </c>
      <c r="S137" s="210">
        <v>0</v>
      </c>
      <c r="T137" s="211">
        <f>S137*H137</f>
        <v>0</v>
      </c>
      <c r="U137" s="34"/>
      <c r="V137" s="34"/>
      <c r="W137" s="34"/>
      <c r="X137" s="34"/>
      <c r="Y137" s="34"/>
      <c r="Z137" s="34"/>
      <c r="AA137" s="34"/>
      <c r="AB137" s="34"/>
      <c r="AC137" s="34"/>
      <c r="AD137" s="34"/>
      <c r="AE137" s="34"/>
      <c r="AR137" s="212" t="s">
        <v>213</v>
      </c>
      <c r="AT137" s="212" t="s">
        <v>209</v>
      </c>
      <c r="AU137" s="212" t="s">
        <v>87</v>
      </c>
      <c r="AY137" s="17" t="s">
        <v>207</v>
      </c>
      <c r="BE137" s="213">
        <f>IF(N137="základná",J137,0)</f>
        <v>0</v>
      </c>
      <c r="BF137" s="213">
        <f>IF(N137="znížená",J137,0)</f>
        <v>0</v>
      </c>
      <c r="BG137" s="213">
        <f>IF(N137="zákl. prenesená",J137,0)</f>
        <v>0</v>
      </c>
      <c r="BH137" s="213">
        <f>IF(N137="zníž. prenesená",J137,0)</f>
        <v>0</v>
      </c>
      <c r="BI137" s="213">
        <f>IF(N137="nulová",J137,0)</f>
        <v>0</v>
      </c>
      <c r="BJ137" s="17" t="s">
        <v>87</v>
      </c>
      <c r="BK137" s="213">
        <f>ROUND(I137*H137,2)</f>
        <v>0</v>
      </c>
      <c r="BL137" s="17" t="s">
        <v>213</v>
      </c>
      <c r="BM137" s="212" t="s">
        <v>521</v>
      </c>
    </row>
    <row r="138" spans="1:65" s="2" customFormat="1" ht="37.799999999999997" customHeight="1">
      <c r="A138" s="34"/>
      <c r="B138" s="35"/>
      <c r="C138" s="200" t="s">
        <v>235</v>
      </c>
      <c r="D138" s="200" t="s">
        <v>209</v>
      </c>
      <c r="E138" s="201" t="s">
        <v>522</v>
      </c>
      <c r="F138" s="202" t="s">
        <v>523</v>
      </c>
      <c r="G138" s="203" t="s">
        <v>212</v>
      </c>
      <c r="H138" s="204">
        <v>947.07</v>
      </c>
      <c r="I138" s="205"/>
      <c r="J138" s="206">
        <f>ROUND(I138*H138,2)</f>
        <v>0</v>
      </c>
      <c r="K138" s="207"/>
      <c r="L138" s="39"/>
      <c r="M138" s="208" t="s">
        <v>1</v>
      </c>
      <c r="N138" s="209" t="s">
        <v>40</v>
      </c>
      <c r="O138" s="75"/>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213</v>
      </c>
      <c r="AT138" s="212" t="s">
        <v>209</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524</v>
      </c>
    </row>
    <row r="139" spans="1:65" s="13" customFormat="1">
      <c r="B139" s="214"/>
      <c r="C139" s="215"/>
      <c r="D139" s="216" t="s">
        <v>215</v>
      </c>
      <c r="E139" s="215"/>
      <c r="F139" s="218" t="s">
        <v>525</v>
      </c>
      <c r="G139" s="215"/>
      <c r="H139" s="219">
        <v>947.07</v>
      </c>
      <c r="I139" s="220"/>
      <c r="J139" s="215"/>
      <c r="K139" s="215"/>
      <c r="L139" s="221"/>
      <c r="M139" s="222"/>
      <c r="N139" s="223"/>
      <c r="O139" s="223"/>
      <c r="P139" s="223"/>
      <c r="Q139" s="223"/>
      <c r="R139" s="223"/>
      <c r="S139" s="223"/>
      <c r="T139" s="224"/>
      <c r="AT139" s="225" t="s">
        <v>215</v>
      </c>
      <c r="AU139" s="225" t="s">
        <v>87</v>
      </c>
      <c r="AV139" s="13" t="s">
        <v>87</v>
      </c>
      <c r="AW139" s="13" t="s">
        <v>4</v>
      </c>
      <c r="AX139" s="13" t="s">
        <v>81</v>
      </c>
      <c r="AY139" s="225" t="s">
        <v>207</v>
      </c>
    </row>
    <row r="140" spans="1:65" s="2" customFormat="1" ht="16.5" customHeight="1">
      <c r="A140" s="34"/>
      <c r="B140" s="35"/>
      <c r="C140" s="200" t="s">
        <v>240</v>
      </c>
      <c r="D140" s="200" t="s">
        <v>209</v>
      </c>
      <c r="E140" s="201" t="s">
        <v>526</v>
      </c>
      <c r="F140" s="202" t="s">
        <v>527</v>
      </c>
      <c r="G140" s="203" t="s">
        <v>212</v>
      </c>
      <c r="H140" s="204">
        <v>55.71</v>
      </c>
      <c r="I140" s="205"/>
      <c r="J140" s="206">
        <f>ROUND(I140*H140,2)</f>
        <v>0</v>
      </c>
      <c r="K140" s="207"/>
      <c r="L140" s="39"/>
      <c r="M140" s="208" t="s">
        <v>1</v>
      </c>
      <c r="N140" s="209" t="s">
        <v>40</v>
      </c>
      <c r="O140" s="75"/>
      <c r="P140" s="210">
        <f>O140*H140</f>
        <v>0</v>
      </c>
      <c r="Q140" s="210">
        <v>0</v>
      </c>
      <c r="R140" s="210">
        <f>Q140*H140</f>
        <v>0</v>
      </c>
      <c r="S140" s="210">
        <v>0</v>
      </c>
      <c r="T140" s="211">
        <f>S140*H140</f>
        <v>0</v>
      </c>
      <c r="U140" s="34"/>
      <c r="V140" s="34"/>
      <c r="W140" s="34"/>
      <c r="X140" s="34"/>
      <c r="Y140" s="34"/>
      <c r="Z140" s="34"/>
      <c r="AA140" s="34"/>
      <c r="AB140" s="34"/>
      <c r="AC140" s="34"/>
      <c r="AD140" s="34"/>
      <c r="AE140" s="34"/>
      <c r="AR140" s="212" t="s">
        <v>213</v>
      </c>
      <c r="AT140" s="212" t="s">
        <v>209</v>
      </c>
      <c r="AU140" s="212" t="s">
        <v>87</v>
      </c>
      <c r="AY140" s="17" t="s">
        <v>207</v>
      </c>
      <c r="BE140" s="213">
        <f>IF(N140="základná",J140,0)</f>
        <v>0</v>
      </c>
      <c r="BF140" s="213">
        <f>IF(N140="znížená",J140,0)</f>
        <v>0</v>
      </c>
      <c r="BG140" s="213">
        <f>IF(N140="zákl. prenesená",J140,0)</f>
        <v>0</v>
      </c>
      <c r="BH140" s="213">
        <f>IF(N140="zníž. prenesená",J140,0)</f>
        <v>0</v>
      </c>
      <c r="BI140" s="213">
        <f>IF(N140="nulová",J140,0)</f>
        <v>0</v>
      </c>
      <c r="BJ140" s="17" t="s">
        <v>87</v>
      </c>
      <c r="BK140" s="213">
        <f>ROUND(I140*H140,2)</f>
        <v>0</v>
      </c>
      <c r="BL140" s="17" t="s">
        <v>213</v>
      </c>
      <c r="BM140" s="212" t="s">
        <v>528</v>
      </c>
    </row>
    <row r="141" spans="1:65" s="2" customFormat="1" ht="24.15" customHeight="1">
      <c r="A141" s="34"/>
      <c r="B141" s="35"/>
      <c r="C141" s="200" t="s">
        <v>249</v>
      </c>
      <c r="D141" s="200" t="s">
        <v>209</v>
      </c>
      <c r="E141" s="201" t="s">
        <v>529</v>
      </c>
      <c r="F141" s="202" t="s">
        <v>530</v>
      </c>
      <c r="G141" s="203" t="s">
        <v>212</v>
      </c>
      <c r="H141" s="204">
        <v>55.71</v>
      </c>
      <c r="I141" s="205"/>
      <c r="J141" s="206">
        <f>ROUND(I141*H141,2)</f>
        <v>0</v>
      </c>
      <c r="K141" s="207"/>
      <c r="L141" s="39"/>
      <c r="M141" s="208" t="s">
        <v>1</v>
      </c>
      <c r="N141" s="209" t="s">
        <v>40</v>
      </c>
      <c r="O141" s="75"/>
      <c r="P141" s="210">
        <f>O141*H141</f>
        <v>0</v>
      </c>
      <c r="Q141" s="210">
        <v>0</v>
      </c>
      <c r="R141" s="210">
        <f>Q141*H141</f>
        <v>0</v>
      </c>
      <c r="S141" s="210">
        <v>0</v>
      </c>
      <c r="T141" s="211">
        <f>S141*H141</f>
        <v>0</v>
      </c>
      <c r="U141" s="34"/>
      <c r="V141" s="34"/>
      <c r="W141" s="34"/>
      <c r="X141" s="34"/>
      <c r="Y141" s="34"/>
      <c r="Z141" s="34"/>
      <c r="AA141" s="34"/>
      <c r="AB141" s="34"/>
      <c r="AC141" s="34"/>
      <c r="AD141" s="34"/>
      <c r="AE141" s="34"/>
      <c r="AR141" s="212" t="s">
        <v>213</v>
      </c>
      <c r="AT141" s="212" t="s">
        <v>209</v>
      </c>
      <c r="AU141" s="212" t="s">
        <v>87</v>
      </c>
      <c r="AY141" s="17" t="s">
        <v>207</v>
      </c>
      <c r="BE141" s="213">
        <f>IF(N141="základná",J141,0)</f>
        <v>0</v>
      </c>
      <c r="BF141" s="213">
        <f>IF(N141="znížená",J141,0)</f>
        <v>0</v>
      </c>
      <c r="BG141" s="213">
        <f>IF(N141="zákl. prenesená",J141,0)</f>
        <v>0</v>
      </c>
      <c r="BH141" s="213">
        <f>IF(N141="zníž. prenesená",J141,0)</f>
        <v>0</v>
      </c>
      <c r="BI141" s="213">
        <f>IF(N141="nulová",J141,0)</f>
        <v>0</v>
      </c>
      <c r="BJ141" s="17" t="s">
        <v>87</v>
      </c>
      <c r="BK141" s="213">
        <f>ROUND(I141*H141,2)</f>
        <v>0</v>
      </c>
      <c r="BL141" s="17" t="s">
        <v>213</v>
      </c>
      <c r="BM141" s="212" t="s">
        <v>531</v>
      </c>
    </row>
    <row r="142" spans="1:65" s="12" customFormat="1" ht="22.8" customHeight="1">
      <c r="B142" s="184"/>
      <c r="C142" s="185"/>
      <c r="D142" s="186" t="s">
        <v>73</v>
      </c>
      <c r="E142" s="198" t="s">
        <v>87</v>
      </c>
      <c r="F142" s="198" t="s">
        <v>224</v>
      </c>
      <c r="G142" s="185"/>
      <c r="H142" s="185"/>
      <c r="I142" s="188"/>
      <c r="J142" s="199">
        <f>BK142</f>
        <v>0</v>
      </c>
      <c r="K142" s="185"/>
      <c r="L142" s="190"/>
      <c r="M142" s="191"/>
      <c r="N142" s="192"/>
      <c r="O142" s="192"/>
      <c r="P142" s="193">
        <f>SUM(P143:P152)</f>
        <v>0</v>
      </c>
      <c r="Q142" s="192"/>
      <c r="R142" s="193">
        <f>SUM(R143:R152)</f>
        <v>121.57563344</v>
      </c>
      <c r="S142" s="192"/>
      <c r="T142" s="194">
        <f>SUM(T143:T152)</f>
        <v>0</v>
      </c>
      <c r="AR142" s="195" t="s">
        <v>81</v>
      </c>
      <c r="AT142" s="196" t="s">
        <v>73</v>
      </c>
      <c r="AU142" s="196" t="s">
        <v>81</v>
      </c>
      <c r="AY142" s="195" t="s">
        <v>207</v>
      </c>
      <c r="BK142" s="197">
        <f>SUM(BK143:BK152)</f>
        <v>0</v>
      </c>
    </row>
    <row r="143" spans="1:65" s="2" customFormat="1" ht="24.15" customHeight="1">
      <c r="A143" s="34"/>
      <c r="B143" s="35"/>
      <c r="C143" s="200" t="s">
        <v>253</v>
      </c>
      <c r="D143" s="200" t="s">
        <v>209</v>
      </c>
      <c r="E143" s="201" t="s">
        <v>225</v>
      </c>
      <c r="F143" s="202" t="s">
        <v>226</v>
      </c>
      <c r="G143" s="203" t="s">
        <v>212</v>
      </c>
      <c r="H143" s="204">
        <v>5.9459999999999997</v>
      </c>
      <c r="I143" s="205"/>
      <c r="J143" s="206">
        <f>ROUND(I143*H143,2)</f>
        <v>0</v>
      </c>
      <c r="K143" s="207"/>
      <c r="L143" s="39"/>
      <c r="M143" s="208" t="s">
        <v>1</v>
      </c>
      <c r="N143" s="209" t="s">
        <v>40</v>
      </c>
      <c r="O143" s="75"/>
      <c r="P143" s="210">
        <f>O143*H143</f>
        <v>0</v>
      </c>
      <c r="Q143" s="210">
        <v>2.0699999999999998</v>
      </c>
      <c r="R143" s="210">
        <f>Q143*H143</f>
        <v>12.308219999999999</v>
      </c>
      <c r="S143" s="210">
        <v>0</v>
      </c>
      <c r="T143" s="211">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532</v>
      </c>
    </row>
    <row r="144" spans="1:65" s="13" customFormat="1">
      <c r="B144" s="214"/>
      <c r="C144" s="215"/>
      <c r="D144" s="216" t="s">
        <v>215</v>
      </c>
      <c r="E144" s="217" t="s">
        <v>1</v>
      </c>
      <c r="F144" s="218" t="s">
        <v>533</v>
      </c>
      <c r="G144" s="215"/>
      <c r="H144" s="219">
        <v>4.8479999999999999</v>
      </c>
      <c r="I144" s="220"/>
      <c r="J144" s="215"/>
      <c r="K144" s="215"/>
      <c r="L144" s="221"/>
      <c r="M144" s="222"/>
      <c r="N144" s="223"/>
      <c r="O144" s="223"/>
      <c r="P144" s="223"/>
      <c r="Q144" s="223"/>
      <c r="R144" s="223"/>
      <c r="S144" s="223"/>
      <c r="T144" s="224"/>
      <c r="AT144" s="225" t="s">
        <v>215</v>
      </c>
      <c r="AU144" s="225" t="s">
        <v>87</v>
      </c>
      <c r="AV144" s="13" t="s">
        <v>87</v>
      </c>
      <c r="AW144" s="13" t="s">
        <v>30</v>
      </c>
      <c r="AX144" s="13" t="s">
        <v>74</v>
      </c>
      <c r="AY144" s="225" t="s">
        <v>207</v>
      </c>
    </row>
    <row r="145" spans="1:65" s="13" customFormat="1">
      <c r="B145" s="214"/>
      <c r="C145" s="215"/>
      <c r="D145" s="216" t="s">
        <v>215</v>
      </c>
      <c r="E145" s="217" t="s">
        <v>1</v>
      </c>
      <c r="F145" s="218" t="s">
        <v>534</v>
      </c>
      <c r="G145" s="215"/>
      <c r="H145" s="219">
        <v>1.0980000000000001</v>
      </c>
      <c r="I145" s="220"/>
      <c r="J145" s="215"/>
      <c r="K145" s="215"/>
      <c r="L145" s="221"/>
      <c r="M145" s="222"/>
      <c r="N145" s="223"/>
      <c r="O145" s="223"/>
      <c r="P145" s="223"/>
      <c r="Q145" s="223"/>
      <c r="R145" s="223"/>
      <c r="S145" s="223"/>
      <c r="T145" s="224"/>
      <c r="AT145" s="225" t="s">
        <v>215</v>
      </c>
      <c r="AU145" s="225" t="s">
        <v>87</v>
      </c>
      <c r="AV145" s="13" t="s">
        <v>87</v>
      </c>
      <c r="AW145" s="13" t="s">
        <v>30</v>
      </c>
      <c r="AX145" s="13" t="s">
        <v>74</v>
      </c>
      <c r="AY145" s="225" t="s">
        <v>207</v>
      </c>
    </row>
    <row r="146" spans="1:65" s="14" customFormat="1">
      <c r="B146" s="226"/>
      <c r="C146" s="227"/>
      <c r="D146" s="216" t="s">
        <v>215</v>
      </c>
      <c r="E146" s="228" t="s">
        <v>1</v>
      </c>
      <c r="F146" s="229" t="s">
        <v>248</v>
      </c>
      <c r="G146" s="227"/>
      <c r="H146" s="230">
        <v>5.9459999999999997</v>
      </c>
      <c r="I146" s="231"/>
      <c r="J146" s="227"/>
      <c r="K146" s="227"/>
      <c r="L146" s="232"/>
      <c r="M146" s="233"/>
      <c r="N146" s="234"/>
      <c r="O146" s="234"/>
      <c r="P146" s="234"/>
      <c r="Q146" s="234"/>
      <c r="R146" s="234"/>
      <c r="S146" s="234"/>
      <c r="T146" s="235"/>
      <c r="AT146" s="236" t="s">
        <v>215</v>
      </c>
      <c r="AU146" s="236" t="s">
        <v>87</v>
      </c>
      <c r="AV146" s="14" t="s">
        <v>213</v>
      </c>
      <c r="AW146" s="14" t="s">
        <v>30</v>
      </c>
      <c r="AX146" s="14" t="s">
        <v>81</v>
      </c>
      <c r="AY146" s="236" t="s">
        <v>207</v>
      </c>
    </row>
    <row r="147" spans="1:65" s="2" customFormat="1" ht="24.15" customHeight="1">
      <c r="A147" s="34"/>
      <c r="B147" s="35"/>
      <c r="C147" s="200" t="s">
        <v>259</v>
      </c>
      <c r="D147" s="200" t="s">
        <v>209</v>
      </c>
      <c r="E147" s="201" t="s">
        <v>535</v>
      </c>
      <c r="F147" s="202" t="s">
        <v>536</v>
      </c>
      <c r="G147" s="203" t="s">
        <v>212</v>
      </c>
      <c r="H147" s="204">
        <v>46.488</v>
      </c>
      <c r="I147" s="205"/>
      <c r="J147" s="206">
        <f>ROUND(I147*H147,2)</f>
        <v>0</v>
      </c>
      <c r="K147" s="207"/>
      <c r="L147" s="39"/>
      <c r="M147" s="208" t="s">
        <v>1</v>
      </c>
      <c r="N147" s="209" t="s">
        <v>40</v>
      </c>
      <c r="O147" s="75"/>
      <c r="P147" s="210">
        <f>O147*H147</f>
        <v>0</v>
      </c>
      <c r="Q147" s="210">
        <v>2.19407</v>
      </c>
      <c r="R147" s="210">
        <f>Q147*H147</f>
        <v>101.99792615999999</v>
      </c>
      <c r="S147" s="210">
        <v>0</v>
      </c>
      <c r="T147" s="211">
        <f>S147*H147</f>
        <v>0</v>
      </c>
      <c r="U147" s="34"/>
      <c r="V147" s="34"/>
      <c r="W147" s="34"/>
      <c r="X147" s="34"/>
      <c r="Y147" s="34"/>
      <c r="Z147" s="34"/>
      <c r="AA147" s="34"/>
      <c r="AB147" s="34"/>
      <c r="AC147" s="34"/>
      <c r="AD147" s="34"/>
      <c r="AE147" s="34"/>
      <c r="AR147" s="212" t="s">
        <v>213</v>
      </c>
      <c r="AT147" s="212" t="s">
        <v>209</v>
      </c>
      <c r="AU147" s="212" t="s">
        <v>87</v>
      </c>
      <c r="AY147" s="17" t="s">
        <v>207</v>
      </c>
      <c r="BE147" s="213">
        <f>IF(N147="základná",J147,0)</f>
        <v>0</v>
      </c>
      <c r="BF147" s="213">
        <f>IF(N147="znížená",J147,0)</f>
        <v>0</v>
      </c>
      <c r="BG147" s="213">
        <f>IF(N147="zákl. prenesená",J147,0)</f>
        <v>0</v>
      </c>
      <c r="BH147" s="213">
        <f>IF(N147="zníž. prenesená",J147,0)</f>
        <v>0</v>
      </c>
      <c r="BI147" s="213">
        <f>IF(N147="nulová",J147,0)</f>
        <v>0</v>
      </c>
      <c r="BJ147" s="17" t="s">
        <v>87</v>
      </c>
      <c r="BK147" s="213">
        <f>ROUND(I147*H147,2)</f>
        <v>0</v>
      </c>
      <c r="BL147" s="17" t="s">
        <v>213</v>
      </c>
      <c r="BM147" s="212" t="s">
        <v>537</v>
      </c>
    </row>
    <row r="148" spans="1:65" s="13" customFormat="1">
      <c r="B148" s="214"/>
      <c r="C148" s="215"/>
      <c r="D148" s="216" t="s">
        <v>215</v>
      </c>
      <c r="E148" s="217" t="s">
        <v>1</v>
      </c>
      <c r="F148" s="218" t="s">
        <v>538</v>
      </c>
      <c r="G148" s="215"/>
      <c r="H148" s="219">
        <v>35.124000000000002</v>
      </c>
      <c r="I148" s="220"/>
      <c r="J148" s="215"/>
      <c r="K148" s="215"/>
      <c r="L148" s="221"/>
      <c r="M148" s="222"/>
      <c r="N148" s="223"/>
      <c r="O148" s="223"/>
      <c r="P148" s="223"/>
      <c r="Q148" s="223"/>
      <c r="R148" s="223"/>
      <c r="S148" s="223"/>
      <c r="T148" s="224"/>
      <c r="AT148" s="225" t="s">
        <v>215</v>
      </c>
      <c r="AU148" s="225" t="s">
        <v>87</v>
      </c>
      <c r="AV148" s="13" t="s">
        <v>87</v>
      </c>
      <c r="AW148" s="13" t="s">
        <v>30</v>
      </c>
      <c r="AX148" s="13" t="s">
        <v>74</v>
      </c>
      <c r="AY148" s="225" t="s">
        <v>207</v>
      </c>
    </row>
    <row r="149" spans="1:65" s="13" customFormat="1">
      <c r="B149" s="214"/>
      <c r="C149" s="215"/>
      <c r="D149" s="216" t="s">
        <v>215</v>
      </c>
      <c r="E149" s="217" t="s">
        <v>1</v>
      </c>
      <c r="F149" s="218" t="s">
        <v>539</v>
      </c>
      <c r="G149" s="215"/>
      <c r="H149" s="219">
        <v>11.364000000000001</v>
      </c>
      <c r="I149" s="220"/>
      <c r="J149" s="215"/>
      <c r="K149" s="215"/>
      <c r="L149" s="221"/>
      <c r="M149" s="222"/>
      <c r="N149" s="223"/>
      <c r="O149" s="223"/>
      <c r="P149" s="223"/>
      <c r="Q149" s="223"/>
      <c r="R149" s="223"/>
      <c r="S149" s="223"/>
      <c r="T149" s="224"/>
      <c r="AT149" s="225" t="s">
        <v>215</v>
      </c>
      <c r="AU149" s="225" t="s">
        <v>87</v>
      </c>
      <c r="AV149" s="13" t="s">
        <v>87</v>
      </c>
      <c r="AW149" s="13" t="s">
        <v>30</v>
      </c>
      <c r="AX149" s="13" t="s">
        <v>74</v>
      </c>
      <c r="AY149" s="225" t="s">
        <v>207</v>
      </c>
    </row>
    <row r="150" spans="1:65" s="14" customFormat="1">
      <c r="B150" s="226"/>
      <c r="C150" s="227"/>
      <c r="D150" s="216" t="s">
        <v>215</v>
      </c>
      <c r="E150" s="228" t="s">
        <v>1</v>
      </c>
      <c r="F150" s="229" t="s">
        <v>248</v>
      </c>
      <c r="G150" s="227"/>
      <c r="H150" s="230">
        <v>46.488</v>
      </c>
      <c r="I150" s="231"/>
      <c r="J150" s="227"/>
      <c r="K150" s="227"/>
      <c r="L150" s="232"/>
      <c r="M150" s="233"/>
      <c r="N150" s="234"/>
      <c r="O150" s="234"/>
      <c r="P150" s="234"/>
      <c r="Q150" s="234"/>
      <c r="R150" s="234"/>
      <c r="S150" s="234"/>
      <c r="T150" s="235"/>
      <c r="AT150" s="236" t="s">
        <v>215</v>
      </c>
      <c r="AU150" s="236" t="s">
        <v>87</v>
      </c>
      <c r="AV150" s="14" t="s">
        <v>213</v>
      </c>
      <c r="AW150" s="14" t="s">
        <v>30</v>
      </c>
      <c r="AX150" s="14" t="s">
        <v>81</v>
      </c>
      <c r="AY150" s="236" t="s">
        <v>207</v>
      </c>
    </row>
    <row r="151" spans="1:65" s="2" customFormat="1" ht="16.5" customHeight="1">
      <c r="A151" s="34"/>
      <c r="B151" s="35"/>
      <c r="C151" s="200" t="s">
        <v>265</v>
      </c>
      <c r="D151" s="200" t="s">
        <v>209</v>
      </c>
      <c r="E151" s="201" t="s">
        <v>540</v>
      </c>
      <c r="F151" s="202" t="s">
        <v>541</v>
      </c>
      <c r="G151" s="203" t="s">
        <v>256</v>
      </c>
      <c r="H151" s="204">
        <v>6.0430000000000001</v>
      </c>
      <c r="I151" s="205"/>
      <c r="J151" s="206">
        <f>ROUND(I151*H151,2)</f>
        <v>0</v>
      </c>
      <c r="K151" s="207"/>
      <c r="L151" s="39"/>
      <c r="M151" s="208" t="s">
        <v>1</v>
      </c>
      <c r="N151" s="209" t="s">
        <v>40</v>
      </c>
      <c r="O151" s="75"/>
      <c r="P151" s="210">
        <f>O151*H151</f>
        <v>0</v>
      </c>
      <c r="Q151" s="210">
        <v>1.20296</v>
      </c>
      <c r="R151" s="210">
        <f>Q151*H151</f>
        <v>7.2694872800000008</v>
      </c>
      <c r="S151" s="210">
        <v>0</v>
      </c>
      <c r="T151" s="211">
        <f>S151*H151</f>
        <v>0</v>
      </c>
      <c r="U151" s="34"/>
      <c r="V151" s="34"/>
      <c r="W151" s="34"/>
      <c r="X151" s="34"/>
      <c r="Y151" s="34"/>
      <c r="Z151" s="34"/>
      <c r="AA151" s="34"/>
      <c r="AB151" s="34"/>
      <c r="AC151" s="34"/>
      <c r="AD151" s="34"/>
      <c r="AE151" s="34"/>
      <c r="AR151" s="212" t="s">
        <v>213</v>
      </c>
      <c r="AT151" s="212" t="s">
        <v>209</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542</v>
      </c>
    </row>
    <row r="152" spans="1:65" s="13" customFormat="1">
      <c r="B152" s="214"/>
      <c r="C152" s="215"/>
      <c r="D152" s="216" t="s">
        <v>215</v>
      </c>
      <c r="E152" s="217" t="s">
        <v>1</v>
      </c>
      <c r="F152" s="218" t="s">
        <v>543</v>
      </c>
      <c r="G152" s="215"/>
      <c r="H152" s="219">
        <v>6.0430000000000001</v>
      </c>
      <c r="I152" s="220"/>
      <c r="J152" s="215"/>
      <c r="K152" s="215"/>
      <c r="L152" s="221"/>
      <c r="M152" s="222"/>
      <c r="N152" s="223"/>
      <c r="O152" s="223"/>
      <c r="P152" s="223"/>
      <c r="Q152" s="223"/>
      <c r="R152" s="223"/>
      <c r="S152" s="223"/>
      <c r="T152" s="224"/>
      <c r="AT152" s="225" t="s">
        <v>215</v>
      </c>
      <c r="AU152" s="225" t="s">
        <v>87</v>
      </c>
      <c r="AV152" s="13" t="s">
        <v>87</v>
      </c>
      <c r="AW152" s="13" t="s">
        <v>30</v>
      </c>
      <c r="AX152" s="13" t="s">
        <v>81</v>
      </c>
      <c r="AY152" s="225" t="s">
        <v>207</v>
      </c>
    </row>
    <row r="153" spans="1:65" s="12" customFormat="1" ht="22.8" customHeight="1">
      <c r="B153" s="184"/>
      <c r="C153" s="185"/>
      <c r="D153" s="186" t="s">
        <v>73</v>
      </c>
      <c r="E153" s="198" t="s">
        <v>94</v>
      </c>
      <c r="F153" s="198" t="s">
        <v>544</v>
      </c>
      <c r="G153" s="185"/>
      <c r="H153" s="185"/>
      <c r="I153" s="188"/>
      <c r="J153" s="199">
        <f>BK153</f>
        <v>0</v>
      </c>
      <c r="K153" s="185"/>
      <c r="L153" s="190"/>
      <c r="M153" s="191"/>
      <c r="N153" s="192"/>
      <c r="O153" s="192"/>
      <c r="P153" s="193">
        <f>SUM(P154:P156)</f>
        <v>0</v>
      </c>
      <c r="Q153" s="192"/>
      <c r="R153" s="193">
        <f>SUM(R154:R156)</f>
        <v>37.695999999999998</v>
      </c>
      <c r="S153" s="192"/>
      <c r="T153" s="194">
        <f>SUM(T154:T156)</f>
        <v>0</v>
      </c>
      <c r="AR153" s="195" t="s">
        <v>81</v>
      </c>
      <c r="AT153" s="196" t="s">
        <v>73</v>
      </c>
      <c r="AU153" s="196" t="s">
        <v>81</v>
      </c>
      <c r="AY153" s="195" t="s">
        <v>207</v>
      </c>
      <c r="BK153" s="197">
        <f>SUM(BK154:BK156)</f>
        <v>0</v>
      </c>
    </row>
    <row r="154" spans="1:65" s="2" customFormat="1" ht="24.15" customHeight="1">
      <c r="A154" s="34"/>
      <c r="B154" s="35"/>
      <c r="C154" s="200" t="s">
        <v>270</v>
      </c>
      <c r="D154" s="200" t="s">
        <v>209</v>
      </c>
      <c r="E154" s="201" t="s">
        <v>545</v>
      </c>
      <c r="F154" s="202" t="s">
        <v>546</v>
      </c>
      <c r="G154" s="203" t="s">
        <v>268</v>
      </c>
      <c r="H154" s="204">
        <v>496</v>
      </c>
      <c r="I154" s="205"/>
      <c r="J154" s="206">
        <f>ROUND(I154*H154,2)</f>
        <v>0</v>
      </c>
      <c r="K154" s="207"/>
      <c r="L154" s="39"/>
      <c r="M154" s="208" t="s">
        <v>1</v>
      </c>
      <c r="N154" s="209" t="s">
        <v>40</v>
      </c>
      <c r="O154" s="75"/>
      <c r="P154" s="210">
        <f>O154*H154</f>
        <v>0</v>
      </c>
      <c r="Q154" s="210">
        <v>0</v>
      </c>
      <c r="R154" s="210">
        <f>Q154*H154</f>
        <v>0</v>
      </c>
      <c r="S154" s="210">
        <v>0</v>
      </c>
      <c r="T154" s="211">
        <f>S154*H154</f>
        <v>0</v>
      </c>
      <c r="U154" s="34"/>
      <c r="V154" s="34"/>
      <c r="W154" s="34"/>
      <c r="X154" s="34"/>
      <c r="Y154" s="34"/>
      <c r="Z154" s="34"/>
      <c r="AA154" s="34"/>
      <c r="AB154" s="34"/>
      <c r="AC154" s="34"/>
      <c r="AD154" s="34"/>
      <c r="AE154" s="34"/>
      <c r="AR154" s="212" t="s">
        <v>213</v>
      </c>
      <c r="AT154" s="212" t="s">
        <v>209</v>
      </c>
      <c r="AU154" s="212" t="s">
        <v>87</v>
      </c>
      <c r="AY154" s="17" t="s">
        <v>207</v>
      </c>
      <c r="BE154" s="213">
        <f>IF(N154="základná",J154,0)</f>
        <v>0</v>
      </c>
      <c r="BF154" s="213">
        <f>IF(N154="znížená",J154,0)</f>
        <v>0</v>
      </c>
      <c r="BG154" s="213">
        <f>IF(N154="zákl. prenesená",J154,0)</f>
        <v>0</v>
      </c>
      <c r="BH154" s="213">
        <f>IF(N154="zníž. prenesená",J154,0)</f>
        <v>0</v>
      </c>
      <c r="BI154" s="213">
        <f>IF(N154="nulová",J154,0)</f>
        <v>0</v>
      </c>
      <c r="BJ154" s="17" t="s">
        <v>87</v>
      </c>
      <c r="BK154" s="213">
        <f>ROUND(I154*H154,2)</f>
        <v>0</v>
      </c>
      <c r="BL154" s="17" t="s">
        <v>213</v>
      </c>
      <c r="BM154" s="212" t="s">
        <v>547</v>
      </c>
    </row>
    <row r="155" spans="1:65" s="2" customFormat="1" ht="49.05" customHeight="1">
      <c r="A155" s="34"/>
      <c r="B155" s="35"/>
      <c r="C155" s="237" t="s">
        <v>275</v>
      </c>
      <c r="D155" s="237" t="s">
        <v>271</v>
      </c>
      <c r="E155" s="238" t="s">
        <v>548</v>
      </c>
      <c r="F155" s="239" t="s">
        <v>549</v>
      </c>
      <c r="G155" s="240" t="s">
        <v>325</v>
      </c>
      <c r="H155" s="241">
        <v>942.4</v>
      </c>
      <c r="I155" s="242"/>
      <c r="J155" s="243">
        <f>ROUND(I155*H155,2)</f>
        <v>0</v>
      </c>
      <c r="K155" s="244"/>
      <c r="L155" s="245"/>
      <c r="M155" s="246" t="s">
        <v>1</v>
      </c>
      <c r="N155" s="247" t="s">
        <v>40</v>
      </c>
      <c r="O155" s="75"/>
      <c r="P155" s="210">
        <f>O155*H155</f>
        <v>0</v>
      </c>
      <c r="Q155" s="210">
        <v>0.04</v>
      </c>
      <c r="R155" s="210">
        <f>Q155*H155</f>
        <v>37.695999999999998</v>
      </c>
      <c r="S155" s="210">
        <v>0</v>
      </c>
      <c r="T155" s="211">
        <f>S155*H155</f>
        <v>0</v>
      </c>
      <c r="U155" s="34"/>
      <c r="V155" s="34"/>
      <c r="W155" s="34"/>
      <c r="X155" s="34"/>
      <c r="Y155" s="34"/>
      <c r="Z155" s="34"/>
      <c r="AA155" s="34"/>
      <c r="AB155" s="34"/>
      <c r="AC155" s="34"/>
      <c r="AD155" s="34"/>
      <c r="AE155" s="34"/>
      <c r="AR155" s="212" t="s">
        <v>249</v>
      </c>
      <c r="AT155" s="212" t="s">
        <v>271</v>
      </c>
      <c r="AU155" s="212" t="s">
        <v>87</v>
      </c>
      <c r="AY155" s="17" t="s">
        <v>207</v>
      </c>
      <c r="BE155" s="213">
        <f>IF(N155="základná",J155,0)</f>
        <v>0</v>
      </c>
      <c r="BF155" s="213">
        <f>IF(N155="znížená",J155,0)</f>
        <v>0</v>
      </c>
      <c r="BG155" s="213">
        <f>IF(N155="zákl. prenesená",J155,0)</f>
        <v>0</v>
      </c>
      <c r="BH155" s="213">
        <f>IF(N155="zníž. prenesená",J155,0)</f>
        <v>0</v>
      </c>
      <c r="BI155" s="213">
        <f>IF(N155="nulová",J155,0)</f>
        <v>0</v>
      </c>
      <c r="BJ155" s="17" t="s">
        <v>87</v>
      </c>
      <c r="BK155" s="213">
        <f>ROUND(I155*H155,2)</f>
        <v>0</v>
      </c>
      <c r="BL155" s="17" t="s">
        <v>213</v>
      </c>
      <c r="BM155" s="212" t="s">
        <v>550</v>
      </c>
    </row>
    <row r="156" spans="1:65" s="13" customFormat="1">
      <c r="B156" s="214"/>
      <c r="C156" s="215"/>
      <c r="D156" s="216" t="s">
        <v>215</v>
      </c>
      <c r="E156" s="217" t="s">
        <v>1</v>
      </c>
      <c r="F156" s="218" t="s">
        <v>551</v>
      </c>
      <c r="G156" s="215"/>
      <c r="H156" s="219">
        <v>942.4</v>
      </c>
      <c r="I156" s="220"/>
      <c r="J156" s="215"/>
      <c r="K156" s="215"/>
      <c r="L156" s="221"/>
      <c r="M156" s="222"/>
      <c r="N156" s="223"/>
      <c r="O156" s="223"/>
      <c r="P156" s="223"/>
      <c r="Q156" s="223"/>
      <c r="R156" s="223"/>
      <c r="S156" s="223"/>
      <c r="T156" s="224"/>
      <c r="AT156" s="225" t="s">
        <v>215</v>
      </c>
      <c r="AU156" s="225" t="s">
        <v>87</v>
      </c>
      <c r="AV156" s="13" t="s">
        <v>87</v>
      </c>
      <c r="AW156" s="13" t="s">
        <v>30</v>
      </c>
      <c r="AX156" s="13" t="s">
        <v>81</v>
      </c>
      <c r="AY156" s="225" t="s">
        <v>207</v>
      </c>
    </row>
    <row r="157" spans="1:65" s="12" customFormat="1" ht="22.8" customHeight="1">
      <c r="B157" s="184"/>
      <c r="C157" s="185"/>
      <c r="D157" s="186" t="s">
        <v>73</v>
      </c>
      <c r="E157" s="198" t="s">
        <v>253</v>
      </c>
      <c r="F157" s="198" t="s">
        <v>264</v>
      </c>
      <c r="G157" s="185"/>
      <c r="H157" s="185"/>
      <c r="I157" s="188"/>
      <c r="J157" s="199">
        <f>BK157</f>
        <v>0</v>
      </c>
      <c r="K157" s="185"/>
      <c r="L157" s="190"/>
      <c r="M157" s="191"/>
      <c r="N157" s="192"/>
      <c r="O157" s="192"/>
      <c r="P157" s="193">
        <f>SUM(P158:P166)</f>
        <v>0</v>
      </c>
      <c r="Q157" s="192"/>
      <c r="R157" s="193">
        <f>SUM(R158:R166)</f>
        <v>10.743430999999999</v>
      </c>
      <c r="S157" s="192"/>
      <c r="T157" s="194">
        <f>SUM(T158:T166)</f>
        <v>27.720000000000002</v>
      </c>
      <c r="AR157" s="195" t="s">
        <v>81</v>
      </c>
      <c r="AT157" s="196" t="s">
        <v>73</v>
      </c>
      <c r="AU157" s="196" t="s">
        <v>81</v>
      </c>
      <c r="AY157" s="195" t="s">
        <v>207</v>
      </c>
      <c r="BK157" s="197">
        <f>SUM(BK158:BK166)</f>
        <v>0</v>
      </c>
    </row>
    <row r="158" spans="1:65" s="2" customFormat="1" ht="37.799999999999997" customHeight="1">
      <c r="A158" s="34"/>
      <c r="B158" s="35"/>
      <c r="C158" s="200" t="s">
        <v>280</v>
      </c>
      <c r="D158" s="200" t="s">
        <v>209</v>
      </c>
      <c r="E158" s="201" t="s">
        <v>552</v>
      </c>
      <c r="F158" s="202" t="s">
        <v>553</v>
      </c>
      <c r="G158" s="203" t="s">
        <v>325</v>
      </c>
      <c r="H158" s="204">
        <v>99.1</v>
      </c>
      <c r="I158" s="205"/>
      <c r="J158" s="206">
        <f>ROUND(I158*H158,2)</f>
        <v>0</v>
      </c>
      <c r="K158" s="207"/>
      <c r="L158" s="39"/>
      <c r="M158" s="208" t="s">
        <v>1</v>
      </c>
      <c r="N158" s="209" t="s">
        <v>40</v>
      </c>
      <c r="O158" s="75"/>
      <c r="P158" s="210">
        <f>O158*H158</f>
        <v>0</v>
      </c>
      <c r="Q158" s="210">
        <v>0.10841000000000001</v>
      </c>
      <c r="R158" s="210">
        <f>Q158*H158</f>
        <v>10.743430999999999</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554</v>
      </c>
    </row>
    <row r="159" spans="1:65" s="13" customFormat="1">
      <c r="B159" s="214"/>
      <c r="C159" s="215"/>
      <c r="D159" s="216" t="s">
        <v>215</v>
      </c>
      <c r="E159" s="217" t="s">
        <v>1</v>
      </c>
      <c r="F159" s="218" t="s">
        <v>555</v>
      </c>
      <c r="G159" s="215"/>
      <c r="H159" s="219">
        <v>99.1</v>
      </c>
      <c r="I159" s="220"/>
      <c r="J159" s="215"/>
      <c r="K159" s="215"/>
      <c r="L159" s="221"/>
      <c r="M159" s="222"/>
      <c r="N159" s="223"/>
      <c r="O159" s="223"/>
      <c r="P159" s="223"/>
      <c r="Q159" s="223"/>
      <c r="R159" s="223"/>
      <c r="S159" s="223"/>
      <c r="T159" s="224"/>
      <c r="AT159" s="225" t="s">
        <v>215</v>
      </c>
      <c r="AU159" s="225" t="s">
        <v>87</v>
      </c>
      <c r="AV159" s="13" t="s">
        <v>87</v>
      </c>
      <c r="AW159" s="13" t="s">
        <v>30</v>
      </c>
      <c r="AX159" s="13" t="s">
        <v>81</v>
      </c>
      <c r="AY159" s="225" t="s">
        <v>207</v>
      </c>
    </row>
    <row r="160" spans="1:65" s="2" customFormat="1" ht="37.799999999999997" customHeight="1">
      <c r="A160" s="34"/>
      <c r="B160" s="35"/>
      <c r="C160" s="200" t="s">
        <v>284</v>
      </c>
      <c r="D160" s="200" t="s">
        <v>209</v>
      </c>
      <c r="E160" s="201" t="s">
        <v>556</v>
      </c>
      <c r="F160" s="202" t="s">
        <v>557</v>
      </c>
      <c r="G160" s="203" t="s">
        <v>212</v>
      </c>
      <c r="H160" s="204">
        <v>12.6</v>
      </c>
      <c r="I160" s="205"/>
      <c r="J160" s="206">
        <f>ROUND(I160*H160,2)</f>
        <v>0</v>
      </c>
      <c r="K160" s="207"/>
      <c r="L160" s="39"/>
      <c r="M160" s="208" t="s">
        <v>1</v>
      </c>
      <c r="N160" s="209" t="s">
        <v>40</v>
      </c>
      <c r="O160" s="75"/>
      <c r="P160" s="210">
        <f>O160*H160</f>
        <v>0</v>
      </c>
      <c r="Q160" s="210">
        <v>0</v>
      </c>
      <c r="R160" s="210">
        <f>Q160*H160</f>
        <v>0</v>
      </c>
      <c r="S160" s="210">
        <v>2.2000000000000002</v>
      </c>
      <c r="T160" s="211">
        <f>S160*H160</f>
        <v>27.720000000000002</v>
      </c>
      <c r="U160" s="34"/>
      <c r="V160" s="34"/>
      <c r="W160" s="34"/>
      <c r="X160" s="34"/>
      <c r="Y160" s="34"/>
      <c r="Z160" s="34"/>
      <c r="AA160" s="34"/>
      <c r="AB160" s="34"/>
      <c r="AC160" s="34"/>
      <c r="AD160" s="34"/>
      <c r="AE160" s="34"/>
      <c r="AR160" s="212" t="s">
        <v>213</v>
      </c>
      <c r="AT160" s="212" t="s">
        <v>209</v>
      </c>
      <c r="AU160" s="212" t="s">
        <v>87</v>
      </c>
      <c r="AY160" s="17" t="s">
        <v>207</v>
      </c>
      <c r="BE160" s="213">
        <f>IF(N160="základná",J160,0)</f>
        <v>0</v>
      </c>
      <c r="BF160" s="213">
        <f>IF(N160="znížená",J160,0)</f>
        <v>0</v>
      </c>
      <c r="BG160" s="213">
        <f>IF(N160="zákl. prenesená",J160,0)</f>
        <v>0</v>
      </c>
      <c r="BH160" s="213">
        <f>IF(N160="zníž. prenesená",J160,0)</f>
        <v>0</v>
      </c>
      <c r="BI160" s="213">
        <f>IF(N160="nulová",J160,0)</f>
        <v>0</v>
      </c>
      <c r="BJ160" s="17" t="s">
        <v>87</v>
      </c>
      <c r="BK160" s="213">
        <f>ROUND(I160*H160,2)</f>
        <v>0</v>
      </c>
      <c r="BL160" s="17" t="s">
        <v>213</v>
      </c>
      <c r="BM160" s="212" t="s">
        <v>558</v>
      </c>
    </row>
    <row r="161" spans="1:65" s="15" customFormat="1">
      <c r="B161" s="253"/>
      <c r="C161" s="254"/>
      <c r="D161" s="216" t="s">
        <v>215</v>
      </c>
      <c r="E161" s="255" t="s">
        <v>1</v>
      </c>
      <c r="F161" s="256" t="s">
        <v>559</v>
      </c>
      <c r="G161" s="254"/>
      <c r="H161" s="255" t="s">
        <v>1</v>
      </c>
      <c r="I161" s="257"/>
      <c r="J161" s="254"/>
      <c r="K161" s="254"/>
      <c r="L161" s="258"/>
      <c r="M161" s="259"/>
      <c r="N161" s="260"/>
      <c r="O161" s="260"/>
      <c r="P161" s="260"/>
      <c r="Q161" s="260"/>
      <c r="R161" s="260"/>
      <c r="S161" s="260"/>
      <c r="T161" s="261"/>
      <c r="AT161" s="262" t="s">
        <v>215</v>
      </c>
      <c r="AU161" s="262" t="s">
        <v>87</v>
      </c>
      <c r="AV161" s="15" t="s">
        <v>81</v>
      </c>
      <c r="AW161" s="15" t="s">
        <v>30</v>
      </c>
      <c r="AX161" s="15" t="s">
        <v>74</v>
      </c>
      <c r="AY161" s="262" t="s">
        <v>207</v>
      </c>
    </row>
    <row r="162" spans="1:65" s="13" customFormat="1">
      <c r="B162" s="214"/>
      <c r="C162" s="215"/>
      <c r="D162" s="216" t="s">
        <v>215</v>
      </c>
      <c r="E162" s="217" t="s">
        <v>1</v>
      </c>
      <c r="F162" s="218" t="s">
        <v>560</v>
      </c>
      <c r="G162" s="215"/>
      <c r="H162" s="219">
        <v>12.6</v>
      </c>
      <c r="I162" s="220"/>
      <c r="J162" s="215"/>
      <c r="K162" s="215"/>
      <c r="L162" s="221"/>
      <c r="M162" s="222"/>
      <c r="N162" s="223"/>
      <c r="O162" s="223"/>
      <c r="P162" s="223"/>
      <c r="Q162" s="223"/>
      <c r="R162" s="223"/>
      <c r="S162" s="223"/>
      <c r="T162" s="224"/>
      <c r="AT162" s="225" t="s">
        <v>215</v>
      </c>
      <c r="AU162" s="225" t="s">
        <v>87</v>
      </c>
      <c r="AV162" s="13" t="s">
        <v>87</v>
      </c>
      <c r="AW162" s="13" t="s">
        <v>30</v>
      </c>
      <c r="AX162" s="13" t="s">
        <v>81</v>
      </c>
      <c r="AY162" s="225" t="s">
        <v>207</v>
      </c>
    </row>
    <row r="163" spans="1:65" s="2" customFormat="1" ht="21.75" customHeight="1">
      <c r="A163" s="34"/>
      <c r="B163" s="35"/>
      <c r="C163" s="200" t="s">
        <v>288</v>
      </c>
      <c r="D163" s="200" t="s">
        <v>209</v>
      </c>
      <c r="E163" s="201" t="s">
        <v>285</v>
      </c>
      <c r="F163" s="202" t="s">
        <v>286</v>
      </c>
      <c r="G163" s="203" t="s">
        <v>256</v>
      </c>
      <c r="H163" s="204">
        <v>41.64</v>
      </c>
      <c r="I163" s="205"/>
      <c r="J163" s="206">
        <f>ROUND(I163*H163,2)</f>
        <v>0</v>
      </c>
      <c r="K163" s="207"/>
      <c r="L163" s="39"/>
      <c r="M163" s="208" t="s">
        <v>1</v>
      </c>
      <c r="N163" s="209" t="s">
        <v>40</v>
      </c>
      <c r="O163" s="75"/>
      <c r="P163" s="210">
        <f>O163*H163</f>
        <v>0</v>
      </c>
      <c r="Q163" s="210">
        <v>0</v>
      </c>
      <c r="R163" s="210">
        <f>Q163*H163</f>
        <v>0</v>
      </c>
      <c r="S163" s="210">
        <v>0</v>
      </c>
      <c r="T163" s="211">
        <f>S163*H163</f>
        <v>0</v>
      </c>
      <c r="U163" s="34"/>
      <c r="V163" s="34"/>
      <c r="W163" s="34"/>
      <c r="X163" s="34"/>
      <c r="Y163" s="34"/>
      <c r="Z163" s="34"/>
      <c r="AA163" s="34"/>
      <c r="AB163" s="34"/>
      <c r="AC163" s="34"/>
      <c r="AD163" s="34"/>
      <c r="AE163" s="34"/>
      <c r="AR163" s="212" t="s">
        <v>213</v>
      </c>
      <c r="AT163" s="212" t="s">
        <v>209</v>
      </c>
      <c r="AU163" s="212" t="s">
        <v>87</v>
      </c>
      <c r="AY163" s="17" t="s">
        <v>207</v>
      </c>
      <c r="BE163" s="213">
        <f>IF(N163="základná",J163,0)</f>
        <v>0</v>
      </c>
      <c r="BF163" s="213">
        <f>IF(N163="znížená",J163,0)</f>
        <v>0</v>
      </c>
      <c r="BG163" s="213">
        <f>IF(N163="zákl. prenesená",J163,0)</f>
        <v>0</v>
      </c>
      <c r="BH163" s="213">
        <f>IF(N163="zníž. prenesená",J163,0)</f>
        <v>0</v>
      </c>
      <c r="BI163" s="213">
        <f>IF(N163="nulová",J163,0)</f>
        <v>0</v>
      </c>
      <c r="BJ163" s="17" t="s">
        <v>87</v>
      </c>
      <c r="BK163" s="213">
        <f>ROUND(I163*H163,2)</f>
        <v>0</v>
      </c>
      <c r="BL163" s="17" t="s">
        <v>213</v>
      </c>
      <c r="BM163" s="212" t="s">
        <v>561</v>
      </c>
    </row>
    <row r="164" spans="1:65" s="2" customFormat="1" ht="24.15" customHeight="1">
      <c r="A164" s="34"/>
      <c r="B164" s="35"/>
      <c r="C164" s="200" t="s">
        <v>293</v>
      </c>
      <c r="D164" s="200" t="s">
        <v>209</v>
      </c>
      <c r="E164" s="201" t="s">
        <v>289</v>
      </c>
      <c r="F164" s="202" t="s">
        <v>290</v>
      </c>
      <c r="G164" s="203" t="s">
        <v>256</v>
      </c>
      <c r="H164" s="204">
        <v>526.67999999999995</v>
      </c>
      <c r="I164" s="205"/>
      <c r="J164" s="206">
        <f>ROUND(I164*H164,2)</f>
        <v>0</v>
      </c>
      <c r="K164" s="207"/>
      <c r="L164" s="39"/>
      <c r="M164" s="208" t="s">
        <v>1</v>
      </c>
      <c r="N164" s="209" t="s">
        <v>40</v>
      </c>
      <c r="O164" s="75"/>
      <c r="P164" s="210">
        <f>O164*H164</f>
        <v>0</v>
      </c>
      <c r="Q164" s="210">
        <v>0</v>
      </c>
      <c r="R164" s="210">
        <f>Q164*H164</f>
        <v>0</v>
      </c>
      <c r="S164" s="210">
        <v>0</v>
      </c>
      <c r="T164" s="211">
        <f>S164*H164</f>
        <v>0</v>
      </c>
      <c r="U164" s="34"/>
      <c r="V164" s="34"/>
      <c r="W164" s="34"/>
      <c r="X164" s="34"/>
      <c r="Y164" s="34"/>
      <c r="Z164" s="34"/>
      <c r="AA164" s="34"/>
      <c r="AB164" s="34"/>
      <c r="AC164" s="34"/>
      <c r="AD164" s="34"/>
      <c r="AE164" s="34"/>
      <c r="AR164" s="212" t="s">
        <v>213</v>
      </c>
      <c r="AT164" s="212" t="s">
        <v>209</v>
      </c>
      <c r="AU164" s="212" t="s">
        <v>87</v>
      </c>
      <c r="AY164" s="17" t="s">
        <v>207</v>
      </c>
      <c r="BE164" s="213">
        <f>IF(N164="základná",J164,0)</f>
        <v>0</v>
      </c>
      <c r="BF164" s="213">
        <f>IF(N164="znížená",J164,0)</f>
        <v>0</v>
      </c>
      <c r="BG164" s="213">
        <f>IF(N164="zákl. prenesená",J164,0)</f>
        <v>0</v>
      </c>
      <c r="BH164" s="213">
        <f>IF(N164="zníž. prenesená",J164,0)</f>
        <v>0</v>
      </c>
      <c r="BI164" s="213">
        <f>IF(N164="nulová",J164,0)</f>
        <v>0</v>
      </c>
      <c r="BJ164" s="17" t="s">
        <v>87</v>
      </c>
      <c r="BK164" s="213">
        <f>ROUND(I164*H164,2)</f>
        <v>0</v>
      </c>
      <c r="BL164" s="17" t="s">
        <v>213</v>
      </c>
      <c r="BM164" s="212" t="s">
        <v>562</v>
      </c>
    </row>
    <row r="165" spans="1:65" s="13" customFormat="1">
      <c r="B165" s="214"/>
      <c r="C165" s="215"/>
      <c r="D165" s="216" t="s">
        <v>215</v>
      </c>
      <c r="E165" s="215"/>
      <c r="F165" s="218" t="s">
        <v>563</v>
      </c>
      <c r="G165" s="215"/>
      <c r="H165" s="219">
        <v>526.67999999999995</v>
      </c>
      <c r="I165" s="220"/>
      <c r="J165" s="215"/>
      <c r="K165" s="215"/>
      <c r="L165" s="221"/>
      <c r="M165" s="222"/>
      <c r="N165" s="223"/>
      <c r="O165" s="223"/>
      <c r="P165" s="223"/>
      <c r="Q165" s="223"/>
      <c r="R165" s="223"/>
      <c r="S165" s="223"/>
      <c r="T165" s="224"/>
      <c r="AT165" s="225" t="s">
        <v>215</v>
      </c>
      <c r="AU165" s="225" t="s">
        <v>87</v>
      </c>
      <c r="AV165" s="13" t="s">
        <v>87</v>
      </c>
      <c r="AW165" s="13" t="s">
        <v>4</v>
      </c>
      <c r="AX165" s="13" t="s">
        <v>81</v>
      </c>
      <c r="AY165" s="225" t="s">
        <v>207</v>
      </c>
    </row>
    <row r="166" spans="1:65" s="2" customFormat="1" ht="24.15" customHeight="1">
      <c r="A166" s="34"/>
      <c r="B166" s="35"/>
      <c r="C166" s="200" t="s">
        <v>297</v>
      </c>
      <c r="D166" s="200" t="s">
        <v>209</v>
      </c>
      <c r="E166" s="201" t="s">
        <v>298</v>
      </c>
      <c r="F166" s="202" t="s">
        <v>299</v>
      </c>
      <c r="G166" s="203" t="s">
        <v>256</v>
      </c>
      <c r="H166" s="204">
        <v>27.72</v>
      </c>
      <c r="I166" s="205"/>
      <c r="J166" s="206">
        <f>ROUND(I166*H166,2)</f>
        <v>0</v>
      </c>
      <c r="K166" s="207"/>
      <c r="L166" s="39"/>
      <c r="M166" s="208" t="s">
        <v>1</v>
      </c>
      <c r="N166" s="209" t="s">
        <v>40</v>
      </c>
      <c r="O166" s="75"/>
      <c r="P166" s="210">
        <f>O166*H166</f>
        <v>0</v>
      </c>
      <c r="Q166" s="210">
        <v>0</v>
      </c>
      <c r="R166" s="210">
        <f>Q166*H166</f>
        <v>0</v>
      </c>
      <c r="S166" s="210">
        <v>0</v>
      </c>
      <c r="T166" s="211">
        <f>S166*H166</f>
        <v>0</v>
      </c>
      <c r="U166" s="34"/>
      <c r="V166" s="34"/>
      <c r="W166" s="34"/>
      <c r="X166" s="34"/>
      <c r="Y166" s="34"/>
      <c r="Z166" s="34"/>
      <c r="AA166" s="34"/>
      <c r="AB166" s="34"/>
      <c r="AC166" s="34"/>
      <c r="AD166" s="34"/>
      <c r="AE166" s="34"/>
      <c r="AR166" s="212" t="s">
        <v>213</v>
      </c>
      <c r="AT166" s="212" t="s">
        <v>209</v>
      </c>
      <c r="AU166" s="212" t="s">
        <v>87</v>
      </c>
      <c r="AY166" s="17" t="s">
        <v>207</v>
      </c>
      <c r="BE166" s="213">
        <f>IF(N166="základná",J166,0)</f>
        <v>0</v>
      </c>
      <c r="BF166" s="213">
        <f>IF(N166="znížená",J166,0)</f>
        <v>0</v>
      </c>
      <c r="BG166" s="213">
        <f>IF(N166="zákl. prenesená",J166,0)</f>
        <v>0</v>
      </c>
      <c r="BH166" s="213">
        <f>IF(N166="zníž. prenesená",J166,0)</f>
        <v>0</v>
      </c>
      <c r="BI166" s="213">
        <f>IF(N166="nulová",J166,0)</f>
        <v>0</v>
      </c>
      <c r="BJ166" s="17" t="s">
        <v>87</v>
      </c>
      <c r="BK166" s="213">
        <f>ROUND(I166*H166,2)</f>
        <v>0</v>
      </c>
      <c r="BL166" s="17" t="s">
        <v>213</v>
      </c>
      <c r="BM166" s="212" t="s">
        <v>564</v>
      </c>
    </row>
    <row r="167" spans="1:65" s="12" customFormat="1" ht="22.8" customHeight="1">
      <c r="B167" s="184"/>
      <c r="C167" s="185"/>
      <c r="D167" s="186" t="s">
        <v>73</v>
      </c>
      <c r="E167" s="198" t="s">
        <v>301</v>
      </c>
      <c r="F167" s="198" t="s">
        <v>302</v>
      </c>
      <c r="G167" s="185"/>
      <c r="H167" s="185"/>
      <c r="I167" s="188"/>
      <c r="J167" s="199">
        <f>BK167</f>
        <v>0</v>
      </c>
      <c r="K167" s="185"/>
      <c r="L167" s="190"/>
      <c r="M167" s="191"/>
      <c r="N167" s="192"/>
      <c r="O167" s="192"/>
      <c r="P167" s="193">
        <f>P168</f>
        <v>0</v>
      </c>
      <c r="Q167" s="192"/>
      <c r="R167" s="193">
        <f>R168</f>
        <v>0</v>
      </c>
      <c r="S167" s="192"/>
      <c r="T167" s="194">
        <f>T168</f>
        <v>0</v>
      </c>
      <c r="AR167" s="195" t="s">
        <v>81</v>
      </c>
      <c r="AT167" s="196" t="s">
        <v>73</v>
      </c>
      <c r="AU167" s="196" t="s">
        <v>81</v>
      </c>
      <c r="AY167" s="195" t="s">
        <v>207</v>
      </c>
      <c r="BK167" s="197">
        <f>BK168</f>
        <v>0</v>
      </c>
    </row>
    <row r="168" spans="1:65" s="2" customFormat="1" ht="33" customHeight="1">
      <c r="A168" s="34"/>
      <c r="B168" s="35"/>
      <c r="C168" s="200" t="s">
        <v>303</v>
      </c>
      <c r="D168" s="200" t="s">
        <v>209</v>
      </c>
      <c r="E168" s="201" t="s">
        <v>565</v>
      </c>
      <c r="F168" s="202" t="s">
        <v>566</v>
      </c>
      <c r="G168" s="203" t="s">
        <v>256</v>
      </c>
      <c r="H168" s="204">
        <v>170.01499999999999</v>
      </c>
      <c r="I168" s="205"/>
      <c r="J168" s="206">
        <f>ROUND(I168*H168,2)</f>
        <v>0</v>
      </c>
      <c r="K168" s="207"/>
      <c r="L168" s="39"/>
      <c r="M168" s="248" t="s">
        <v>1</v>
      </c>
      <c r="N168" s="249" t="s">
        <v>40</v>
      </c>
      <c r="O168" s="250"/>
      <c r="P168" s="251">
        <f>O168*H168</f>
        <v>0</v>
      </c>
      <c r="Q168" s="251">
        <v>0</v>
      </c>
      <c r="R168" s="251">
        <f>Q168*H168</f>
        <v>0</v>
      </c>
      <c r="S168" s="251">
        <v>0</v>
      </c>
      <c r="T168" s="252">
        <f>S168*H168</f>
        <v>0</v>
      </c>
      <c r="U168" s="34"/>
      <c r="V168" s="34"/>
      <c r="W168" s="34"/>
      <c r="X168" s="34"/>
      <c r="Y168" s="34"/>
      <c r="Z168" s="34"/>
      <c r="AA168" s="34"/>
      <c r="AB168" s="34"/>
      <c r="AC168" s="34"/>
      <c r="AD168" s="34"/>
      <c r="AE168" s="34"/>
      <c r="AR168" s="212" t="s">
        <v>213</v>
      </c>
      <c r="AT168" s="212" t="s">
        <v>209</v>
      </c>
      <c r="AU168" s="212" t="s">
        <v>87</v>
      </c>
      <c r="AY168" s="17" t="s">
        <v>207</v>
      </c>
      <c r="BE168" s="213">
        <f>IF(N168="základná",J168,0)</f>
        <v>0</v>
      </c>
      <c r="BF168" s="213">
        <f>IF(N168="znížená",J168,0)</f>
        <v>0</v>
      </c>
      <c r="BG168" s="213">
        <f>IF(N168="zákl. prenesená",J168,0)</f>
        <v>0</v>
      </c>
      <c r="BH168" s="213">
        <f>IF(N168="zníž. prenesená",J168,0)</f>
        <v>0</v>
      </c>
      <c r="BI168" s="213">
        <f>IF(N168="nulová",J168,0)</f>
        <v>0</v>
      </c>
      <c r="BJ168" s="17" t="s">
        <v>87</v>
      </c>
      <c r="BK168" s="213">
        <f>ROUND(I168*H168,2)</f>
        <v>0</v>
      </c>
      <c r="BL168" s="17" t="s">
        <v>213</v>
      </c>
      <c r="BM168" s="212" t="s">
        <v>567</v>
      </c>
    </row>
    <row r="169" spans="1:65" s="2" customFormat="1" ht="6.9" customHeight="1">
      <c r="A169" s="34"/>
      <c r="B169" s="58"/>
      <c r="C169" s="59"/>
      <c r="D169" s="59"/>
      <c r="E169" s="59"/>
      <c r="F169" s="59"/>
      <c r="G169" s="59"/>
      <c r="H169" s="59"/>
      <c r="I169" s="59"/>
      <c r="J169" s="59"/>
      <c r="K169" s="59"/>
      <c r="L169" s="39"/>
      <c r="M169" s="34"/>
      <c r="O169" s="34"/>
      <c r="P169" s="34"/>
      <c r="Q169" s="34"/>
      <c r="R169" s="34"/>
      <c r="S169" s="34"/>
      <c r="T169" s="34"/>
      <c r="U169" s="34"/>
      <c r="V169" s="34"/>
      <c r="W169" s="34"/>
      <c r="X169" s="34"/>
      <c r="Y169" s="34"/>
      <c r="Z169" s="34"/>
      <c r="AA169" s="34"/>
      <c r="AB169" s="34"/>
      <c r="AC169" s="34"/>
      <c r="AD169" s="34"/>
      <c r="AE169" s="34"/>
    </row>
  </sheetData>
  <sheetProtection algorithmName="SHA-512" hashValue="45pBogrR3AhLmGJ5nrnp0oMC1oTsOj1vKNkxmo3Yp/wrrfCqA7+FBEvhGdP5ApC4CybUNZHcsb4S0q/aPex4dA==" saltValue="ZZNJfIJmowPDeYERlewIJMfR5TyZ/8ZsNSOKZ2lhMK9fuD7pzR5ThfUDbBa+euD3epS+xITd0QyX/4CGnDrlQw==" spinCount="100000" sheet="1" objects="1" scenarios="1" formatColumns="0" formatRows="0" autoFilter="0"/>
  <autoFilter ref="C125:K168"/>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2"/>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110</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568</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ROUND(J128,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ROUND((SUM(BE128:BE171)),  2)</f>
        <v>0</v>
      </c>
      <c r="G35" s="135"/>
      <c r="H35" s="135"/>
      <c r="I35" s="136">
        <v>0.2</v>
      </c>
      <c r="J35" s="134">
        <f>ROUND(((SUM(BE128:BE171))*I35),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ROUND((SUM(BF128:BF171)),  2)</f>
        <v>0</v>
      </c>
      <c r="G36" s="135"/>
      <c r="H36" s="135"/>
      <c r="I36" s="136">
        <v>0.2</v>
      </c>
      <c r="J36" s="134">
        <f>ROUND(((SUM(BF128:BF171))*I36),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ROUND((SUM(BG128:BG171)),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ROUND((SUM(BH128:BH171)),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ROUND((SUM(BI128:BI171)),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02-2 - Pietne miesto</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J128</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J129</f>
        <v>0</v>
      </c>
      <c r="K99" s="162"/>
      <c r="L99" s="166"/>
    </row>
    <row r="100" spans="1:47" s="10" customFormat="1" ht="19.95" customHeight="1">
      <c r="B100" s="167"/>
      <c r="C100" s="108"/>
      <c r="D100" s="168" t="s">
        <v>185</v>
      </c>
      <c r="E100" s="169"/>
      <c r="F100" s="169"/>
      <c r="G100" s="169"/>
      <c r="H100" s="169"/>
      <c r="I100" s="169"/>
      <c r="J100" s="170">
        <f>J130</f>
        <v>0</v>
      </c>
      <c r="K100" s="108"/>
      <c r="L100" s="171"/>
    </row>
    <row r="101" spans="1:47" s="10" customFormat="1" ht="19.95" customHeight="1">
      <c r="B101" s="167"/>
      <c r="C101" s="108"/>
      <c r="D101" s="168" t="s">
        <v>186</v>
      </c>
      <c r="E101" s="169"/>
      <c r="F101" s="169"/>
      <c r="G101" s="169"/>
      <c r="H101" s="169"/>
      <c r="I101" s="169"/>
      <c r="J101" s="170">
        <f>J136</f>
        <v>0</v>
      </c>
      <c r="K101" s="108"/>
      <c r="L101" s="171"/>
    </row>
    <row r="102" spans="1:47" s="10" customFormat="1" ht="19.95" customHeight="1">
      <c r="B102" s="167"/>
      <c r="C102" s="108"/>
      <c r="D102" s="168" t="s">
        <v>569</v>
      </c>
      <c r="E102" s="169"/>
      <c r="F102" s="169"/>
      <c r="G102" s="169"/>
      <c r="H102" s="169"/>
      <c r="I102" s="169"/>
      <c r="J102" s="170">
        <f>J154</f>
        <v>0</v>
      </c>
      <c r="K102" s="108"/>
      <c r="L102" s="171"/>
    </row>
    <row r="103" spans="1:47" s="10" customFormat="1" ht="19.95" customHeight="1">
      <c r="B103" s="167"/>
      <c r="C103" s="108"/>
      <c r="D103" s="168" t="s">
        <v>188</v>
      </c>
      <c r="E103" s="169"/>
      <c r="F103" s="169"/>
      <c r="G103" s="169"/>
      <c r="H103" s="169"/>
      <c r="I103" s="169"/>
      <c r="J103" s="170">
        <f>J163</f>
        <v>0</v>
      </c>
      <c r="K103" s="108"/>
      <c r="L103" s="171"/>
    </row>
    <row r="104" spans="1:47" s="10" customFormat="1" ht="19.95" customHeight="1">
      <c r="B104" s="167"/>
      <c r="C104" s="108"/>
      <c r="D104" s="168" t="s">
        <v>189</v>
      </c>
      <c r="E104" s="169"/>
      <c r="F104" s="169"/>
      <c r="G104" s="169"/>
      <c r="H104" s="169"/>
      <c r="I104" s="169"/>
      <c r="J104" s="170">
        <f>J166</f>
        <v>0</v>
      </c>
      <c r="K104" s="108"/>
      <c r="L104" s="171"/>
    </row>
    <row r="105" spans="1:47" s="9" customFormat="1" ht="24.9" customHeight="1">
      <c r="B105" s="161"/>
      <c r="C105" s="162"/>
      <c r="D105" s="163" t="s">
        <v>190</v>
      </c>
      <c r="E105" s="164"/>
      <c r="F105" s="164"/>
      <c r="G105" s="164"/>
      <c r="H105" s="164"/>
      <c r="I105" s="164"/>
      <c r="J105" s="165">
        <f>J168</f>
        <v>0</v>
      </c>
      <c r="K105" s="162"/>
      <c r="L105" s="166"/>
    </row>
    <row r="106" spans="1:47" s="10" customFormat="1" ht="19.95" customHeight="1">
      <c r="B106" s="167"/>
      <c r="C106" s="108"/>
      <c r="D106" s="168" t="s">
        <v>570</v>
      </c>
      <c r="E106" s="169"/>
      <c r="F106" s="169"/>
      <c r="G106" s="169"/>
      <c r="H106" s="169"/>
      <c r="I106" s="169"/>
      <c r="J106" s="170">
        <f>J169</f>
        <v>0</v>
      </c>
      <c r="K106" s="108"/>
      <c r="L106" s="171"/>
    </row>
    <row r="107" spans="1:47" s="2" customFormat="1" ht="21.75" customHeight="1">
      <c r="A107" s="34"/>
      <c r="B107" s="35"/>
      <c r="C107" s="36"/>
      <c r="D107" s="36"/>
      <c r="E107" s="36"/>
      <c r="F107" s="36"/>
      <c r="G107" s="36"/>
      <c r="H107" s="36"/>
      <c r="I107" s="36"/>
      <c r="J107" s="36"/>
      <c r="K107" s="36"/>
      <c r="L107" s="55"/>
      <c r="S107" s="34"/>
      <c r="T107" s="34"/>
      <c r="U107" s="34"/>
      <c r="V107" s="34"/>
      <c r="W107" s="34"/>
      <c r="X107" s="34"/>
      <c r="Y107" s="34"/>
      <c r="Z107" s="34"/>
      <c r="AA107" s="34"/>
      <c r="AB107" s="34"/>
      <c r="AC107" s="34"/>
      <c r="AD107" s="34"/>
      <c r="AE107" s="34"/>
    </row>
    <row r="108" spans="1:47" s="2" customFormat="1" ht="6.9" customHeight="1">
      <c r="A108" s="34"/>
      <c r="B108" s="58"/>
      <c r="C108" s="59"/>
      <c r="D108" s="59"/>
      <c r="E108" s="59"/>
      <c r="F108" s="59"/>
      <c r="G108" s="59"/>
      <c r="H108" s="59"/>
      <c r="I108" s="59"/>
      <c r="J108" s="59"/>
      <c r="K108" s="59"/>
      <c r="L108" s="55"/>
      <c r="S108" s="34"/>
      <c r="T108" s="34"/>
      <c r="U108" s="34"/>
      <c r="V108" s="34"/>
      <c r="W108" s="34"/>
      <c r="X108" s="34"/>
      <c r="Y108" s="34"/>
      <c r="Z108" s="34"/>
      <c r="AA108" s="34"/>
      <c r="AB108" s="34"/>
      <c r="AC108" s="34"/>
      <c r="AD108" s="34"/>
      <c r="AE108" s="34"/>
    </row>
    <row r="112" spans="1:47" s="2" customFormat="1" ht="6.9" customHeight="1">
      <c r="A112" s="34"/>
      <c r="B112" s="60"/>
      <c r="C112" s="61"/>
      <c r="D112" s="61"/>
      <c r="E112" s="61"/>
      <c r="F112" s="61"/>
      <c r="G112" s="61"/>
      <c r="H112" s="61"/>
      <c r="I112" s="61"/>
      <c r="J112" s="61"/>
      <c r="K112" s="61"/>
      <c r="L112" s="55"/>
      <c r="S112" s="34"/>
      <c r="T112" s="34"/>
      <c r="U112" s="34"/>
      <c r="V112" s="34"/>
      <c r="W112" s="34"/>
      <c r="X112" s="34"/>
      <c r="Y112" s="34"/>
      <c r="Z112" s="34"/>
      <c r="AA112" s="34"/>
      <c r="AB112" s="34"/>
      <c r="AC112" s="34"/>
      <c r="AD112" s="34"/>
      <c r="AE112" s="34"/>
    </row>
    <row r="113" spans="1:63" s="2" customFormat="1" ht="24.9" customHeight="1">
      <c r="A113" s="34"/>
      <c r="B113" s="35"/>
      <c r="C113" s="23" t="s">
        <v>193</v>
      </c>
      <c r="D113" s="36"/>
      <c r="E113" s="36"/>
      <c r="F113" s="36"/>
      <c r="G113" s="36"/>
      <c r="H113" s="36"/>
      <c r="I113" s="36"/>
      <c r="J113" s="36"/>
      <c r="K113" s="36"/>
      <c r="L113" s="55"/>
      <c r="S113" s="34"/>
      <c r="T113" s="34"/>
      <c r="U113" s="34"/>
      <c r="V113" s="34"/>
      <c r="W113" s="34"/>
      <c r="X113" s="34"/>
      <c r="Y113" s="34"/>
      <c r="Z113" s="34"/>
      <c r="AA113" s="34"/>
      <c r="AB113" s="34"/>
      <c r="AC113" s="34"/>
      <c r="AD113" s="34"/>
      <c r="AE113" s="34"/>
    </row>
    <row r="114" spans="1:63" s="2" customFormat="1" ht="6.9" customHeight="1">
      <c r="A114" s="34"/>
      <c r="B114" s="35"/>
      <c r="C114" s="36"/>
      <c r="D114" s="36"/>
      <c r="E114" s="36"/>
      <c r="F114" s="36"/>
      <c r="G114" s="36"/>
      <c r="H114" s="36"/>
      <c r="I114" s="36"/>
      <c r="J114" s="36"/>
      <c r="K114" s="36"/>
      <c r="L114" s="55"/>
      <c r="S114" s="34"/>
      <c r="T114" s="34"/>
      <c r="U114" s="34"/>
      <c r="V114" s="34"/>
      <c r="W114" s="34"/>
      <c r="X114" s="34"/>
      <c r="Y114" s="34"/>
      <c r="Z114" s="34"/>
      <c r="AA114" s="34"/>
      <c r="AB114" s="34"/>
      <c r="AC114" s="34"/>
      <c r="AD114" s="34"/>
      <c r="AE114" s="34"/>
    </row>
    <row r="115" spans="1:63" s="2" customFormat="1" ht="12" customHeight="1">
      <c r="A115" s="34"/>
      <c r="B115" s="35"/>
      <c r="C115" s="29" t="s">
        <v>15</v>
      </c>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63" s="2" customFormat="1" ht="16.5" customHeight="1">
      <c r="A116" s="34"/>
      <c r="B116" s="35"/>
      <c r="C116" s="36"/>
      <c r="D116" s="36"/>
      <c r="E116" s="314" t="str">
        <f>E7</f>
        <v>Verejný cintorín - vstupná časť</v>
      </c>
      <c r="F116" s="315"/>
      <c r="G116" s="315"/>
      <c r="H116" s="315"/>
      <c r="I116" s="36"/>
      <c r="J116" s="36"/>
      <c r="K116" s="36"/>
      <c r="L116" s="55"/>
      <c r="S116" s="34"/>
      <c r="T116" s="34"/>
      <c r="U116" s="34"/>
      <c r="V116" s="34"/>
      <c r="W116" s="34"/>
      <c r="X116" s="34"/>
      <c r="Y116" s="34"/>
      <c r="Z116" s="34"/>
      <c r="AA116" s="34"/>
      <c r="AB116" s="34"/>
      <c r="AC116" s="34"/>
      <c r="AD116" s="34"/>
      <c r="AE116" s="34"/>
    </row>
    <row r="117" spans="1:63" s="1" customFormat="1" ht="12" customHeight="1">
      <c r="B117" s="21"/>
      <c r="C117" s="29" t="s">
        <v>175</v>
      </c>
      <c r="D117" s="22"/>
      <c r="E117" s="22"/>
      <c r="F117" s="22"/>
      <c r="G117" s="22"/>
      <c r="H117" s="22"/>
      <c r="I117" s="22"/>
      <c r="J117" s="22"/>
      <c r="K117" s="22"/>
      <c r="L117" s="20"/>
    </row>
    <row r="118" spans="1:63" s="2" customFormat="1" ht="16.5" customHeight="1">
      <c r="A118" s="34"/>
      <c r="B118" s="35"/>
      <c r="C118" s="36"/>
      <c r="D118" s="36"/>
      <c r="E118" s="314" t="s">
        <v>505</v>
      </c>
      <c r="F118" s="313"/>
      <c r="G118" s="313"/>
      <c r="H118" s="313"/>
      <c r="I118" s="36"/>
      <c r="J118" s="36"/>
      <c r="K118" s="36"/>
      <c r="L118" s="55"/>
      <c r="S118" s="34"/>
      <c r="T118" s="34"/>
      <c r="U118" s="34"/>
      <c r="V118" s="34"/>
      <c r="W118" s="34"/>
      <c r="X118" s="34"/>
      <c r="Y118" s="34"/>
      <c r="Z118" s="34"/>
      <c r="AA118" s="34"/>
      <c r="AB118" s="34"/>
      <c r="AC118" s="34"/>
      <c r="AD118" s="34"/>
      <c r="AE118" s="34"/>
    </row>
    <row r="119" spans="1:63" s="2" customFormat="1" ht="12" customHeight="1">
      <c r="A119" s="34"/>
      <c r="B119" s="35"/>
      <c r="C119" s="29" t="s">
        <v>177</v>
      </c>
      <c r="D119" s="36"/>
      <c r="E119" s="36"/>
      <c r="F119" s="36"/>
      <c r="G119" s="36"/>
      <c r="H119" s="36"/>
      <c r="I119" s="36"/>
      <c r="J119" s="36"/>
      <c r="K119" s="36"/>
      <c r="L119" s="55"/>
      <c r="S119" s="34"/>
      <c r="T119" s="34"/>
      <c r="U119" s="34"/>
      <c r="V119" s="34"/>
      <c r="W119" s="34"/>
      <c r="X119" s="34"/>
      <c r="Y119" s="34"/>
      <c r="Z119" s="34"/>
      <c r="AA119" s="34"/>
      <c r="AB119" s="34"/>
      <c r="AC119" s="34"/>
      <c r="AD119" s="34"/>
      <c r="AE119" s="34"/>
    </row>
    <row r="120" spans="1:63" s="2" customFormat="1" ht="16.5" customHeight="1">
      <c r="A120" s="34"/>
      <c r="B120" s="35"/>
      <c r="C120" s="36"/>
      <c r="D120" s="36"/>
      <c r="E120" s="310" t="str">
        <f>E11</f>
        <v>02-2 - Pietne miesto</v>
      </c>
      <c r="F120" s="313"/>
      <c r="G120" s="313"/>
      <c r="H120" s="313"/>
      <c r="I120" s="36"/>
      <c r="J120" s="36"/>
      <c r="K120" s="36"/>
      <c r="L120" s="55"/>
      <c r="S120" s="34"/>
      <c r="T120" s="34"/>
      <c r="U120" s="34"/>
      <c r="V120" s="34"/>
      <c r="W120" s="34"/>
      <c r="X120" s="34"/>
      <c r="Y120" s="34"/>
      <c r="Z120" s="34"/>
      <c r="AA120" s="34"/>
      <c r="AB120" s="34"/>
      <c r="AC120" s="34"/>
      <c r="AD120" s="34"/>
      <c r="AE120" s="34"/>
    </row>
    <row r="121" spans="1:63" s="2" customFormat="1" ht="6.9" customHeight="1">
      <c r="A121" s="34"/>
      <c r="B121" s="35"/>
      <c r="C121" s="36"/>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63" s="2" customFormat="1" ht="12" customHeight="1">
      <c r="A122" s="34"/>
      <c r="B122" s="35"/>
      <c r="C122" s="29" t="s">
        <v>19</v>
      </c>
      <c r="D122" s="36"/>
      <c r="E122" s="36"/>
      <c r="F122" s="27" t="str">
        <f>F14</f>
        <v>Rastislavova 83, Košice</v>
      </c>
      <c r="G122" s="36"/>
      <c r="H122" s="36"/>
      <c r="I122" s="29" t="s">
        <v>21</v>
      </c>
      <c r="J122" s="70">
        <f>IF(J14="","",J14)</f>
        <v>44676</v>
      </c>
      <c r="K122" s="36"/>
      <c r="L122" s="55"/>
      <c r="S122" s="34"/>
      <c r="T122" s="34"/>
      <c r="U122" s="34"/>
      <c r="V122" s="34"/>
      <c r="W122" s="34"/>
      <c r="X122" s="34"/>
      <c r="Y122" s="34"/>
      <c r="Z122" s="34"/>
      <c r="AA122" s="34"/>
      <c r="AB122" s="34"/>
      <c r="AC122" s="34"/>
      <c r="AD122" s="34"/>
      <c r="AE122" s="34"/>
    </row>
    <row r="123" spans="1:63" s="2" customFormat="1" ht="6.9"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63" s="2" customFormat="1" ht="40.049999999999997" customHeight="1">
      <c r="A124" s="34"/>
      <c r="B124" s="35"/>
      <c r="C124" s="29" t="s">
        <v>22</v>
      </c>
      <c r="D124" s="36"/>
      <c r="E124" s="36"/>
      <c r="F124" s="27" t="str">
        <f>E17</f>
        <v>Mesto Košice, Tr.SNP48/A, Košice</v>
      </c>
      <c r="G124" s="36"/>
      <c r="H124" s="36"/>
      <c r="I124" s="29" t="s">
        <v>28</v>
      </c>
      <c r="J124" s="32" t="str">
        <f>E23</f>
        <v>STOA architekti s.r.o., Slovenská 28, Prešov</v>
      </c>
      <c r="K124" s="36"/>
      <c r="L124" s="55"/>
      <c r="S124" s="34"/>
      <c r="T124" s="34"/>
      <c r="U124" s="34"/>
      <c r="V124" s="34"/>
      <c r="W124" s="34"/>
      <c r="X124" s="34"/>
      <c r="Y124" s="34"/>
      <c r="Z124" s="34"/>
      <c r="AA124" s="34"/>
      <c r="AB124" s="34"/>
      <c r="AC124" s="34"/>
      <c r="AD124" s="34"/>
      <c r="AE124" s="34"/>
    </row>
    <row r="125" spans="1:63" s="2" customFormat="1" ht="15.15" customHeight="1">
      <c r="A125" s="34"/>
      <c r="B125" s="35"/>
      <c r="C125" s="29" t="s">
        <v>26</v>
      </c>
      <c r="D125" s="36"/>
      <c r="E125" s="36"/>
      <c r="F125" s="27" t="str">
        <f>IF(E20="","",E20)</f>
        <v>Vyplň údaj</v>
      </c>
      <c r="G125" s="36"/>
      <c r="H125" s="36"/>
      <c r="I125" s="29" t="s">
        <v>31</v>
      </c>
      <c r="J125" s="32" t="str">
        <f>E26</f>
        <v>ing. Ľ. Šáriczká</v>
      </c>
      <c r="K125" s="36"/>
      <c r="L125" s="55"/>
      <c r="S125" s="34"/>
      <c r="T125" s="34"/>
      <c r="U125" s="34"/>
      <c r="V125" s="34"/>
      <c r="W125" s="34"/>
      <c r="X125" s="34"/>
      <c r="Y125" s="34"/>
      <c r="Z125" s="34"/>
      <c r="AA125" s="34"/>
      <c r="AB125" s="34"/>
      <c r="AC125" s="34"/>
      <c r="AD125" s="34"/>
      <c r="AE125" s="34"/>
    </row>
    <row r="126" spans="1:63" s="2" customFormat="1" ht="10.35" customHeight="1">
      <c r="A126" s="34"/>
      <c r="B126" s="35"/>
      <c r="C126" s="36"/>
      <c r="D126" s="36"/>
      <c r="E126" s="36"/>
      <c r="F126" s="36"/>
      <c r="G126" s="36"/>
      <c r="H126" s="36"/>
      <c r="I126" s="36"/>
      <c r="J126" s="36"/>
      <c r="K126" s="36"/>
      <c r="L126" s="55"/>
      <c r="S126" s="34"/>
      <c r="T126" s="34"/>
      <c r="U126" s="34"/>
      <c r="V126" s="34"/>
      <c r="W126" s="34"/>
      <c r="X126" s="34"/>
      <c r="Y126" s="34"/>
      <c r="Z126" s="34"/>
      <c r="AA126" s="34"/>
      <c r="AB126" s="34"/>
      <c r="AC126" s="34"/>
      <c r="AD126" s="34"/>
      <c r="AE126" s="34"/>
    </row>
    <row r="127" spans="1:63" s="11" customFormat="1" ht="29.25" customHeight="1">
      <c r="A127" s="172"/>
      <c r="B127" s="173"/>
      <c r="C127" s="174" t="s">
        <v>194</v>
      </c>
      <c r="D127" s="175" t="s">
        <v>59</v>
      </c>
      <c r="E127" s="175" t="s">
        <v>55</v>
      </c>
      <c r="F127" s="175" t="s">
        <v>56</v>
      </c>
      <c r="G127" s="175" t="s">
        <v>195</v>
      </c>
      <c r="H127" s="175" t="s">
        <v>196</v>
      </c>
      <c r="I127" s="175" t="s">
        <v>197</v>
      </c>
      <c r="J127" s="176" t="s">
        <v>181</v>
      </c>
      <c r="K127" s="177" t="s">
        <v>198</v>
      </c>
      <c r="L127" s="178"/>
      <c r="M127" s="79" t="s">
        <v>1</v>
      </c>
      <c r="N127" s="80" t="s">
        <v>38</v>
      </c>
      <c r="O127" s="80" t="s">
        <v>199</v>
      </c>
      <c r="P127" s="80" t="s">
        <v>200</v>
      </c>
      <c r="Q127" s="80" t="s">
        <v>201</v>
      </c>
      <c r="R127" s="80" t="s">
        <v>202</v>
      </c>
      <c r="S127" s="80" t="s">
        <v>203</v>
      </c>
      <c r="T127" s="81" t="s">
        <v>204</v>
      </c>
      <c r="U127" s="172"/>
      <c r="V127" s="172"/>
      <c r="W127" s="172"/>
      <c r="X127" s="172"/>
      <c r="Y127" s="172"/>
      <c r="Z127" s="172"/>
      <c r="AA127" s="172"/>
      <c r="AB127" s="172"/>
      <c r="AC127" s="172"/>
      <c r="AD127" s="172"/>
      <c r="AE127" s="172"/>
    </row>
    <row r="128" spans="1:63" s="2" customFormat="1" ht="22.8" customHeight="1">
      <c r="A128" s="34"/>
      <c r="B128" s="35"/>
      <c r="C128" s="86" t="s">
        <v>182</v>
      </c>
      <c r="D128" s="36"/>
      <c r="E128" s="36"/>
      <c r="F128" s="36"/>
      <c r="G128" s="36"/>
      <c r="H128" s="36"/>
      <c r="I128" s="36"/>
      <c r="J128" s="179">
        <f>BK128</f>
        <v>0</v>
      </c>
      <c r="K128" s="36"/>
      <c r="L128" s="39"/>
      <c r="M128" s="82"/>
      <c r="N128" s="180"/>
      <c r="O128" s="83"/>
      <c r="P128" s="181">
        <f>P129+P168</f>
        <v>0</v>
      </c>
      <c r="Q128" s="83"/>
      <c r="R128" s="181">
        <f>R129+R168</f>
        <v>61.663375139999992</v>
      </c>
      <c r="S128" s="83"/>
      <c r="T128" s="182">
        <f>T129+T168</f>
        <v>0</v>
      </c>
      <c r="U128" s="34"/>
      <c r="V128" s="34"/>
      <c r="W128" s="34"/>
      <c r="X128" s="34"/>
      <c r="Y128" s="34"/>
      <c r="Z128" s="34"/>
      <c r="AA128" s="34"/>
      <c r="AB128" s="34"/>
      <c r="AC128" s="34"/>
      <c r="AD128" s="34"/>
      <c r="AE128" s="34"/>
      <c r="AT128" s="17" t="s">
        <v>73</v>
      </c>
      <c r="AU128" s="17" t="s">
        <v>183</v>
      </c>
      <c r="BK128" s="183">
        <f>BK129+BK168</f>
        <v>0</v>
      </c>
    </row>
    <row r="129" spans="1:65" s="12" customFormat="1" ht="25.95" customHeight="1">
      <c r="B129" s="184"/>
      <c r="C129" s="185"/>
      <c r="D129" s="186" t="s">
        <v>73</v>
      </c>
      <c r="E129" s="187" t="s">
        <v>205</v>
      </c>
      <c r="F129" s="187" t="s">
        <v>206</v>
      </c>
      <c r="G129" s="185"/>
      <c r="H129" s="185"/>
      <c r="I129" s="188"/>
      <c r="J129" s="189">
        <f>BK129</f>
        <v>0</v>
      </c>
      <c r="K129" s="185"/>
      <c r="L129" s="190"/>
      <c r="M129" s="191"/>
      <c r="N129" s="192"/>
      <c r="O129" s="192"/>
      <c r="P129" s="193">
        <f>P130+P136+P154+P163+P166</f>
        <v>0</v>
      </c>
      <c r="Q129" s="192"/>
      <c r="R129" s="193">
        <f>R130+R136+R154+R163+R166</f>
        <v>61.663375139999992</v>
      </c>
      <c r="S129" s="192"/>
      <c r="T129" s="194">
        <f>T130+T136+T154+T163+T166</f>
        <v>0</v>
      </c>
      <c r="AR129" s="195" t="s">
        <v>81</v>
      </c>
      <c r="AT129" s="196" t="s">
        <v>73</v>
      </c>
      <c r="AU129" s="196" t="s">
        <v>74</v>
      </c>
      <c r="AY129" s="195" t="s">
        <v>207</v>
      </c>
      <c r="BK129" s="197">
        <f>BK130+BK136+BK154+BK163+BK166</f>
        <v>0</v>
      </c>
    </row>
    <row r="130" spans="1:65" s="12" customFormat="1" ht="22.8" customHeight="1">
      <c r="B130" s="184"/>
      <c r="C130" s="185"/>
      <c r="D130" s="186" t="s">
        <v>73</v>
      </c>
      <c r="E130" s="198" t="s">
        <v>81</v>
      </c>
      <c r="F130" s="198" t="s">
        <v>208</v>
      </c>
      <c r="G130" s="185"/>
      <c r="H130" s="185"/>
      <c r="I130" s="188"/>
      <c r="J130" s="199">
        <f>BK130</f>
        <v>0</v>
      </c>
      <c r="K130" s="185"/>
      <c r="L130" s="190"/>
      <c r="M130" s="191"/>
      <c r="N130" s="192"/>
      <c r="O130" s="192"/>
      <c r="P130" s="193">
        <f>SUM(P131:P135)</f>
        <v>0</v>
      </c>
      <c r="Q130" s="192"/>
      <c r="R130" s="193">
        <f>SUM(R131:R135)</f>
        <v>0</v>
      </c>
      <c r="S130" s="192"/>
      <c r="T130" s="194">
        <f>SUM(T131:T135)</f>
        <v>0</v>
      </c>
      <c r="AR130" s="195" t="s">
        <v>81</v>
      </c>
      <c r="AT130" s="196" t="s">
        <v>73</v>
      </c>
      <c r="AU130" s="196" t="s">
        <v>81</v>
      </c>
      <c r="AY130" s="195" t="s">
        <v>207</v>
      </c>
      <c r="BK130" s="197">
        <f>SUM(BK131:BK135)</f>
        <v>0</v>
      </c>
    </row>
    <row r="131" spans="1:65" s="2" customFormat="1" ht="21.75" customHeight="1">
      <c r="A131" s="34"/>
      <c r="B131" s="35"/>
      <c r="C131" s="200" t="s">
        <v>81</v>
      </c>
      <c r="D131" s="200" t="s">
        <v>209</v>
      </c>
      <c r="E131" s="201" t="s">
        <v>210</v>
      </c>
      <c r="F131" s="202" t="s">
        <v>211</v>
      </c>
      <c r="G131" s="203" t="s">
        <v>212</v>
      </c>
      <c r="H131" s="204">
        <v>5.7119999999999997</v>
      </c>
      <c r="I131" s="205"/>
      <c r="J131" s="206">
        <f>ROUND(I131*H131,2)</f>
        <v>0</v>
      </c>
      <c r="K131" s="207"/>
      <c r="L131" s="39"/>
      <c r="M131" s="208" t="s">
        <v>1</v>
      </c>
      <c r="N131" s="209" t="s">
        <v>40</v>
      </c>
      <c r="O131" s="75"/>
      <c r="P131" s="210">
        <f>O131*H131</f>
        <v>0</v>
      </c>
      <c r="Q131" s="210">
        <v>0</v>
      </c>
      <c r="R131" s="210">
        <f>Q131*H131</f>
        <v>0</v>
      </c>
      <c r="S131" s="210">
        <v>0</v>
      </c>
      <c r="T131" s="211">
        <f>S131*H131</f>
        <v>0</v>
      </c>
      <c r="U131" s="34"/>
      <c r="V131" s="34"/>
      <c r="W131" s="34"/>
      <c r="X131" s="34"/>
      <c r="Y131" s="34"/>
      <c r="Z131" s="34"/>
      <c r="AA131" s="34"/>
      <c r="AB131" s="34"/>
      <c r="AC131" s="34"/>
      <c r="AD131" s="34"/>
      <c r="AE131" s="34"/>
      <c r="AR131" s="212" t="s">
        <v>213</v>
      </c>
      <c r="AT131" s="212" t="s">
        <v>209</v>
      </c>
      <c r="AU131" s="212" t="s">
        <v>87</v>
      </c>
      <c r="AY131" s="17" t="s">
        <v>207</v>
      </c>
      <c r="BE131" s="213">
        <f>IF(N131="základná",J131,0)</f>
        <v>0</v>
      </c>
      <c r="BF131" s="213">
        <f>IF(N131="znížená",J131,0)</f>
        <v>0</v>
      </c>
      <c r="BG131" s="213">
        <f>IF(N131="zákl. prenesená",J131,0)</f>
        <v>0</v>
      </c>
      <c r="BH131" s="213">
        <f>IF(N131="zníž. prenesená",J131,0)</f>
        <v>0</v>
      </c>
      <c r="BI131" s="213">
        <f>IF(N131="nulová",J131,0)</f>
        <v>0</v>
      </c>
      <c r="BJ131" s="17" t="s">
        <v>87</v>
      </c>
      <c r="BK131" s="213">
        <f>ROUND(I131*H131,2)</f>
        <v>0</v>
      </c>
      <c r="BL131" s="17" t="s">
        <v>213</v>
      </c>
      <c r="BM131" s="212" t="s">
        <v>571</v>
      </c>
    </row>
    <row r="132" spans="1:65" s="13" customFormat="1">
      <c r="B132" s="214"/>
      <c r="C132" s="215"/>
      <c r="D132" s="216" t="s">
        <v>215</v>
      </c>
      <c r="E132" s="217" t="s">
        <v>1</v>
      </c>
      <c r="F132" s="218" t="s">
        <v>572</v>
      </c>
      <c r="G132" s="215"/>
      <c r="H132" s="219">
        <v>5.7119999999999997</v>
      </c>
      <c r="I132" s="220"/>
      <c r="J132" s="215"/>
      <c r="K132" s="215"/>
      <c r="L132" s="221"/>
      <c r="M132" s="222"/>
      <c r="N132" s="223"/>
      <c r="O132" s="223"/>
      <c r="P132" s="223"/>
      <c r="Q132" s="223"/>
      <c r="R132" s="223"/>
      <c r="S132" s="223"/>
      <c r="T132" s="224"/>
      <c r="AT132" s="225" t="s">
        <v>215</v>
      </c>
      <c r="AU132" s="225" t="s">
        <v>87</v>
      </c>
      <c r="AV132" s="13" t="s">
        <v>87</v>
      </c>
      <c r="AW132" s="13" t="s">
        <v>30</v>
      </c>
      <c r="AX132" s="13" t="s">
        <v>81</v>
      </c>
      <c r="AY132" s="225" t="s">
        <v>207</v>
      </c>
    </row>
    <row r="133" spans="1:65" s="2" customFormat="1" ht="37.799999999999997" customHeight="1">
      <c r="A133" s="34"/>
      <c r="B133" s="35"/>
      <c r="C133" s="200" t="s">
        <v>87</v>
      </c>
      <c r="D133" s="200" t="s">
        <v>209</v>
      </c>
      <c r="E133" s="201" t="s">
        <v>217</v>
      </c>
      <c r="F133" s="202" t="s">
        <v>218</v>
      </c>
      <c r="G133" s="203" t="s">
        <v>212</v>
      </c>
      <c r="H133" s="204">
        <v>1.714</v>
      </c>
      <c r="I133" s="205"/>
      <c r="J133" s="206">
        <f>ROUND(I133*H133,2)</f>
        <v>0</v>
      </c>
      <c r="K133" s="207"/>
      <c r="L133" s="39"/>
      <c r="M133" s="208" t="s">
        <v>1</v>
      </c>
      <c r="N133" s="209" t="s">
        <v>40</v>
      </c>
      <c r="O133" s="75"/>
      <c r="P133" s="210">
        <f>O133*H133</f>
        <v>0</v>
      </c>
      <c r="Q133" s="210">
        <v>0</v>
      </c>
      <c r="R133" s="210">
        <f>Q133*H133</f>
        <v>0</v>
      </c>
      <c r="S133" s="210">
        <v>0</v>
      </c>
      <c r="T133" s="211">
        <f>S133*H133</f>
        <v>0</v>
      </c>
      <c r="U133" s="34"/>
      <c r="V133" s="34"/>
      <c r="W133" s="34"/>
      <c r="X133" s="34"/>
      <c r="Y133" s="34"/>
      <c r="Z133" s="34"/>
      <c r="AA133" s="34"/>
      <c r="AB133" s="34"/>
      <c r="AC133" s="34"/>
      <c r="AD133" s="34"/>
      <c r="AE133" s="34"/>
      <c r="AR133" s="212" t="s">
        <v>213</v>
      </c>
      <c r="AT133" s="212" t="s">
        <v>209</v>
      </c>
      <c r="AU133" s="212" t="s">
        <v>87</v>
      </c>
      <c r="AY133" s="17" t="s">
        <v>207</v>
      </c>
      <c r="BE133" s="213">
        <f>IF(N133="základná",J133,0)</f>
        <v>0</v>
      </c>
      <c r="BF133" s="213">
        <f>IF(N133="znížená",J133,0)</f>
        <v>0</v>
      </c>
      <c r="BG133" s="213">
        <f>IF(N133="zákl. prenesená",J133,0)</f>
        <v>0</v>
      </c>
      <c r="BH133" s="213">
        <f>IF(N133="zníž. prenesená",J133,0)</f>
        <v>0</v>
      </c>
      <c r="BI133" s="213">
        <f>IF(N133="nulová",J133,0)</f>
        <v>0</v>
      </c>
      <c r="BJ133" s="17" t="s">
        <v>87</v>
      </c>
      <c r="BK133" s="213">
        <f>ROUND(I133*H133,2)</f>
        <v>0</v>
      </c>
      <c r="BL133" s="17" t="s">
        <v>213</v>
      </c>
      <c r="BM133" s="212" t="s">
        <v>573</v>
      </c>
    </row>
    <row r="134" spans="1:65" s="13" customFormat="1">
      <c r="B134" s="214"/>
      <c r="C134" s="215"/>
      <c r="D134" s="216" t="s">
        <v>215</v>
      </c>
      <c r="E134" s="215"/>
      <c r="F134" s="218" t="s">
        <v>574</v>
      </c>
      <c r="G134" s="215"/>
      <c r="H134" s="219">
        <v>1.714</v>
      </c>
      <c r="I134" s="220"/>
      <c r="J134" s="215"/>
      <c r="K134" s="215"/>
      <c r="L134" s="221"/>
      <c r="M134" s="222"/>
      <c r="N134" s="223"/>
      <c r="O134" s="223"/>
      <c r="P134" s="223"/>
      <c r="Q134" s="223"/>
      <c r="R134" s="223"/>
      <c r="S134" s="223"/>
      <c r="T134" s="224"/>
      <c r="AT134" s="225" t="s">
        <v>215</v>
      </c>
      <c r="AU134" s="225" t="s">
        <v>87</v>
      </c>
      <c r="AV134" s="13" t="s">
        <v>87</v>
      </c>
      <c r="AW134" s="13" t="s">
        <v>4</v>
      </c>
      <c r="AX134" s="13" t="s">
        <v>81</v>
      </c>
      <c r="AY134" s="225" t="s">
        <v>207</v>
      </c>
    </row>
    <row r="135" spans="1:65" s="2" customFormat="1" ht="33" customHeight="1">
      <c r="A135" s="34"/>
      <c r="B135" s="35"/>
      <c r="C135" s="200" t="s">
        <v>94</v>
      </c>
      <c r="D135" s="200" t="s">
        <v>209</v>
      </c>
      <c r="E135" s="201" t="s">
        <v>575</v>
      </c>
      <c r="F135" s="202" t="s">
        <v>576</v>
      </c>
      <c r="G135" s="203" t="s">
        <v>212</v>
      </c>
      <c r="H135" s="204">
        <v>5.7119999999999997</v>
      </c>
      <c r="I135" s="205"/>
      <c r="J135" s="206">
        <f>ROUND(I135*H135,2)</f>
        <v>0</v>
      </c>
      <c r="K135" s="207"/>
      <c r="L135" s="39"/>
      <c r="M135" s="208" t="s">
        <v>1</v>
      </c>
      <c r="N135" s="209" t="s">
        <v>40</v>
      </c>
      <c r="O135" s="75"/>
      <c r="P135" s="210">
        <f>O135*H135</f>
        <v>0</v>
      </c>
      <c r="Q135" s="210">
        <v>0</v>
      </c>
      <c r="R135" s="210">
        <f>Q135*H135</f>
        <v>0</v>
      </c>
      <c r="S135" s="210">
        <v>0</v>
      </c>
      <c r="T135" s="211">
        <f>S135*H135</f>
        <v>0</v>
      </c>
      <c r="U135" s="34"/>
      <c r="V135" s="34"/>
      <c r="W135" s="34"/>
      <c r="X135" s="34"/>
      <c r="Y135" s="34"/>
      <c r="Z135" s="34"/>
      <c r="AA135" s="34"/>
      <c r="AB135" s="34"/>
      <c r="AC135" s="34"/>
      <c r="AD135" s="34"/>
      <c r="AE135" s="34"/>
      <c r="AR135" s="212" t="s">
        <v>213</v>
      </c>
      <c r="AT135" s="212" t="s">
        <v>209</v>
      </c>
      <c r="AU135" s="212" t="s">
        <v>87</v>
      </c>
      <c r="AY135" s="17" t="s">
        <v>207</v>
      </c>
      <c r="BE135" s="213">
        <f>IF(N135="základná",J135,0)</f>
        <v>0</v>
      </c>
      <c r="BF135" s="213">
        <f>IF(N135="znížená",J135,0)</f>
        <v>0</v>
      </c>
      <c r="BG135" s="213">
        <f>IF(N135="zákl. prenesená",J135,0)</f>
        <v>0</v>
      </c>
      <c r="BH135" s="213">
        <f>IF(N135="zníž. prenesená",J135,0)</f>
        <v>0</v>
      </c>
      <c r="BI135" s="213">
        <f>IF(N135="nulová",J135,0)</f>
        <v>0</v>
      </c>
      <c r="BJ135" s="17" t="s">
        <v>87</v>
      </c>
      <c r="BK135" s="213">
        <f>ROUND(I135*H135,2)</f>
        <v>0</v>
      </c>
      <c r="BL135" s="17" t="s">
        <v>213</v>
      </c>
      <c r="BM135" s="212" t="s">
        <v>577</v>
      </c>
    </row>
    <row r="136" spans="1:65" s="12" customFormat="1" ht="22.8" customHeight="1">
      <c r="B136" s="184"/>
      <c r="C136" s="185"/>
      <c r="D136" s="186" t="s">
        <v>73</v>
      </c>
      <c r="E136" s="198" t="s">
        <v>87</v>
      </c>
      <c r="F136" s="198" t="s">
        <v>224</v>
      </c>
      <c r="G136" s="185"/>
      <c r="H136" s="185"/>
      <c r="I136" s="188"/>
      <c r="J136" s="199">
        <f>BK136</f>
        <v>0</v>
      </c>
      <c r="K136" s="185"/>
      <c r="L136" s="190"/>
      <c r="M136" s="191"/>
      <c r="N136" s="192"/>
      <c r="O136" s="192"/>
      <c r="P136" s="193">
        <f>SUM(P137:P153)</f>
        <v>0</v>
      </c>
      <c r="Q136" s="192"/>
      <c r="R136" s="193">
        <f>SUM(R137:R153)</f>
        <v>57.589275139999991</v>
      </c>
      <c r="S136" s="192"/>
      <c r="T136" s="194">
        <f>SUM(T137:T153)</f>
        <v>0</v>
      </c>
      <c r="AR136" s="195" t="s">
        <v>81</v>
      </c>
      <c r="AT136" s="196" t="s">
        <v>73</v>
      </c>
      <c r="AU136" s="196" t="s">
        <v>81</v>
      </c>
      <c r="AY136" s="195" t="s">
        <v>207</v>
      </c>
      <c r="BK136" s="197">
        <f>SUM(BK137:BK153)</f>
        <v>0</v>
      </c>
    </row>
    <row r="137" spans="1:65" s="2" customFormat="1" ht="33" customHeight="1">
      <c r="A137" s="34"/>
      <c r="B137" s="35"/>
      <c r="C137" s="200" t="s">
        <v>213</v>
      </c>
      <c r="D137" s="200" t="s">
        <v>209</v>
      </c>
      <c r="E137" s="201" t="s">
        <v>578</v>
      </c>
      <c r="F137" s="202" t="s">
        <v>579</v>
      </c>
      <c r="G137" s="203" t="s">
        <v>243</v>
      </c>
      <c r="H137" s="204">
        <v>37.5</v>
      </c>
      <c r="I137" s="205"/>
      <c r="J137" s="206">
        <f>ROUND(I137*H137,2)</f>
        <v>0</v>
      </c>
      <c r="K137" s="207"/>
      <c r="L137" s="39"/>
      <c r="M137" s="208" t="s">
        <v>1</v>
      </c>
      <c r="N137" s="209" t="s">
        <v>40</v>
      </c>
      <c r="O137" s="75"/>
      <c r="P137" s="210">
        <f>O137*H137</f>
        <v>0</v>
      </c>
      <c r="Q137" s="210">
        <v>0</v>
      </c>
      <c r="R137" s="210">
        <f>Q137*H137</f>
        <v>0</v>
      </c>
      <c r="S137" s="210">
        <v>0</v>
      </c>
      <c r="T137" s="211">
        <f>S137*H137</f>
        <v>0</v>
      </c>
      <c r="U137" s="34"/>
      <c r="V137" s="34"/>
      <c r="W137" s="34"/>
      <c r="X137" s="34"/>
      <c r="Y137" s="34"/>
      <c r="Z137" s="34"/>
      <c r="AA137" s="34"/>
      <c r="AB137" s="34"/>
      <c r="AC137" s="34"/>
      <c r="AD137" s="34"/>
      <c r="AE137" s="34"/>
      <c r="AR137" s="212" t="s">
        <v>213</v>
      </c>
      <c r="AT137" s="212" t="s">
        <v>209</v>
      </c>
      <c r="AU137" s="212" t="s">
        <v>87</v>
      </c>
      <c r="AY137" s="17" t="s">
        <v>207</v>
      </c>
      <c r="BE137" s="213">
        <f>IF(N137="základná",J137,0)</f>
        <v>0</v>
      </c>
      <c r="BF137" s="213">
        <f>IF(N137="znížená",J137,0)</f>
        <v>0</v>
      </c>
      <c r="BG137" s="213">
        <f>IF(N137="zákl. prenesená",J137,0)</f>
        <v>0</v>
      </c>
      <c r="BH137" s="213">
        <f>IF(N137="zníž. prenesená",J137,0)</f>
        <v>0</v>
      </c>
      <c r="BI137" s="213">
        <f>IF(N137="nulová",J137,0)</f>
        <v>0</v>
      </c>
      <c r="BJ137" s="17" t="s">
        <v>87</v>
      </c>
      <c r="BK137" s="213">
        <f>ROUND(I137*H137,2)</f>
        <v>0</v>
      </c>
      <c r="BL137" s="17" t="s">
        <v>213</v>
      </c>
      <c r="BM137" s="212" t="s">
        <v>580</v>
      </c>
    </row>
    <row r="138" spans="1:65" s="13" customFormat="1">
      <c r="B138" s="214"/>
      <c r="C138" s="215"/>
      <c r="D138" s="216" t="s">
        <v>215</v>
      </c>
      <c r="E138" s="217" t="s">
        <v>1</v>
      </c>
      <c r="F138" s="218" t="s">
        <v>581</v>
      </c>
      <c r="G138" s="215"/>
      <c r="H138" s="219">
        <v>37.5</v>
      </c>
      <c r="I138" s="220"/>
      <c r="J138" s="215"/>
      <c r="K138" s="215"/>
      <c r="L138" s="221"/>
      <c r="M138" s="222"/>
      <c r="N138" s="223"/>
      <c r="O138" s="223"/>
      <c r="P138" s="223"/>
      <c r="Q138" s="223"/>
      <c r="R138" s="223"/>
      <c r="S138" s="223"/>
      <c r="T138" s="224"/>
      <c r="AT138" s="225" t="s">
        <v>215</v>
      </c>
      <c r="AU138" s="225" t="s">
        <v>87</v>
      </c>
      <c r="AV138" s="13" t="s">
        <v>87</v>
      </c>
      <c r="AW138" s="13" t="s">
        <v>30</v>
      </c>
      <c r="AX138" s="13" t="s">
        <v>81</v>
      </c>
      <c r="AY138" s="225" t="s">
        <v>207</v>
      </c>
    </row>
    <row r="139" spans="1:65" s="2" customFormat="1" ht="24.15" customHeight="1">
      <c r="A139" s="34"/>
      <c r="B139" s="35"/>
      <c r="C139" s="200" t="s">
        <v>229</v>
      </c>
      <c r="D139" s="200" t="s">
        <v>209</v>
      </c>
      <c r="E139" s="201" t="s">
        <v>225</v>
      </c>
      <c r="F139" s="202" t="s">
        <v>226</v>
      </c>
      <c r="G139" s="203" t="s">
        <v>212</v>
      </c>
      <c r="H139" s="204">
        <v>14.375999999999999</v>
      </c>
      <c r="I139" s="205"/>
      <c r="J139" s="206">
        <f>ROUND(I139*H139,2)</f>
        <v>0</v>
      </c>
      <c r="K139" s="207"/>
      <c r="L139" s="39"/>
      <c r="M139" s="208" t="s">
        <v>1</v>
      </c>
      <c r="N139" s="209" t="s">
        <v>40</v>
      </c>
      <c r="O139" s="75"/>
      <c r="P139" s="210">
        <f>O139*H139</f>
        <v>0</v>
      </c>
      <c r="Q139" s="210">
        <v>2.0699999999999998</v>
      </c>
      <c r="R139" s="210">
        <f>Q139*H139</f>
        <v>29.758319999999998</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582</v>
      </c>
    </row>
    <row r="140" spans="1:65" s="15" customFormat="1">
      <c r="B140" s="253"/>
      <c r="C140" s="254"/>
      <c r="D140" s="216" t="s">
        <v>215</v>
      </c>
      <c r="E140" s="255" t="s">
        <v>1</v>
      </c>
      <c r="F140" s="256" t="s">
        <v>583</v>
      </c>
      <c r="G140" s="254"/>
      <c r="H140" s="255" t="s">
        <v>1</v>
      </c>
      <c r="I140" s="257"/>
      <c r="J140" s="254"/>
      <c r="K140" s="254"/>
      <c r="L140" s="258"/>
      <c r="M140" s="259"/>
      <c r="N140" s="260"/>
      <c r="O140" s="260"/>
      <c r="P140" s="260"/>
      <c r="Q140" s="260"/>
      <c r="R140" s="260"/>
      <c r="S140" s="260"/>
      <c r="T140" s="261"/>
      <c r="AT140" s="262" t="s">
        <v>215</v>
      </c>
      <c r="AU140" s="262" t="s">
        <v>87</v>
      </c>
      <c r="AV140" s="15" t="s">
        <v>81</v>
      </c>
      <c r="AW140" s="15" t="s">
        <v>30</v>
      </c>
      <c r="AX140" s="15" t="s">
        <v>74</v>
      </c>
      <c r="AY140" s="262" t="s">
        <v>207</v>
      </c>
    </row>
    <row r="141" spans="1:65" s="13" customFormat="1">
      <c r="B141" s="214"/>
      <c r="C141" s="215"/>
      <c r="D141" s="216" t="s">
        <v>215</v>
      </c>
      <c r="E141" s="217" t="s">
        <v>1</v>
      </c>
      <c r="F141" s="218" t="s">
        <v>584</v>
      </c>
      <c r="G141" s="215"/>
      <c r="H141" s="219">
        <v>0.71399999999999997</v>
      </c>
      <c r="I141" s="220"/>
      <c r="J141" s="215"/>
      <c r="K141" s="215"/>
      <c r="L141" s="221"/>
      <c r="M141" s="222"/>
      <c r="N141" s="223"/>
      <c r="O141" s="223"/>
      <c r="P141" s="223"/>
      <c r="Q141" s="223"/>
      <c r="R141" s="223"/>
      <c r="S141" s="223"/>
      <c r="T141" s="224"/>
      <c r="AT141" s="225" t="s">
        <v>215</v>
      </c>
      <c r="AU141" s="225" t="s">
        <v>87</v>
      </c>
      <c r="AV141" s="13" t="s">
        <v>87</v>
      </c>
      <c r="AW141" s="13" t="s">
        <v>30</v>
      </c>
      <c r="AX141" s="13" t="s">
        <v>74</v>
      </c>
      <c r="AY141" s="225" t="s">
        <v>207</v>
      </c>
    </row>
    <row r="142" spans="1:65" s="15" customFormat="1">
      <c r="B142" s="253"/>
      <c r="C142" s="254"/>
      <c r="D142" s="216" t="s">
        <v>215</v>
      </c>
      <c r="E142" s="255" t="s">
        <v>1</v>
      </c>
      <c r="F142" s="256" t="s">
        <v>585</v>
      </c>
      <c r="G142" s="254"/>
      <c r="H142" s="255" t="s">
        <v>1</v>
      </c>
      <c r="I142" s="257"/>
      <c r="J142" s="254"/>
      <c r="K142" s="254"/>
      <c r="L142" s="258"/>
      <c r="M142" s="259"/>
      <c r="N142" s="260"/>
      <c r="O142" s="260"/>
      <c r="P142" s="260"/>
      <c r="Q142" s="260"/>
      <c r="R142" s="260"/>
      <c r="S142" s="260"/>
      <c r="T142" s="261"/>
      <c r="AT142" s="262" t="s">
        <v>215</v>
      </c>
      <c r="AU142" s="262" t="s">
        <v>87</v>
      </c>
      <c r="AV142" s="15" t="s">
        <v>81</v>
      </c>
      <c r="AW142" s="15" t="s">
        <v>30</v>
      </c>
      <c r="AX142" s="15" t="s">
        <v>74</v>
      </c>
      <c r="AY142" s="262" t="s">
        <v>207</v>
      </c>
    </row>
    <row r="143" spans="1:65" s="13" customFormat="1">
      <c r="B143" s="214"/>
      <c r="C143" s="215"/>
      <c r="D143" s="216" t="s">
        <v>215</v>
      </c>
      <c r="E143" s="217" t="s">
        <v>1</v>
      </c>
      <c r="F143" s="218" t="s">
        <v>586</v>
      </c>
      <c r="G143" s="215"/>
      <c r="H143" s="219">
        <v>13.662000000000001</v>
      </c>
      <c r="I143" s="220"/>
      <c r="J143" s="215"/>
      <c r="K143" s="215"/>
      <c r="L143" s="221"/>
      <c r="M143" s="222"/>
      <c r="N143" s="223"/>
      <c r="O143" s="223"/>
      <c r="P143" s="223"/>
      <c r="Q143" s="223"/>
      <c r="R143" s="223"/>
      <c r="S143" s="223"/>
      <c r="T143" s="224"/>
      <c r="AT143" s="225" t="s">
        <v>215</v>
      </c>
      <c r="AU143" s="225" t="s">
        <v>87</v>
      </c>
      <c r="AV143" s="13" t="s">
        <v>87</v>
      </c>
      <c r="AW143" s="13" t="s">
        <v>30</v>
      </c>
      <c r="AX143" s="13" t="s">
        <v>74</v>
      </c>
      <c r="AY143" s="225" t="s">
        <v>207</v>
      </c>
    </row>
    <row r="144" spans="1:65" s="14" customFormat="1">
      <c r="B144" s="226"/>
      <c r="C144" s="227"/>
      <c r="D144" s="216" t="s">
        <v>215</v>
      </c>
      <c r="E144" s="228" t="s">
        <v>1</v>
      </c>
      <c r="F144" s="229" t="s">
        <v>248</v>
      </c>
      <c r="G144" s="227"/>
      <c r="H144" s="230">
        <v>14.376000000000001</v>
      </c>
      <c r="I144" s="231"/>
      <c r="J144" s="227"/>
      <c r="K144" s="227"/>
      <c r="L144" s="232"/>
      <c r="M144" s="233"/>
      <c r="N144" s="234"/>
      <c r="O144" s="234"/>
      <c r="P144" s="234"/>
      <c r="Q144" s="234"/>
      <c r="R144" s="234"/>
      <c r="S144" s="234"/>
      <c r="T144" s="235"/>
      <c r="AT144" s="236" t="s">
        <v>215</v>
      </c>
      <c r="AU144" s="236" t="s">
        <v>87</v>
      </c>
      <c r="AV144" s="14" t="s">
        <v>213</v>
      </c>
      <c r="AW144" s="14" t="s">
        <v>30</v>
      </c>
      <c r="AX144" s="14" t="s">
        <v>81</v>
      </c>
      <c r="AY144" s="236" t="s">
        <v>207</v>
      </c>
    </row>
    <row r="145" spans="1:65" s="2" customFormat="1" ht="24.15" customHeight="1">
      <c r="A145" s="34"/>
      <c r="B145" s="35"/>
      <c r="C145" s="200" t="s">
        <v>235</v>
      </c>
      <c r="D145" s="200" t="s">
        <v>209</v>
      </c>
      <c r="E145" s="201" t="s">
        <v>587</v>
      </c>
      <c r="F145" s="202" t="s">
        <v>588</v>
      </c>
      <c r="G145" s="203" t="s">
        <v>212</v>
      </c>
      <c r="H145" s="204">
        <v>11.337</v>
      </c>
      <c r="I145" s="205"/>
      <c r="J145" s="206">
        <f>ROUND(I145*H145,2)</f>
        <v>0</v>
      </c>
      <c r="K145" s="207"/>
      <c r="L145" s="39"/>
      <c r="M145" s="208" t="s">
        <v>1</v>
      </c>
      <c r="N145" s="209" t="s">
        <v>40</v>
      </c>
      <c r="O145" s="75"/>
      <c r="P145" s="210">
        <f>O145*H145</f>
        <v>0</v>
      </c>
      <c r="Q145" s="210">
        <v>2.4157199999999999</v>
      </c>
      <c r="R145" s="210">
        <f>Q145*H145</f>
        <v>27.387017639999996</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589</v>
      </c>
    </row>
    <row r="146" spans="1:65" s="13" customFormat="1">
      <c r="B146" s="214"/>
      <c r="C146" s="215"/>
      <c r="D146" s="216" t="s">
        <v>215</v>
      </c>
      <c r="E146" s="217" t="s">
        <v>1</v>
      </c>
      <c r="F146" s="218" t="s">
        <v>590</v>
      </c>
      <c r="G146" s="215"/>
      <c r="H146" s="219">
        <v>5.7119999999999997</v>
      </c>
      <c r="I146" s="220"/>
      <c r="J146" s="215"/>
      <c r="K146" s="215"/>
      <c r="L146" s="221"/>
      <c r="M146" s="222"/>
      <c r="N146" s="223"/>
      <c r="O146" s="223"/>
      <c r="P146" s="223"/>
      <c r="Q146" s="223"/>
      <c r="R146" s="223"/>
      <c r="S146" s="223"/>
      <c r="T146" s="224"/>
      <c r="AT146" s="225" t="s">
        <v>215</v>
      </c>
      <c r="AU146" s="225" t="s">
        <v>87</v>
      </c>
      <c r="AV146" s="13" t="s">
        <v>87</v>
      </c>
      <c r="AW146" s="13" t="s">
        <v>30</v>
      </c>
      <c r="AX146" s="13" t="s">
        <v>74</v>
      </c>
      <c r="AY146" s="225" t="s">
        <v>207</v>
      </c>
    </row>
    <row r="147" spans="1:65" s="13" customFormat="1">
      <c r="B147" s="214"/>
      <c r="C147" s="215"/>
      <c r="D147" s="216" t="s">
        <v>215</v>
      </c>
      <c r="E147" s="217" t="s">
        <v>1</v>
      </c>
      <c r="F147" s="218" t="s">
        <v>591</v>
      </c>
      <c r="G147" s="215"/>
      <c r="H147" s="219">
        <v>5.625</v>
      </c>
      <c r="I147" s="220"/>
      <c r="J147" s="215"/>
      <c r="K147" s="215"/>
      <c r="L147" s="221"/>
      <c r="M147" s="222"/>
      <c r="N147" s="223"/>
      <c r="O147" s="223"/>
      <c r="P147" s="223"/>
      <c r="Q147" s="223"/>
      <c r="R147" s="223"/>
      <c r="S147" s="223"/>
      <c r="T147" s="224"/>
      <c r="AT147" s="225" t="s">
        <v>215</v>
      </c>
      <c r="AU147" s="225" t="s">
        <v>87</v>
      </c>
      <c r="AV147" s="13" t="s">
        <v>87</v>
      </c>
      <c r="AW147" s="13" t="s">
        <v>30</v>
      </c>
      <c r="AX147" s="13" t="s">
        <v>74</v>
      </c>
      <c r="AY147" s="225" t="s">
        <v>207</v>
      </c>
    </row>
    <row r="148" spans="1:65" s="14" customFormat="1">
      <c r="B148" s="226"/>
      <c r="C148" s="227"/>
      <c r="D148" s="216" t="s">
        <v>215</v>
      </c>
      <c r="E148" s="228" t="s">
        <v>1</v>
      </c>
      <c r="F148" s="229" t="s">
        <v>248</v>
      </c>
      <c r="G148" s="227"/>
      <c r="H148" s="230">
        <v>11.337</v>
      </c>
      <c r="I148" s="231"/>
      <c r="J148" s="227"/>
      <c r="K148" s="227"/>
      <c r="L148" s="232"/>
      <c r="M148" s="233"/>
      <c r="N148" s="234"/>
      <c r="O148" s="234"/>
      <c r="P148" s="234"/>
      <c r="Q148" s="234"/>
      <c r="R148" s="234"/>
      <c r="S148" s="234"/>
      <c r="T148" s="235"/>
      <c r="AT148" s="236" t="s">
        <v>215</v>
      </c>
      <c r="AU148" s="236" t="s">
        <v>87</v>
      </c>
      <c r="AV148" s="14" t="s">
        <v>213</v>
      </c>
      <c r="AW148" s="14" t="s">
        <v>30</v>
      </c>
      <c r="AX148" s="14" t="s">
        <v>81</v>
      </c>
      <c r="AY148" s="236" t="s">
        <v>207</v>
      </c>
    </row>
    <row r="149" spans="1:65" s="2" customFormat="1" ht="21.75" customHeight="1">
      <c r="A149" s="34"/>
      <c r="B149" s="35"/>
      <c r="C149" s="200" t="s">
        <v>240</v>
      </c>
      <c r="D149" s="200" t="s">
        <v>209</v>
      </c>
      <c r="E149" s="201" t="s">
        <v>592</v>
      </c>
      <c r="F149" s="202" t="s">
        <v>593</v>
      </c>
      <c r="G149" s="203" t="s">
        <v>243</v>
      </c>
      <c r="H149" s="204">
        <v>23.75</v>
      </c>
      <c r="I149" s="205"/>
      <c r="J149" s="206">
        <f>ROUND(I149*H149,2)</f>
        <v>0</v>
      </c>
      <c r="K149" s="207"/>
      <c r="L149" s="39"/>
      <c r="M149" s="208" t="s">
        <v>1</v>
      </c>
      <c r="N149" s="209" t="s">
        <v>40</v>
      </c>
      <c r="O149" s="75"/>
      <c r="P149" s="210">
        <f>O149*H149</f>
        <v>0</v>
      </c>
      <c r="Q149" s="210">
        <v>6.7000000000000002E-4</v>
      </c>
      <c r="R149" s="210">
        <f>Q149*H149</f>
        <v>1.59125E-2</v>
      </c>
      <c r="S149" s="210">
        <v>0</v>
      </c>
      <c r="T149" s="211">
        <f>S149*H149</f>
        <v>0</v>
      </c>
      <c r="U149" s="34"/>
      <c r="V149" s="34"/>
      <c r="W149" s="34"/>
      <c r="X149" s="34"/>
      <c r="Y149" s="34"/>
      <c r="Z149" s="34"/>
      <c r="AA149" s="34"/>
      <c r="AB149" s="34"/>
      <c r="AC149" s="34"/>
      <c r="AD149" s="34"/>
      <c r="AE149" s="34"/>
      <c r="AR149" s="212" t="s">
        <v>213</v>
      </c>
      <c r="AT149" s="212" t="s">
        <v>209</v>
      </c>
      <c r="AU149" s="212" t="s">
        <v>87</v>
      </c>
      <c r="AY149" s="17" t="s">
        <v>207</v>
      </c>
      <c r="BE149" s="213">
        <f>IF(N149="základná",J149,0)</f>
        <v>0</v>
      </c>
      <c r="BF149" s="213">
        <f>IF(N149="znížená",J149,0)</f>
        <v>0</v>
      </c>
      <c r="BG149" s="213">
        <f>IF(N149="zákl. prenesená",J149,0)</f>
        <v>0</v>
      </c>
      <c r="BH149" s="213">
        <f>IF(N149="zníž. prenesená",J149,0)</f>
        <v>0</v>
      </c>
      <c r="BI149" s="213">
        <f>IF(N149="nulová",J149,0)</f>
        <v>0</v>
      </c>
      <c r="BJ149" s="17" t="s">
        <v>87</v>
      </c>
      <c r="BK149" s="213">
        <f>ROUND(I149*H149,2)</f>
        <v>0</v>
      </c>
      <c r="BL149" s="17" t="s">
        <v>213</v>
      </c>
      <c r="BM149" s="212" t="s">
        <v>594</v>
      </c>
    </row>
    <row r="150" spans="1:65" s="13" customFormat="1">
      <c r="B150" s="214"/>
      <c r="C150" s="215"/>
      <c r="D150" s="216" t="s">
        <v>215</v>
      </c>
      <c r="E150" s="217" t="s">
        <v>1</v>
      </c>
      <c r="F150" s="218" t="s">
        <v>595</v>
      </c>
      <c r="G150" s="215"/>
      <c r="H150" s="219">
        <v>23.75</v>
      </c>
      <c r="I150" s="220"/>
      <c r="J150" s="215"/>
      <c r="K150" s="215"/>
      <c r="L150" s="221"/>
      <c r="M150" s="222"/>
      <c r="N150" s="223"/>
      <c r="O150" s="223"/>
      <c r="P150" s="223"/>
      <c r="Q150" s="223"/>
      <c r="R150" s="223"/>
      <c r="S150" s="223"/>
      <c r="T150" s="224"/>
      <c r="AT150" s="225" t="s">
        <v>215</v>
      </c>
      <c r="AU150" s="225" t="s">
        <v>87</v>
      </c>
      <c r="AV150" s="13" t="s">
        <v>87</v>
      </c>
      <c r="AW150" s="13" t="s">
        <v>30</v>
      </c>
      <c r="AX150" s="13" t="s">
        <v>81</v>
      </c>
      <c r="AY150" s="225" t="s">
        <v>207</v>
      </c>
    </row>
    <row r="151" spans="1:65" s="2" customFormat="1" ht="21.75" customHeight="1">
      <c r="A151" s="34"/>
      <c r="B151" s="35"/>
      <c r="C151" s="200" t="s">
        <v>249</v>
      </c>
      <c r="D151" s="200" t="s">
        <v>209</v>
      </c>
      <c r="E151" s="201" t="s">
        <v>596</v>
      </c>
      <c r="F151" s="202" t="s">
        <v>597</v>
      </c>
      <c r="G151" s="203" t="s">
        <v>243</v>
      </c>
      <c r="H151" s="204">
        <v>23.75</v>
      </c>
      <c r="I151" s="205"/>
      <c r="J151" s="206">
        <f>ROUND(I151*H151,2)</f>
        <v>0</v>
      </c>
      <c r="K151" s="207"/>
      <c r="L151" s="39"/>
      <c r="M151" s="208" t="s">
        <v>1</v>
      </c>
      <c r="N151" s="209" t="s">
        <v>40</v>
      </c>
      <c r="O151" s="75"/>
      <c r="P151" s="210">
        <f>O151*H151</f>
        <v>0</v>
      </c>
      <c r="Q151" s="210">
        <v>0</v>
      </c>
      <c r="R151" s="210">
        <f>Q151*H151</f>
        <v>0</v>
      </c>
      <c r="S151" s="210">
        <v>0</v>
      </c>
      <c r="T151" s="211">
        <f>S151*H151</f>
        <v>0</v>
      </c>
      <c r="U151" s="34"/>
      <c r="V151" s="34"/>
      <c r="W151" s="34"/>
      <c r="X151" s="34"/>
      <c r="Y151" s="34"/>
      <c r="Z151" s="34"/>
      <c r="AA151" s="34"/>
      <c r="AB151" s="34"/>
      <c r="AC151" s="34"/>
      <c r="AD151" s="34"/>
      <c r="AE151" s="34"/>
      <c r="AR151" s="212" t="s">
        <v>213</v>
      </c>
      <c r="AT151" s="212" t="s">
        <v>209</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598</v>
      </c>
    </row>
    <row r="152" spans="1:65" s="2" customFormat="1" ht="33" customHeight="1">
      <c r="A152" s="34"/>
      <c r="B152" s="35"/>
      <c r="C152" s="200" t="s">
        <v>253</v>
      </c>
      <c r="D152" s="200" t="s">
        <v>209</v>
      </c>
      <c r="E152" s="201" t="s">
        <v>599</v>
      </c>
      <c r="F152" s="202" t="s">
        <v>600</v>
      </c>
      <c r="G152" s="203" t="s">
        <v>243</v>
      </c>
      <c r="H152" s="204">
        <v>48.75</v>
      </c>
      <c r="I152" s="205"/>
      <c r="J152" s="206">
        <f>ROUND(I152*H152,2)</f>
        <v>0</v>
      </c>
      <c r="K152" s="207"/>
      <c r="L152" s="39"/>
      <c r="M152" s="208" t="s">
        <v>1</v>
      </c>
      <c r="N152" s="209" t="s">
        <v>40</v>
      </c>
      <c r="O152" s="75"/>
      <c r="P152" s="210">
        <f>O152*H152</f>
        <v>0</v>
      </c>
      <c r="Q152" s="210">
        <v>8.7799999999999996E-3</v>
      </c>
      <c r="R152" s="210">
        <f>Q152*H152</f>
        <v>0.42802499999999999</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601</v>
      </c>
    </row>
    <row r="153" spans="1:65" s="13" customFormat="1">
      <c r="B153" s="214"/>
      <c r="C153" s="215"/>
      <c r="D153" s="216" t="s">
        <v>215</v>
      </c>
      <c r="E153" s="217" t="s">
        <v>1</v>
      </c>
      <c r="F153" s="218" t="s">
        <v>602</v>
      </c>
      <c r="G153" s="215"/>
      <c r="H153" s="219">
        <v>48.75</v>
      </c>
      <c r="I153" s="220"/>
      <c r="J153" s="215"/>
      <c r="K153" s="215"/>
      <c r="L153" s="221"/>
      <c r="M153" s="222"/>
      <c r="N153" s="223"/>
      <c r="O153" s="223"/>
      <c r="P153" s="223"/>
      <c r="Q153" s="223"/>
      <c r="R153" s="223"/>
      <c r="S153" s="223"/>
      <c r="T153" s="224"/>
      <c r="AT153" s="225" t="s">
        <v>215</v>
      </c>
      <c r="AU153" s="225" t="s">
        <v>87</v>
      </c>
      <c r="AV153" s="13" t="s">
        <v>87</v>
      </c>
      <c r="AW153" s="13" t="s">
        <v>30</v>
      </c>
      <c r="AX153" s="13" t="s">
        <v>81</v>
      </c>
      <c r="AY153" s="225" t="s">
        <v>207</v>
      </c>
    </row>
    <row r="154" spans="1:65" s="12" customFormat="1" ht="22.8" customHeight="1">
      <c r="B154" s="184"/>
      <c r="C154" s="185"/>
      <c r="D154" s="186" t="s">
        <v>73</v>
      </c>
      <c r="E154" s="198" t="s">
        <v>235</v>
      </c>
      <c r="F154" s="198" t="s">
        <v>603</v>
      </c>
      <c r="G154" s="185"/>
      <c r="H154" s="185"/>
      <c r="I154" s="188"/>
      <c r="J154" s="199">
        <f>BK154</f>
        <v>0</v>
      </c>
      <c r="K154" s="185"/>
      <c r="L154" s="190"/>
      <c r="M154" s="191"/>
      <c r="N154" s="192"/>
      <c r="O154" s="192"/>
      <c r="P154" s="193">
        <f>SUM(P155:P162)</f>
        <v>0</v>
      </c>
      <c r="Q154" s="192"/>
      <c r="R154" s="193">
        <f>SUM(R155:R162)</f>
        <v>4.0740999999999996</v>
      </c>
      <c r="S154" s="192"/>
      <c r="T154" s="194">
        <f>SUM(T155:T162)</f>
        <v>0</v>
      </c>
      <c r="AR154" s="195" t="s">
        <v>81</v>
      </c>
      <c r="AT154" s="196" t="s">
        <v>73</v>
      </c>
      <c r="AU154" s="196" t="s">
        <v>81</v>
      </c>
      <c r="AY154" s="195" t="s">
        <v>207</v>
      </c>
      <c r="BK154" s="197">
        <f>SUM(BK155:BK162)</f>
        <v>0</v>
      </c>
    </row>
    <row r="155" spans="1:65" s="2" customFormat="1" ht="24.15" customHeight="1">
      <c r="A155" s="34"/>
      <c r="B155" s="35"/>
      <c r="C155" s="200" t="s">
        <v>259</v>
      </c>
      <c r="D155" s="200" t="s">
        <v>209</v>
      </c>
      <c r="E155" s="201" t="s">
        <v>604</v>
      </c>
      <c r="F155" s="202" t="s">
        <v>605</v>
      </c>
      <c r="G155" s="203" t="s">
        <v>243</v>
      </c>
      <c r="H155" s="204">
        <v>20</v>
      </c>
      <c r="I155" s="205"/>
      <c r="J155" s="206">
        <f>ROUND(I155*H155,2)</f>
        <v>0</v>
      </c>
      <c r="K155" s="207"/>
      <c r="L155" s="39"/>
      <c r="M155" s="208" t="s">
        <v>1</v>
      </c>
      <c r="N155" s="209" t="s">
        <v>40</v>
      </c>
      <c r="O155" s="75"/>
      <c r="P155" s="210">
        <f>O155*H155</f>
        <v>0</v>
      </c>
      <c r="Q155" s="210">
        <v>3.2000000000000003E-4</v>
      </c>
      <c r="R155" s="210">
        <f>Q155*H155</f>
        <v>6.4000000000000003E-3</v>
      </c>
      <c r="S155" s="210">
        <v>0</v>
      </c>
      <c r="T155" s="211">
        <f>S155*H155</f>
        <v>0</v>
      </c>
      <c r="U155" s="34"/>
      <c r="V155" s="34"/>
      <c r="W155" s="34"/>
      <c r="X155" s="34"/>
      <c r="Y155" s="34"/>
      <c r="Z155" s="34"/>
      <c r="AA155" s="34"/>
      <c r="AB155" s="34"/>
      <c r="AC155" s="34"/>
      <c r="AD155" s="34"/>
      <c r="AE155" s="34"/>
      <c r="AR155" s="212" t="s">
        <v>213</v>
      </c>
      <c r="AT155" s="212" t="s">
        <v>209</v>
      </c>
      <c r="AU155" s="212" t="s">
        <v>87</v>
      </c>
      <c r="AY155" s="17" t="s">
        <v>207</v>
      </c>
      <c r="BE155" s="213">
        <f>IF(N155="základná",J155,0)</f>
        <v>0</v>
      </c>
      <c r="BF155" s="213">
        <f>IF(N155="znížená",J155,0)</f>
        <v>0</v>
      </c>
      <c r="BG155" s="213">
        <f>IF(N155="zákl. prenesená",J155,0)</f>
        <v>0</v>
      </c>
      <c r="BH155" s="213">
        <f>IF(N155="zníž. prenesená",J155,0)</f>
        <v>0</v>
      </c>
      <c r="BI155" s="213">
        <f>IF(N155="nulová",J155,0)</f>
        <v>0</v>
      </c>
      <c r="BJ155" s="17" t="s">
        <v>87</v>
      </c>
      <c r="BK155" s="213">
        <f>ROUND(I155*H155,2)</f>
        <v>0</v>
      </c>
      <c r="BL155" s="17" t="s">
        <v>213</v>
      </c>
      <c r="BM155" s="212" t="s">
        <v>606</v>
      </c>
    </row>
    <row r="156" spans="1:65" s="2" customFormat="1" ht="21.75" customHeight="1">
      <c r="A156" s="34"/>
      <c r="B156" s="35"/>
      <c r="C156" s="200" t="s">
        <v>265</v>
      </c>
      <c r="D156" s="200" t="s">
        <v>209</v>
      </c>
      <c r="E156" s="201" t="s">
        <v>607</v>
      </c>
      <c r="F156" s="202" t="s">
        <v>608</v>
      </c>
      <c r="G156" s="203" t="s">
        <v>243</v>
      </c>
      <c r="H156" s="204">
        <v>20</v>
      </c>
      <c r="I156" s="205"/>
      <c r="J156" s="206">
        <f>ROUND(I156*H156,2)</f>
        <v>0</v>
      </c>
      <c r="K156" s="207"/>
      <c r="L156" s="39"/>
      <c r="M156" s="208" t="s">
        <v>1</v>
      </c>
      <c r="N156" s="209" t="s">
        <v>40</v>
      </c>
      <c r="O156" s="75"/>
      <c r="P156" s="210">
        <f>O156*H156</f>
        <v>0</v>
      </c>
      <c r="Q156" s="210">
        <v>1.8000000000000001E-4</v>
      </c>
      <c r="R156" s="210">
        <f>Q156*H156</f>
        <v>3.6000000000000003E-3</v>
      </c>
      <c r="S156" s="210">
        <v>0</v>
      </c>
      <c r="T156" s="211">
        <f>S156*H156</f>
        <v>0</v>
      </c>
      <c r="U156" s="34"/>
      <c r="V156" s="34"/>
      <c r="W156" s="34"/>
      <c r="X156" s="34"/>
      <c r="Y156" s="34"/>
      <c r="Z156" s="34"/>
      <c r="AA156" s="34"/>
      <c r="AB156" s="34"/>
      <c r="AC156" s="34"/>
      <c r="AD156" s="34"/>
      <c r="AE156" s="34"/>
      <c r="AR156" s="212" t="s">
        <v>213</v>
      </c>
      <c r="AT156" s="212" t="s">
        <v>209</v>
      </c>
      <c r="AU156" s="212" t="s">
        <v>87</v>
      </c>
      <c r="AY156" s="17" t="s">
        <v>207</v>
      </c>
      <c r="BE156" s="213">
        <f>IF(N156="základná",J156,0)</f>
        <v>0</v>
      </c>
      <c r="BF156" s="213">
        <f>IF(N156="znížená",J156,0)</f>
        <v>0</v>
      </c>
      <c r="BG156" s="213">
        <f>IF(N156="zákl. prenesená",J156,0)</f>
        <v>0</v>
      </c>
      <c r="BH156" s="213">
        <f>IF(N156="zníž. prenesená",J156,0)</f>
        <v>0</v>
      </c>
      <c r="BI156" s="213">
        <f>IF(N156="nulová",J156,0)</f>
        <v>0</v>
      </c>
      <c r="BJ156" s="17" t="s">
        <v>87</v>
      </c>
      <c r="BK156" s="213">
        <f>ROUND(I156*H156,2)</f>
        <v>0</v>
      </c>
      <c r="BL156" s="17" t="s">
        <v>213</v>
      </c>
      <c r="BM156" s="212" t="s">
        <v>609</v>
      </c>
    </row>
    <row r="157" spans="1:65" s="2" customFormat="1" ht="16.5" customHeight="1">
      <c r="A157" s="34"/>
      <c r="B157" s="35"/>
      <c r="C157" s="200" t="s">
        <v>270</v>
      </c>
      <c r="D157" s="200" t="s">
        <v>209</v>
      </c>
      <c r="E157" s="201" t="s">
        <v>610</v>
      </c>
      <c r="F157" s="202" t="s">
        <v>611</v>
      </c>
      <c r="G157" s="203" t="s">
        <v>243</v>
      </c>
      <c r="H157" s="204">
        <v>20</v>
      </c>
      <c r="I157" s="205"/>
      <c r="J157" s="206">
        <f>ROUND(I157*H157,2)</f>
        <v>0</v>
      </c>
      <c r="K157" s="207"/>
      <c r="L157" s="39"/>
      <c r="M157" s="208" t="s">
        <v>1</v>
      </c>
      <c r="N157" s="209" t="s">
        <v>40</v>
      </c>
      <c r="O157" s="75"/>
      <c r="P157" s="210">
        <f>O157*H157</f>
        <v>0</v>
      </c>
      <c r="Q157" s="210">
        <v>0</v>
      </c>
      <c r="R157" s="210">
        <f>Q157*H157</f>
        <v>0</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612</v>
      </c>
    </row>
    <row r="158" spans="1:65" s="2" customFormat="1" ht="24.15" customHeight="1">
      <c r="A158" s="34"/>
      <c r="B158" s="35"/>
      <c r="C158" s="200" t="s">
        <v>275</v>
      </c>
      <c r="D158" s="200" t="s">
        <v>209</v>
      </c>
      <c r="E158" s="201" t="s">
        <v>613</v>
      </c>
      <c r="F158" s="202" t="s">
        <v>614</v>
      </c>
      <c r="G158" s="203" t="s">
        <v>243</v>
      </c>
      <c r="H158" s="204">
        <v>37.5</v>
      </c>
      <c r="I158" s="205"/>
      <c r="J158" s="206">
        <f>ROUND(I158*H158,2)</f>
        <v>0</v>
      </c>
      <c r="K158" s="207"/>
      <c r="L158" s="39"/>
      <c r="M158" s="208" t="s">
        <v>1</v>
      </c>
      <c r="N158" s="209" t="s">
        <v>40</v>
      </c>
      <c r="O158" s="75"/>
      <c r="P158" s="210">
        <f>O158*H158</f>
        <v>0</v>
      </c>
      <c r="Q158" s="210">
        <v>0</v>
      </c>
      <c r="R158" s="210">
        <f>Q158*H158</f>
        <v>0</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615</v>
      </c>
    </row>
    <row r="159" spans="1:65" s="13" customFormat="1">
      <c r="B159" s="214"/>
      <c r="C159" s="215"/>
      <c r="D159" s="216" t="s">
        <v>215</v>
      </c>
      <c r="E159" s="217" t="s">
        <v>1</v>
      </c>
      <c r="F159" s="218" t="s">
        <v>581</v>
      </c>
      <c r="G159" s="215"/>
      <c r="H159" s="219">
        <v>37.5</v>
      </c>
      <c r="I159" s="220"/>
      <c r="J159" s="215"/>
      <c r="K159" s="215"/>
      <c r="L159" s="221"/>
      <c r="M159" s="222"/>
      <c r="N159" s="223"/>
      <c r="O159" s="223"/>
      <c r="P159" s="223"/>
      <c r="Q159" s="223"/>
      <c r="R159" s="223"/>
      <c r="S159" s="223"/>
      <c r="T159" s="224"/>
      <c r="AT159" s="225" t="s">
        <v>215</v>
      </c>
      <c r="AU159" s="225" t="s">
        <v>87</v>
      </c>
      <c r="AV159" s="13" t="s">
        <v>87</v>
      </c>
      <c r="AW159" s="13" t="s">
        <v>30</v>
      </c>
      <c r="AX159" s="13" t="s">
        <v>81</v>
      </c>
      <c r="AY159" s="225" t="s">
        <v>207</v>
      </c>
    </row>
    <row r="160" spans="1:65" s="2" customFormat="1" ht="24.15" customHeight="1">
      <c r="A160" s="34"/>
      <c r="B160" s="35"/>
      <c r="C160" s="237" t="s">
        <v>280</v>
      </c>
      <c r="D160" s="237" t="s">
        <v>271</v>
      </c>
      <c r="E160" s="238" t="s">
        <v>616</v>
      </c>
      <c r="F160" s="239" t="s">
        <v>617</v>
      </c>
      <c r="G160" s="240" t="s">
        <v>618</v>
      </c>
      <c r="H160" s="241">
        <v>7.7249999999999996</v>
      </c>
      <c r="I160" s="242"/>
      <c r="J160" s="243">
        <f>ROUND(I160*H160,2)</f>
        <v>0</v>
      </c>
      <c r="K160" s="244"/>
      <c r="L160" s="245"/>
      <c r="M160" s="246" t="s">
        <v>1</v>
      </c>
      <c r="N160" s="247" t="s">
        <v>40</v>
      </c>
      <c r="O160" s="75"/>
      <c r="P160" s="210">
        <f>O160*H160</f>
        <v>0</v>
      </c>
      <c r="Q160" s="210">
        <v>1E-3</v>
      </c>
      <c r="R160" s="210">
        <f>Q160*H160</f>
        <v>7.7250000000000001E-3</v>
      </c>
      <c r="S160" s="210">
        <v>0</v>
      </c>
      <c r="T160" s="211">
        <f>S160*H160</f>
        <v>0</v>
      </c>
      <c r="U160" s="34"/>
      <c r="V160" s="34"/>
      <c r="W160" s="34"/>
      <c r="X160" s="34"/>
      <c r="Y160" s="34"/>
      <c r="Z160" s="34"/>
      <c r="AA160" s="34"/>
      <c r="AB160" s="34"/>
      <c r="AC160" s="34"/>
      <c r="AD160" s="34"/>
      <c r="AE160" s="34"/>
      <c r="AR160" s="212" t="s">
        <v>249</v>
      </c>
      <c r="AT160" s="212" t="s">
        <v>271</v>
      </c>
      <c r="AU160" s="212" t="s">
        <v>87</v>
      </c>
      <c r="AY160" s="17" t="s">
        <v>207</v>
      </c>
      <c r="BE160" s="213">
        <f>IF(N160="základná",J160,0)</f>
        <v>0</v>
      </c>
      <c r="BF160" s="213">
        <f>IF(N160="znížená",J160,0)</f>
        <v>0</v>
      </c>
      <c r="BG160" s="213">
        <f>IF(N160="zákl. prenesená",J160,0)</f>
        <v>0</v>
      </c>
      <c r="BH160" s="213">
        <f>IF(N160="zníž. prenesená",J160,0)</f>
        <v>0</v>
      </c>
      <c r="BI160" s="213">
        <f>IF(N160="nulová",J160,0)</f>
        <v>0</v>
      </c>
      <c r="BJ160" s="17" t="s">
        <v>87</v>
      </c>
      <c r="BK160" s="213">
        <f>ROUND(I160*H160,2)</f>
        <v>0</v>
      </c>
      <c r="BL160" s="17" t="s">
        <v>213</v>
      </c>
      <c r="BM160" s="212" t="s">
        <v>619</v>
      </c>
    </row>
    <row r="161" spans="1:65" s="2" customFormat="1" ht="33" customHeight="1">
      <c r="A161" s="34"/>
      <c r="B161" s="35"/>
      <c r="C161" s="200" t="s">
        <v>284</v>
      </c>
      <c r="D161" s="200" t="s">
        <v>209</v>
      </c>
      <c r="E161" s="201" t="s">
        <v>620</v>
      </c>
      <c r="F161" s="202" t="s">
        <v>621</v>
      </c>
      <c r="G161" s="203" t="s">
        <v>243</v>
      </c>
      <c r="H161" s="204">
        <v>37.5</v>
      </c>
      <c r="I161" s="205"/>
      <c r="J161" s="206">
        <f>ROUND(I161*H161,2)</f>
        <v>0</v>
      </c>
      <c r="K161" s="207"/>
      <c r="L161" s="39"/>
      <c r="M161" s="208" t="s">
        <v>1</v>
      </c>
      <c r="N161" s="209" t="s">
        <v>40</v>
      </c>
      <c r="O161" s="75"/>
      <c r="P161" s="210">
        <f>O161*H161</f>
        <v>0</v>
      </c>
      <c r="Q161" s="210">
        <v>2.0000000000000002E-5</v>
      </c>
      <c r="R161" s="210">
        <f>Q161*H161</f>
        <v>7.5000000000000002E-4</v>
      </c>
      <c r="S161" s="210">
        <v>0</v>
      </c>
      <c r="T161" s="211">
        <f>S161*H161</f>
        <v>0</v>
      </c>
      <c r="U161" s="34"/>
      <c r="V161" s="34"/>
      <c r="W161" s="34"/>
      <c r="X161" s="34"/>
      <c r="Y161" s="34"/>
      <c r="Z161" s="34"/>
      <c r="AA161" s="34"/>
      <c r="AB161" s="34"/>
      <c r="AC161" s="34"/>
      <c r="AD161" s="34"/>
      <c r="AE161" s="34"/>
      <c r="AR161" s="212" t="s">
        <v>213</v>
      </c>
      <c r="AT161" s="212" t="s">
        <v>209</v>
      </c>
      <c r="AU161" s="212" t="s">
        <v>87</v>
      </c>
      <c r="AY161" s="17" t="s">
        <v>207</v>
      </c>
      <c r="BE161" s="213">
        <f>IF(N161="základná",J161,0)</f>
        <v>0</v>
      </c>
      <c r="BF161" s="213">
        <f>IF(N161="znížená",J161,0)</f>
        <v>0</v>
      </c>
      <c r="BG161" s="213">
        <f>IF(N161="zákl. prenesená",J161,0)</f>
        <v>0</v>
      </c>
      <c r="BH161" s="213">
        <f>IF(N161="zníž. prenesená",J161,0)</f>
        <v>0</v>
      </c>
      <c r="BI161" s="213">
        <f>IF(N161="nulová",J161,0)</f>
        <v>0</v>
      </c>
      <c r="BJ161" s="17" t="s">
        <v>87</v>
      </c>
      <c r="BK161" s="213">
        <f>ROUND(I161*H161,2)</f>
        <v>0</v>
      </c>
      <c r="BL161" s="17" t="s">
        <v>213</v>
      </c>
      <c r="BM161" s="212" t="s">
        <v>622</v>
      </c>
    </row>
    <row r="162" spans="1:65" s="2" customFormat="1" ht="24.15" customHeight="1">
      <c r="A162" s="34"/>
      <c r="B162" s="35"/>
      <c r="C162" s="200" t="s">
        <v>288</v>
      </c>
      <c r="D162" s="200" t="s">
        <v>209</v>
      </c>
      <c r="E162" s="201" t="s">
        <v>623</v>
      </c>
      <c r="F162" s="202" t="s">
        <v>624</v>
      </c>
      <c r="G162" s="203" t="s">
        <v>243</v>
      </c>
      <c r="H162" s="204">
        <v>37.5</v>
      </c>
      <c r="I162" s="205"/>
      <c r="J162" s="206">
        <f>ROUND(I162*H162,2)</f>
        <v>0</v>
      </c>
      <c r="K162" s="207"/>
      <c r="L162" s="39"/>
      <c r="M162" s="208" t="s">
        <v>1</v>
      </c>
      <c r="N162" s="209" t="s">
        <v>40</v>
      </c>
      <c r="O162" s="75"/>
      <c r="P162" s="210">
        <f>O162*H162</f>
        <v>0</v>
      </c>
      <c r="Q162" s="210">
        <v>0.10815</v>
      </c>
      <c r="R162" s="210">
        <f>Q162*H162</f>
        <v>4.055625</v>
      </c>
      <c r="S162" s="210">
        <v>0</v>
      </c>
      <c r="T162" s="211">
        <f>S162*H162</f>
        <v>0</v>
      </c>
      <c r="U162" s="34"/>
      <c r="V162" s="34"/>
      <c r="W162" s="34"/>
      <c r="X162" s="34"/>
      <c r="Y162" s="34"/>
      <c r="Z162" s="34"/>
      <c r="AA162" s="34"/>
      <c r="AB162" s="34"/>
      <c r="AC162" s="34"/>
      <c r="AD162" s="34"/>
      <c r="AE162" s="34"/>
      <c r="AR162" s="212" t="s">
        <v>213</v>
      </c>
      <c r="AT162" s="212" t="s">
        <v>209</v>
      </c>
      <c r="AU162" s="212" t="s">
        <v>87</v>
      </c>
      <c r="AY162" s="17" t="s">
        <v>207</v>
      </c>
      <c r="BE162" s="213">
        <f>IF(N162="základná",J162,0)</f>
        <v>0</v>
      </c>
      <c r="BF162" s="213">
        <f>IF(N162="znížená",J162,0)</f>
        <v>0</v>
      </c>
      <c r="BG162" s="213">
        <f>IF(N162="zákl. prenesená",J162,0)</f>
        <v>0</v>
      </c>
      <c r="BH162" s="213">
        <f>IF(N162="zníž. prenesená",J162,0)</f>
        <v>0</v>
      </c>
      <c r="BI162" s="213">
        <f>IF(N162="nulová",J162,0)</f>
        <v>0</v>
      </c>
      <c r="BJ162" s="17" t="s">
        <v>87</v>
      </c>
      <c r="BK162" s="213">
        <f>ROUND(I162*H162,2)</f>
        <v>0</v>
      </c>
      <c r="BL162" s="17" t="s">
        <v>213</v>
      </c>
      <c r="BM162" s="212" t="s">
        <v>625</v>
      </c>
    </row>
    <row r="163" spans="1:65" s="12" customFormat="1" ht="22.8" customHeight="1">
      <c r="B163" s="184"/>
      <c r="C163" s="185"/>
      <c r="D163" s="186" t="s">
        <v>73</v>
      </c>
      <c r="E163" s="198" t="s">
        <v>253</v>
      </c>
      <c r="F163" s="198" t="s">
        <v>264</v>
      </c>
      <c r="G163" s="185"/>
      <c r="H163" s="185"/>
      <c r="I163" s="188"/>
      <c r="J163" s="199">
        <f>BK163</f>
        <v>0</v>
      </c>
      <c r="K163" s="185"/>
      <c r="L163" s="190"/>
      <c r="M163" s="191"/>
      <c r="N163" s="192"/>
      <c r="O163" s="192"/>
      <c r="P163" s="193">
        <f>SUM(P164:P165)</f>
        <v>0</v>
      </c>
      <c r="Q163" s="192"/>
      <c r="R163" s="193">
        <f>SUM(R164:R165)</f>
        <v>0</v>
      </c>
      <c r="S163" s="192"/>
      <c r="T163" s="194">
        <f>SUM(T164:T165)</f>
        <v>0</v>
      </c>
      <c r="AR163" s="195" t="s">
        <v>81</v>
      </c>
      <c r="AT163" s="196" t="s">
        <v>73</v>
      </c>
      <c r="AU163" s="196" t="s">
        <v>81</v>
      </c>
      <c r="AY163" s="195" t="s">
        <v>207</v>
      </c>
      <c r="BK163" s="197">
        <f>SUM(BK164:BK165)</f>
        <v>0</v>
      </c>
    </row>
    <row r="164" spans="1:65" s="2" customFormat="1" ht="24.15" customHeight="1">
      <c r="A164" s="34"/>
      <c r="B164" s="35"/>
      <c r="C164" s="200" t="s">
        <v>293</v>
      </c>
      <c r="D164" s="200" t="s">
        <v>209</v>
      </c>
      <c r="E164" s="201" t="s">
        <v>626</v>
      </c>
      <c r="F164" s="202" t="s">
        <v>627</v>
      </c>
      <c r="G164" s="203" t="s">
        <v>243</v>
      </c>
      <c r="H164" s="204">
        <v>20</v>
      </c>
      <c r="I164" s="205"/>
      <c r="J164" s="206">
        <f>ROUND(I164*H164,2)</f>
        <v>0</v>
      </c>
      <c r="K164" s="207"/>
      <c r="L164" s="39"/>
      <c r="M164" s="208" t="s">
        <v>1</v>
      </c>
      <c r="N164" s="209" t="s">
        <v>40</v>
      </c>
      <c r="O164" s="75"/>
      <c r="P164" s="210">
        <f>O164*H164</f>
        <v>0</v>
      </c>
      <c r="Q164" s="210">
        <v>0</v>
      </c>
      <c r="R164" s="210">
        <f>Q164*H164</f>
        <v>0</v>
      </c>
      <c r="S164" s="210">
        <v>0</v>
      </c>
      <c r="T164" s="211">
        <f>S164*H164</f>
        <v>0</v>
      </c>
      <c r="U164" s="34"/>
      <c r="V164" s="34"/>
      <c r="W164" s="34"/>
      <c r="X164" s="34"/>
      <c r="Y164" s="34"/>
      <c r="Z164" s="34"/>
      <c r="AA164" s="34"/>
      <c r="AB164" s="34"/>
      <c r="AC164" s="34"/>
      <c r="AD164" s="34"/>
      <c r="AE164" s="34"/>
      <c r="AR164" s="212" t="s">
        <v>213</v>
      </c>
      <c r="AT164" s="212" t="s">
        <v>209</v>
      </c>
      <c r="AU164" s="212" t="s">
        <v>87</v>
      </c>
      <c r="AY164" s="17" t="s">
        <v>207</v>
      </c>
      <c r="BE164" s="213">
        <f>IF(N164="základná",J164,0)</f>
        <v>0</v>
      </c>
      <c r="BF164" s="213">
        <f>IF(N164="znížená",J164,0)</f>
        <v>0</v>
      </c>
      <c r="BG164" s="213">
        <f>IF(N164="zákl. prenesená",J164,0)</f>
        <v>0</v>
      </c>
      <c r="BH164" s="213">
        <f>IF(N164="zníž. prenesená",J164,0)</f>
        <v>0</v>
      </c>
      <c r="BI164" s="213">
        <f>IF(N164="nulová",J164,0)</f>
        <v>0</v>
      </c>
      <c r="BJ164" s="17" t="s">
        <v>87</v>
      </c>
      <c r="BK164" s="213">
        <f>ROUND(I164*H164,2)</f>
        <v>0</v>
      </c>
      <c r="BL164" s="17" t="s">
        <v>213</v>
      </c>
      <c r="BM164" s="212" t="s">
        <v>628</v>
      </c>
    </row>
    <row r="165" spans="1:65" s="13" customFormat="1">
      <c r="B165" s="214"/>
      <c r="C165" s="215"/>
      <c r="D165" s="216" t="s">
        <v>215</v>
      </c>
      <c r="E165" s="217" t="s">
        <v>1</v>
      </c>
      <c r="F165" s="218" t="s">
        <v>629</v>
      </c>
      <c r="G165" s="215"/>
      <c r="H165" s="219">
        <v>20</v>
      </c>
      <c r="I165" s="220"/>
      <c r="J165" s="215"/>
      <c r="K165" s="215"/>
      <c r="L165" s="221"/>
      <c r="M165" s="222"/>
      <c r="N165" s="223"/>
      <c r="O165" s="223"/>
      <c r="P165" s="223"/>
      <c r="Q165" s="223"/>
      <c r="R165" s="223"/>
      <c r="S165" s="223"/>
      <c r="T165" s="224"/>
      <c r="AT165" s="225" t="s">
        <v>215</v>
      </c>
      <c r="AU165" s="225" t="s">
        <v>87</v>
      </c>
      <c r="AV165" s="13" t="s">
        <v>87</v>
      </c>
      <c r="AW165" s="13" t="s">
        <v>30</v>
      </c>
      <c r="AX165" s="13" t="s">
        <v>81</v>
      </c>
      <c r="AY165" s="225" t="s">
        <v>207</v>
      </c>
    </row>
    <row r="166" spans="1:65" s="12" customFormat="1" ht="22.8" customHeight="1">
      <c r="B166" s="184"/>
      <c r="C166" s="185"/>
      <c r="D166" s="186" t="s">
        <v>73</v>
      </c>
      <c r="E166" s="198" t="s">
        <v>301</v>
      </c>
      <c r="F166" s="198" t="s">
        <v>302</v>
      </c>
      <c r="G166" s="185"/>
      <c r="H166" s="185"/>
      <c r="I166" s="188"/>
      <c r="J166" s="199">
        <f>BK166</f>
        <v>0</v>
      </c>
      <c r="K166" s="185"/>
      <c r="L166" s="190"/>
      <c r="M166" s="191"/>
      <c r="N166" s="192"/>
      <c r="O166" s="192"/>
      <c r="P166" s="193">
        <f>P167</f>
        <v>0</v>
      </c>
      <c r="Q166" s="192"/>
      <c r="R166" s="193">
        <f>R167</f>
        <v>0</v>
      </c>
      <c r="S166" s="192"/>
      <c r="T166" s="194">
        <f>T167</f>
        <v>0</v>
      </c>
      <c r="AR166" s="195" t="s">
        <v>81</v>
      </c>
      <c r="AT166" s="196" t="s">
        <v>73</v>
      </c>
      <c r="AU166" s="196" t="s">
        <v>81</v>
      </c>
      <c r="AY166" s="195" t="s">
        <v>207</v>
      </c>
      <c r="BK166" s="197">
        <f>BK167</f>
        <v>0</v>
      </c>
    </row>
    <row r="167" spans="1:65" s="2" customFormat="1" ht="24.15" customHeight="1">
      <c r="A167" s="34"/>
      <c r="B167" s="35"/>
      <c r="C167" s="200" t="s">
        <v>297</v>
      </c>
      <c r="D167" s="200" t="s">
        <v>209</v>
      </c>
      <c r="E167" s="201" t="s">
        <v>630</v>
      </c>
      <c r="F167" s="202" t="s">
        <v>631</v>
      </c>
      <c r="G167" s="203" t="s">
        <v>256</v>
      </c>
      <c r="H167" s="204">
        <v>61.662999999999997</v>
      </c>
      <c r="I167" s="205"/>
      <c r="J167" s="206">
        <f>ROUND(I167*H167,2)</f>
        <v>0</v>
      </c>
      <c r="K167" s="207"/>
      <c r="L167" s="39"/>
      <c r="M167" s="208" t="s">
        <v>1</v>
      </c>
      <c r="N167" s="209" t="s">
        <v>40</v>
      </c>
      <c r="O167" s="75"/>
      <c r="P167" s="210">
        <f>O167*H167</f>
        <v>0</v>
      </c>
      <c r="Q167" s="210">
        <v>0</v>
      </c>
      <c r="R167" s="210">
        <f>Q167*H167</f>
        <v>0</v>
      </c>
      <c r="S167" s="210">
        <v>0</v>
      </c>
      <c r="T167" s="211">
        <f>S167*H167</f>
        <v>0</v>
      </c>
      <c r="U167" s="34"/>
      <c r="V167" s="34"/>
      <c r="W167" s="34"/>
      <c r="X167" s="34"/>
      <c r="Y167" s="34"/>
      <c r="Z167" s="34"/>
      <c r="AA167" s="34"/>
      <c r="AB167" s="34"/>
      <c r="AC167" s="34"/>
      <c r="AD167" s="34"/>
      <c r="AE167" s="34"/>
      <c r="AR167" s="212" t="s">
        <v>213</v>
      </c>
      <c r="AT167" s="212" t="s">
        <v>209</v>
      </c>
      <c r="AU167" s="212" t="s">
        <v>87</v>
      </c>
      <c r="AY167" s="17" t="s">
        <v>207</v>
      </c>
      <c r="BE167" s="213">
        <f>IF(N167="základná",J167,0)</f>
        <v>0</v>
      </c>
      <c r="BF167" s="213">
        <f>IF(N167="znížená",J167,0)</f>
        <v>0</v>
      </c>
      <c r="BG167" s="213">
        <f>IF(N167="zákl. prenesená",J167,0)</f>
        <v>0</v>
      </c>
      <c r="BH167" s="213">
        <f>IF(N167="zníž. prenesená",J167,0)</f>
        <v>0</v>
      </c>
      <c r="BI167" s="213">
        <f>IF(N167="nulová",J167,0)</f>
        <v>0</v>
      </c>
      <c r="BJ167" s="17" t="s">
        <v>87</v>
      </c>
      <c r="BK167" s="213">
        <f>ROUND(I167*H167,2)</f>
        <v>0</v>
      </c>
      <c r="BL167" s="17" t="s">
        <v>213</v>
      </c>
      <c r="BM167" s="212" t="s">
        <v>632</v>
      </c>
    </row>
    <row r="168" spans="1:65" s="12" customFormat="1" ht="25.95" customHeight="1">
      <c r="B168" s="184"/>
      <c r="C168" s="185"/>
      <c r="D168" s="186" t="s">
        <v>73</v>
      </c>
      <c r="E168" s="187" t="s">
        <v>307</v>
      </c>
      <c r="F168" s="187" t="s">
        <v>308</v>
      </c>
      <c r="G168" s="185"/>
      <c r="H168" s="185"/>
      <c r="I168" s="188"/>
      <c r="J168" s="189">
        <f>BK168</f>
        <v>0</v>
      </c>
      <c r="K168" s="185"/>
      <c r="L168" s="190"/>
      <c r="M168" s="191"/>
      <c r="N168" s="192"/>
      <c r="O168" s="192"/>
      <c r="P168" s="193">
        <f>P169</f>
        <v>0</v>
      </c>
      <c r="Q168" s="192"/>
      <c r="R168" s="193">
        <f>R169</f>
        <v>0</v>
      </c>
      <c r="S168" s="192"/>
      <c r="T168" s="194">
        <f>T169</f>
        <v>0</v>
      </c>
      <c r="AR168" s="195" t="s">
        <v>87</v>
      </c>
      <c r="AT168" s="196" t="s">
        <v>73</v>
      </c>
      <c r="AU168" s="196" t="s">
        <v>74</v>
      </c>
      <c r="AY168" s="195" t="s">
        <v>207</v>
      </c>
      <c r="BK168" s="197">
        <f>BK169</f>
        <v>0</v>
      </c>
    </row>
    <row r="169" spans="1:65" s="12" customFormat="1" ht="22.8" customHeight="1">
      <c r="B169" s="184"/>
      <c r="C169" s="185"/>
      <c r="D169" s="186" t="s">
        <v>73</v>
      </c>
      <c r="E169" s="198" t="s">
        <v>633</v>
      </c>
      <c r="F169" s="198" t="s">
        <v>634</v>
      </c>
      <c r="G169" s="185"/>
      <c r="H169" s="185"/>
      <c r="I169" s="188"/>
      <c r="J169" s="199">
        <f>BK169</f>
        <v>0</v>
      </c>
      <c r="K169" s="185"/>
      <c r="L169" s="190"/>
      <c r="M169" s="191"/>
      <c r="N169" s="192"/>
      <c r="O169" s="192"/>
      <c r="P169" s="193">
        <f>SUM(P170:P171)</f>
        <v>0</v>
      </c>
      <c r="Q169" s="192"/>
      <c r="R169" s="193">
        <f>SUM(R170:R171)</f>
        <v>0</v>
      </c>
      <c r="S169" s="192"/>
      <c r="T169" s="194">
        <f>SUM(T170:T171)</f>
        <v>0</v>
      </c>
      <c r="AR169" s="195" t="s">
        <v>87</v>
      </c>
      <c r="AT169" s="196" t="s">
        <v>73</v>
      </c>
      <c r="AU169" s="196" t="s">
        <v>81</v>
      </c>
      <c r="AY169" s="195" t="s">
        <v>207</v>
      </c>
      <c r="BK169" s="197">
        <f>SUM(BK170:BK171)</f>
        <v>0</v>
      </c>
    </row>
    <row r="170" spans="1:65" s="2" customFormat="1" ht="66.75" customHeight="1">
      <c r="A170" s="34"/>
      <c r="B170" s="35"/>
      <c r="C170" s="200" t="s">
        <v>303</v>
      </c>
      <c r="D170" s="200" t="s">
        <v>209</v>
      </c>
      <c r="E170" s="201" t="s">
        <v>635</v>
      </c>
      <c r="F170" s="202" t="s">
        <v>636</v>
      </c>
      <c r="G170" s="203" t="s">
        <v>268</v>
      </c>
      <c r="H170" s="204">
        <v>1</v>
      </c>
      <c r="I170" s="205"/>
      <c r="J170" s="206">
        <f>ROUND(I170*H170,2)</f>
        <v>0</v>
      </c>
      <c r="K170" s="207"/>
      <c r="L170" s="39"/>
      <c r="M170" s="208" t="s">
        <v>1</v>
      </c>
      <c r="N170" s="209" t="s">
        <v>40</v>
      </c>
      <c r="O170" s="75"/>
      <c r="P170" s="210">
        <f>O170*H170</f>
        <v>0</v>
      </c>
      <c r="Q170" s="210">
        <v>0</v>
      </c>
      <c r="R170" s="210">
        <f>Q170*H170</f>
        <v>0</v>
      </c>
      <c r="S170" s="210">
        <v>0</v>
      </c>
      <c r="T170" s="211">
        <f>S170*H170</f>
        <v>0</v>
      </c>
      <c r="U170" s="34"/>
      <c r="V170" s="34"/>
      <c r="W170" s="34"/>
      <c r="X170" s="34"/>
      <c r="Y170" s="34"/>
      <c r="Z170" s="34"/>
      <c r="AA170" s="34"/>
      <c r="AB170" s="34"/>
      <c r="AC170" s="34"/>
      <c r="AD170" s="34"/>
      <c r="AE170" s="34"/>
      <c r="AR170" s="212" t="s">
        <v>288</v>
      </c>
      <c r="AT170" s="212" t="s">
        <v>209</v>
      </c>
      <c r="AU170" s="212" t="s">
        <v>87</v>
      </c>
      <c r="AY170" s="17" t="s">
        <v>207</v>
      </c>
      <c r="BE170" s="213">
        <f>IF(N170="základná",J170,0)</f>
        <v>0</v>
      </c>
      <c r="BF170" s="213">
        <f>IF(N170="znížená",J170,0)</f>
        <v>0</v>
      </c>
      <c r="BG170" s="213">
        <f>IF(N170="zákl. prenesená",J170,0)</f>
        <v>0</v>
      </c>
      <c r="BH170" s="213">
        <f>IF(N170="zníž. prenesená",J170,0)</f>
        <v>0</v>
      </c>
      <c r="BI170" s="213">
        <f>IF(N170="nulová",J170,0)</f>
        <v>0</v>
      </c>
      <c r="BJ170" s="17" t="s">
        <v>87</v>
      </c>
      <c r="BK170" s="213">
        <f>ROUND(I170*H170,2)</f>
        <v>0</v>
      </c>
      <c r="BL170" s="17" t="s">
        <v>288</v>
      </c>
      <c r="BM170" s="212" t="s">
        <v>637</v>
      </c>
    </row>
    <row r="171" spans="1:65" s="2" customFormat="1" ht="24.15" customHeight="1">
      <c r="A171" s="34"/>
      <c r="B171" s="35"/>
      <c r="C171" s="200" t="s">
        <v>7</v>
      </c>
      <c r="D171" s="200" t="s">
        <v>209</v>
      </c>
      <c r="E171" s="201" t="s">
        <v>638</v>
      </c>
      <c r="F171" s="202" t="s">
        <v>639</v>
      </c>
      <c r="G171" s="203" t="s">
        <v>318</v>
      </c>
      <c r="H171" s="205"/>
      <c r="I171" s="205"/>
      <c r="J171" s="206">
        <f>ROUND(I171*H171,2)</f>
        <v>0</v>
      </c>
      <c r="K171" s="207"/>
      <c r="L171" s="39"/>
      <c r="M171" s="248" t="s">
        <v>1</v>
      </c>
      <c r="N171" s="249" t="s">
        <v>40</v>
      </c>
      <c r="O171" s="250"/>
      <c r="P171" s="251">
        <f>O171*H171</f>
        <v>0</v>
      </c>
      <c r="Q171" s="251">
        <v>0</v>
      </c>
      <c r="R171" s="251">
        <f>Q171*H171</f>
        <v>0</v>
      </c>
      <c r="S171" s="251">
        <v>0</v>
      </c>
      <c r="T171" s="252">
        <f>S171*H171</f>
        <v>0</v>
      </c>
      <c r="U171" s="34"/>
      <c r="V171" s="34"/>
      <c r="W171" s="34"/>
      <c r="X171" s="34"/>
      <c r="Y171" s="34"/>
      <c r="Z171" s="34"/>
      <c r="AA171" s="34"/>
      <c r="AB171" s="34"/>
      <c r="AC171" s="34"/>
      <c r="AD171" s="34"/>
      <c r="AE171" s="34"/>
      <c r="AR171" s="212" t="s">
        <v>288</v>
      </c>
      <c r="AT171" s="212" t="s">
        <v>209</v>
      </c>
      <c r="AU171" s="212" t="s">
        <v>87</v>
      </c>
      <c r="AY171" s="17" t="s">
        <v>207</v>
      </c>
      <c r="BE171" s="213">
        <f>IF(N171="základná",J171,0)</f>
        <v>0</v>
      </c>
      <c r="BF171" s="213">
        <f>IF(N171="znížená",J171,0)</f>
        <v>0</v>
      </c>
      <c r="BG171" s="213">
        <f>IF(N171="zákl. prenesená",J171,0)</f>
        <v>0</v>
      </c>
      <c r="BH171" s="213">
        <f>IF(N171="zníž. prenesená",J171,0)</f>
        <v>0</v>
      </c>
      <c r="BI171" s="213">
        <f>IF(N171="nulová",J171,0)</f>
        <v>0</v>
      </c>
      <c r="BJ171" s="17" t="s">
        <v>87</v>
      </c>
      <c r="BK171" s="213">
        <f>ROUND(I171*H171,2)</f>
        <v>0</v>
      </c>
      <c r="BL171" s="17" t="s">
        <v>288</v>
      </c>
      <c r="BM171" s="212" t="s">
        <v>640</v>
      </c>
    </row>
    <row r="172" spans="1:65" s="2" customFormat="1" ht="6.9" customHeight="1">
      <c r="A172" s="34"/>
      <c r="B172" s="58"/>
      <c r="C172" s="59"/>
      <c r="D172" s="59"/>
      <c r="E172" s="59"/>
      <c r="F172" s="59"/>
      <c r="G172" s="59"/>
      <c r="H172" s="59"/>
      <c r="I172" s="59"/>
      <c r="J172" s="59"/>
      <c r="K172" s="59"/>
      <c r="L172" s="39"/>
      <c r="M172" s="34"/>
      <c r="O172" s="34"/>
      <c r="P172" s="34"/>
      <c r="Q172" s="34"/>
      <c r="R172" s="34"/>
      <c r="S172" s="34"/>
      <c r="T172" s="34"/>
      <c r="U172" s="34"/>
      <c r="V172" s="34"/>
      <c r="W172" s="34"/>
      <c r="X172" s="34"/>
      <c r="Y172" s="34"/>
      <c r="Z172" s="34"/>
      <c r="AA172" s="34"/>
      <c r="AB172" s="34"/>
      <c r="AC172" s="34"/>
      <c r="AD172" s="34"/>
      <c r="AE172" s="34"/>
    </row>
  </sheetData>
  <sheetProtection algorithmName="SHA-512" hashValue="jJuX6Cm7j3QXEfG2ms0LYzD2z1+jq6diM+x06Hf0aU6+ghuC7cvHi93OjAjdNbxu7xrwHvWE/ZQrxr3lNCgp5w==" saltValue="5iFmwcnpkLyJLJsc1nQUvsH+eaER+jy7Ye/xKW7DU1n+b6lMnJB84rRE6NR8wKxeM0X3ymlwNqYrjxwPau2hmA==" spinCount="100000" sheet="1" objects="1" scenarios="1" formatColumns="0" formatRows="0" autoFilter="0"/>
  <autoFilter ref="C127:K171"/>
  <mergeCells count="12">
    <mergeCell ref="E120:H120"/>
    <mergeCell ref="L2:V2"/>
    <mergeCell ref="E85:H85"/>
    <mergeCell ref="E87:H87"/>
    <mergeCell ref="E89:H89"/>
    <mergeCell ref="E116:H116"/>
    <mergeCell ref="E118:H118"/>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95"/>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113</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641</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ROUND(J130,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ROUND((SUM(BE130:BE194)),  2)</f>
        <v>0</v>
      </c>
      <c r="G35" s="135"/>
      <c r="H35" s="135"/>
      <c r="I35" s="136">
        <v>0.2</v>
      </c>
      <c r="J35" s="134">
        <f>ROUND(((SUM(BE130:BE194))*I35),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ROUND((SUM(BF130:BF194)),  2)</f>
        <v>0</v>
      </c>
      <c r="G36" s="135"/>
      <c r="H36" s="135"/>
      <c r="I36" s="136">
        <v>0.2</v>
      </c>
      <c r="J36" s="134">
        <f>ROUND(((SUM(BF130:BF194))*I36),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ROUND((SUM(BG130:BG194)),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ROUND((SUM(BH130:BH194)),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ROUND((SUM(BI130:BI194)),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02-3 - Schodiská</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J130</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J131</f>
        <v>0</v>
      </c>
      <c r="K99" s="162"/>
      <c r="L99" s="166"/>
    </row>
    <row r="100" spans="1:47" s="10" customFormat="1" ht="19.95" customHeight="1">
      <c r="B100" s="167"/>
      <c r="C100" s="108"/>
      <c r="D100" s="168" t="s">
        <v>186</v>
      </c>
      <c r="E100" s="169"/>
      <c r="F100" s="169"/>
      <c r="G100" s="169"/>
      <c r="H100" s="169"/>
      <c r="I100" s="169"/>
      <c r="J100" s="170">
        <f>J132</f>
        <v>0</v>
      </c>
      <c r="K100" s="108"/>
      <c r="L100" s="171"/>
    </row>
    <row r="101" spans="1:47" s="10" customFormat="1" ht="19.95" customHeight="1">
      <c r="B101" s="167"/>
      <c r="C101" s="108"/>
      <c r="D101" s="168" t="s">
        <v>507</v>
      </c>
      <c r="E101" s="169"/>
      <c r="F101" s="169"/>
      <c r="G101" s="169"/>
      <c r="H101" s="169"/>
      <c r="I101" s="169"/>
      <c r="J101" s="170">
        <f>J136</f>
        <v>0</v>
      </c>
      <c r="K101" s="108"/>
      <c r="L101" s="171"/>
    </row>
    <row r="102" spans="1:47" s="10" customFormat="1" ht="19.95" customHeight="1">
      <c r="B102" s="167"/>
      <c r="C102" s="108"/>
      <c r="D102" s="168" t="s">
        <v>187</v>
      </c>
      <c r="E102" s="169"/>
      <c r="F102" s="169"/>
      <c r="G102" s="169"/>
      <c r="H102" s="169"/>
      <c r="I102" s="169"/>
      <c r="J102" s="170">
        <f>J138</f>
        <v>0</v>
      </c>
      <c r="K102" s="108"/>
      <c r="L102" s="171"/>
    </row>
    <row r="103" spans="1:47" s="10" customFormat="1" ht="19.95" customHeight="1">
      <c r="B103" s="167"/>
      <c r="C103" s="108"/>
      <c r="D103" s="168" t="s">
        <v>642</v>
      </c>
      <c r="E103" s="169"/>
      <c r="F103" s="169"/>
      <c r="G103" s="169"/>
      <c r="H103" s="169"/>
      <c r="I103" s="169"/>
      <c r="J103" s="170">
        <f>J156</f>
        <v>0</v>
      </c>
      <c r="K103" s="108"/>
      <c r="L103" s="171"/>
    </row>
    <row r="104" spans="1:47" s="10" customFormat="1" ht="19.95" customHeight="1">
      <c r="B104" s="167"/>
      <c r="C104" s="108"/>
      <c r="D104" s="168" t="s">
        <v>188</v>
      </c>
      <c r="E104" s="169"/>
      <c r="F104" s="169"/>
      <c r="G104" s="169"/>
      <c r="H104" s="169"/>
      <c r="I104" s="169"/>
      <c r="J104" s="170">
        <f>J160</f>
        <v>0</v>
      </c>
      <c r="K104" s="108"/>
      <c r="L104" s="171"/>
    </row>
    <row r="105" spans="1:47" s="10" customFormat="1" ht="19.95" customHeight="1">
      <c r="B105" s="167"/>
      <c r="C105" s="108"/>
      <c r="D105" s="168" t="s">
        <v>189</v>
      </c>
      <c r="E105" s="169"/>
      <c r="F105" s="169"/>
      <c r="G105" s="169"/>
      <c r="H105" s="169"/>
      <c r="I105" s="169"/>
      <c r="J105" s="170">
        <f>J175</f>
        <v>0</v>
      </c>
      <c r="K105" s="108"/>
      <c r="L105" s="171"/>
    </row>
    <row r="106" spans="1:47" s="9" customFormat="1" ht="24.9" customHeight="1">
      <c r="B106" s="161"/>
      <c r="C106" s="162"/>
      <c r="D106" s="163" t="s">
        <v>190</v>
      </c>
      <c r="E106" s="164"/>
      <c r="F106" s="164"/>
      <c r="G106" s="164"/>
      <c r="H106" s="164"/>
      <c r="I106" s="164"/>
      <c r="J106" s="165">
        <f>J177</f>
        <v>0</v>
      </c>
      <c r="K106" s="162"/>
      <c r="L106" s="166"/>
    </row>
    <row r="107" spans="1:47" s="10" customFormat="1" ht="19.95" customHeight="1">
      <c r="B107" s="167"/>
      <c r="C107" s="108"/>
      <c r="D107" s="168" t="s">
        <v>191</v>
      </c>
      <c r="E107" s="169"/>
      <c r="F107" s="169"/>
      <c r="G107" s="169"/>
      <c r="H107" s="169"/>
      <c r="I107" s="169"/>
      <c r="J107" s="170">
        <f>J178</f>
        <v>0</v>
      </c>
      <c r="K107" s="108"/>
      <c r="L107" s="171"/>
    </row>
    <row r="108" spans="1:47" s="10" customFormat="1" ht="19.95" customHeight="1">
      <c r="B108" s="167"/>
      <c r="C108" s="108"/>
      <c r="D108" s="168" t="s">
        <v>570</v>
      </c>
      <c r="E108" s="169"/>
      <c r="F108" s="169"/>
      <c r="G108" s="169"/>
      <c r="H108" s="169"/>
      <c r="I108" s="169"/>
      <c r="J108" s="170">
        <f>J190</f>
        <v>0</v>
      </c>
      <c r="K108" s="108"/>
      <c r="L108" s="171"/>
    </row>
    <row r="109" spans="1:47" s="2" customFormat="1" ht="21.75" customHeight="1">
      <c r="A109" s="34"/>
      <c r="B109" s="35"/>
      <c r="C109" s="36"/>
      <c r="D109" s="36"/>
      <c r="E109" s="36"/>
      <c r="F109" s="36"/>
      <c r="G109" s="36"/>
      <c r="H109" s="36"/>
      <c r="I109" s="36"/>
      <c r="J109" s="36"/>
      <c r="K109" s="36"/>
      <c r="L109" s="55"/>
      <c r="S109" s="34"/>
      <c r="T109" s="34"/>
      <c r="U109" s="34"/>
      <c r="V109" s="34"/>
      <c r="W109" s="34"/>
      <c r="X109" s="34"/>
      <c r="Y109" s="34"/>
      <c r="Z109" s="34"/>
      <c r="AA109" s="34"/>
      <c r="AB109" s="34"/>
      <c r="AC109" s="34"/>
      <c r="AD109" s="34"/>
      <c r="AE109" s="34"/>
    </row>
    <row r="110" spans="1:47" s="2" customFormat="1" ht="6.9" customHeight="1">
      <c r="A110" s="34"/>
      <c r="B110" s="58"/>
      <c r="C110" s="59"/>
      <c r="D110" s="59"/>
      <c r="E110" s="59"/>
      <c r="F110" s="59"/>
      <c r="G110" s="59"/>
      <c r="H110" s="59"/>
      <c r="I110" s="59"/>
      <c r="J110" s="59"/>
      <c r="K110" s="59"/>
      <c r="L110" s="55"/>
      <c r="S110" s="34"/>
      <c r="T110" s="34"/>
      <c r="U110" s="34"/>
      <c r="V110" s="34"/>
      <c r="W110" s="34"/>
      <c r="X110" s="34"/>
      <c r="Y110" s="34"/>
      <c r="Z110" s="34"/>
      <c r="AA110" s="34"/>
      <c r="AB110" s="34"/>
      <c r="AC110" s="34"/>
      <c r="AD110" s="34"/>
      <c r="AE110" s="34"/>
    </row>
    <row r="114" spans="1:31" s="2" customFormat="1" ht="6.9" customHeight="1">
      <c r="A114" s="34"/>
      <c r="B114" s="60"/>
      <c r="C114" s="61"/>
      <c r="D114" s="61"/>
      <c r="E114" s="61"/>
      <c r="F114" s="61"/>
      <c r="G114" s="61"/>
      <c r="H114" s="61"/>
      <c r="I114" s="61"/>
      <c r="J114" s="61"/>
      <c r="K114" s="61"/>
      <c r="L114" s="55"/>
      <c r="S114" s="34"/>
      <c r="T114" s="34"/>
      <c r="U114" s="34"/>
      <c r="V114" s="34"/>
      <c r="W114" s="34"/>
      <c r="X114" s="34"/>
      <c r="Y114" s="34"/>
      <c r="Z114" s="34"/>
      <c r="AA114" s="34"/>
      <c r="AB114" s="34"/>
      <c r="AC114" s="34"/>
      <c r="AD114" s="34"/>
      <c r="AE114" s="34"/>
    </row>
    <row r="115" spans="1:31" s="2" customFormat="1" ht="24.9" customHeight="1">
      <c r="A115" s="34"/>
      <c r="B115" s="35"/>
      <c r="C115" s="23" t="s">
        <v>193</v>
      </c>
      <c r="D115" s="36"/>
      <c r="E115" s="36"/>
      <c r="F115" s="36"/>
      <c r="G115" s="36"/>
      <c r="H115" s="36"/>
      <c r="I115" s="36"/>
      <c r="J115" s="36"/>
      <c r="K115" s="36"/>
      <c r="L115" s="55"/>
      <c r="S115" s="34"/>
      <c r="T115" s="34"/>
      <c r="U115" s="34"/>
      <c r="V115" s="34"/>
      <c r="W115" s="34"/>
      <c r="X115" s="34"/>
      <c r="Y115" s="34"/>
      <c r="Z115" s="34"/>
      <c r="AA115" s="34"/>
      <c r="AB115" s="34"/>
      <c r="AC115" s="34"/>
      <c r="AD115" s="34"/>
      <c r="AE115" s="34"/>
    </row>
    <row r="116" spans="1:31" s="2" customFormat="1" ht="6.9" customHeight="1">
      <c r="A116" s="34"/>
      <c r="B116" s="35"/>
      <c r="C116" s="36"/>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31" s="2" customFormat="1" ht="12" customHeight="1">
      <c r="A117" s="34"/>
      <c r="B117" s="35"/>
      <c r="C117" s="29" t="s">
        <v>15</v>
      </c>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31" s="2" customFormat="1" ht="16.5" customHeight="1">
      <c r="A118" s="34"/>
      <c r="B118" s="35"/>
      <c r="C118" s="36"/>
      <c r="D118" s="36"/>
      <c r="E118" s="314" t="str">
        <f>E7</f>
        <v>Verejný cintorín - vstupná časť</v>
      </c>
      <c r="F118" s="315"/>
      <c r="G118" s="315"/>
      <c r="H118" s="315"/>
      <c r="I118" s="36"/>
      <c r="J118" s="36"/>
      <c r="K118" s="36"/>
      <c r="L118" s="55"/>
      <c r="S118" s="34"/>
      <c r="T118" s="34"/>
      <c r="U118" s="34"/>
      <c r="V118" s="34"/>
      <c r="W118" s="34"/>
      <c r="X118" s="34"/>
      <c r="Y118" s="34"/>
      <c r="Z118" s="34"/>
      <c r="AA118" s="34"/>
      <c r="AB118" s="34"/>
      <c r="AC118" s="34"/>
      <c r="AD118" s="34"/>
      <c r="AE118" s="34"/>
    </row>
    <row r="119" spans="1:31" s="1" customFormat="1" ht="12" customHeight="1">
      <c r="B119" s="21"/>
      <c r="C119" s="29" t="s">
        <v>175</v>
      </c>
      <c r="D119" s="22"/>
      <c r="E119" s="22"/>
      <c r="F119" s="22"/>
      <c r="G119" s="22"/>
      <c r="H119" s="22"/>
      <c r="I119" s="22"/>
      <c r="J119" s="22"/>
      <c r="K119" s="22"/>
      <c r="L119" s="20"/>
    </row>
    <row r="120" spans="1:31" s="2" customFormat="1" ht="16.5" customHeight="1">
      <c r="A120" s="34"/>
      <c r="B120" s="35"/>
      <c r="C120" s="36"/>
      <c r="D120" s="36"/>
      <c r="E120" s="314" t="s">
        <v>505</v>
      </c>
      <c r="F120" s="313"/>
      <c r="G120" s="313"/>
      <c r="H120" s="313"/>
      <c r="I120" s="36"/>
      <c r="J120" s="36"/>
      <c r="K120" s="36"/>
      <c r="L120" s="55"/>
      <c r="S120" s="34"/>
      <c r="T120" s="34"/>
      <c r="U120" s="34"/>
      <c r="V120" s="34"/>
      <c r="W120" s="34"/>
      <c r="X120" s="34"/>
      <c r="Y120" s="34"/>
      <c r="Z120" s="34"/>
      <c r="AA120" s="34"/>
      <c r="AB120" s="34"/>
      <c r="AC120" s="34"/>
      <c r="AD120" s="34"/>
      <c r="AE120" s="34"/>
    </row>
    <row r="121" spans="1:31" s="2" customFormat="1" ht="12" customHeight="1">
      <c r="A121" s="34"/>
      <c r="B121" s="35"/>
      <c r="C121" s="29" t="s">
        <v>177</v>
      </c>
      <c r="D121" s="36"/>
      <c r="E121" s="36"/>
      <c r="F121" s="36"/>
      <c r="G121" s="36"/>
      <c r="H121" s="36"/>
      <c r="I121" s="36"/>
      <c r="J121" s="36"/>
      <c r="K121" s="36"/>
      <c r="L121" s="55"/>
      <c r="S121" s="34"/>
      <c r="T121" s="34"/>
      <c r="U121" s="34"/>
      <c r="V121" s="34"/>
      <c r="W121" s="34"/>
      <c r="X121" s="34"/>
      <c r="Y121" s="34"/>
      <c r="Z121" s="34"/>
      <c r="AA121" s="34"/>
      <c r="AB121" s="34"/>
      <c r="AC121" s="34"/>
      <c r="AD121" s="34"/>
      <c r="AE121" s="34"/>
    </row>
    <row r="122" spans="1:31" s="2" customFormat="1" ht="16.5" customHeight="1">
      <c r="A122" s="34"/>
      <c r="B122" s="35"/>
      <c r="C122" s="36"/>
      <c r="D122" s="36"/>
      <c r="E122" s="310" t="str">
        <f>E11</f>
        <v>02-3 - Schodiská</v>
      </c>
      <c r="F122" s="313"/>
      <c r="G122" s="313"/>
      <c r="H122" s="313"/>
      <c r="I122" s="36"/>
      <c r="J122" s="36"/>
      <c r="K122" s="36"/>
      <c r="L122" s="55"/>
      <c r="S122" s="34"/>
      <c r="T122" s="34"/>
      <c r="U122" s="34"/>
      <c r="V122" s="34"/>
      <c r="W122" s="34"/>
      <c r="X122" s="34"/>
      <c r="Y122" s="34"/>
      <c r="Z122" s="34"/>
      <c r="AA122" s="34"/>
      <c r="AB122" s="34"/>
      <c r="AC122" s="34"/>
      <c r="AD122" s="34"/>
      <c r="AE122" s="34"/>
    </row>
    <row r="123" spans="1:31" s="2" customFormat="1" ht="6.9" customHeight="1">
      <c r="A123" s="34"/>
      <c r="B123" s="35"/>
      <c r="C123" s="36"/>
      <c r="D123" s="36"/>
      <c r="E123" s="36"/>
      <c r="F123" s="36"/>
      <c r="G123" s="36"/>
      <c r="H123" s="36"/>
      <c r="I123" s="36"/>
      <c r="J123" s="36"/>
      <c r="K123" s="36"/>
      <c r="L123" s="55"/>
      <c r="S123" s="34"/>
      <c r="T123" s="34"/>
      <c r="U123" s="34"/>
      <c r="V123" s="34"/>
      <c r="W123" s="34"/>
      <c r="X123" s="34"/>
      <c r="Y123" s="34"/>
      <c r="Z123" s="34"/>
      <c r="AA123" s="34"/>
      <c r="AB123" s="34"/>
      <c r="AC123" s="34"/>
      <c r="AD123" s="34"/>
      <c r="AE123" s="34"/>
    </row>
    <row r="124" spans="1:31" s="2" customFormat="1" ht="12" customHeight="1">
      <c r="A124" s="34"/>
      <c r="B124" s="35"/>
      <c r="C124" s="29" t="s">
        <v>19</v>
      </c>
      <c r="D124" s="36"/>
      <c r="E124" s="36"/>
      <c r="F124" s="27" t="str">
        <f>F14</f>
        <v>Rastislavova 83, Košice</v>
      </c>
      <c r="G124" s="36"/>
      <c r="H124" s="36"/>
      <c r="I124" s="29" t="s">
        <v>21</v>
      </c>
      <c r="J124" s="70">
        <f>IF(J14="","",J14)</f>
        <v>44676</v>
      </c>
      <c r="K124" s="36"/>
      <c r="L124" s="55"/>
      <c r="S124" s="34"/>
      <c r="T124" s="34"/>
      <c r="U124" s="34"/>
      <c r="V124" s="34"/>
      <c r="W124" s="34"/>
      <c r="X124" s="34"/>
      <c r="Y124" s="34"/>
      <c r="Z124" s="34"/>
      <c r="AA124" s="34"/>
      <c r="AB124" s="34"/>
      <c r="AC124" s="34"/>
      <c r="AD124" s="34"/>
      <c r="AE124" s="34"/>
    </row>
    <row r="125" spans="1:31" s="2" customFormat="1" ht="6.9" customHeight="1">
      <c r="A125" s="34"/>
      <c r="B125" s="35"/>
      <c r="C125" s="36"/>
      <c r="D125" s="36"/>
      <c r="E125" s="36"/>
      <c r="F125" s="36"/>
      <c r="G125" s="36"/>
      <c r="H125" s="36"/>
      <c r="I125" s="36"/>
      <c r="J125" s="36"/>
      <c r="K125" s="36"/>
      <c r="L125" s="55"/>
      <c r="S125" s="34"/>
      <c r="T125" s="34"/>
      <c r="U125" s="34"/>
      <c r="V125" s="34"/>
      <c r="W125" s="34"/>
      <c r="X125" s="34"/>
      <c r="Y125" s="34"/>
      <c r="Z125" s="34"/>
      <c r="AA125" s="34"/>
      <c r="AB125" s="34"/>
      <c r="AC125" s="34"/>
      <c r="AD125" s="34"/>
      <c r="AE125" s="34"/>
    </row>
    <row r="126" spans="1:31" s="2" customFormat="1" ht="40.049999999999997" customHeight="1">
      <c r="A126" s="34"/>
      <c r="B126" s="35"/>
      <c r="C126" s="29" t="s">
        <v>22</v>
      </c>
      <c r="D126" s="36"/>
      <c r="E126" s="36"/>
      <c r="F126" s="27" t="str">
        <f>E17</f>
        <v>Mesto Košice, Tr.SNP48/A, Košice</v>
      </c>
      <c r="G126" s="36"/>
      <c r="H126" s="36"/>
      <c r="I126" s="29" t="s">
        <v>28</v>
      </c>
      <c r="J126" s="32" t="str">
        <f>E23</f>
        <v>STOA architekti s.r.o., Slovenská 28, Prešov</v>
      </c>
      <c r="K126" s="36"/>
      <c r="L126" s="55"/>
      <c r="S126" s="34"/>
      <c r="T126" s="34"/>
      <c r="U126" s="34"/>
      <c r="V126" s="34"/>
      <c r="W126" s="34"/>
      <c r="X126" s="34"/>
      <c r="Y126" s="34"/>
      <c r="Z126" s="34"/>
      <c r="AA126" s="34"/>
      <c r="AB126" s="34"/>
      <c r="AC126" s="34"/>
      <c r="AD126" s="34"/>
      <c r="AE126" s="34"/>
    </row>
    <row r="127" spans="1:31" s="2" customFormat="1" ht="15.15" customHeight="1">
      <c r="A127" s="34"/>
      <c r="B127" s="35"/>
      <c r="C127" s="29" t="s">
        <v>26</v>
      </c>
      <c r="D127" s="36"/>
      <c r="E127" s="36"/>
      <c r="F127" s="27" t="str">
        <f>IF(E20="","",E20)</f>
        <v>Vyplň údaj</v>
      </c>
      <c r="G127" s="36"/>
      <c r="H127" s="36"/>
      <c r="I127" s="29" t="s">
        <v>31</v>
      </c>
      <c r="J127" s="32" t="str">
        <f>E26</f>
        <v>ing. Ľ. Šáriczká</v>
      </c>
      <c r="K127" s="36"/>
      <c r="L127" s="55"/>
      <c r="S127" s="34"/>
      <c r="T127" s="34"/>
      <c r="U127" s="34"/>
      <c r="V127" s="34"/>
      <c r="W127" s="34"/>
      <c r="X127" s="34"/>
      <c r="Y127" s="34"/>
      <c r="Z127" s="34"/>
      <c r="AA127" s="34"/>
      <c r="AB127" s="34"/>
      <c r="AC127" s="34"/>
      <c r="AD127" s="34"/>
      <c r="AE127" s="34"/>
    </row>
    <row r="128" spans="1:31" s="2" customFormat="1" ht="10.35" customHeight="1">
      <c r="A128" s="34"/>
      <c r="B128" s="35"/>
      <c r="C128" s="36"/>
      <c r="D128" s="36"/>
      <c r="E128" s="36"/>
      <c r="F128" s="36"/>
      <c r="G128" s="36"/>
      <c r="H128" s="36"/>
      <c r="I128" s="36"/>
      <c r="J128" s="36"/>
      <c r="K128" s="36"/>
      <c r="L128" s="55"/>
      <c r="S128" s="34"/>
      <c r="T128" s="34"/>
      <c r="U128" s="34"/>
      <c r="V128" s="34"/>
      <c r="W128" s="34"/>
      <c r="X128" s="34"/>
      <c r="Y128" s="34"/>
      <c r="Z128" s="34"/>
      <c r="AA128" s="34"/>
      <c r="AB128" s="34"/>
      <c r="AC128" s="34"/>
      <c r="AD128" s="34"/>
      <c r="AE128" s="34"/>
    </row>
    <row r="129" spans="1:65" s="11" customFormat="1" ht="29.25" customHeight="1">
      <c r="A129" s="172"/>
      <c r="B129" s="173"/>
      <c r="C129" s="174" t="s">
        <v>194</v>
      </c>
      <c r="D129" s="175" t="s">
        <v>59</v>
      </c>
      <c r="E129" s="175" t="s">
        <v>55</v>
      </c>
      <c r="F129" s="175" t="s">
        <v>56</v>
      </c>
      <c r="G129" s="175" t="s">
        <v>195</v>
      </c>
      <c r="H129" s="175" t="s">
        <v>196</v>
      </c>
      <c r="I129" s="175" t="s">
        <v>197</v>
      </c>
      <c r="J129" s="176" t="s">
        <v>181</v>
      </c>
      <c r="K129" s="177" t="s">
        <v>198</v>
      </c>
      <c r="L129" s="178"/>
      <c r="M129" s="79" t="s">
        <v>1</v>
      </c>
      <c r="N129" s="80" t="s">
        <v>38</v>
      </c>
      <c r="O129" s="80" t="s">
        <v>199</v>
      </c>
      <c r="P129" s="80" t="s">
        <v>200</v>
      </c>
      <c r="Q129" s="80" t="s">
        <v>201</v>
      </c>
      <c r="R129" s="80" t="s">
        <v>202</v>
      </c>
      <c r="S129" s="80" t="s">
        <v>203</v>
      </c>
      <c r="T129" s="81" t="s">
        <v>204</v>
      </c>
      <c r="U129" s="172"/>
      <c r="V129" s="172"/>
      <c r="W129" s="172"/>
      <c r="X129" s="172"/>
      <c r="Y129" s="172"/>
      <c r="Z129" s="172"/>
      <c r="AA129" s="172"/>
      <c r="AB129" s="172"/>
      <c r="AC129" s="172"/>
      <c r="AD129" s="172"/>
      <c r="AE129" s="172"/>
    </row>
    <row r="130" spans="1:65" s="2" customFormat="1" ht="22.8" customHeight="1">
      <c r="A130" s="34"/>
      <c r="B130" s="35"/>
      <c r="C130" s="86" t="s">
        <v>182</v>
      </c>
      <c r="D130" s="36"/>
      <c r="E130" s="36"/>
      <c r="F130" s="36"/>
      <c r="G130" s="36"/>
      <c r="H130" s="36"/>
      <c r="I130" s="36"/>
      <c r="J130" s="179">
        <f>BK130</f>
        <v>0</v>
      </c>
      <c r="K130" s="36"/>
      <c r="L130" s="39"/>
      <c r="M130" s="82"/>
      <c r="N130" s="180"/>
      <c r="O130" s="83"/>
      <c r="P130" s="181">
        <f>P131+P177</f>
        <v>0</v>
      </c>
      <c r="Q130" s="83"/>
      <c r="R130" s="181">
        <f>R131+R177</f>
        <v>13.9209101</v>
      </c>
      <c r="S130" s="83"/>
      <c r="T130" s="182">
        <f>T131+T177</f>
        <v>1.2524999999999999</v>
      </c>
      <c r="U130" s="34"/>
      <c r="V130" s="34"/>
      <c r="W130" s="34"/>
      <c r="X130" s="34"/>
      <c r="Y130" s="34"/>
      <c r="Z130" s="34"/>
      <c r="AA130" s="34"/>
      <c r="AB130" s="34"/>
      <c r="AC130" s="34"/>
      <c r="AD130" s="34"/>
      <c r="AE130" s="34"/>
      <c r="AT130" s="17" t="s">
        <v>73</v>
      </c>
      <c r="AU130" s="17" t="s">
        <v>183</v>
      </c>
      <c r="BK130" s="183">
        <f>BK131+BK177</f>
        <v>0</v>
      </c>
    </row>
    <row r="131" spans="1:65" s="12" customFormat="1" ht="25.95" customHeight="1">
      <c r="B131" s="184"/>
      <c r="C131" s="185"/>
      <c r="D131" s="186" t="s">
        <v>73</v>
      </c>
      <c r="E131" s="187" t="s">
        <v>205</v>
      </c>
      <c r="F131" s="187" t="s">
        <v>206</v>
      </c>
      <c r="G131" s="185"/>
      <c r="H131" s="185"/>
      <c r="I131" s="188"/>
      <c r="J131" s="189">
        <f>BK131</f>
        <v>0</v>
      </c>
      <c r="K131" s="185"/>
      <c r="L131" s="190"/>
      <c r="M131" s="191"/>
      <c r="N131" s="192"/>
      <c r="O131" s="192"/>
      <c r="P131" s="193">
        <f>P132+P136+P138+P156+P160+P175</f>
        <v>0</v>
      </c>
      <c r="Q131" s="192"/>
      <c r="R131" s="193">
        <f>R132+R136+R138+R156+R160+R175</f>
        <v>13.027726100000001</v>
      </c>
      <c r="S131" s="192"/>
      <c r="T131" s="194">
        <f>T132+T136+T138+T156+T160+T175</f>
        <v>1.2524999999999999</v>
      </c>
      <c r="AR131" s="195" t="s">
        <v>81</v>
      </c>
      <c r="AT131" s="196" t="s">
        <v>73</v>
      </c>
      <c r="AU131" s="196" t="s">
        <v>74</v>
      </c>
      <c r="AY131" s="195" t="s">
        <v>207</v>
      </c>
      <c r="BK131" s="197">
        <f>BK132+BK136+BK138+BK156+BK160+BK175</f>
        <v>0</v>
      </c>
    </row>
    <row r="132" spans="1:65" s="12" customFormat="1" ht="22.8" customHeight="1">
      <c r="B132" s="184"/>
      <c r="C132" s="185"/>
      <c r="D132" s="186" t="s">
        <v>73</v>
      </c>
      <c r="E132" s="198" t="s">
        <v>87</v>
      </c>
      <c r="F132" s="198" t="s">
        <v>224</v>
      </c>
      <c r="G132" s="185"/>
      <c r="H132" s="185"/>
      <c r="I132" s="188"/>
      <c r="J132" s="199">
        <f>BK132</f>
        <v>0</v>
      </c>
      <c r="K132" s="185"/>
      <c r="L132" s="190"/>
      <c r="M132" s="191"/>
      <c r="N132" s="192"/>
      <c r="O132" s="192"/>
      <c r="P132" s="193">
        <f>SUM(P133:P135)</f>
        <v>0</v>
      </c>
      <c r="Q132" s="192"/>
      <c r="R132" s="193">
        <f>SUM(R133:R135)</f>
        <v>2.95412E-2</v>
      </c>
      <c r="S132" s="192"/>
      <c r="T132" s="194">
        <f>SUM(T133:T135)</f>
        <v>0</v>
      </c>
      <c r="AR132" s="195" t="s">
        <v>81</v>
      </c>
      <c r="AT132" s="196" t="s">
        <v>73</v>
      </c>
      <c r="AU132" s="196" t="s">
        <v>81</v>
      </c>
      <c r="AY132" s="195" t="s">
        <v>207</v>
      </c>
      <c r="BK132" s="197">
        <f>SUM(BK133:BK135)</f>
        <v>0</v>
      </c>
    </row>
    <row r="133" spans="1:65" s="2" customFormat="1" ht="33" customHeight="1">
      <c r="A133" s="34"/>
      <c r="B133" s="35"/>
      <c r="C133" s="200" t="s">
        <v>81</v>
      </c>
      <c r="D133" s="200" t="s">
        <v>209</v>
      </c>
      <c r="E133" s="201" t="s">
        <v>643</v>
      </c>
      <c r="F133" s="202" t="s">
        <v>644</v>
      </c>
      <c r="G133" s="203" t="s">
        <v>243</v>
      </c>
      <c r="H133" s="204">
        <v>5.98</v>
      </c>
      <c r="I133" s="205"/>
      <c r="J133" s="206">
        <f>ROUND(I133*H133,2)</f>
        <v>0</v>
      </c>
      <c r="K133" s="207"/>
      <c r="L133" s="39"/>
      <c r="M133" s="208" t="s">
        <v>1</v>
      </c>
      <c r="N133" s="209" t="s">
        <v>40</v>
      </c>
      <c r="O133" s="75"/>
      <c r="P133" s="210">
        <f>O133*H133</f>
        <v>0</v>
      </c>
      <c r="Q133" s="210">
        <v>4.9399999999999999E-3</v>
      </c>
      <c r="R133" s="210">
        <f>Q133*H133</f>
        <v>2.95412E-2</v>
      </c>
      <c r="S133" s="210">
        <v>0</v>
      </c>
      <c r="T133" s="211">
        <f>S133*H133</f>
        <v>0</v>
      </c>
      <c r="U133" s="34"/>
      <c r="V133" s="34"/>
      <c r="W133" s="34"/>
      <c r="X133" s="34"/>
      <c r="Y133" s="34"/>
      <c r="Z133" s="34"/>
      <c r="AA133" s="34"/>
      <c r="AB133" s="34"/>
      <c r="AC133" s="34"/>
      <c r="AD133" s="34"/>
      <c r="AE133" s="34"/>
      <c r="AR133" s="212" t="s">
        <v>213</v>
      </c>
      <c r="AT133" s="212" t="s">
        <v>209</v>
      </c>
      <c r="AU133" s="212" t="s">
        <v>87</v>
      </c>
      <c r="AY133" s="17" t="s">
        <v>207</v>
      </c>
      <c r="BE133" s="213">
        <f>IF(N133="základná",J133,0)</f>
        <v>0</v>
      </c>
      <c r="BF133" s="213">
        <f>IF(N133="znížená",J133,0)</f>
        <v>0</v>
      </c>
      <c r="BG133" s="213">
        <f>IF(N133="zákl. prenesená",J133,0)</f>
        <v>0</v>
      </c>
      <c r="BH133" s="213">
        <f>IF(N133="zníž. prenesená",J133,0)</f>
        <v>0</v>
      </c>
      <c r="BI133" s="213">
        <f>IF(N133="nulová",J133,0)</f>
        <v>0</v>
      </c>
      <c r="BJ133" s="17" t="s">
        <v>87</v>
      </c>
      <c r="BK133" s="213">
        <f>ROUND(I133*H133,2)</f>
        <v>0</v>
      </c>
      <c r="BL133" s="17" t="s">
        <v>213</v>
      </c>
      <c r="BM133" s="212" t="s">
        <v>645</v>
      </c>
    </row>
    <row r="134" spans="1:65" s="15" customFormat="1">
      <c r="B134" s="253"/>
      <c r="C134" s="254"/>
      <c r="D134" s="216" t="s">
        <v>215</v>
      </c>
      <c r="E134" s="255" t="s">
        <v>1</v>
      </c>
      <c r="F134" s="256" t="s">
        <v>646</v>
      </c>
      <c r="G134" s="254"/>
      <c r="H134" s="255" t="s">
        <v>1</v>
      </c>
      <c r="I134" s="257"/>
      <c r="J134" s="254"/>
      <c r="K134" s="254"/>
      <c r="L134" s="258"/>
      <c r="M134" s="259"/>
      <c r="N134" s="260"/>
      <c r="O134" s="260"/>
      <c r="P134" s="260"/>
      <c r="Q134" s="260"/>
      <c r="R134" s="260"/>
      <c r="S134" s="260"/>
      <c r="T134" s="261"/>
      <c r="AT134" s="262" t="s">
        <v>215</v>
      </c>
      <c r="AU134" s="262" t="s">
        <v>87</v>
      </c>
      <c r="AV134" s="15" t="s">
        <v>81</v>
      </c>
      <c r="AW134" s="15" t="s">
        <v>30</v>
      </c>
      <c r="AX134" s="15" t="s">
        <v>74</v>
      </c>
      <c r="AY134" s="262" t="s">
        <v>207</v>
      </c>
    </row>
    <row r="135" spans="1:65" s="13" customFormat="1">
      <c r="B135" s="214"/>
      <c r="C135" s="215"/>
      <c r="D135" s="216" t="s">
        <v>215</v>
      </c>
      <c r="E135" s="217" t="s">
        <v>1</v>
      </c>
      <c r="F135" s="218" t="s">
        <v>647</v>
      </c>
      <c r="G135" s="215"/>
      <c r="H135" s="219">
        <v>5.98</v>
      </c>
      <c r="I135" s="220"/>
      <c r="J135" s="215"/>
      <c r="K135" s="215"/>
      <c r="L135" s="221"/>
      <c r="M135" s="222"/>
      <c r="N135" s="223"/>
      <c r="O135" s="223"/>
      <c r="P135" s="223"/>
      <c r="Q135" s="223"/>
      <c r="R135" s="223"/>
      <c r="S135" s="223"/>
      <c r="T135" s="224"/>
      <c r="AT135" s="225" t="s">
        <v>215</v>
      </c>
      <c r="AU135" s="225" t="s">
        <v>87</v>
      </c>
      <c r="AV135" s="13" t="s">
        <v>87</v>
      </c>
      <c r="AW135" s="13" t="s">
        <v>30</v>
      </c>
      <c r="AX135" s="13" t="s">
        <v>81</v>
      </c>
      <c r="AY135" s="225" t="s">
        <v>207</v>
      </c>
    </row>
    <row r="136" spans="1:65" s="12" customFormat="1" ht="22.8" customHeight="1">
      <c r="B136" s="184"/>
      <c r="C136" s="185"/>
      <c r="D136" s="186" t="s">
        <v>73</v>
      </c>
      <c r="E136" s="198" t="s">
        <v>94</v>
      </c>
      <c r="F136" s="198" t="s">
        <v>544</v>
      </c>
      <c r="G136" s="185"/>
      <c r="H136" s="185"/>
      <c r="I136" s="188"/>
      <c r="J136" s="199">
        <f>BK136</f>
        <v>0</v>
      </c>
      <c r="K136" s="185"/>
      <c r="L136" s="190"/>
      <c r="M136" s="191"/>
      <c r="N136" s="192"/>
      <c r="O136" s="192"/>
      <c r="P136" s="193">
        <f>P137</f>
        <v>0</v>
      </c>
      <c r="Q136" s="192"/>
      <c r="R136" s="193">
        <f>R137</f>
        <v>0</v>
      </c>
      <c r="S136" s="192"/>
      <c r="T136" s="194">
        <f>T137</f>
        <v>0</v>
      </c>
      <c r="AR136" s="195" t="s">
        <v>81</v>
      </c>
      <c r="AT136" s="196" t="s">
        <v>73</v>
      </c>
      <c r="AU136" s="196" t="s">
        <v>81</v>
      </c>
      <c r="AY136" s="195" t="s">
        <v>207</v>
      </c>
      <c r="BK136" s="197">
        <f>BK137</f>
        <v>0</v>
      </c>
    </row>
    <row r="137" spans="1:65" s="2" customFormat="1" ht="16.5" customHeight="1">
      <c r="A137" s="34"/>
      <c r="B137" s="35"/>
      <c r="C137" s="200" t="s">
        <v>87</v>
      </c>
      <c r="D137" s="200" t="s">
        <v>209</v>
      </c>
      <c r="E137" s="201" t="s">
        <v>648</v>
      </c>
      <c r="F137" s="202" t="s">
        <v>649</v>
      </c>
      <c r="G137" s="203" t="s">
        <v>243</v>
      </c>
      <c r="H137" s="204">
        <v>2.97</v>
      </c>
      <c r="I137" s="205"/>
      <c r="J137" s="206">
        <f>ROUND(I137*H137,2)</f>
        <v>0</v>
      </c>
      <c r="K137" s="207"/>
      <c r="L137" s="39"/>
      <c r="M137" s="208" t="s">
        <v>1</v>
      </c>
      <c r="N137" s="209" t="s">
        <v>40</v>
      </c>
      <c r="O137" s="75"/>
      <c r="P137" s="210">
        <f>O137*H137</f>
        <v>0</v>
      </c>
      <c r="Q137" s="210">
        <v>0</v>
      </c>
      <c r="R137" s="210">
        <f>Q137*H137</f>
        <v>0</v>
      </c>
      <c r="S137" s="210">
        <v>0</v>
      </c>
      <c r="T137" s="211">
        <f>S137*H137</f>
        <v>0</v>
      </c>
      <c r="U137" s="34"/>
      <c r="V137" s="34"/>
      <c r="W137" s="34"/>
      <c r="X137" s="34"/>
      <c r="Y137" s="34"/>
      <c r="Z137" s="34"/>
      <c r="AA137" s="34"/>
      <c r="AB137" s="34"/>
      <c r="AC137" s="34"/>
      <c r="AD137" s="34"/>
      <c r="AE137" s="34"/>
      <c r="AR137" s="212" t="s">
        <v>213</v>
      </c>
      <c r="AT137" s="212" t="s">
        <v>209</v>
      </c>
      <c r="AU137" s="212" t="s">
        <v>87</v>
      </c>
      <c r="AY137" s="17" t="s">
        <v>207</v>
      </c>
      <c r="BE137" s="213">
        <f>IF(N137="základná",J137,0)</f>
        <v>0</v>
      </c>
      <c r="BF137" s="213">
        <f>IF(N137="znížená",J137,0)</f>
        <v>0</v>
      </c>
      <c r="BG137" s="213">
        <f>IF(N137="zákl. prenesená",J137,0)</f>
        <v>0</v>
      </c>
      <c r="BH137" s="213">
        <f>IF(N137="zníž. prenesená",J137,0)</f>
        <v>0</v>
      </c>
      <c r="BI137" s="213">
        <f>IF(N137="nulová",J137,0)</f>
        <v>0</v>
      </c>
      <c r="BJ137" s="17" t="s">
        <v>87</v>
      </c>
      <c r="BK137" s="213">
        <f>ROUND(I137*H137,2)</f>
        <v>0</v>
      </c>
      <c r="BL137" s="17" t="s">
        <v>213</v>
      </c>
      <c r="BM137" s="212" t="s">
        <v>650</v>
      </c>
    </row>
    <row r="138" spans="1:65" s="12" customFormat="1" ht="22.8" customHeight="1">
      <c r="B138" s="184"/>
      <c r="C138" s="185"/>
      <c r="D138" s="186" t="s">
        <v>73</v>
      </c>
      <c r="E138" s="198" t="s">
        <v>213</v>
      </c>
      <c r="F138" s="198" t="s">
        <v>234</v>
      </c>
      <c r="G138" s="185"/>
      <c r="H138" s="185"/>
      <c r="I138" s="188"/>
      <c r="J138" s="199">
        <f>BK138</f>
        <v>0</v>
      </c>
      <c r="K138" s="185"/>
      <c r="L138" s="190"/>
      <c r="M138" s="191"/>
      <c r="N138" s="192"/>
      <c r="O138" s="192"/>
      <c r="P138" s="193">
        <f>SUM(P139:P155)</f>
        <v>0</v>
      </c>
      <c r="Q138" s="192"/>
      <c r="R138" s="193">
        <f>SUM(R139:R155)</f>
        <v>6.3708569000000006</v>
      </c>
      <c r="S138" s="192"/>
      <c r="T138" s="194">
        <f>SUM(T139:T155)</f>
        <v>0</v>
      </c>
      <c r="AR138" s="195" t="s">
        <v>81</v>
      </c>
      <c r="AT138" s="196" t="s">
        <v>73</v>
      </c>
      <c r="AU138" s="196" t="s">
        <v>81</v>
      </c>
      <c r="AY138" s="195" t="s">
        <v>207</v>
      </c>
      <c r="BK138" s="197">
        <f>SUM(BK139:BK155)</f>
        <v>0</v>
      </c>
    </row>
    <row r="139" spans="1:65" s="2" customFormat="1" ht="21.75" customHeight="1">
      <c r="A139" s="34"/>
      <c r="B139" s="35"/>
      <c r="C139" s="200" t="s">
        <v>94</v>
      </c>
      <c r="D139" s="200" t="s">
        <v>209</v>
      </c>
      <c r="E139" s="201" t="s">
        <v>651</v>
      </c>
      <c r="F139" s="202" t="s">
        <v>652</v>
      </c>
      <c r="G139" s="203" t="s">
        <v>212</v>
      </c>
      <c r="H139" s="204">
        <v>1.1339999999999999</v>
      </c>
      <c r="I139" s="205"/>
      <c r="J139" s="206">
        <f>ROUND(I139*H139,2)</f>
        <v>0</v>
      </c>
      <c r="K139" s="207"/>
      <c r="L139" s="39"/>
      <c r="M139" s="208" t="s">
        <v>1</v>
      </c>
      <c r="N139" s="209" t="s">
        <v>40</v>
      </c>
      <c r="O139" s="75"/>
      <c r="P139" s="210">
        <f>O139*H139</f>
        <v>0</v>
      </c>
      <c r="Q139" s="210">
        <v>2.4157999999999999</v>
      </c>
      <c r="R139" s="210">
        <f>Q139*H139</f>
        <v>2.7395171999999999</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653</v>
      </c>
    </row>
    <row r="140" spans="1:65" s="15" customFormat="1">
      <c r="B140" s="253"/>
      <c r="C140" s="254"/>
      <c r="D140" s="216" t="s">
        <v>215</v>
      </c>
      <c r="E140" s="255" t="s">
        <v>1</v>
      </c>
      <c r="F140" s="256" t="s">
        <v>654</v>
      </c>
      <c r="G140" s="254"/>
      <c r="H140" s="255" t="s">
        <v>1</v>
      </c>
      <c r="I140" s="257"/>
      <c r="J140" s="254"/>
      <c r="K140" s="254"/>
      <c r="L140" s="258"/>
      <c r="M140" s="259"/>
      <c r="N140" s="260"/>
      <c r="O140" s="260"/>
      <c r="P140" s="260"/>
      <c r="Q140" s="260"/>
      <c r="R140" s="260"/>
      <c r="S140" s="260"/>
      <c r="T140" s="261"/>
      <c r="AT140" s="262" t="s">
        <v>215</v>
      </c>
      <c r="AU140" s="262" t="s">
        <v>87</v>
      </c>
      <c r="AV140" s="15" t="s">
        <v>81</v>
      </c>
      <c r="AW140" s="15" t="s">
        <v>30</v>
      </c>
      <c r="AX140" s="15" t="s">
        <v>74</v>
      </c>
      <c r="AY140" s="262" t="s">
        <v>207</v>
      </c>
    </row>
    <row r="141" spans="1:65" s="13" customFormat="1">
      <c r="B141" s="214"/>
      <c r="C141" s="215"/>
      <c r="D141" s="216" t="s">
        <v>215</v>
      </c>
      <c r="E141" s="217" t="s">
        <v>1</v>
      </c>
      <c r="F141" s="218" t="s">
        <v>655</v>
      </c>
      <c r="G141" s="215"/>
      <c r="H141" s="219">
        <v>0.72899999999999998</v>
      </c>
      <c r="I141" s="220"/>
      <c r="J141" s="215"/>
      <c r="K141" s="215"/>
      <c r="L141" s="221"/>
      <c r="M141" s="222"/>
      <c r="N141" s="223"/>
      <c r="O141" s="223"/>
      <c r="P141" s="223"/>
      <c r="Q141" s="223"/>
      <c r="R141" s="223"/>
      <c r="S141" s="223"/>
      <c r="T141" s="224"/>
      <c r="AT141" s="225" t="s">
        <v>215</v>
      </c>
      <c r="AU141" s="225" t="s">
        <v>87</v>
      </c>
      <c r="AV141" s="13" t="s">
        <v>87</v>
      </c>
      <c r="AW141" s="13" t="s">
        <v>30</v>
      </c>
      <c r="AX141" s="13" t="s">
        <v>74</v>
      </c>
      <c r="AY141" s="225" t="s">
        <v>207</v>
      </c>
    </row>
    <row r="142" spans="1:65" s="13" customFormat="1">
      <c r="B142" s="214"/>
      <c r="C142" s="215"/>
      <c r="D142" s="216" t="s">
        <v>215</v>
      </c>
      <c r="E142" s="217" t="s">
        <v>1</v>
      </c>
      <c r="F142" s="218" t="s">
        <v>656</v>
      </c>
      <c r="G142" s="215"/>
      <c r="H142" s="219">
        <v>0.27</v>
      </c>
      <c r="I142" s="220"/>
      <c r="J142" s="215"/>
      <c r="K142" s="215"/>
      <c r="L142" s="221"/>
      <c r="M142" s="222"/>
      <c r="N142" s="223"/>
      <c r="O142" s="223"/>
      <c r="P142" s="223"/>
      <c r="Q142" s="223"/>
      <c r="R142" s="223"/>
      <c r="S142" s="223"/>
      <c r="T142" s="224"/>
      <c r="AT142" s="225" t="s">
        <v>215</v>
      </c>
      <c r="AU142" s="225" t="s">
        <v>87</v>
      </c>
      <c r="AV142" s="13" t="s">
        <v>87</v>
      </c>
      <c r="AW142" s="13" t="s">
        <v>30</v>
      </c>
      <c r="AX142" s="13" t="s">
        <v>74</v>
      </c>
      <c r="AY142" s="225" t="s">
        <v>207</v>
      </c>
    </row>
    <row r="143" spans="1:65" s="13" customFormat="1">
      <c r="B143" s="214"/>
      <c r="C143" s="215"/>
      <c r="D143" s="216" t="s">
        <v>215</v>
      </c>
      <c r="E143" s="217" t="s">
        <v>1</v>
      </c>
      <c r="F143" s="218" t="s">
        <v>657</v>
      </c>
      <c r="G143" s="215"/>
      <c r="H143" s="219">
        <v>0.13500000000000001</v>
      </c>
      <c r="I143" s="220"/>
      <c r="J143" s="215"/>
      <c r="K143" s="215"/>
      <c r="L143" s="221"/>
      <c r="M143" s="222"/>
      <c r="N143" s="223"/>
      <c r="O143" s="223"/>
      <c r="P143" s="223"/>
      <c r="Q143" s="223"/>
      <c r="R143" s="223"/>
      <c r="S143" s="223"/>
      <c r="T143" s="224"/>
      <c r="AT143" s="225" t="s">
        <v>215</v>
      </c>
      <c r="AU143" s="225" t="s">
        <v>87</v>
      </c>
      <c r="AV143" s="13" t="s">
        <v>87</v>
      </c>
      <c r="AW143" s="13" t="s">
        <v>30</v>
      </c>
      <c r="AX143" s="13" t="s">
        <v>74</v>
      </c>
      <c r="AY143" s="225" t="s">
        <v>207</v>
      </c>
    </row>
    <row r="144" spans="1:65" s="14" customFormat="1">
      <c r="B144" s="226"/>
      <c r="C144" s="227"/>
      <c r="D144" s="216" t="s">
        <v>215</v>
      </c>
      <c r="E144" s="228" t="s">
        <v>1</v>
      </c>
      <c r="F144" s="229" t="s">
        <v>248</v>
      </c>
      <c r="G144" s="227"/>
      <c r="H144" s="230">
        <v>1.1339999999999999</v>
      </c>
      <c r="I144" s="231"/>
      <c r="J144" s="227"/>
      <c r="K144" s="227"/>
      <c r="L144" s="232"/>
      <c r="M144" s="233"/>
      <c r="N144" s="234"/>
      <c r="O144" s="234"/>
      <c r="P144" s="234"/>
      <c r="Q144" s="234"/>
      <c r="R144" s="234"/>
      <c r="S144" s="234"/>
      <c r="T144" s="235"/>
      <c r="AT144" s="236" t="s">
        <v>215</v>
      </c>
      <c r="AU144" s="236" t="s">
        <v>87</v>
      </c>
      <c r="AV144" s="14" t="s">
        <v>213</v>
      </c>
      <c r="AW144" s="14" t="s">
        <v>30</v>
      </c>
      <c r="AX144" s="14" t="s">
        <v>81</v>
      </c>
      <c r="AY144" s="236" t="s">
        <v>207</v>
      </c>
    </row>
    <row r="145" spans="1:65" s="2" customFormat="1" ht="24.15" customHeight="1">
      <c r="A145" s="34"/>
      <c r="B145" s="35"/>
      <c r="C145" s="200" t="s">
        <v>213</v>
      </c>
      <c r="D145" s="200" t="s">
        <v>209</v>
      </c>
      <c r="E145" s="201" t="s">
        <v>658</v>
      </c>
      <c r="F145" s="202" t="s">
        <v>659</v>
      </c>
      <c r="G145" s="203" t="s">
        <v>256</v>
      </c>
      <c r="H145" s="204">
        <v>0.17</v>
      </c>
      <c r="I145" s="205"/>
      <c r="J145" s="206">
        <f>ROUND(I145*H145,2)</f>
        <v>0</v>
      </c>
      <c r="K145" s="207"/>
      <c r="L145" s="39"/>
      <c r="M145" s="208" t="s">
        <v>1</v>
      </c>
      <c r="N145" s="209" t="s">
        <v>40</v>
      </c>
      <c r="O145" s="75"/>
      <c r="P145" s="210">
        <f>O145*H145</f>
        <v>0</v>
      </c>
      <c r="Q145" s="210">
        <v>1.0165500000000001</v>
      </c>
      <c r="R145" s="210">
        <f>Q145*H145</f>
        <v>0.17281350000000004</v>
      </c>
      <c r="S145" s="210">
        <v>0</v>
      </c>
      <c r="T145" s="211">
        <f>S145*H145</f>
        <v>0</v>
      </c>
      <c r="U145" s="34"/>
      <c r="V145" s="34"/>
      <c r="W145" s="34"/>
      <c r="X145" s="34"/>
      <c r="Y145" s="34"/>
      <c r="Z145" s="34"/>
      <c r="AA145" s="34"/>
      <c r="AB145" s="34"/>
      <c r="AC145" s="34"/>
      <c r="AD145" s="34"/>
      <c r="AE145" s="34"/>
      <c r="AR145" s="212" t="s">
        <v>213</v>
      </c>
      <c r="AT145" s="212" t="s">
        <v>209</v>
      </c>
      <c r="AU145" s="212" t="s">
        <v>87</v>
      </c>
      <c r="AY145" s="17" t="s">
        <v>207</v>
      </c>
      <c r="BE145" s="213">
        <f>IF(N145="základná",J145,0)</f>
        <v>0</v>
      </c>
      <c r="BF145" s="213">
        <f>IF(N145="znížená",J145,0)</f>
        <v>0</v>
      </c>
      <c r="BG145" s="213">
        <f>IF(N145="zákl. prenesená",J145,0)</f>
        <v>0</v>
      </c>
      <c r="BH145" s="213">
        <f>IF(N145="zníž. prenesená",J145,0)</f>
        <v>0</v>
      </c>
      <c r="BI145" s="213">
        <f>IF(N145="nulová",J145,0)</f>
        <v>0</v>
      </c>
      <c r="BJ145" s="17" t="s">
        <v>87</v>
      </c>
      <c r="BK145" s="213">
        <f>ROUND(I145*H145,2)</f>
        <v>0</v>
      </c>
      <c r="BL145" s="17" t="s">
        <v>213</v>
      </c>
      <c r="BM145" s="212" t="s">
        <v>660</v>
      </c>
    </row>
    <row r="146" spans="1:65" s="13" customFormat="1">
      <c r="B146" s="214"/>
      <c r="C146" s="215"/>
      <c r="D146" s="216" t="s">
        <v>215</v>
      </c>
      <c r="E146" s="217" t="s">
        <v>1</v>
      </c>
      <c r="F146" s="218" t="s">
        <v>661</v>
      </c>
      <c r="G146" s="215"/>
      <c r="H146" s="219">
        <v>0.17</v>
      </c>
      <c r="I146" s="220"/>
      <c r="J146" s="215"/>
      <c r="K146" s="215"/>
      <c r="L146" s="221"/>
      <c r="M146" s="222"/>
      <c r="N146" s="223"/>
      <c r="O146" s="223"/>
      <c r="P146" s="223"/>
      <c r="Q146" s="223"/>
      <c r="R146" s="223"/>
      <c r="S146" s="223"/>
      <c r="T146" s="224"/>
      <c r="AT146" s="225" t="s">
        <v>215</v>
      </c>
      <c r="AU146" s="225" t="s">
        <v>87</v>
      </c>
      <c r="AV146" s="13" t="s">
        <v>87</v>
      </c>
      <c r="AW146" s="13" t="s">
        <v>30</v>
      </c>
      <c r="AX146" s="13" t="s">
        <v>81</v>
      </c>
      <c r="AY146" s="225" t="s">
        <v>207</v>
      </c>
    </row>
    <row r="147" spans="1:65" s="2" customFormat="1" ht="33" customHeight="1">
      <c r="A147" s="34"/>
      <c r="B147" s="35"/>
      <c r="C147" s="200" t="s">
        <v>229</v>
      </c>
      <c r="D147" s="200" t="s">
        <v>209</v>
      </c>
      <c r="E147" s="201" t="s">
        <v>662</v>
      </c>
      <c r="F147" s="202" t="s">
        <v>663</v>
      </c>
      <c r="G147" s="203" t="s">
        <v>243</v>
      </c>
      <c r="H147" s="204">
        <v>2.97</v>
      </c>
      <c r="I147" s="205"/>
      <c r="J147" s="206">
        <f>ROUND(I147*H147,2)</f>
        <v>0</v>
      </c>
      <c r="K147" s="207"/>
      <c r="L147" s="39"/>
      <c r="M147" s="208" t="s">
        <v>1</v>
      </c>
      <c r="N147" s="209" t="s">
        <v>40</v>
      </c>
      <c r="O147" s="75"/>
      <c r="P147" s="210">
        <f>O147*H147</f>
        <v>0</v>
      </c>
      <c r="Q147" s="210">
        <v>8.4600000000000005E-3</v>
      </c>
      <c r="R147" s="210">
        <f>Q147*H147</f>
        <v>2.5126200000000005E-2</v>
      </c>
      <c r="S147" s="210">
        <v>0</v>
      </c>
      <c r="T147" s="211">
        <f>S147*H147</f>
        <v>0</v>
      </c>
      <c r="U147" s="34"/>
      <c r="V147" s="34"/>
      <c r="W147" s="34"/>
      <c r="X147" s="34"/>
      <c r="Y147" s="34"/>
      <c r="Z147" s="34"/>
      <c r="AA147" s="34"/>
      <c r="AB147" s="34"/>
      <c r="AC147" s="34"/>
      <c r="AD147" s="34"/>
      <c r="AE147" s="34"/>
      <c r="AR147" s="212" t="s">
        <v>213</v>
      </c>
      <c r="AT147" s="212" t="s">
        <v>209</v>
      </c>
      <c r="AU147" s="212" t="s">
        <v>87</v>
      </c>
      <c r="AY147" s="17" t="s">
        <v>207</v>
      </c>
      <c r="BE147" s="213">
        <f>IF(N147="základná",J147,0)</f>
        <v>0</v>
      </c>
      <c r="BF147" s="213">
        <f>IF(N147="znížená",J147,0)</f>
        <v>0</v>
      </c>
      <c r="BG147" s="213">
        <f>IF(N147="zákl. prenesená",J147,0)</f>
        <v>0</v>
      </c>
      <c r="BH147" s="213">
        <f>IF(N147="zníž. prenesená",J147,0)</f>
        <v>0</v>
      </c>
      <c r="BI147" s="213">
        <f>IF(N147="nulová",J147,0)</f>
        <v>0</v>
      </c>
      <c r="BJ147" s="17" t="s">
        <v>87</v>
      </c>
      <c r="BK147" s="213">
        <f>ROUND(I147*H147,2)</f>
        <v>0</v>
      </c>
      <c r="BL147" s="17" t="s">
        <v>213</v>
      </c>
      <c r="BM147" s="212" t="s">
        <v>664</v>
      </c>
    </row>
    <row r="148" spans="1:65" s="13" customFormat="1">
      <c r="B148" s="214"/>
      <c r="C148" s="215"/>
      <c r="D148" s="216" t="s">
        <v>215</v>
      </c>
      <c r="E148" s="217" t="s">
        <v>1</v>
      </c>
      <c r="F148" s="218" t="s">
        <v>665</v>
      </c>
      <c r="G148" s="215"/>
      <c r="H148" s="219">
        <v>1.62</v>
      </c>
      <c r="I148" s="220"/>
      <c r="J148" s="215"/>
      <c r="K148" s="215"/>
      <c r="L148" s="221"/>
      <c r="M148" s="222"/>
      <c r="N148" s="223"/>
      <c r="O148" s="223"/>
      <c r="P148" s="223"/>
      <c r="Q148" s="223"/>
      <c r="R148" s="223"/>
      <c r="S148" s="223"/>
      <c r="T148" s="224"/>
      <c r="AT148" s="225" t="s">
        <v>215</v>
      </c>
      <c r="AU148" s="225" t="s">
        <v>87</v>
      </c>
      <c r="AV148" s="13" t="s">
        <v>87</v>
      </c>
      <c r="AW148" s="13" t="s">
        <v>30</v>
      </c>
      <c r="AX148" s="13" t="s">
        <v>74</v>
      </c>
      <c r="AY148" s="225" t="s">
        <v>207</v>
      </c>
    </row>
    <row r="149" spans="1:65" s="13" customFormat="1">
      <c r="B149" s="214"/>
      <c r="C149" s="215"/>
      <c r="D149" s="216" t="s">
        <v>215</v>
      </c>
      <c r="E149" s="217" t="s">
        <v>1</v>
      </c>
      <c r="F149" s="218" t="s">
        <v>666</v>
      </c>
      <c r="G149" s="215"/>
      <c r="H149" s="219">
        <v>1.35</v>
      </c>
      <c r="I149" s="220"/>
      <c r="J149" s="215"/>
      <c r="K149" s="215"/>
      <c r="L149" s="221"/>
      <c r="M149" s="222"/>
      <c r="N149" s="223"/>
      <c r="O149" s="223"/>
      <c r="P149" s="223"/>
      <c r="Q149" s="223"/>
      <c r="R149" s="223"/>
      <c r="S149" s="223"/>
      <c r="T149" s="224"/>
      <c r="AT149" s="225" t="s">
        <v>215</v>
      </c>
      <c r="AU149" s="225" t="s">
        <v>87</v>
      </c>
      <c r="AV149" s="13" t="s">
        <v>87</v>
      </c>
      <c r="AW149" s="13" t="s">
        <v>30</v>
      </c>
      <c r="AX149" s="13" t="s">
        <v>74</v>
      </c>
      <c r="AY149" s="225" t="s">
        <v>207</v>
      </c>
    </row>
    <row r="150" spans="1:65" s="14" customFormat="1">
      <c r="B150" s="226"/>
      <c r="C150" s="227"/>
      <c r="D150" s="216" t="s">
        <v>215</v>
      </c>
      <c r="E150" s="228" t="s">
        <v>1</v>
      </c>
      <c r="F150" s="229" t="s">
        <v>248</v>
      </c>
      <c r="G150" s="227"/>
      <c r="H150" s="230">
        <v>2.97</v>
      </c>
      <c r="I150" s="231"/>
      <c r="J150" s="227"/>
      <c r="K150" s="227"/>
      <c r="L150" s="232"/>
      <c r="M150" s="233"/>
      <c r="N150" s="234"/>
      <c r="O150" s="234"/>
      <c r="P150" s="234"/>
      <c r="Q150" s="234"/>
      <c r="R150" s="234"/>
      <c r="S150" s="234"/>
      <c r="T150" s="235"/>
      <c r="AT150" s="236" t="s">
        <v>215</v>
      </c>
      <c r="AU150" s="236" t="s">
        <v>87</v>
      </c>
      <c r="AV150" s="14" t="s">
        <v>213</v>
      </c>
      <c r="AW150" s="14" t="s">
        <v>30</v>
      </c>
      <c r="AX150" s="14" t="s">
        <v>81</v>
      </c>
      <c r="AY150" s="236" t="s">
        <v>207</v>
      </c>
    </row>
    <row r="151" spans="1:65" s="2" customFormat="1" ht="33" customHeight="1">
      <c r="A151" s="34"/>
      <c r="B151" s="35"/>
      <c r="C151" s="200" t="s">
        <v>235</v>
      </c>
      <c r="D151" s="200" t="s">
        <v>209</v>
      </c>
      <c r="E151" s="201" t="s">
        <v>667</v>
      </c>
      <c r="F151" s="202" t="s">
        <v>668</v>
      </c>
      <c r="G151" s="203" t="s">
        <v>243</v>
      </c>
      <c r="H151" s="204">
        <v>2.97</v>
      </c>
      <c r="I151" s="205"/>
      <c r="J151" s="206">
        <f>ROUND(I151*H151,2)</f>
        <v>0</v>
      </c>
      <c r="K151" s="207"/>
      <c r="L151" s="39"/>
      <c r="M151" s="208" t="s">
        <v>1</v>
      </c>
      <c r="N151" s="209" t="s">
        <v>40</v>
      </c>
      <c r="O151" s="75"/>
      <c r="P151" s="210">
        <f>O151*H151</f>
        <v>0</v>
      </c>
      <c r="Q151" s="210">
        <v>0</v>
      </c>
      <c r="R151" s="210">
        <f>Q151*H151</f>
        <v>0</v>
      </c>
      <c r="S151" s="210">
        <v>0</v>
      </c>
      <c r="T151" s="211">
        <f>S151*H151</f>
        <v>0</v>
      </c>
      <c r="U151" s="34"/>
      <c r="V151" s="34"/>
      <c r="W151" s="34"/>
      <c r="X151" s="34"/>
      <c r="Y151" s="34"/>
      <c r="Z151" s="34"/>
      <c r="AA151" s="34"/>
      <c r="AB151" s="34"/>
      <c r="AC151" s="34"/>
      <c r="AD151" s="34"/>
      <c r="AE151" s="34"/>
      <c r="AR151" s="212" t="s">
        <v>213</v>
      </c>
      <c r="AT151" s="212" t="s">
        <v>209</v>
      </c>
      <c r="AU151" s="212" t="s">
        <v>87</v>
      </c>
      <c r="AY151" s="17" t="s">
        <v>207</v>
      </c>
      <c r="BE151" s="213">
        <f>IF(N151="základná",J151,0)</f>
        <v>0</v>
      </c>
      <c r="BF151" s="213">
        <f>IF(N151="znížená",J151,0)</f>
        <v>0</v>
      </c>
      <c r="BG151" s="213">
        <f>IF(N151="zákl. prenesená",J151,0)</f>
        <v>0</v>
      </c>
      <c r="BH151" s="213">
        <f>IF(N151="zníž. prenesená",J151,0)</f>
        <v>0</v>
      </c>
      <c r="BI151" s="213">
        <f>IF(N151="nulová",J151,0)</f>
        <v>0</v>
      </c>
      <c r="BJ151" s="17" t="s">
        <v>87</v>
      </c>
      <c r="BK151" s="213">
        <f>ROUND(I151*H151,2)</f>
        <v>0</v>
      </c>
      <c r="BL151" s="17" t="s">
        <v>213</v>
      </c>
      <c r="BM151" s="212" t="s">
        <v>669</v>
      </c>
    </row>
    <row r="152" spans="1:65" s="2" customFormat="1" ht="24.15" customHeight="1">
      <c r="A152" s="34"/>
      <c r="B152" s="35"/>
      <c r="C152" s="200" t="s">
        <v>240</v>
      </c>
      <c r="D152" s="200" t="s">
        <v>209</v>
      </c>
      <c r="E152" s="201" t="s">
        <v>670</v>
      </c>
      <c r="F152" s="202" t="s">
        <v>671</v>
      </c>
      <c r="G152" s="203" t="s">
        <v>325</v>
      </c>
      <c r="H152" s="204">
        <v>20</v>
      </c>
      <c r="I152" s="205"/>
      <c r="J152" s="206">
        <f>ROUND(I152*H152,2)</f>
        <v>0</v>
      </c>
      <c r="K152" s="207"/>
      <c r="L152" s="39"/>
      <c r="M152" s="208" t="s">
        <v>1</v>
      </c>
      <c r="N152" s="209" t="s">
        <v>40</v>
      </c>
      <c r="O152" s="75"/>
      <c r="P152" s="210">
        <f>O152*H152</f>
        <v>0</v>
      </c>
      <c r="Q152" s="210">
        <v>3.1669999999999997E-2</v>
      </c>
      <c r="R152" s="210">
        <f>Q152*H152</f>
        <v>0.63339999999999996</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672</v>
      </c>
    </row>
    <row r="153" spans="1:65" s="13" customFormat="1">
      <c r="B153" s="214"/>
      <c r="C153" s="215"/>
      <c r="D153" s="216" t="s">
        <v>215</v>
      </c>
      <c r="E153" s="217" t="s">
        <v>1</v>
      </c>
      <c r="F153" s="218" t="s">
        <v>673</v>
      </c>
      <c r="G153" s="215"/>
      <c r="H153" s="219">
        <v>20</v>
      </c>
      <c r="I153" s="220"/>
      <c r="J153" s="215"/>
      <c r="K153" s="215"/>
      <c r="L153" s="221"/>
      <c r="M153" s="222"/>
      <c r="N153" s="223"/>
      <c r="O153" s="223"/>
      <c r="P153" s="223"/>
      <c r="Q153" s="223"/>
      <c r="R153" s="223"/>
      <c r="S153" s="223"/>
      <c r="T153" s="224"/>
      <c r="AT153" s="225" t="s">
        <v>215</v>
      </c>
      <c r="AU153" s="225" t="s">
        <v>87</v>
      </c>
      <c r="AV153" s="13" t="s">
        <v>87</v>
      </c>
      <c r="AW153" s="13" t="s">
        <v>30</v>
      </c>
      <c r="AX153" s="13" t="s">
        <v>81</v>
      </c>
      <c r="AY153" s="225" t="s">
        <v>207</v>
      </c>
    </row>
    <row r="154" spans="1:65" s="2" customFormat="1" ht="24.15" customHeight="1">
      <c r="A154" s="34"/>
      <c r="B154" s="35"/>
      <c r="C154" s="237" t="s">
        <v>249</v>
      </c>
      <c r="D154" s="237" t="s">
        <v>271</v>
      </c>
      <c r="E154" s="238" t="s">
        <v>674</v>
      </c>
      <c r="F154" s="239" t="s">
        <v>675</v>
      </c>
      <c r="G154" s="240" t="s">
        <v>325</v>
      </c>
      <c r="H154" s="241">
        <v>9</v>
      </c>
      <c r="I154" s="242"/>
      <c r="J154" s="243">
        <f>ROUND(I154*H154,2)</f>
        <v>0</v>
      </c>
      <c r="K154" s="244"/>
      <c r="L154" s="245"/>
      <c r="M154" s="246" t="s">
        <v>1</v>
      </c>
      <c r="N154" s="247" t="s">
        <v>40</v>
      </c>
      <c r="O154" s="75"/>
      <c r="P154" s="210">
        <f>O154*H154</f>
        <v>0</v>
      </c>
      <c r="Q154" s="210">
        <v>0.14000000000000001</v>
      </c>
      <c r="R154" s="210">
        <f>Q154*H154</f>
        <v>1.2600000000000002</v>
      </c>
      <c r="S154" s="210">
        <v>0</v>
      </c>
      <c r="T154" s="211">
        <f>S154*H154</f>
        <v>0</v>
      </c>
      <c r="U154" s="34"/>
      <c r="V154" s="34"/>
      <c r="W154" s="34"/>
      <c r="X154" s="34"/>
      <c r="Y154" s="34"/>
      <c r="Z154" s="34"/>
      <c r="AA154" s="34"/>
      <c r="AB154" s="34"/>
      <c r="AC154" s="34"/>
      <c r="AD154" s="34"/>
      <c r="AE154" s="34"/>
      <c r="AR154" s="212" t="s">
        <v>249</v>
      </c>
      <c r="AT154" s="212" t="s">
        <v>271</v>
      </c>
      <c r="AU154" s="212" t="s">
        <v>87</v>
      </c>
      <c r="AY154" s="17" t="s">
        <v>207</v>
      </c>
      <c r="BE154" s="213">
        <f>IF(N154="základná",J154,0)</f>
        <v>0</v>
      </c>
      <c r="BF154" s="213">
        <f>IF(N154="znížená",J154,0)</f>
        <v>0</v>
      </c>
      <c r="BG154" s="213">
        <f>IF(N154="zákl. prenesená",J154,0)</f>
        <v>0</v>
      </c>
      <c r="BH154" s="213">
        <f>IF(N154="zníž. prenesená",J154,0)</f>
        <v>0</v>
      </c>
      <c r="BI154" s="213">
        <f>IF(N154="nulová",J154,0)</f>
        <v>0</v>
      </c>
      <c r="BJ154" s="17" t="s">
        <v>87</v>
      </c>
      <c r="BK154" s="213">
        <f>ROUND(I154*H154,2)</f>
        <v>0</v>
      </c>
      <c r="BL154" s="17" t="s">
        <v>213</v>
      </c>
      <c r="BM154" s="212" t="s">
        <v>676</v>
      </c>
    </row>
    <row r="155" spans="1:65" s="2" customFormat="1" ht="49.05" customHeight="1">
      <c r="A155" s="34"/>
      <c r="B155" s="35"/>
      <c r="C155" s="237" t="s">
        <v>253</v>
      </c>
      <c r="D155" s="237" t="s">
        <v>271</v>
      </c>
      <c r="E155" s="238" t="s">
        <v>677</v>
      </c>
      <c r="F155" s="239" t="s">
        <v>678</v>
      </c>
      <c r="G155" s="240" t="s">
        <v>325</v>
      </c>
      <c r="H155" s="241">
        <v>11</v>
      </c>
      <c r="I155" s="242"/>
      <c r="J155" s="243">
        <f>ROUND(I155*H155,2)</f>
        <v>0</v>
      </c>
      <c r="K155" s="244"/>
      <c r="L155" s="245"/>
      <c r="M155" s="246" t="s">
        <v>1</v>
      </c>
      <c r="N155" s="247" t="s">
        <v>40</v>
      </c>
      <c r="O155" s="75"/>
      <c r="P155" s="210">
        <f>O155*H155</f>
        <v>0</v>
      </c>
      <c r="Q155" s="210">
        <v>0.14000000000000001</v>
      </c>
      <c r="R155" s="210">
        <f>Q155*H155</f>
        <v>1.54</v>
      </c>
      <c r="S155" s="210">
        <v>0</v>
      </c>
      <c r="T155" s="211">
        <f>S155*H155</f>
        <v>0</v>
      </c>
      <c r="U155" s="34"/>
      <c r="V155" s="34"/>
      <c r="W155" s="34"/>
      <c r="X155" s="34"/>
      <c r="Y155" s="34"/>
      <c r="Z155" s="34"/>
      <c r="AA155" s="34"/>
      <c r="AB155" s="34"/>
      <c r="AC155" s="34"/>
      <c r="AD155" s="34"/>
      <c r="AE155" s="34"/>
      <c r="AR155" s="212" t="s">
        <v>249</v>
      </c>
      <c r="AT155" s="212" t="s">
        <v>271</v>
      </c>
      <c r="AU155" s="212" t="s">
        <v>87</v>
      </c>
      <c r="AY155" s="17" t="s">
        <v>207</v>
      </c>
      <c r="BE155" s="213">
        <f>IF(N155="základná",J155,0)</f>
        <v>0</v>
      </c>
      <c r="BF155" s="213">
        <f>IF(N155="znížená",J155,0)</f>
        <v>0</v>
      </c>
      <c r="BG155" s="213">
        <f>IF(N155="zákl. prenesená",J155,0)</f>
        <v>0</v>
      </c>
      <c r="BH155" s="213">
        <f>IF(N155="zníž. prenesená",J155,0)</f>
        <v>0</v>
      </c>
      <c r="BI155" s="213">
        <f>IF(N155="nulová",J155,0)</f>
        <v>0</v>
      </c>
      <c r="BJ155" s="17" t="s">
        <v>87</v>
      </c>
      <c r="BK155" s="213">
        <f>ROUND(I155*H155,2)</f>
        <v>0</v>
      </c>
      <c r="BL155" s="17" t="s">
        <v>213</v>
      </c>
      <c r="BM155" s="212" t="s">
        <v>679</v>
      </c>
    </row>
    <row r="156" spans="1:65" s="12" customFormat="1" ht="22.8" customHeight="1">
      <c r="B156" s="184"/>
      <c r="C156" s="185"/>
      <c r="D156" s="186" t="s">
        <v>73</v>
      </c>
      <c r="E156" s="198" t="s">
        <v>229</v>
      </c>
      <c r="F156" s="198" t="s">
        <v>680</v>
      </c>
      <c r="G156" s="185"/>
      <c r="H156" s="185"/>
      <c r="I156" s="188"/>
      <c r="J156" s="199">
        <f>BK156</f>
        <v>0</v>
      </c>
      <c r="K156" s="185"/>
      <c r="L156" s="190"/>
      <c r="M156" s="191"/>
      <c r="N156" s="192"/>
      <c r="O156" s="192"/>
      <c r="P156" s="193">
        <f>SUM(P157:P159)</f>
        <v>0</v>
      </c>
      <c r="Q156" s="192"/>
      <c r="R156" s="193">
        <f>SUM(R157:R159)</f>
        <v>2.2794839999999996</v>
      </c>
      <c r="S156" s="192"/>
      <c r="T156" s="194">
        <f>SUM(T157:T159)</f>
        <v>0</v>
      </c>
      <c r="AR156" s="195" t="s">
        <v>81</v>
      </c>
      <c r="AT156" s="196" t="s">
        <v>73</v>
      </c>
      <c r="AU156" s="196" t="s">
        <v>81</v>
      </c>
      <c r="AY156" s="195" t="s">
        <v>207</v>
      </c>
      <c r="BK156" s="197">
        <f>SUM(BK157:BK159)</f>
        <v>0</v>
      </c>
    </row>
    <row r="157" spans="1:65" s="2" customFormat="1" ht="33" customHeight="1">
      <c r="A157" s="34"/>
      <c r="B157" s="35"/>
      <c r="C157" s="200" t="s">
        <v>259</v>
      </c>
      <c r="D157" s="200" t="s">
        <v>209</v>
      </c>
      <c r="E157" s="201" t="s">
        <v>681</v>
      </c>
      <c r="F157" s="202" t="s">
        <v>682</v>
      </c>
      <c r="G157" s="203" t="s">
        <v>243</v>
      </c>
      <c r="H157" s="204">
        <v>4.5999999999999996</v>
      </c>
      <c r="I157" s="205"/>
      <c r="J157" s="206">
        <f>ROUND(I157*H157,2)</f>
        <v>0</v>
      </c>
      <c r="K157" s="207"/>
      <c r="L157" s="39"/>
      <c r="M157" s="208" t="s">
        <v>1</v>
      </c>
      <c r="N157" s="209" t="s">
        <v>40</v>
      </c>
      <c r="O157" s="75"/>
      <c r="P157" s="210">
        <f>O157*H157</f>
        <v>0</v>
      </c>
      <c r="Q157" s="210">
        <v>0.49553999999999998</v>
      </c>
      <c r="R157" s="210">
        <f>Q157*H157</f>
        <v>2.2794839999999996</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683</v>
      </c>
    </row>
    <row r="158" spans="1:65" s="15" customFormat="1">
      <c r="B158" s="253"/>
      <c r="C158" s="254"/>
      <c r="D158" s="216" t="s">
        <v>215</v>
      </c>
      <c r="E158" s="255" t="s">
        <v>1</v>
      </c>
      <c r="F158" s="256" t="s">
        <v>646</v>
      </c>
      <c r="G158" s="254"/>
      <c r="H158" s="255" t="s">
        <v>1</v>
      </c>
      <c r="I158" s="257"/>
      <c r="J158" s="254"/>
      <c r="K158" s="254"/>
      <c r="L158" s="258"/>
      <c r="M158" s="259"/>
      <c r="N158" s="260"/>
      <c r="O158" s="260"/>
      <c r="P158" s="260"/>
      <c r="Q158" s="260"/>
      <c r="R158" s="260"/>
      <c r="S158" s="260"/>
      <c r="T158" s="261"/>
      <c r="AT158" s="262" t="s">
        <v>215</v>
      </c>
      <c r="AU158" s="262" t="s">
        <v>87</v>
      </c>
      <c r="AV158" s="15" t="s">
        <v>81</v>
      </c>
      <c r="AW158" s="15" t="s">
        <v>30</v>
      </c>
      <c r="AX158" s="15" t="s">
        <v>74</v>
      </c>
      <c r="AY158" s="262" t="s">
        <v>207</v>
      </c>
    </row>
    <row r="159" spans="1:65" s="13" customFormat="1">
      <c r="B159" s="214"/>
      <c r="C159" s="215"/>
      <c r="D159" s="216" t="s">
        <v>215</v>
      </c>
      <c r="E159" s="217" t="s">
        <v>1</v>
      </c>
      <c r="F159" s="218" t="s">
        <v>684</v>
      </c>
      <c r="G159" s="215"/>
      <c r="H159" s="219">
        <v>4.5999999999999996</v>
      </c>
      <c r="I159" s="220"/>
      <c r="J159" s="215"/>
      <c r="K159" s="215"/>
      <c r="L159" s="221"/>
      <c r="M159" s="222"/>
      <c r="N159" s="223"/>
      <c r="O159" s="223"/>
      <c r="P159" s="223"/>
      <c r="Q159" s="223"/>
      <c r="R159" s="223"/>
      <c r="S159" s="223"/>
      <c r="T159" s="224"/>
      <c r="AT159" s="225" t="s">
        <v>215</v>
      </c>
      <c r="AU159" s="225" t="s">
        <v>87</v>
      </c>
      <c r="AV159" s="13" t="s">
        <v>87</v>
      </c>
      <c r="AW159" s="13" t="s">
        <v>30</v>
      </c>
      <c r="AX159" s="13" t="s">
        <v>81</v>
      </c>
      <c r="AY159" s="225" t="s">
        <v>207</v>
      </c>
    </row>
    <row r="160" spans="1:65" s="12" customFormat="1" ht="22.8" customHeight="1">
      <c r="B160" s="184"/>
      <c r="C160" s="185"/>
      <c r="D160" s="186" t="s">
        <v>73</v>
      </c>
      <c r="E160" s="198" t="s">
        <v>253</v>
      </c>
      <c r="F160" s="198" t="s">
        <v>264</v>
      </c>
      <c r="G160" s="185"/>
      <c r="H160" s="185"/>
      <c r="I160" s="188"/>
      <c r="J160" s="199">
        <f>BK160</f>
        <v>0</v>
      </c>
      <c r="K160" s="185"/>
      <c r="L160" s="190"/>
      <c r="M160" s="191"/>
      <c r="N160" s="192"/>
      <c r="O160" s="192"/>
      <c r="P160" s="193">
        <f>SUM(P161:P174)</f>
        <v>0</v>
      </c>
      <c r="Q160" s="192"/>
      <c r="R160" s="193">
        <f>SUM(R161:R174)</f>
        <v>4.3478440000000003</v>
      </c>
      <c r="S160" s="192"/>
      <c r="T160" s="194">
        <f>SUM(T161:T174)</f>
        <v>1.2524999999999999</v>
      </c>
      <c r="AR160" s="195" t="s">
        <v>81</v>
      </c>
      <c r="AT160" s="196" t="s">
        <v>73</v>
      </c>
      <c r="AU160" s="196" t="s">
        <v>81</v>
      </c>
      <c r="AY160" s="195" t="s">
        <v>207</v>
      </c>
      <c r="BK160" s="197">
        <f>SUM(BK161:BK174)</f>
        <v>0</v>
      </c>
    </row>
    <row r="161" spans="1:65" s="2" customFormat="1" ht="33" customHeight="1">
      <c r="A161" s="34"/>
      <c r="B161" s="35"/>
      <c r="C161" s="200" t="s">
        <v>265</v>
      </c>
      <c r="D161" s="200" t="s">
        <v>209</v>
      </c>
      <c r="E161" s="201" t="s">
        <v>685</v>
      </c>
      <c r="F161" s="202" t="s">
        <v>686</v>
      </c>
      <c r="G161" s="203" t="s">
        <v>325</v>
      </c>
      <c r="H161" s="204">
        <v>31.6</v>
      </c>
      <c r="I161" s="205"/>
      <c r="J161" s="206">
        <f>ROUND(I161*H161,2)</f>
        <v>0</v>
      </c>
      <c r="K161" s="207"/>
      <c r="L161" s="39"/>
      <c r="M161" s="208" t="s">
        <v>1</v>
      </c>
      <c r="N161" s="209" t="s">
        <v>40</v>
      </c>
      <c r="O161" s="75"/>
      <c r="P161" s="210">
        <f>O161*H161</f>
        <v>0</v>
      </c>
      <c r="Q161" s="210">
        <v>0.13758999999999999</v>
      </c>
      <c r="R161" s="210">
        <f>Q161*H161</f>
        <v>4.3478440000000003</v>
      </c>
      <c r="S161" s="210">
        <v>0</v>
      </c>
      <c r="T161" s="211">
        <f>S161*H161</f>
        <v>0</v>
      </c>
      <c r="U161" s="34"/>
      <c r="V161" s="34"/>
      <c r="W161" s="34"/>
      <c r="X161" s="34"/>
      <c r="Y161" s="34"/>
      <c r="Z161" s="34"/>
      <c r="AA161" s="34"/>
      <c r="AB161" s="34"/>
      <c r="AC161" s="34"/>
      <c r="AD161" s="34"/>
      <c r="AE161" s="34"/>
      <c r="AR161" s="212" t="s">
        <v>213</v>
      </c>
      <c r="AT161" s="212" t="s">
        <v>209</v>
      </c>
      <c r="AU161" s="212" t="s">
        <v>87</v>
      </c>
      <c r="AY161" s="17" t="s">
        <v>207</v>
      </c>
      <c r="BE161" s="213">
        <f>IF(N161="základná",J161,0)</f>
        <v>0</v>
      </c>
      <c r="BF161" s="213">
        <f>IF(N161="znížená",J161,0)</f>
        <v>0</v>
      </c>
      <c r="BG161" s="213">
        <f>IF(N161="zákl. prenesená",J161,0)</f>
        <v>0</v>
      </c>
      <c r="BH161" s="213">
        <f>IF(N161="zníž. prenesená",J161,0)</f>
        <v>0</v>
      </c>
      <c r="BI161" s="213">
        <f>IF(N161="nulová",J161,0)</f>
        <v>0</v>
      </c>
      <c r="BJ161" s="17" t="s">
        <v>87</v>
      </c>
      <c r="BK161" s="213">
        <f>ROUND(I161*H161,2)</f>
        <v>0</v>
      </c>
      <c r="BL161" s="17" t="s">
        <v>213</v>
      </c>
      <c r="BM161" s="212" t="s">
        <v>687</v>
      </c>
    </row>
    <row r="162" spans="1:65" s="15" customFormat="1">
      <c r="B162" s="253"/>
      <c r="C162" s="254"/>
      <c r="D162" s="216" t="s">
        <v>215</v>
      </c>
      <c r="E162" s="255" t="s">
        <v>1</v>
      </c>
      <c r="F162" s="256" t="s">
        <v>688</v>
      </c>
      <c r="G162" s="254"/>
      <c r="H162" s="255" t="s">
        <v>1</v>
      </c>
      <c r="I162" s="257"/>
      <c r="J162" s="254"/>
      <c r="K162" s="254"/>
      <c r="L162" s="258"/>
      <c r="M162" s="259"/>
      <c r="N162" s="260"/>
      <c r="O162" s="260"/>
      <c r="P162" s="260"/>
      <c r="Q162" s="260"/>
      <c r="R162" s="260"/>
      <c r="S162" s="260"/>
      <c r="T162" s="261"/>
      <c r="AT162" s="262" t="s">
        <v>215</v>
      </c>
      <c r="AU162" s="262" t="s">
        <v>87</v>
      </c>
      <c r="AV162" s="15" t="s">
        <v>81</v>
      </c>
      <c r="AW162" s="15" t="s">
        <v>30</v>
      </c>
      <c r="AX162" s="15" t="s">
        <v>74</v>
      </c>
      <c r="AY162" s="262" t="s">
        <v>207</v>
      </c>
    </row>
    <row r="163" spans="1:65" s="13" customFormat="1">
      <c r="B163" s="214"/>
      <c r="C163" s="215"/>
      <c r="D163" s="216" t="s">
        <v>215</v>
      </c>
      <c r="E163" s="217" t="s">
        <v>1</v>
      </c>
      <c r="F163" s="218" t="s">
        <v>689</v>
      </c>
      <c r="G163" s="215"/>
      <c r="H163" s="219">
        <v>31.6</v>
      </c>
      <c r="I163" s="220"/>
      <c r="J163" s="215"/>
      <c r="K163" s="215"/>
      <c r="L163" s="221"/>
      <c r="M163" s="222"/>
      <c r="N163" s="223"/>
      <c r="O163" s="223"/>
      <c r="P163" s="223"/>
      <c r="Q163" s="223"/>
      <c r="R163" s="223"/>
      <c r="S163" s="223"/>
      <c r="T163" s="224"/>
      <c r="AT163" s="225" t="s">
        <v>215</v>
      </c>
      <c r="AU163" s="225" t="s">
        <v>87</v>
      </c>
      <c r="AV163" s="13" t="s">
        <v>87</v>
      </c>
      <c r="AW163" s="13" t="s">
        <v>30</v>
      </c>
      <c r="AX163" s="13" t="s">
        <v>81</v>
      </c>
      <c r="AY163" s="225" t="s">
        <v>207</v>
      </c>
    </row>
    <row r="164" spans="1:65" s="2" customFormat="1" ht="16.5" customHeight="1">
      <c r="A164" s="34"/>
      <c r="B164" s="35"/>
      <c r="C164" s="237" t="s">
        <v>270</v>
      </c>
      <c r="D164" s="237" t="s">
        <v>271</v>
      </c>
      <c r="E164" s="238" t="s">
        <v>690</v>
      </c>
      <c r="F164" s="239" t="s">
        <v>691</v>
      </c>
      <c r="G164" s="240" t="s">
        <v>325</v>
      </c>
      <c r="H164" s="241">
        <v>32</v>
      </c>
      <c r="I164" s="242"/>
      <c r="J164" s="243">
        <f>ROUND(I164*H164,2)</f>
        <v>0</v>
      </c>
      <c r="K164" s="244"/>
      <c r="L164" s="245"/>
      <c r="M164" s="246" t="s">
        <v>1</v>
      </c>
      <c r="N164" s="247" t="s">
        <v>40</v>
      </c>
      <c r="O164" s="75"/>
      <c r="P164" s="210">
        <f>O164*H164</f>
        <v>0</v>
      </c>
      <c r="Q164" s="210">
        <v>0</v>
      </c>
      <c r="R164" s="210">
        <f>Q164*H164</f>
        <v>0</v>
      </c>
      <c r="S164" s="210">
        <v>0</v>
      </c>
      <c r="T164" s="211">
        <f>S164*H164</f>
        <v>0</v>
      </c>
      <c r="U164" s="34"/>
      <c r="V164" s="34"/>
      <c r="W164" s="34"/>
      <c r="X164" s="34"/>
      <c r="Y164" s="34"/>
      <c r="Z164" s="34"/>
      <c r="AA164" s="34"/>
      <c r="AB164" s="34"/>
      <c r="AC164" s="34"/>
      <c r="AD164" s="34"/>
      <c r="AE164" s="34"/>
      <c r="AR164" s="212" t="s">
        <v>249</v>
      </c>
      <c r="AT164" s="212" t="s">
        <v>271</v>
      </c>
      <c r="AU164" s="212" t="s">
        <v>87</v>
      </c>
      <c r="AY164" s="17" t="s">
        <v>207</v>
      </c>
      <c r="BE164" s="213">
        <f>IF(N164="základná",J164,0)</f>
        <v>0</v>
      </c>
      <c r="BF164" s="213">
        <f>IF(N164="znížená",J164,0)</f>
        <v>0</v>
      </c>
      <c r="BG164" s="213">
        <f>IF(N164="zákl. prenesená",J164,0)</f>
        <v>0</v>
      </c>
      <c r="BH164" s="213">
        <f>IF(N164="zníž. prenesená",J164,0)</f>
        <v>0</v>
      </c>
      <c r="BI164" s="213">
        <f>IF(N164="nulová",J164,0)</f>
        <v>0</v>
      </c>
      <c r="BJ164" s="17" t="s">
        <v>87</v>
      </c>
      <c r="BK164" s="213">
        <f>ROUND(I164*H164,2)</f>
        <v>0</v>
      </c>
      <c r="BL164" s="17" t="s">
        <v>213</v>
      </c>
      <c r="BM164" s="212" t="s">
        <v>692</v>
      </c>
    </row>
    <row r="165" spans="1:65" s="2" customFormat="1" ht="24.15" customHeight="1">
      <c r="A165" s="34"/>
      <c r="B165" s="35"/>
      <c r="C165" s="200" t="s">
        <v>275</v>
      </c>
      <c r="D165" s="200" t="s">
        <v>209</v>
      </c>
      <c r="E165" s="201" t="s">
        <v>693</v>
      </c>
      <c r="F165" s="202" t="s">
        <v>694</v>
      </c>
      <c r="G165" s="203" t="s">
        <v>325</v>
      </c>
      <c r="H165" s="204">
        <v>4.5</v>
      </c>
      <c r="I165" s="205"/>
      <c r="J165" s="206">
        <f>ROUND(I165*H165,2)</f>
        <v>0</v>
      </c>
      <c r="K165" s="207"/>
      <c r="L165" s="39"/>
      <c r="M165" s="208" t="s">
        <v>1</v>
      </c>
      <c r="N165" s="209" t="s">
        <v>40</v>
      </c>
      <c r="O165" s="75"/>
      <c r="P165" s="210">
        <f>O165*H165</f>
        <v>0</v>
      </c>
      <c r="Q165" s="210">
        <v>0</v>
      </c>
      <c r="R165" s="210">
        <f>Q165*H165</f>
        <v>0</v>
      </c>
      <c r="S165" s="210">
        <v>7.0000000000000007E-2</v>
      </c>
      <c r="T165" s="211">
        <f>S165*H165</f>
        <v>0.31500000000000006</v>
      </c>
      <c r="U165" s="34"/>
      <c r="V165" s="34"/>
      <c r="W165" s="34"/>
      <c r="X165" s="34"/>
      <c r="Y165" s="34"/>
      <c r="Z165" s="34"/>
      <c r="AA165" s="34"/>
      <c r="AB165" s="34"/>
      <c r="AC165" s="34"/>
      <c r="AD165" s="34"/>
      <c r="AE165" s="34"/>
      <c r="AR165" s="212" t="s">
        <v>213</v>
      </c>
      <c r="AT165" s="212" t="s">
        <v>209</v>
      </c>
      <c r="AU165" s="212" t="s">
        <v>87</v>
      </c>
      <c r="AY165" s="17" t="s">
        <v>207</v>
      </c>
      <c r="BE165" s="213">
        <f>IF(N165="základná",J165,0)</f>
        <v>0</v>
      </c>
      <c r="BF165" s="213">
        <f>IF(N165="znížená",J165,0)</f>
        <v>0</v>
      </c>
      <c r="BG165" s="213">
        <f>IF(N165="zákl. prenesená",J165,0)</f>
        <v>0</v>
      </c>
      <c r="BH165" s="213">
        <f>IF(N165="zníž. prenesená",J165,0)</f>
        <v>0</v>
      </c>
      <c r="BI165" s="213">
        <f>IF(N165="nulová",J165,0)</f>
        <v>0</v>
      </c>
      <c r="BJ165" s="17" t="s">
        <v>87</v>
      </c>
      <c r="BK165" s="213">
        <f>ROUND(I165*H165,2)</f>
        <v>0</v>
      </c>
      <c r="BL165" s="17" t="s">
        <v>213</v>
      </c>
      <c r="BM165" s="212" t="s">
        <v>695</v>
      </c>
    </row>
    <row r="166" spans="1:65" s="13" customFormat="1">
      <c r="B166" s="214"/>
      <c r="C166" s="215"/>
      <c r="D166" s="216" t="s">
        <v>215</v>
      </c>
      <c r="E166" s="217" t="s">
        <v>1</v>
      </c>
      <c r="F166" s="218" t="s">
        <v>696</v>
      </c>
      <c r="G166" s="215"/>
      <c r="H166" s="219">
        <v>4.5</v>
      </c>
      <c r="I166" s="220"/>
      <c r="J166" s="215"/>
      <c r="K166" s="215"/>
      <c r="L166" s="221"/>
      <c r="M166" s="222"/>
      <c r="N166" s="223"/>
      <c r="O166" s="223"/>
      <c r="P166" s="223"/>
      <c r="Q166" s="223"/>
      <c r="R166" s="223"/>
      <c r="S166" s="223"/>
      <c r="T166" s="224"/>
      <c r="AT166" s="225" t="s">
        <v>215</v>
      </c>
      <c r="AU166" s="225" t="s">
        <v>87</v>
      </c>
      <c r="AV166" s="13" t="s">
        <v>87</v>
      </c>
      <c r="AW166" s="13" t="s">
        <v>30</v>
      </c>
      <c r="AX166" s="13" t="s">
        <v>81</v>
      </c>
      <c r="AY166" s="225" t="s">
        <v>207</v>
      </c>
    </row>
    <row r="167" spans="1:65" s="2" customFormat="1" ht="24.15" customHeight="1">
      <c r="A167" s="34"/>
      <c r="B167" s="35"/>
      <c r="C167" s="200" t="s">
        <v>280</v>
      </c>
      <c r="D167" s="200" t="s">
        <v>209</v>
      </c>
      <c r="E167" s="201" t="s">
        <v>697</v>
      </c>
      <c r="F167" s="202" t="s">
        <v>698</v>
      </c>
      <c r="G167" s="203" t="s">
        <v>243</v>
      </c>
      <c r="H167" s="204">
        <v>2.25</v>
      </c>
      <c r="I167" s="205"/>
      <c r="J167" s="206">
        <f>ROUND(I167*H167,2)</f>
        <v>0</v>
      </c>
      <c r="K167" s="207"/>
      <c r="L167" s="39"/>
      <c r="M167" s="208" t="s">
        <v>1</v>
      </c>
      <c r="N167" s="209" t="s">
        <v>40</v>
      </c>
      <c r="O167" s="75"/>
      <c r="P167" s="210">
        <f>O167*H167</f>
        <v>0</v>
      </c>
      <c r="Q167" s="210">
        <v>0</v>
      </c>
      <c r="R167" s="210">
        <f>Q167*H167</f>
        <v>0</v>
      </c>
      <c r="S167" s="210">
        <v>0.39200000000000002</v>
      </c>
      <c r="T167" s="211">
        <f>S167*H167</f>
        <v>0.88200000000000001</v>
      </c>
      <c r="U167" s="34"/>
      <c r="V167" s="34"/>
      <c r="W167" s="34"/>
      <c r="X167" s="34"/>
      <c r="Y167" s="34"/>
      <c r="Z167" s="34"/>
      <c r="AA167" s="34"/>
      <c r="AB167" s="34"/>
      <c r="AC167" s="34"/>
      <c r="AD167" s="34"/>
      <c r="AE167" s="34"/>
      <c r="AR167" s="212" t="s">
        <v>213</v>
      </c>
      <c r="AT167" s="212" t="s">
        <v>209</v>
      </c>
      <c r="AU167" s="212" t="s">
        <v>87</v>
      </c>
      <c r="AY167" s="17" t="s">
        <v>207</v>
      </c>
      <c r="BE167" s="213">
        <f>IF(N167="základná",J167,0)</f>
        <v>0</v>
      </c>
      <c r="BF167" s="213">
        <f>IF(N167="znížená",J167,0)</f>
        <v>0</v>
      </c>
      <c r="BG167" s="213">
        <f>IF(N167="zákl. prenesená",J167,0)</f>
        <v>0</v>
      </c>
      <c r="BH167" s="213">
        <f>IF(N167="zníž. prenesená",J167,0)</f>
        <v>0</v>
      </c>
      <c r="BI167" s="213">
        <f>IF(N167="nulová",J167,0)</f>
        <v>0</v>
      </c>
      <c r="BJ167" s="17" t="s">
        <v>87</v>
      </c>
      <c r="BK167" s="213">
        <f>ROUND(I167*H167,2)</f>
        <v>0</v>
      </c>
      <c r="BL167" s="17" t="s">
        <v>213</v>
      </c>
      <c r="BM167" s="212" t="s">
        <v>699</v>
      </c>
    </row>
    <row r="168" spans="1:65" s="13" customFormat="1">
      <c r="B168" s="214"/>
      <c r="C168" s="215"/>
      <c r="D168" s="216" t="s">
        <v>215</v>
      </c>
      <c r="E168" s="217" t="s">
        <v>1</v>
      </c>
      <c r="F168" s="218" t="s">
        <v>700</v>
      </c>
      <c r="G168" s="215"/>
      <c r="H168" s="219">
        <v>2.25</v>
      </c>
      <c r="I168" s="220"/>
      <c r="J168" s="215"/>
      <c r="K168" s="215"/>
      <c r="L168" s="221"/>
      <c r="M168" s="222"/>
      <c r="N168" s="223"/>
      <c r="O168" s="223"/>
      <c r="P168" s="223"/>
      <c r="Q168" s="223"/>
      <c r="R168" s="223"/>
      <c r="S168" s="223"/>
      <c r="T168" s="224"/>
      <c r="AT168" s="225" t="s">
        <v>215</v>
      </c>
      <c r="AU168" s="225" t="s">
        <v>87</v>
      </c>
      <c r="AV168" s="13" t="s">
        <v>87</v>
      </c>
      <c r="AW168" s="13" t="s">
        <v>30</v>
      </c>
      <c r="AX168" s="13" t="s">
        <v>81</v>
      </c>
      <c r="AY168" s="225" t="s">
        <v>207</v>
      </c>
    </row>
    <row r="169" spans="1:65" s="2" customFormat="1" ht="16.5" customHeight="1">
      <c r="A169" s="34"/>
      <c r="B169" s="35"/>
      <c r="C169" s="200" t="s">
        <v>284</v>
      </c>
      <c r="D169" s="200" t="s">
        <v>209</v>
      </c>
      <c r="E169" s="201" t="s">
        <v>701</v>
      </c>
      <c r="F169" s="202" t="s">
        <v>702</v>
      </c>
      <c r="G169" s="203" t="s">
        <v>325</v>
      </c>
      <c r="H169" s="204">
        <v>1.5</v>
      </c>
      <c r="I169" s="205"/>
      <c r="J169" s="206">
        <f>ROUND(I169*H169,2)</f>
        <v>0</v>
      </c>
      <c r="K169" s="207"/>
      <c r="L169" s="39"/>
      <c r="M169" s="208" t="s">
        <v>1</v>
      </c>
      <c r="N169" s="209" t="s">
        <v>40</v>
      </c>
      <c r="O169" s="75"/>
      <c r="P169" s="210">
        <f>O169*H169</f>
        <v>0</v>
      </c>
      <c r="Q169" s="210">
        <v>0</v>
      </c>
      <c r="R169" s="210">
        <f>Q169*H169</f>
        <v>0</v>
      </c>
      <c r="S169" s="210">
        <v>3.6999999999999998E-2</v>
      </c>
      <c r="T169" s="211">
        <f>S169*H169</f>
        <v>5.5499999999999994E-2</v>
      </c>
      <c r="U169" s="34"/>
      <c r="V169" s="34"/>
      <c r="W169" s="34"/>
      <c r="X169" s="34"/>
      <c r="Y169" s="34"/>
      <c r="Z169" s="34"/>
      <c r="AA169" s="34"/>
      <c r="AB169" s="34"/>
      <c r="AC169" s="34"/>
      <c r="AD169" s="34"/>
      <c r="AE169" s="34"/>
      <c r="AR169" s="212" t="s">
        <v>213</v>
      </c>
      <c r="AT169" s="212" t="s">
        <v>209</v>
      </c>
      <c r="AU169" s="212" t="s">
        <v>87</v>
      </c>
      <c r="AY169" s="17" t="s">
        <v>207</v>
      </c>
      <c r="BE169" s="213">
        <f>IF(N169="základná",J169,0)</f>
        <v>0</v>
      </c>
      <c r="BF169" s="213">
        <f>IF(N169="znížená",J169,0)</f>
        <v>0</v>
      </c>
      <c r="BG169" s="213">
        <f>IF(N169="zákl. prenesená",J169,0)</f>
        <v>0</v>
      </c>
      <c r="BH169" s="213">
        <f>IF(N169="zníž. prenesená",J169,0)</f>
        <v>0</v>
      </c>
      <c r="BI169" s="213">
        <f>IF(N169="nulová",J169,0)</f>
        <v>0</v>
      </c>
      <c r="BJ169" s="17" t="s">
        <v>87</v>
      </c>
      <c r="BK169" s="213">
        <f>ROUND(I169*H169,2)</f>
        <v>0</v>
      </c>
      <c r="BL169" s="17" t="s">
        <v>213</v>
      </c>
      <c r="BM169" s="212" t="s">
        <v>703</v>
      </c>
    </row>
    <row r="170" spans="1:65" s="2" customFormat="1" ht="21.75" customHeight="1">
      <c r="A170" s="34"/>
      <c r="B170" s="35"/>
      <c r="C170" s="200" t="s">
        <v>288</v>
      </c>
      <c r="D170" s="200" t="s">
        <v>209</v>
      </c>
      <c r="E170" s="201" t="s">
        <v>285</v>
      </c>
      <c r="F170" s="202" t="s">
        <v>286</v>
      </c>
      <c r="G170" s="203" t="s">
        <v>256</v>
      </c>
      <c r="H170" s="204">
        <v>1.2529999999999999</v>
      </c>
      <c r="I170" s="205"/>
      <c r="J170" s="206">
        <f>ROUND(I170*H170,2)</f>
        <v>0</v>
      </c>
      <c r="K170" s="207"/>
      <c r="L170" s="39"/>
      <c r="M170" s="208" t="s">
        <v>1</v>
      </c>
      <c r="N170" s="209" t="s">
        <v>40</v>
      </c>
      <c r="O170" s="75"/>
      <c r="P170" s="210">
        <f>O170*H170</f>
        <v>0</v>
      </c>
      <c r="Q170" s="210">
        <v>0</v>
      </c>
      <c r="R170" s="210">
        <f>Q170*H170</f>
        <v>0</v>
      </c>
      <c r="S170" s="210">
        <v>0</v>
      </c>
      <c r="T170" s="211">
        <f>S170*H170</f>
        <v>0</v>
      </c>
      <c r="U170" s="34"/>
      <c r="V170" s="34"/>
      <c r="W170" s="34"/>
      <c r="X170" s="34"/>
      <c r="Y170" s="34"/>
      <c r="Z170" s="34"/>
      <c r="AA170" s="34"/>
      <c r="AB170" s="34"/>
      <c r="AC170" s="34"/>
      <c r="AD170" s="34"/>
      <c r="AE170" s="34"/>
      <c r="AR170" s="212" t="s">
        <v>213</v>
      </c>
      <c r="AT170" s="212" t="s">
        <v>209</v>
      </c>
      <c r="AU170" s="212" t="s">
        <v>87</v>
      </c>
      <c r="AY170" s="17" t="s">
        <v>207</v>
      </c>
      <c r="BE170" s="213">
        <f>IF(N170="základná",J170,0)</f>
        <v>0</v>
      </c>
      <c r="BF170" s="213">
        <f>IF(N170="znížená",J170,0)</f>
        <v>0</v>
      </c>
      <c r="BG170" s="213">
        <f>IF(N170="zákl. prenesená",J170,0)</f>
        <v>0</v>
      </c>
      <c r="BH170" s="213">
        <f>IF(N170="zníž. prenesená",J170,0)</f>
        <v>0</v>
      </c>
      <c r="BI170" s="213">
        <f>IF(N170="nulová",J170,0)</f>
        <v>0</v>
      </c>
      <c r="BJ170" s="17" t="s">
        <v>87</v>
      </c>
      <c r="BK170" s="213">
        <f>ROUND(I170*H170,2)</f>
        <v>0</v>
      </c>
      <c r="BL170" s="17" t="s">
        <v>213</v>
      </c>
      <c r="BM170" s="212" t="s">
        <v>704</v>
      </c>
    </row>
    <row r="171" spans="1:65" s="2" customFormat="1" ht="24.15" customHeight="1">
      <c r="A171" s="34"/>
      <c r="B171" s="35"/>
      <c r="C171" s="200" t="s">
        <v>293</v>
      </c>
      <c r="D171" s="200" t="s">
        <v>209</v>
      </c>
      <c r="E171" s="201" t="s">
        <v>289</v>
      </c>
      <c r="F171" s="202" t="s">
        <v>290</v>
      </c>
      <c r="G171" s="203" t="s">
        <v>256</v>
      </c>
      <c r="H171" s="204">
        <v>23.806999999999999</v>
      </c>
      <c r="I171" s="205"/>
      <c r="J171" s="206">
        <f>ROUND(I171*H171,2)</f>
        <v>0</v>
      </c>
      <c r="K171" s="207"/>
      <c r="L171" s="39"/>
      <c r="M171" s="208" t="s">
        <v>1</v>
      </c>
      <c r="N171" s="209" t="s">
        <v>40</v>
      </c>
      <c r="O171" s="75"/>
      <c r="P171" s="210">
        <f>O171*H171</f>
        <v>0</v>
      </c>
      <c r="Q171" s="210">
        <v>0</v>
      </c>
      <c r="R171" s="210">
        <f>Q171*H171</f>
        <v>0</v>
      </c>
      <c r="S171" s="210">
        <v>0</v>
      </c>
      <c r="T171" s="211">
        <f>S171*H171</f>
        <v>0</v>
      </c>
      <c r="U171" s="34"/>
      <c r="V171" s="34"/>
      <c r="W171" s="34"/>
      <c r="X171" s="34"/>
      <c r="Y171" s="34"/>
      <c r="Z171" s="34"/>
      <c r="AA171" s="34"/>
      <c r="AB171" s="34"/>
      <c r="AC171" s="34"/>
      <c r="AD171" s="34"/>
      <c r="AE171" s="34"/>
      <c r="AR171" s="212" t="s">
        <v>213</v>
      </c>
      <c r="AT171" s="212" t="s">
        <v>209</v>
      </c>
      <c r="AU171" s="212" t="s">
        <v>87</v>
      </c>
      <c r="AY171" s="17" t="s">
        <v>207</v>
      </c>
      <c r="BE171" s="213">
        <f>IF(N171="základná",J171,0)</f>
        <v>0</v>
      </c>
      <c r="BF171" s="213">
        <f>IF(N171="znížená",J171,0)</f>
        <v>0</v>
      </c>
      <c r="BG171" s="213">
        <f>IF(N171="zákl. prenesená",J171,0)</f>
        <v>0</v>
      </c>
      <c r="BH171" s="213">
        <f>IF(N171="zníž. prenesená",J171,0)</f>
        <v>0</v>
      </c>
      <c r="BI171" s="213">
        <f>IF(N171="nulová",J171,0)</f>
        <v>0</v>
      </c>
      <c r="BJ171" s="17" t="s">
        <v>87</v>
      </c>
      <c r="BK171" s="213">
        <f>ROUND(I171*H171,2)</f>
        <v>0</v>
      </c>
      <c r="BL171" s="17" t="s">
        <v>213</v>
      </c>
      <c r="BM171" s="212" t="s">
        <v>705</v>
      </c>
    </row>
    <row r="172" spans="1:65" s="13" customFormat="1">
      <c r="B172" s="214"/>
      <c r="C172" s="215"/>
      <c r="D172" s="216" t="s">
        <v>215</v>
      </c>
      <c r="E172" s="215"/>
      <c r="F172" s="218" t="s">
        <v>706</v>
      </c>
      <c r="G172" s="215"/>
      <c r="H172" s="219">
        <v>23.806999999999999</v>
      </c>
      <c r="I172" s="220"/>
      <c r="J172" s="215"/>
      <c r="K172" s="215"/>
      <c r="L172" s="221"/>
      <c r="M172" s="222"/>
      <c r="N172" s="223"/>
      <c r="O172" s="223"/>
      <c r="P172" s="223"/>
      <c r="Q172" s="223"/>
      <c r="R172" s="223"/>
      <c r="S172" s="223"/>
      <c r="T172" s="224"/>
      <c r="AT172" s="225" t="s">
        <v>215</v>
      </c>
      <c r="AU172" s="225" t="s">
        <v>87</v>
      </c>
      <c r="AV172" s="13" t="s">
        <v>87</v>
      </c>
      <c r="AW172" s="13" t="s">
        <v>4</v>
      </c>
      <c r="AX172" s="13" t="s">
        <v>81</v>
      </c>
      <c r="AY172" s="225" t="s">
        <v>207</v>
      </c>
    </row>
    <row r="173" spans="1:65" s="2" customFormat="1" ht="24.15" customHeight="1">
      <c r="A173" s="34"/>
      <c r="B173" s="35"/>
      <c r="C173" s="200" t="s">
        <v>297</v>
      </c>
      <c r="D173" s="200" t="s">
        <v>209</v>
      </c>
      <c r="E173" s="201" t="s">
        <v>294</v>
      </c>
      <c r="F173" s="202" t="s">
        <v>295</v>
      </c>
      <c r="G173" s="203" t="s">
        <v>256</v>
      </c>
      <c r="H173" s="204">
        <v>1.2529999999999999</v>
      </c>
      <c r="I173" s="205"/>
      <c r="J173" s="206">
        <f>ROUND(I173*H173,2)</f>
        <v>0</v>
      </c>
      <c r="K173" s="207"/>
      <c r="L173" s="39"/>
      <c r="M173" s="208" t="s">
        <v>1</v>
      </c>
      <c r="N173" s="209" t="s">
        <v>40</v>
      </c>
      <c r="O173" s="75"/>
      <c r="P173" s="210">
        <f>O173*H173</f>
        <v>0</v>
      </c>
      <c r="Q173" s="210">
        <v>0</v>
      </c>
      <c r="R173" s="210">
        <f>Q173*H173</f>
        <v>0</v>
      </c>
      <c r="S173" s="210">
        <v>0</v>
      </c>
      <c r="T173" s="211">
        <f>S173*H173</f>
        <v>0</v>
      </c>
      <c r="U173" s="34"/>
      <c r="V173" s="34"/>
      <c r="W173" s="34"/>
      <c r="X173" s="34"/>
      <c r="Y173" s="34"/>
      <c r="Z173" s="34"/>
      <c r="AA173" s="34"/>
      <c r="AB173" s="34"/>
      <c r="AC173" s="34"/>
      <c r="AD173" s="34"/>
      <c r="AE173" s="34"/>
      <c r="AR173" s="212" t="s">
        <v>213</v>
      </c>
      <c r="AT173" s="212" t="s">
        <v>209</v>
      </c>
      <c r="AU173" s="212" t="s">
        <v>87</v>
      </c>
      <c r="AY173" s="17" t="s">
        <v>207</v>
      </c>
      <c r="BE173" s="213">
        <f>IF(N173="základná",J173,0)</f>
        <v>0</v>
      </c>
      <c r="BF173" s="213">
        <f>IF(N173="znížená",J173,0)</f>
        <v>0</v>
      </c>
      <c r="BG173" s="213">
        <f>IF(N173="zákl. prenesená",J173,0)</f>
        <v>0</v>
      </c>
      <c r="BH173" s="213">
        <f>IF(N173="zníž. prenesená",J173,0)</f>
        <v>0</v>
      </c>
      <c r="BI173" s="213">
        <f>IF(N173="nulová",J173,0)</f>
        <v>0</v>
      </c>
      <c r="BJ173" s="17" t="s">
        <v>87</v>
      </c>
      <c r="BK173" s="213">
        <f>ROUND(I173*H173,2)</f>
        <v>0</v>
      </c>
      <c r="BL173" s="17" t="s">
        <v>213</v>
      </c>
      <c r="BM173" s="212" t="s">
        <v>707</v>
      </c>
    </row>
    <row r="174" spans="1:65" s="2" customFormat="1" ht="24.15" customHeight="1">
      <c r="A174" s="34"/>
      <c r="B174" s="35"/>
      <c r="C174" s="200" t="s">
        <v>303</v>
      </c>
      <c r="D174" s="200" t="s">
        <v>209</v>
      </c>
      <c r="E174" s="201" t="s">
        <v>298</v>
      </c>
      <c r="F174" s="202" t="s">
        <v>299</v>
      </c>
      <c r="G174" s="203" t="s">
        <v>256</v>
      </c>
      <c r="H174" s="204">
        <v>1.2529999999999999</v>
      </c>
      <c r="I174" s="205"/>
      <c r="J174" s="206">
        <f>ROUND(I174*H174,2)</f>
        <v>0</v>
      </c>
      <c r="K174" s="207"/>
      <c r="L174" s="39"/>
      <c r="M174" s="208" t="s">
        <v>1</v>
      </c>
      <c r="N174" s="209" t="s">
        <v>40</v>
      </c>
      <c r="O174" s="75"/>
      <c r="P174" s="210">
        <f>O174*H174</f>
        <v>0</v>
      </c>
      <c r="Q174" s="210">
        <v>0</v>
      </c>
      <c r="R174" s="210">
        <f>Q174*H174</f>
        <v>0</v>
      </c>
      <c r="S174" s="210">
        <v>0</v>
      </c>
      <c r="T174" s="211">
        <f>S174*H174</f>
        <v>0</v>
      </c>
      <c r="U174" s="34"/>
      <c r="V174" s="34"/>
      <c r="W174" s="34"/>
      <c r="X174" s="34"/>
      <c r="Y174" s="34"/>
      <c r="Z174" s="34"/>
      <c r="AA174" s="34"/>
      <c r="AB174" s="34"/>
      <c r="AC174" s="34"/>
      <c r="AD174" s="34"/>
      <c r="AE174" s="34"/>
      <c r="AR174" s="212" t="s">
        <v>213</v>
      </c>
      <c r="AT174" s="212" t="s">
        <v>209</v>
      </c>
      <c r="AU174" s="212" t="s">
        <v>87</v>
      </c>
      <c r="AY174" s="17" t="s">
        <v>207</v>
      </c>
      <c r="BE174" s="213">
        <f>IF(N174="základná",J174,0)</f>
        <v>0</v>
      </c>
      <c r="BF174" s="213">
        <f>IF(N174="znížená",J174,0)</f>
        <v>0</v>
      </c>
      <c r="BG174" s="213">
        <f>IF(N174="zákl. prenesená",J174,0)</f>
        <v>0</v>
      </c>
      <c r="BH174" s="213">
        <f>IF(N174="zníž. prenesená",J174,0)</f>
        <v>0</v>
      </c>
      <c r="BI174" s="213">
        <f>IF(N174="nulová",J174,0)</f>
        <v>0</v>
      </c>
      <c r="BJ174" s="17" t="s">
        <v>87</v>
      </c>
      <c r="BK174" s="213">
        <f>ROUND(I174*H174,2)</f>
        <v>0</v>
      </c>
      <c r="BL174" s="17" t="s">
        <v>213</v>
      </c>
      <c r="BM174" s="212" t="s">
        <v>708</v>
      </c>
    </row>
    <row r="175" spans="1:65" s="12" customFormat="1" ht="22.8" customHeight="1">
      <c r="B175" s="184"/>
      <c r="C175" s="185"/>
      <c r="D175" s="186" t="s">
        <v>73</v>
      </c>
      <c r="E175" s="198" t="s">
        <v>301</v>
      </c>
      <c r="F175" s="198" t="s">
        <v>302</v>
      </c>
      <c r="G175" s="185"/>
      <c r="H175" s="185"/>
      <c r="I175" s="188"/>
      <c r="J175" s="199">
        <f>BK175</f>
        <v>0</v>
      </c>
      <c r="K175" s="185"/>
      <c r="L175" s="190"/>
      <c r="M175" s="191"/>
      <c r="N175" s="192"/>
      <c r="O175" s="192"/>
      <c r="P175" s="193">
        <f>P176</f>
        <v>0</v>
      </c>
      <c r="Q175" s="192"/>
      <c r="R175" s="193">
        <f>R176</f>
        <v>0</v>
      </c>
      <c r="S175" s="192"/>
      <c r="T175" s="194">
        <f>T176</f>
        <v>0</v>
      </c>
      <c r="AR175" s="195" t="s">
        <v>81</v>
      </c>
      <c r="AT175" s="196" t="s">
        <v>73</v>
      </c>
      <c r="AU175" s="196" t="s">
        <v>81</v>
      </c>
      <c r="AY175" s="195" t="s">
        <v>207</v>
      </c>
      <c r="BK175" s="197">
        <f>BK176</f>
        <v>0</v>
      </c>
    </row>
    <row r="176" spans="1:65" s="2" customFormat="1" ht="24.15" customHeight="1">
      <c r="A176" s="34"/>
      <c r="B176" s="35"/>
      <c r="C176" s="200" t="s">
        <v>7</v>
      </c>
      <c r="D176" s="200" t="s">
        <v>209</v>
      </c>
      <c r="E176" s="201" t="s">
        <v>630</v>
      </c>
      <c r="F176" s="202" t="s">
        <v>631</v>
      </c>
      <c r="G176" s="203" t="s">
        <v>256</v>
      </c>
      <c r="H176" s="204">
        <v>13.028</v>
      </c>
      <c r="I176" s="205"/>
      <c r="J176" s="206">
        <f>ROUND(I176*H176,2)</f>
        <v>0</v>
      </c>
      <c r="K176" s="207"/>
      <c r="L176" s="39"/>
      <c r="M176" s="208" t="s">
        <v>1</v>
      </c>
      <c r="N176" s="209" t="s">
        <v>40</v>
      </c>
      <c r="O176" s="75"/>
      <c r="P176" s="210">
        <f>O176*H176</f>
        <v>0</v>
      </c>
      <c r="Q176" s="210">
        <v>0</v>
      </c>
      <c r="R176" s="210">
        <f>Q176*H176</f>
        <v>0</v>
      </c>
      <c r="S176" s="210">
        <v>0</v>
      </c>
      <c r="T176" s="211">
        <f>S176*H176</f>
        <v>0</v>
      </c>
      <c r="U176" s="34"/>
      <c r="V176" s="34"/>
      <c r="W176" s="34"/>
      <c r="X176" s="34"/>
      <c r="Y176" s="34"/>
      <c r="Z176" s="34"/>
      <c r="AA176" s="34"/>
      <c r="AB176" s="34"/>
      <c r="AC176" s="34"/>
      <c r="AD176" s="34"/>
      <c r="AE176" s="34"/>
      <c r="AR176" s="212" t="s">
        <v>213</v>
      </c>
      <c r="AT176" s="212" t="s">
        <v>209</v>
      </c>
      <c r="AU176" s="212" t="s">
        <v>87</v>
      </c>
      <c r="AY176" s="17" t="s">
        <v>207</v>
      </c>
      <c r="BE176" s="213">
        <f>IF(N176="základná",J176,0)</f>
        <v>0</v>
      </c>
      <c r="BF176" s="213">
        <f>IF(N176="znížená",J176,0)</f>
        <v>0</v>
      </c>
      <c r="BG176" s="213">
        <f>IF(N176="zákl. prenesená",J176,0)</f>
        <v>0</v>
      </c>
      <c r="BH176" s="213">
        <f>IF(N176="zníž. prenesená",J176,0)</f>
        <v>0</v>
      </c>
      <c r="BI176" s="213">
        <f>IF(N176="nulová",J176,0)</f>
        <v>0</v>
      </c>
      <c r="BJ176" s="17" t="s">
        <v>87</v>
      </c>
      <c r="BK176" s="213">
        <f>ROUND(I176*H176,2)</f>
        <v>0</v>
      </c>
      <c r="BL176" s="17" t="s">
        <v>213</v>
      </c>
      <c r="BM176" s="212" t="s">
        <v>709</v>
      </c>
    </row>
    <row r="177" spans="1:65" s="12" customFormat="1" ht="25.95" customHeight="1">
      <c r="B177" s="184"/>
      <c r="C177" s="185"/>
      <c r="D177" s="186" t="s">
        <v>73</v>
      </c>
      <c r="E177" s="187" t="s">
        <v>307</v>
      </c>
      <c r="F177" s="187" t="s">
        <v>308</v>
      </c>
      <c r="G177" s="185"/>
      <c r="H177" s="185"/>
      <c r="I177" s="188"/>
      <c r="J177" s="189">
        <f>BK177</f>
        <v>0</v>
      </c>
      <c r="K177" s="185"/>
      <c r="L177" s="190"/>
      <c r="M177" s="191"/>
      <c r="N177" s="192"/>
      <c r="O177" s="192"/>
      <c r="P177" s="193">
        <f>P178+P190</f>
        <v>0</v>
      </c>
      <c r="Q177" s="192"/>
      <c r="R177" s="193">
        <f>R178+R190</f>
        <v>0.89318399999999998</v>
      </c>
      <c r="S177" s="192"/>
      <c r="T177" s="194">
        <f>T178+T190</f>
        <v>0</v>
      </c>
      <c r="AR177" s="195" t="s">
        <v>87</v>
      </c>
      <c r="AT177" s="196" t="s">
        <v>73</v>
      </c>
      <c r="AU177" s="196" t="s">
        <v>74</v>
      </c>
      <c r="AY177" s="195" t="s">
        <v>207</v>
      </c>
      <c r="BK177" s="197">
        <f>BK178+BK190</f>
        <v>0</v>
      </c>
    </row>
    <row r="178" spans="1:65" s="12" customFormat="1" ht="22.8" customHeight="1">
      <c r="B178" s="184"/>
      <c r="C178" s="185"/>
      <c r="D178" s="186" t="s">
        <v>73</v>
      </c>
      <c r="E178" s="198" t="s">
        <v>309</v>
      </c>
      <c r="F178" s="198" t="s">
        <v>310</v>
      </c>
      <c r="G178" s="185"/>
      <c r="H178" s="185"/>
      <c r="I178" s="188"/>
      <c r="J178" s="199">
        <f>BK178</f>
        <v>0</v>
      </c>
      <c r="K178" s="185"/>
      <c r="L178" s="190"/>
      <c r="M178" s="191"/>
      <c r="N178" s="192"/>
      <c r="O178" s="192"/>
      <c r="P178" s="193">
        <f>SUM(P179:P189)</f>
        <v>0</v>
      </c>
      <c r="Q178" s="192"/>
      <c r="R178" s="193">
        <f>SUM(R179:R189)</f>
        <v>0.45512000000000002</v>
      </c>
      <c r="S178" s="192"/>
      <c r="T178" s="194">
        <f>SUM(T179:T189)</f>
        <v>0</v>
      </c>
      <c r="AR178" s="195" t="s">
        <v>87</v>
      </c>
      <c r="AT178" s="196" t="s">
        <v>73</v>
      </c>
      <c r="AU178" s="196" t="s">
        <v>81</v>
      </c>
      <c r="AY178" s="195" t="s">
        <v>207</v>
      </c>
      <c r="BK178" s="197">
        <f>SUM(BK179:BK189)</f>
        <v>0</v>
      </c>
    </row>
    <row r="179" spans="1:65" s="2" customFormat="1" ht="24.15" customHeight="1">
      <c r="A179" s="34"/>
      <c r="B179" s="35"/>
      <c r="C179" s="200" t="s">
        <v>315</v>
      </c>
      <c r="D179" s="200" t="s">
        <v>209</v>
      </c>
      <c r="E179" s="201" t="s">
        <v>710</v>
      </c>
      <c r="F179" s="202" t="s">
        <v>711</v>
      </c>
      <c r="G179" s="203" t="s">
        <v>243</v>
      </c>
      <c r="H179" s="204">
        <v>171.05</v>
      </c>
      <c r="I179" s="205"/>
      <c r="J179" s="206">
        <f>ROUND(I179*H179,2)</f>
        <v>0</v>
      </c>
      <c r="K179" s="207"/>
      <c r="L179" s="39"/>
      <c r="M179" s="208" t="s">
        <v>1</v>
      </c>
      <c r="N179" s="209" t="s">
        <v>40</v>
      </c>
      <c r="O179" s="75"/>
      <c r="P179" s="210">
        <f>O179*H179</f>
        <v>0</v>
      </c>
      <c r="Q179" s="210">
        <v>8.0000000000000007E-5</v>
      </c>
      <c r="R179" s="210">
        <f>Q179*H179</f>
        <v>1.3684000000000002E-2</v>
      </c>
      <c r="S179" s="210">
        <v>0</v>
      </c>
      <c r="T179" s="211">
        <f>S179*H179</f>
        <v>0</v>
      </c>
      <c r="U179" s="34"/>
      <c r="V179" s="34"/>
      <c r="W179" s="34"/>
      <c r="X179" s="34"/>
      <c r="Y179" s="34"/>
      <c r="Z179" s="34"/>
      <c r="AA179" s="34"/>
      <c r="AB179" s="34"/>
      <c r="AC179" s="34"/>
      <c r="AD179" s="34"/>
      <c r="AE179" s="34"/>
      <c r="AR179" s="212" t="s">
        <v>288</v>
      </c>
      <c r="AT179" s="212" t="s">
        <v>209</v>
      </c>
      <c r="AU179" s="212" t="s">
        <v>87</v>
      </c>
      <c r="AY179" s="17" t="s">
        <v>207</v>
      </c>
      <c r="BE179" s="213">
        <f>IF(N179="základná",J179,0)</f>
        <v>0</v>
      </c>
      <c r="BF179" s="213">
        <f>IF(N179="znížená",J179,0)</f>
        <v>0</v>
      </c>
      <c r="BG179" s="213">
        <f>IF(N179="zákl. prenesená",J179,0)</f>
        <v>0</v>
      </c>
      <c r="BH179" s="213">
        <f>IF(N179="zníž. prenesená",J179,0)</f>
        <v>0</v>
      </c>
      <c r="BI179" s="213">
        <f>IF(N179="nulová",J179,0)</f>
        <v>0</v>
      </c>
      <c r="BJ179" s="17" t="s">
        <v>87</v>
      </c>
      <c r="BK179" s="213">
        <f>ROUND(I179*H179,2)</f>
        <v>0</v>
      </c>
      <c r="BL179" s="17" t="s">
        <v>288</v>
      </c>
      <c r="BM179" s="212" t="s">
        <v>712</v>
      </c>
    </row>
    <row r="180" spans="1:65" s="15" customFormat="1">
      <c r="B180" s="253"/>
      <c r="C180" s="254"/>
      <c r="D180" s="216" t="s">
        <v>215</v>
      </c>
      <c r="E180" s="255" t="s">
        <v>1</v>
      </c>
      <c r="F180" s="256" t="s">
        <v>713</v>
      </c>
      <c r="G180" s="254"/>
      <c r="H180" s="255" t="s">
        <v>1</v>
      </c>
      <c r="I180" s="257"/>
      <c r="J180" s="254"/>
      <c r="K180" s="254"/>
      <c r="L180" s="258"/>
      <c r="M180" s="259"/>
      <c r="N180" s="260"/>
      <c r="O180" s="260"/>
      <c r="P180" s="260"/>
      <c r="Q180" s="260"/>
      <c r="R180" s="260"/>
      <c r="S180" s="260"/>
      <c r="T180" s="261"/>
      <c r="AT180" s="262" t="s">
        <v>215</v>
      </c>
      <c r="AU180" s="262" t="s">
        <v>87</v>
      </c>
      <c r="AV180" s="15" t="s">
        <v>81</v>
      </c>
      <c r="AW180" s="15" t="s">
        <v>30</v>
      </c>
      <c r="AX180" s="15" t="s">
        <v>74</v>
      </c>
      <c r="AY180" s="262" t="s">
        <v>207</v>
      </c>
    </row>
    <row r="181" spans="1:65" s="13" customFormat="1">
      <c r="B181" s="214"/>
      <c r="C181" s="215"/>
      <c r="D181" s="216" t="s">
        <v>215</v>
      </c>
      <c r="E181" s="217" t="s">
        <v>1</v>
      </c>
      <c r="F181" s="218" t="s">
        <v>714</v>
      </c>
      <c r="G181" s="215"/>
      <c r="H181" s="219">
        <v>2.5499999999999998</v>
      </c>
      <c r="I181" s="220"/>
      <c r="J181" s="215"/>
      <c r="K181" s="215"/>
      <c r="L181" s="221"/>
      <c r="M181" s="222"/>
      <c r="N181" s="223"/>
      <c r="O181" s="223"/>
      <c r="P181" s="223"/>
      <c r="Q181" s="223"/>
      <c r="R181" s="223"/>
      <c r="S181" s="223"/>
      <c r="T181" s="224"/>
      <c r="AT181" s="225" t="s">
        <v>215</v>
      </c>
      <c r="AU181" s="225" t="s">
        <v>87</v>
      </c>
      <c r="AV181" s="13" t="s">
        <v>87</v>
      </c>
      <c r="AW181" s="13" t="s">
        <v>30</v>
      </c>
      <c r="AX181" s="13" t="s">
        <v>74</v>
      </c>
      <c r="AY181" s="225" t="s">
        <v>207</v>
      </c>
    </row>
    <row r="182" spans="1:65" s="15" customFormat="1">
      <c r="B182" s="253"/>
      <c r="C182" s="254"/>
      <c r="D182" s="216" t="s">
        <v>215</v>
      </c>
      <c r="E182" s="255" t="s">
        <v>1</v>
      </c>
      <c r="F182" s="256" t="s">
        <v>646</v>
      </c>
      <c r="G182" s="254"/>
      <c r="H182" s="255" t="s">
        <v>1</v>
      </c>
      <c r="I182" s="257"/>
      <c r="J182" s="254"/>
      <c r="K182" s="254"/>
      <c r="L182" s="258"/>
      <c r="M182" s="259"/>
      <c r="N182" s="260"/>
      <c r="O182" s="260"/>
      <c r="P182" s="260"/>
      <c r="Q182" s="260"/>
      <c r="R182" s="260"/>
      <c r="S182" s="260"/>
      <c r="T182" s="261"/>
      <c r="AT182" s="262" t="s">
        <v>215</v>
      </c>
      <c r="AU182" s="262" t="s">
        <v>87</v>
      </c>
      <c r="AV182" s="15" t="s">
        <v>81</v>
      </c>
      <c r="AW182" s="15" t="s">
        <v>30</v>
      </c>
      <c r="AX182" s="15" t="s">
        <v>74</v>
      </c>
      <c r="AY182" s="262" t="s">
        <v>207</v>
      </c>
    </row>
    <row r="183" spans="1:65" s="13" customFormat="1">
      <c r="B183" s="214"/>
      <c r="C183" s="215"/>
      <c r="D183" s="216" t="s">
        <v>215</v>
      </c>
      <c r="E183" s="217" t="s">
        <v>1</v>
      </c>
      <c r="F183" s="218" t="s">
        <v>715</v>
      </c>
      <c r="G183" s="215"/>
      <c r="H183" s="219">
        <v>168.5</v>
      </c>
      <c r="I183" s="220"/>
      <c r="J183" s="215"/>
      <c r="K183" s="215"/>
      <c r="L183" s="221"/>
      <c r="M183" s="222"/>
      <c r="N183" s="223"/>
      <c r="O183" s="223"/>
      <c r="P183" s="223"/>
      <c r="Q183" s="223"/>
      <c r="R183" s="223"/>
      <c r="S183" s="223"/>
      <c r="T183" s="224"/>
      <c r="AT183" s="225" t="s">
        <v>215</v>
      </c>
      <c r="AU183" s="225" t="s">
        <v>87</v>
      </c>
      <c r="AV183" s="13" t="s">
        <v>87</v>
      </c>
      <c r="AW183" s="13" t="s">
        <v>30</v>
      </c>
      <c r="AX183" s="13" t="s">
        <v>74</v>
      </c>
      <c r="AY183" s="225" t="s">
        <v>207</v>
      </c>
    </row>
    <row r="184" spans="1:65" s="14" customFormat="1">
      <c r="B184" s="226"/>
      <c r="C184" s="227"/>
      <c r="D184" s="216" t="s">
        <v>215</v>
      </c>
      <c r="E184" s="228" t="s">
        <v>1</v>
      </c>
      <c r="F184" s="229" t="s">
        <v>248</v>
      </c>
      <c r="G184" s="227"/>
      <c r="H184" s="230">
        <v>171.05</v>
      </c>
      <c r="I184" s="231"/>
      <c r="J184" s="227"/>
      <c r="K184" s="227"/>
      <c r="L184" s="232"/>
      <c r="M184" s="233"/>
      <c r="N184" s="234"/>
      <c r="O184" s="234"/>
      <c r="P184" s="234"/>
      <c r="Q184" s="234"/>
      <c r="R184" s="234"/>
      <c r="S184" s="234"/>
      <c r="T184" s="235"/>
      <c r="AT184" s="236" t="s">
        <v>215</v>
      </c>
      <c r="AU184" s="236" t="s">
        <v>87</v>
      </c>
      <c r="AV184" s="14" t="s">
        <v>213</v>
      </c>
      <c r="AW184" s="14" t="s">
        <v>30</v>
      </c>
      <c r="AX184" s="14" t="s">
        <v>81</v>
      </c>
      <c r="AY184" s="236" t="s">
        <v>207</v>
      </c>
    </row>
    <row r="185" spans="1:65" s="2" customFormat="1" ht="37.799999999999997" customHeight="1">
      <c r="A185" s="34"/>
      <c r="B185" s="35"/>
      <c r="C185" s="237" t="s">
        <v>322</v>
      </c>
      <c r="D185" s="237" t="s">
        <v>271</v>
      </c>
      <c r="E185" s="238" t="s">
        <v>716</v>
      </c>
      <c r="F185" s="239" t="s">
        <v>717</v>
      </c>
      <c r="G185" s="240" t="s">
        <v>243</v>
      </c>
      <c r="H185" s="241">
        <v>196.708</v>
      </c>
      <c r="I185" s="242"/>
      <c r="J185" s="243">
        <f>ROUND(I185*H185,2)</f>
        <v>0</v>
      </c>
      <c r="K185" s="244"/>
      <c r="L185" s="245"/>
      <c r="M185" s="246" t="s">
        <v>1</v>
      </c>
      <c r="N185" s="247" t="s">
        <v>40</v>
      </c>
      <c r="O185" s="75"/>
      <c r="P185" s="210">
        <f>O185*H185</f>
        <v>0</v>
      </c>
      <c r="Q185" s="210">
        <v>2E-3</v>
      </c>
      <c r="R185" s="210">
        <f>Q185*H185</f>
        <v>0.39341599999999999</v>
      </c>
      <c r="S185" s="210">
        <v>0</v>
      </c>
      <c r="T185" s="211">
        <f>S185*H185</f>
        <v>0</v>
      </c>
      <c r="U185" s="34"/>
      <c r="V185" s="34"/>
      <c r="W185" s="34"/>
      <c r="X185" s="34"/>
      <c r="Y185" s="34"/>
      <c r="Z185" s="34"/>
      <c r="AA185" s="34"/>
      <c r="AB185" s="34"/>
      <c r="AC185" s="34"/>
      <c r="AD185" s="34"/>
      <c r="AE185" s="34"/>
      <c r="AR185" s="212" t="s">
        <v>338</v>
      </c>
      <c r="AT185" s="212" t="s">
        <v>271</v>
      </c>
      <c r="AU185" s="212" t="s">
        <v>87</v>
      </c>
      <c r="AY185" s="17" t="s">
        <v>207</v>
      </c>
      <c r="BE185" s="213">
        <f>IF(N185="základná",J185,0)</f>
        <v>0</v>
      </c>
      <c r="BF185" s="213">
        <f>IF(N185="znížená",J185,0)</f>
        <v>0</v>
      </c>
      <c r="BG185" s="213">
        <f>IF(N185="zákl. prenesená",J185,0)</f>
        <v>0</v>
      </c>
      <c r="BH185" s="213">
        <f>IF(N185="zníž. prenesená",J185,0)</f>
        <v>0</v>
      </c>
      <c r="BI185" s="213">
        <f>IF(N185="nulová",J185,0)</f>
        <v>0</v>
      </c>
      <c r="BJ185" s="17" t="s">
        <v>87</v>
      </c>
      <c r="BK185" s="213">
        <f>ROUND(I185*H185,2)</f>
        <v>0</v>
      </c>
      <c r="BL185" s="17" t="s">
        <v>288</v>
      </c>
      <c r="BM185" s="212" t="s">
        <v>718</v>
      </c>
    </row>
    <row r="186" spans="1:65" s="13" customFormat="1">
      <c r="B186" s="214"/>
      <c r="C186" s="215"/>
      <c r="D186" s="216" t="s">
        <v>215</v>
      </c>
      <c r="E186" s="215"/>
      <c r="F186" s="218" t="s">
        <v>719</v>
      </c>
      <c r="G186" s="215"/>
      <c r="H186" s="219">
        <v>196.708</v>
      </c>
      <c r="I186" s="220"/>
      <c r="J186" s="215"/>
      <c r="K186" s="215"/>
      <c r="L186" s="221"/>
      <c r="M186" s="222"/>
      <c r="N186" s="223"/>
      <c r="O186" s="223"/>
      <c r="P186" s="223"/>
      <c r="Q186" s="223"/>
      <c r="R186" s="223"/>
      <c r="S186" s="223"/>
      <c r="T186" s="224"/>
      <c r="AT186" s="225" t="s">
        <v>215</v>
      </c>
      <c r="AU186" s="225" t="s">
        <v>87</v>
      </c>
      <c r="AV186" s="13" t="s">
        <v>87</v>
      </c>
      <c r="AW186" s="13" t="s">
        <v>4</v>
      </c>
      <c r="AX186" s="13" t="s">
        <v>81</v>
      </c>
      <c r="AY186" s="225" t="s">
        <v>207</v>
      </c>
    </row>
    <row r="187" spans="1:65" s="2" customFormat="1" ht="16.5" customHeight="1">
      <c r="A187" s="34"/>
      <c r="B187" s="35"/>
      <c r="C187" s="200" t="s">
        <v>327</v>
      </c>
      <c r="D187" s="200" t="s">
        <v>209</v>
      </c>
      <c r="E187" s="201" t="s">
        <v>720</v>
      </c>
      <c r="F187" s="202" t="s">
        <v>721</v>
      </c>
      <c r="G187" s="203" t="s">
        <v>325</v>
      </c>
      <c r="H187" s="204">
        <v>171.5</v>
      </c>
      <c r="I187" s="205"/>
      <c r="J187" s="206">
        <f>ROUND(I187*H187,2)</f>
        <v>0</v>
      </c>
      <c r="K187" s="207"/>
      <c r="L187" s="39"/>
      <c r="M187" s="208" t="s">
        <v>1</v>
      </c>
      <c r="N187" s="209" t="s">
        <v>40</v>
      </c>
      <c r="O187" s="75"/>
      <c r="P187" s="210">
        <f>O187*H187</f>
        <v>0</v>
      </c>
      <c r="Q187" s="210">
        <v>2.7999999999999998E-4</v>
      </c>
      <c r="R187" s="210">
        <f>Q187*H187</f>
        <v>4.8019999999999993E-2</v>
      </c>
      <c r="S187" s="210">
        <v>0</v>
      </c>
      <c r="T187" s="211">
        <f>S187*H187</f>
        <v>0</v>
      </c>
      <c r="U187" s="34"/>
      <c r="V187" s="34"/>
      <c r="W187" s="34"/>
      <c r="X187" s="34"/>
      <c r="Y187" s="34"/>
      <c r="Z187" s="34"/>
      <c r="AA187" s="34"/>
      <c r="AB187" s="34"/>
      <c r="AC187" s="34"/>
      <c r="AD187" s="34"/>
      <c r="AE187" s="34"/>
      <c r="AR187" s="212" t="s">
        <v>288</v>
      </c>
      <c r="AT187" s="212" t="s">
        <v>209</v>
      </c>
      <c r="AU187" s="212" t="s">
        <v>87</v>
      </c>
      <c r="AY187" s="17" t="s">
        <v>207</v>
      </c>
      <c r="BE187" s="213">
        <f>IF(N187="základná",J187,0)</f>
        <v>0</v>
      </c>
      <c r="BF187" s="213">
        <f>IF(N187="znížená",J187,0)</f>
        <v>0</v>
      </c>
      <c r="BG187" s="213">
        <f>IF(N187="zákl. prenesená",J187,0)</f>
        <v>0</v>
      </c>
      <c r="BH187" s="213">
        <f>IF(N187="zníž. prenesená",J187,0)</f>
        <v>0</v>
      </c>
      <c r="BI187" s="213">
        <f>IF(N187="nulová",J187,0)</f>
        <v>0</v>
      </c>
      <c r="BJ187" s="17" t="s">
        <v>87</v>
      </c>
      <c r="BK187" s="213">
        <f>ROUND(I187*H187,2)</f>
        <v>0</v>
      </c>
      <c r="BL187" s="17" t="s">
        <v>288</v>
      </c>
      <c r="BM187" s="212" t="s">
        <v>722</v>
      </c>
    </row>
    <row r="188" spans="1:65" s="13" customFormat="1">
      <c r="B188" s="214"/>
      <c r="C188" s="215"/>
      <c r="D188" s="216" t="s">
        <v>215</v>
      </c>
      <c r="E188" s="217" t="s">
        <v>1</v>
      </c>
      <c r="F188" s="218" t="s">
        <v>723</v>
      </c>
      <c r="G188" s="215"/>
      <c r="H188" s="219">
        <v>171.5</v>
      </c>
      <c r="I188" s="220"/>
      <c r="J188" s="215"/>
      <c r="K188" s="215"/>
      <c r="L188" s="221"/>
      <c r="M188" s="222"/>
      <c r="N188" s="223"/>
      <c r="O188" s="223"/>
      <c r="P188" s="223"/>
      <c r="Q188" s="223"/>
      <c r="R188" s="223"/>
      <c r="S188" s="223"/>
      <c r="T188" s="224"/>
      <c r="AT188" s="225" t="s">
        <v>215</v>
      </c>
      <c r="AU188" s="225" t="s">
        <v>87</v>
      </c>
      <c r="AV188" s="13" t="s">
        <v>87</v>
      </c>
      <c r="AW188" s="13" t="s">
        <v>30</v>
      </c>
      <c r="AX188" s="13" t="s">
        <v>81</v>
      </c>
      <c r="AY188" s="225" t="s">
        <v>207</v>
      </c>
    </row>
    <row r="189" spans="1:65" s="2" customFormat="1" ht="24.15" customHeight="1">
      <c r="A189" s="34"/>
      <c r="B189" s="35"/>
      <c r="C189" s="200" t="s">
        <v>331</v>
      </c>
      <c r="D189" s="200" t="s">
        <v>209</v>
      </c>
      <c r="E189" s="201" t="s">
        <v>316</v>
      </c>
      <c r="F189" s="202" t="s">
        <v>317</v>
      </c>
      <c r="G189" s="203" t="s">
        <v>318</v>
      </c>
      <c r="H189" s="205"/>
      <c r="I189" s="205"/>
      <c r="J189" s="206">
        <f>ROUND(I189*H189,2)</f>
        <v>0</v>
      </c>
      <c r="K189" s="207"/>
      <c r="L189" s="39"/>
      <c r="M189" s="208" t="s">
        <v>1</v>
      </c>
      <c r="N189" s="209" t="s">
        <v>40</v>
      </c>
      <c r="O189" s="75"/>
      <c r="P189" s="210">
        <f>O189*H189</f>
        <v>0</v>
      </c>
      <c r="Q189" s="210">
        <v>0</v>
      </c>
      <c r="R189" s="210">
        <f>Q189*H189</f>
        <v>0</v>
      </c>
      <c r="S189" s="210">
        <v>0</v>
      </c>
      <c r="T189" s="211">
        <f>S189*H189</f>
        <v>0</v>
      </c>
      <c r="U189" s="34"/>
      <c r="V189" s="34"/>
      <c r="W189" s="34"/>
      <c r="X189" s="34"/>
      <c r="Y189" s="34"/>
      <c r="Z189" s="34"/>
      <c r="AA189" s="34"/>
      <c r="AB189" s="34"/>
      <c r="AC189" s="34"/>
      <c r="AD189" s="34"/>
      <c r="AE189" s="34"/>
      <c r="AR189" s="212" t="s">
        <v>288</v>
      </c>
      <c r="AT189" s="212" t="s">
        <v>209</v>
      </c>
      <c r="AU189" s="212" t="s">
        <v>87</v>
      </c>
      <c r="AY189" s="17" t="s">
        <v>207</v>
      </c>
      <c r="BE189" s="213">
        <f>IF(N189="základná",J189,0)</f>
        <v>0</v>
      </c>
      <c r="BF189" s="213">
        <f>IF(N189="znížená",J189,0)</f>
        <v>0</v>
      </c>
      <c r="BG189" s="213">
        <f>IF(N189="zákl. prenesená",J189,0)</f>
        <v>0</v>
      </c>
      <c r="BH189" s="213">
        <f>IF(N189="zníž. prenesená",J189,0)</f>
        <v>0</v>
      </c>
      <c r="BI189" s="213">
        <f>IF(N189="nulová",J189,0)</f>
        <v>0</v>
      </c>
      <c r="BJ189" s="17" t="s">
        <v>87</v>
      </c>
      <c r="BK189" s="213">
        <f>ROUND(I189*H189,2)</f>
        <v>0</v>
      </c>
      <c r="BL189" s="17" t="s">
        <v>288</v>
      </c>
      <c r="BM189" s="212" t="s">
        <v>724</v>
      </c>
    </row>
    <row r="190" spans="1:65" s="12" customFormat="1" ht="22.8" customHeight="1">
      <c r="B190" s="184"/>
      <c r="C190" s="185"/>
      <c r="D190" s="186" t="s">
        <v>73</v>
      </c>
      <c r="E190" s="198" t="s">
        <v>633</v>
      </c>
      <c r="F190" s="198" t="s">
        <v>634</v>
      </c>
      <c r="G190" s="185"/>
      <c r="H190" s="185"/>
      <c r="I190" s="188"/>
      <c r="J190" s="199">
        <f>BK190</f>
        <v>0</v>
      </c>
      <c r="K190" s="185"/>
      <c r="L190" s="190"/>
      <c r="M190" s="191"/>
      <c r="N190" s="192"/>
      <c r="O190" s="192"/>
      <c r="P190" s="193">
        <f>SUM(P191:P194)</f>
        <v>0</v>
      </c>
      <c r="Q190" s="192"/>
      <c r="R190" s="193">
        <f>SUM(R191:R194)</f>
        <v>0.43806399999999995</v>
      </c>
      <c r="S190" s="192"/>
      <c r="T190" s="194">
        <f>SUM(T191:T194)</f>
        <v>0</v>
      </c>
      <c r="AR190" s="195" t="s">
        <v>87</v>
      </c>
      <c r="AT190" s="196" t="s">
        <v>73</v>
      </c>
      <c r="AU190" s="196" t="s">
        <v>81</v>
      </c>
      <c r="AY190" s="195" t="s">
        <v>207</v>
      </c>
      <c r="BK190" s="197">
        <f>SUM(BK191:BK194)</f>
        <v>0</v>
      </c>
    </row>
    <row r="191" spans="1:65" s="2" customFormat="1" ht="24.15" customHeight="1">
      <c r="A191" s="34"/>
      <c r="B191" s="35"/>
      <c r="C191" s="200" t="s">
        <v>335</v>
      </c>
      <c r="D191" s="200" t="s">
        <v>209</v>
      </c>
      <c r="E191" s="201" t="s">
        <v>725</v>
      </c>
      <c r="F191" s="202" t="s">
        <v>726</v>
      </c>
      <c r="G191" s="203" t="s">
        <v>325</v>
      </c>
      <c r="H191" s="204">
        <v>26.2</v>
      </c>
      <c r="I191" s="205"/>
      <c r="J191" s="206">
        <f>ROUND(I191*H191,2)</f>
        <v>0</v>
      </c>
      <c r="K191" s="207"/>
      <c r="L191" s="39"/>
      <c r="M191" s="208" t="s">
        <v>1</v>
      </c>
      <c r="N191" s="209" t="s">
        <v>40</v>
      </c>
      <c r="O191" s="75"/>
      <c r="P191" s="210">
        <f>O191*H191</f>
        <v>0</v>
      </c>
      <c r="Q191" s="210">
        <v>1.72E-3</v>
      </c>
      <c r="R191" s="210">
        <f>Q191*H191</f>
        <v>4.5064E-2</v>
      </c>
      <c r="S191" s="210">
        <v>0</v>
      </c>
      <c r="T191" s="211">
        <f>S191*H191</f>
        <v>0</v>
      </c>
      <c r="U191" s="34"/>
      <c r="V191" s="34"/>
      <c r="W191" s="34"/>
      <c r="X191" s="34"/>
      <c r="Y191" s="34"/>
      <c r="Z191" s="34"/>
      <c r="AA191" s="34"/>
      <c r="AB191" s="34"/>
      <c r="AC191" s="34"/>
      <c r="AD191" s="34"/>
      <c r="AE191" s="34"/>
      <c r="AR191" s="212" t="s">
        <v>288</v>
      </c>
      <c r="AT191" s="212" t="s">
        <v>209</v>
      </c>
      <c r="AU191" s="212" t="s">
        <v>87</v>
      </c>
      <c r="AY191" s="17" t="s">
        <v>207</v>
      </c>
      <c r="BE191" s="213">
        <f>IF(N191="základná",J191,0)</f>
        <v>0</v>
      </c>
      <c r="BF191" s="213">
        <f>IF(N191="znížená",J191,0)</f>
        <v>0</v>
      </c>
      <c r="BG191" s="213">
        <f>IF(N191="zákl. prenesená",J191,0)</f>
        <v>0</v>
      </c>
      <c r="BH191" s="213">
        <f>IF(N191="zníž. prenesená",J191,0)</f>
        <v>0</v>
      </c>
      <c r="BI191" s="213">
        <f>IF(N191="nulová",J191,0)</f>
        <v>0</v>
      </c>
      <c r="BJ191" s="17" t="s">
        <v>87</v>
      </c>
      <c r="BK191" s="213">
        <f>ROUND(I191*H191,2)</f>
        <v>0</v>
      </c>
      <c r="BL191" s="17" t="s">
        <v>288</v>
      </c>
      <c r="BM191" s="212" t="s">
        <v>727</v>
      </c>
    </row>
    <row r="192" spans="1:65" s="13" customFormat="1">
      <c r="B192" s="214"/>
      <c r="C192" s="215"/>
      <c r="D192" s="216" t="s">
        <v>215</v>
      </c>
      <c r="E192" s="217" t="s">
        <v>1</v>
      </c>
      <c r="F192" s="218" t="s">
        <v>728</v>
      </c>
      <c r="G192" s="215"/>
      <c r="H192" s="219">
        <v>26.2</v>
      </c>
      <c r="I192" s="220"/>
      <c r="J192" s="215"/>
      <c r="K192" s="215"/>
      <c r="L192" s="221"/>
      <c r="M192" s="222"/>
      <c r="N192" s="223"/>
      <c r="O192" s="223"/>
      <c r="P192" s="223"/>
      <c r="Q192" s="223"/>
      <c r="R192" s="223"/>
      <c r="S192" s="223"/>
      <c r="T192" s="224"/>
      <c r="AT192" s="225" t="s">
        <v>215</v>
      </c>
      <c r="AU192" s="225" t="s">
        <v>87</v>
      </c>
      <c r="AV192" s="13" t="s">
        <v>87</v>
      </c>
      <c r="AW192" s="13" t="s">
        <v>30</v>
      </c>
      <c r="AX192" s="13" t="s">
        <v>81</v>
      </c>
      <c r="AY192" s="225" t="s">
        <v>207</v>
      </c>
    </row>
    <row r="193" spans="1:65" s="2" customFormat="1" ht="37.799999999999997" customHeight="1">
      <c r="A193" s="34"/>
      <c r="B193" s="35"/>
      <c r="C193" s="237" t="s">
        <v>340</v>
      </c>
      <c r="D193" s="237" t="s">
        <v>271</v>
      </c>
      <c r="E193" s="238" t="s">
        <v>729</v>
      </c>
      <c r="F193" s="239" t="s">
        <v>730</v>
      </c>
      <c r="G193" s="240" t="s">
        <v>325</v>
      </c>
      <c r="H193" s="241">
        <v>26.2</v>
      </c>
      <c r="I193" s="242"/>
      <c r="J193" s="243">
        <f>ROUND(I193*H193,2)</f>
        <v>0</v>
      </c>
      <c r="K193" s="244"/>
      <c r="L193" s="245"/>
      <c r="M193" s="246" t="s">
        <v>1</v>
      </c>
      <c r="N193" s="247" t="s">
        <v>40</v>
      </c>
      <c r="O193" s="75"/>
      <c r="P193" s="210">
        <f>O193*H193</f>
        <v>0</v>
      </c>
      <c r="Q193" s="210">
        <v>1.4999999999999999E-2</v>
      </c>
      <c r="R193" s="210">
        <f>Q193*H193</f>
        <v>0.39299999999999996</v>
      </c>
      <c r="S193" s="210">
        <v>0</v>
      </c>
      <c r="T193" s="211">
        <f>S193*H193</f>
        <v>0</v>
      </c>
      <c r="U193" s="34"/>
      <c r="V193" s="34"/>
      <c r="W193" s="34"/>
      <c r="X193" s="34"/>
      <c r="Y193" s="34"/>
      <c r="Z193" s="34"/>
      <c r="AA193" s="34"/>
      <c r="AB193" s="34"/>
      <c r="AC193" s="34"/>
      <c r="AD193" s="34"/>
      <c r="AE193" s="34"/>
      <c r="AR193" s="212" t="s">
        <v>338</v>
      </c>
      <c r="AT193" s="212" t="s">
        <v>271</v>
      </c>
      <c r="AU193" s="212" t="s">
        <v>87</v>
      </c>
      <c r="AY193" s="17" t="s">
        <v>207</v>
      </c>
      <c r="BE193" s="213">
        <f>IF(N193="základná",J193,0)</f>
        <v>0</v>
      </c>
      <c r="BF193" s="213">
        <f>IF(N193="znížená",J193,0)</f>
        <v>0</v>
      </c>
      <c r="BG193" s="213">
        <f>IF(N193="zákl. prenesená",J193,0)</f>
        <v>0</v>
      </c>
      <c r="BH193" s="213">
        <f>IF(N193="zníž. prenesená",J193,0)</f>
        <v>0</v>
      </c>
      <c r="BI193" s="213">
        <f>IF(N193="nulová",J193,0)</f>
        <v>0</v>
      </c>
      <c r="BJ193" s="17" t="s">
        <v>87</v>
      </c>
      <c r="BK193" s="213">
        <f>ROUND(I193*H193,2)</f>
        <v>0</v>
      </c>
      <c r="BL193" s="17" t="s">
        <v>288</v>
      </c>
      <c r="BM193" s="212" t="s">
        <v>731</v>
      </c>
    </row>
    <row r="194" spans="1:65" s="2" customFormat="1" ht="24.15" customHeight="1">
      <c r="A194" s="34"/>
      <c r="B194" s="35"/>
      <c r="C194" s="200" t="s">
        <v>423</v>
      </c>
      <c r="D194" s="200" t="s">
        <v>209</v>
      </c>
      <c r="E194" s="201" t="s">
        <v>638</v>
      </c>
      <c r="F194" s="202" t="s">
        <v>639</v>
      </c>
      <c r="G194" s="203" t="s">
        <v>318</v>
      </c>
      <c r="H194" s="205"/>
      <c r="I194" s="205"/>
      <c r="J194" s="206">
        <f>ROUND(I194*H194,2)</f>
        <v>0</v>
      </c>
      <c r="K194" s="207"/>
      <c r="L194" s="39"/>
      <c r="M194" s="248" t="s">
        <v>1</v>
      </c>
      <c r="N194" s="249" t="s">
        <v>40</v>
      </c>
      <c r="O194" s="250"/>
      <c r="P194" s="251">
        <f>O194*H194</f>
        <v>0</v>
      </c>
      <c r="Q194" s="251">
        <v>0</v>
      </c>
      <c r="R194" s="251">
        <f>Q194*H194</f>
        <v>0</v>
      </c>
      <c r="S194" s="251">
        <v>0</v>
      </c>
      <c r="T194" s="252">
        <f>S194*H194</f>
        <v>0</v>
      </c>
      <c r="U194" s="34"/>
      <c r="V194" s="34"/>
      <c r="W194" s="34"/>
      <c r="X194" s="34"/>
      <c r="Y194" s="34"/>
      <c r="Z194" s="34"/>
      <c r="AA194" s="34"/>
      <c r="AB194" s="34"/>
      <c r="AC194" s="34"/>
      <c r="AD194" s="34"/>
      <c r="AE194" s="34"/>
      <c r="AR194" s="212" t="s">
        <v>288</v>
      </c>
      <c r="AT194" s="212" t="s">
        <v>209</v>
      </c>
      <c r="AU194" s="212" t="s">
        <v>87</v>
      </c>
      <c r="AY194" s="17" t="s">
        <v>207</v>
      </c>
      <c r="BE194" s="213">
        <f>IF(N194="základná",J194,0)</f>
        <v>0</v>
      </c>
      <c r="BF194" s="213">
        <f>IF(N194="znížená",J194,0)</f>
        <v>0</v>
      </c>
      <c r="BG194" s="213">
        <f>IF(N194="zákl. prenesená",J194,0)</f>
        <v>0</v>
      </c>
      <c r="BH194" s="213">
        <f>IF(N194="zníž. prenesená",J194,0)</f>
        <v>0</v>
      </c>
      <c r="BI194" s="213">
        <f>IF(N194="nulová",J194,0)</f>
        <v>0</v>
      </c>
      <c r="BJ194" s="17" t="s">
        <v>87</v>
      </c>
      <c r="BK194" s="213">
        <f>ROUND(I194*H194,2)</f>
        <v>0</v>
      </c>
      <c r="BL194" s="17" t="s">
        <v>288</v>
      </c>
      <c r="BM194" s="212" t="s">
        <v>732</v>
      </c>
    </row>
    <row r="195" spans="1:65" s="2" customFormat="1" ht="6.9" customHeight="1">
      <c r="A195" s="34"/>
      <c r="B195" s="58"/>
      <c r="C195" s="59"/>
      <c r="D195" s="59"/>
      <c r="E195" s="59"/>
      <c r="F195" s="59"/>
      <c r="G195" s="59"/>
      <c r="H195" s="59"/>
      <c r="I195" s="59"/>
      <c r="J195" s="59"/>
      <c r="K195" s="59"/>
      <c r="L195" s="39"/>
      <c r="M195" s="34"/>
      <c r="O195" s="34"/>
      <c r="P195" s="34"/>
      <c r="Q195" s="34"/>
      <c r="R195" s="34"/>
      <c r="S195" s="34"/>
      <c r="T195" s="34"/>
      <c r="U195" s="34"/>
      <c r="V195" s="34"/>
      <c r="W195" s="34"/>
      <c r="X195" s="34"/>
      <c r="Y195" s="34"/>
      <c r="Z195" s="34"/>
      <c r="AA195" s="34"/>
      <c r="AB195" s="34"/>
      <c r="AC195" s="34"/>
      <c r="AD195" s="34"/>
      <c r="AE195" s="34"/>
    </row>
  </sheetData>
  <sheetProtection algorithmName="SHA-512" hashValue="z8GSvVk2cnBHJiEX5Hu/THVkqvUjV57v2cXiY5sno6F5hYHk+6a44vrhUTCk87x4XjEW5/fuy76lG8mmM88i5g==" saltValue="DwEkfLUwB3fmib2VcE4PtJNPLS3aS0ZttW+RTa62YFffVGFGcaGBnwGIVBb6wLUbSyJORXZiy/+RQUs81RU8ig==" spinCount="100000" sheet="1" objects="1" scenarios="1" formatColumns="0" formatRows="0" autoFilter="0"/>
  <autoFilter ref="C129:K194"/>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89"/>
  <sheetViews>
    <sheetView showGridLines="0" workbookViewId="0"/>
  </sheetViews>
  <sheetFormatPr defaultRowHeight="10.199999999999999"/>
  <cols>
    <col min="1" max="1" width="8.28515625" style="1" customWidth="1"/>
    <col min="2" max="2" width="1.140625" style="1" customWidth="1"/>
    <col min="3" max="3" width="4.140625" style="1" customWidth="1"/>
    <col min="4" max="4" width="4.28515625" style="1" customWidth="1"/>
    <col min="5" max="5" width="17.140625" style="1" customWidth="1"/>
    <col min="6" max="6" width="50.85546875" style="1" customWidth="1"/>
    <col min="7" max="7" width="7.42578125" style="1" customWidth="1"/>
    <col min="8" max="8" width="14" style="1" customWidth="1"/>
    <col min="9" max="9" width="15.85546875" style="1" customWidth="1"/>
    <col min="10" max="10" width="22.28515625" style="1" customWidth="1"/>
    <col min="11" max="11" width="22.28515625" style="1" hidden="1" customWidth="1"/>
    <col min="12" max="12" width="9.28515625" style="1" customWidth="1"/>
    <col min="13" max="13" width="10.85546875" style="1" hidden="1" customWidth="1"/>
    <col min="14" max="14" width="9.28515625" style="1" hidden="1"/>
    <col min="15" max="20" width="14.140625" style="1" hidden="1" customWidth="1"/>
    <col min="21" max="21" width="16.28515625" style="1" hidden="1" customWidth="1"/>
    <col min="22" max="22" width="12.28515625" style="1" customWidth="1"/>
    <col min="23" max="23" width="16.28515625" style="1" customWidth="1"/>
    <col min="24" max="24" width="12.28515625" style="1" customWidth="1"/>
    <col min="25" max="25" width="15" style="1" customWidth="1"/>
    <col min="26" max="26" width="11" style="1" customWidth="1"/>
    <col min="27" max="27" width="15" style="1" customWidth="1"/>
    <col min="28" max="28" width="16.28515625" style="1" customWidth="1"/>
    <col min="29" max="29" width="11" style="1" customWidth="1"/>
    <col min="30" max="30" width="15" style="1" customWidth="1"/>
    <col min="31" max="31" width="16.28515625" style="1" customWidth="1"/>
    <col min="44" max="65" width="9.28515625" style="1" hidden="1"/>
  </cols>
  <sheetData>
    <row r="2" spans="1:46" s="1" customFormat="1" ht="36.9" customHeight="1">
      <c r="L2" s="268"/>
      <c r="M2" s="268"/>
      <c r="N2" s="268"/>
      <c r="O2" s="268"/>
      <c r="P2" s="268"/>
      <c r="Q2" s="268"/>
      <c r="R2" s="268"/>
      <c r="S2" s="268"/>
      <c r="T2" s="268"/>
      <c r="U2" s="268"/>
      <c r="V2" s="268"/>
      <c r="AT2" s="17" t="s">
        <v>116</v>
      </c>
    </row>
    <row r="3" spans="1:46" s="1" customFormat="1" ht="6.9" customHeight="1">
      <c r="B3" s="119"/>
      <c r="C3" s="120"/>
      <c r="D3" s="120"/>
      <c r="E3" s="120"/>
      <c r="F3" s="120"/>
      <c r="G3" s="120"/>
      <c r="H3" s="120"/>
      <c r="I3" s="120"/>
      <c r="J3" s="120"/>
      <c r="K3" s="120"/>
      <c r="L3" s="20"/>
      <c r="AT3" s="17" t="s">
        <v>74</v>
      </c>
    </row>
    <row r="4" spans="1:46" s="1" customFormat="1" ht="24.9" customHeight="1">
      <c r="B4" s="20"/>
      <c r="D4" s="121" t="s">
        <v>174</v>
      </c>
      <c r="L4" s="20"/>
      <c r="M4" s="122" t="s">
        <v>10</v>
      </c>
      <c r="AT4" s="17" t="s">
        <v>4</v>
      </c>
    </row>
    <row r="5" spans="1:46" s="1" customFormat="1" ht="6.9" customHeight="1">
      <c r="B5" s="20"/>
      <c r="L5" s="20"/>
    </row>
    <row r="6" spans="1:46" s="1" customFormat="1" ht="12" customHeight="1">
      <c r="B6" s="20"/>
      <c r="D6" s="123" t="s">
        <v>15</v>
      </c>
      <c r="L6" s="20"/>
    </row>
    <row r="7" spans="1:46" s="1" customFormat="1" ht="16.5" customHeight="1">
      <c r="B7" s="20"/>
      <c r="E7" s="316" t="str">
        <f>'Rekapitulácia stavby'!K6</f>
        <v>Verejný cintorín - vstupná časť</v>
      </c>
      <c r="F7" s="317"/>
      <c r="G7" s="317"/>
      <c r="H7" s="317"/>
      <c r="L7" s="20"/>
    </row>
    <row r="8" spans="1:46" s="1" customFormat="1" ht="12" customHeight="1">
      <c r="B8" s="20"/>
      <c r="D8" s="123" t="s">
        <v>175</v>
      </c>
      <c r="L8" s="20"/>
    </row>
    <row r="9" spans="1:46" s="2" customFormat="1" ht="16.5" customHeight="1">
      <c r="A9" s="34"/>
      <c r="B9" s="39"/>
      <c r="C9" s="34"/>
      <c r="D9" s="34"/>
      <c r="E9" s="316" t="s">
        <v>505</v>
      </c>
      <c r="F9" s="318"/>
      <c r="G9" s="318"/>
      <c r="H9" s="318"/>
      <c r="I9" s="34"/>
      <c r="J9" s="34"/>
      <c r="K9" s="34"/>
      <c r="L9" s="55"/>
      <c r="S9" s="34"/>
      <c r="T9" s="34"/>
      <c r="U9" s="34"/>
      <c r="V9" s="34"/>
      <c r="W9" s="34"/>
      <c r="X9" s="34"/>
      <c r="Y9" s="34"/>
      <c r="Z9" s="34"/>
      <c r="AA9" s="34"/>
      <c r="AB9" s="34"/>
      <c r="AC9" s="34"/>
      <c r="AD9" s="34"/>
      <c r="AE9" s="34"/>
    </row>
    <row r="10" spans="1:46" s="2" customFormat="1" ht="12" customHeight="1">
      <c r="A10" s="34"/>
      <c r="B10" s="39"/>
      <c r="C10" s="34"/>
      <c r="D10" s="123" t="s">
        <v>177</v>
      </c>
      <c r="E10" s="34"/>
      <c r="F10" s="34"/>
      <c r="G10" s="34"/>
      <c r="H10" s="34"/>
      <c r="I10" s="34"/>
      <c r="J10" s="34"/>
      <c r="K10" s="34"/>
      <c r="L10" s="55"/>
      <c r="S10" s="34"/>
      <c r="T10" s="34"/>
      <c r="U10" s="34"/>
      <c r="V10" s="34"/>
      <c r="W10" s="34"/>
      <c r="X10" s="34"/>
      <c r="Y10" s="34"/>
      <c r="Z10" s="34"/>
      <c r="AA10" s="34"/>
      <c r="AB10" s="34"/>
      <c r="AC10" s="34"/>
      <c r="AD10" s="34"/>
      <c r="AE10" s="34"/>
    </row>
    <row r="11" spans="1:46" s="2" customFormat="1" ht="16.5" customHeight="1">
      <c r="A11" s="34"/>
      <c r="B11" s="39"/>
      <c r="C11" s="34"/>
      <c r="D11" s="34"/>
      <c r="E11" s="319" t="s">
        <v>733</v>
      </c>
      <c r="F11" s="318"/>
      <c r="G11" s="318"/>
      <c r="H11" s="318"/>
      <c r="I11" s="34"/>
      <c r="J11" s="34"/>
      <c r="K11" s="34"/>
      <c r="L11" s="55"/>
      <c r="S11" s="34"/>
      <c r="T11" s="34"/>
      <c r="U11" s="34"/>
      <c r="V11" s="34"/>
      <c r="W11" s="34"/>
      <c r="X11" s="34"/>
      <c r="Y11" s="34"/>
      <c r="Z11" s="34"/>
      <c r="AA11" s="34"/>
      <c r="AB11" s="34"/>
      <c r="AC11" s="34"/>
      <c r="AD11" s="34"/>
      <c r="AE11" s="34"/>
    </row>
    <row r="12" spans="1:46" s="2" customFormat="1">
      <c r="A12" s="34"/>
      <c r="B12" s="39"/>
      <c r="C12" s="34"/>
      <c r="D12" s="34"/>
      <c r="E12" s="34"/>
      <c r="F12" s="34"/>
      <c r="G12" s="34"/>
      <c r="H12" s="34"/>
      <c r="I12" s="34"/>
      <c r="J12" s="34"/>
      <c r="K12" s="34"/>
      <c r="L12" s="55"/>
      <c r="S12" s="34"/>
      <c r="T12" s="34"/>
      <c r="U12" s="34"/>
      <c r="V12" s="34"/>
      <c r="W12" s="34"/>
      <c r="X12" s="34"/>
      <c r="Y12" s="34"/>
      <c r="Z12" s="34"/>
      <c r="AA12" s="34"/>
      <c r="AB12" s="34"/>
      <c r="AC12" s="34"/>
      <c r="AD12" s="34"/>
      <c r="AE12" s="34"/>
    </row>
    <row r="13" spans="1:46" s="2" customFormat="1" ht="12" customHeight="1">
      <c r="A13" s="34"/>
      <c r="B13" s="39"/>
      <c r="C13" s="34"/>
      <c r="D13" s="123" t="s">
        <v>17</v>
      </c>
      <c r="E13" s="34"/>
      <c r="F13" s="114" t="s">
        <v>1</v>
      </c>
      <c r="G13" s="34"/>
      <c r="H13" s="34"/>
      <c r="I13" s="123" t="s">
        <v>18</v>
      </c>
      <c r="J13" s="114" t="s">
        <v>1</v>
      </c>
      <c r="K13" s="34"/>
      <c r="L13" s="55"/>
      <c r="S13" s="34"/>
      <c r="T13" s="34"/>
      <c r="U13" s="34"/>
      <c r="V13" s="34"/>
      <c r="W13" s="34"/>
      <c r="X13" s="34"/>
      <c r="Y13" s="34"/>
      <c r="Z13" s="34"/>
      <c r="AA13" s="34"/>
      <c r="AB13" s="34"/>
      <c r="AC13" s="34"/>
      <c r="AD13" s="34"/>
      <c r="AE13" s="34"/>
    </row>
    <row r="14" spans="1:46" s="2" customFormat="1" ht="12" customHeight="1">
      <c r="A14" s="34"/>
      <c r="B14" s="39"/>
      <c r="C14" s="34"/>
      <c r="D14" s="123" t="s">
        <v>19</v>
      </c>
      <c r="E14" s="34"/>
      <c r="F14" s="114" t="s">
        <v>20</v>
      </c>
      <c r="G14" s="34"/>
      <c r="H14" s="34"/>
      <c r="I14" s="123" t="s">
        <v>21</v>
      </c>
      <c r="J14" s="124">
        <f>'Rekapitulácia stavby'!AN8</f>
        <v>44676</v>
      </c>
      <c r="K14" s="34"/>
      <c r="L14" s="55"/>
      <c r="S14" s="34"/>
      <c r="T14" s="34"/>
      <c r="U14" s="34"/>
      <c r="V14" s="34"/>
      <c r="W14" s="34"/>
      <c r="X14" s="34"/>
      <c r="Y14" s="34"/>
      <c r="Z14" s="34"/>
      <c r="AA14" s="34"/>
      <c r="AB14" s="34"/>
      <c r="AC14" s="34"/>
      <c r="AD14" s="34"/>
      <c r="AE14" s="34"/>
    </row>
    <row r="15" spans="1:46" s="2" customFormat="1" ht="10.8" customHeight="1">
      <c r="A15" s="34"/>
      <c r="B15" s="39"/>
      <c r="C15" s="34"/>
      <c r="D15" s="34"/>
      <c r="E15" s="34"/>
      <c r="F15" s="34"/>
      <c r="G15" s="34"/>
      <c r="H15" s="34"/>
      <c r="I15" s="34"/>
      <c r="J15" s="34"/>
      <c r="K15" s="34"/>
      <c r="L15" s="55"/>
      <c r="S15" s="34"/>
      <c r="T15" s="34"/>
      <c r="U15" s="34"/>
      <c r="V15" s="34"/>
      <c r="W15" s="34"/>
      <c r="X15" s="34"/>
      <c r="Y15" s="34"/>
      <c r="Z15" s="34"/>
      <c r="AA15" s="34"/>
      <c r="AB15" s="34"/>
      <c r="AC15" s="34"/>
      <c r="AD15" s="34"/>
      <c r="AE15" s="34"/>
    </row>
    <row r="16" spans="1:46" s="2" customFormat="1" ht="12" customHeight="1">
      <c r="A16" s="34"/>
      <c r="B16" s="39"/>
      <c r="C16" s="34"/>
      <c r="D16" s="123" t="s">
        <v>22</v>
      </c>
      <c r="E16" s="34"/>
      <c r="F16" s="34"/>
      <c r="G16" s="34"/>
      <c r="H16" s="34"/>
      <c r="I16" s="123" t="s">
        <v>23</v>
      </c>
      <c r="J16" s="114" t="s">
        <v>1</v>
      </c>
      <c r="K16" s="34"/>
      <c r="L16" s="55"/>
      <c r="S16" s="34"/>
      <c r="T16" s="34"/>
      <c r="U16" s="34"/>
      <c r="V16" s="34"/>
      <c r="W16" s="34"/>
      <c r="X16" s="34"/>
      <c r="Y16" s="34"/>
      <c r="Z16" s="34"/>
      <c r="AA16" s="34"/>
      <c r="AB16" s="34"/>
      <c r="AC16" s="34"/>
      <c r="AD16" s="34"/>
      <c r="AE16" s="34"/>
    </row>
    <row r="17" spans="1:31" s="2" customFormat="1" ht="18" customHeight="1">
      <c r="A17" s="34"/>
      <c r="B17" s="39"/>
      <c r="C17" s="34"/>
      <c r="D17" s="34"/>
      <c r="E17" s="114" t="s">
        <v>24</v>
      </c>
      <c r="F17" s="34"/>
      <c r="G17" s="34"/>
      <c r="H17" s="34"/>
      <c r="I17" s="123" t="s">
        <v>25</v>
      </c>
      <c r="J17" s="114" t="s">
        <v>1</v>
      </c>
      <c r="K17" s="34"/>
      <c r="L17" s="55"/>
      <c r="S17" s="34"/>
      <c r="T17" s="34"/>
      <c r="U17" s="34"/>
      <c r="V17" s="34"/>
      <c r="W17" s="34"/>
      <c r="X17" s="34"/>
      <c r="Y17" s="34"/>
      <c r="Z17" s="34"/>
      <c r="AA17" s="34"/>
      <c r="AB17" s="34"/>
      <c r="AC17" s="34"/>
      <c r="AD17" s="34"/>
      <c r="AE17" s="34"/>
    </row>
    <row r="18" spans="1:31" s="2" customFormat="1" ht="6.9" customHeight="1">
      <c r="A18" s="34"/>
      <c r="B18" s="39"/>
      <c r="C18" s="34"/>
      <c r="D18" s="34"/>
      <c r="E18" s="34"/>
      <c r="F18" s="34"/>
      <c r="G18" s="34"/>
      <c r="H18" s="34"/>
      <c r="I18" s="34"/>
      <c r="J18" s="34"/>
      <c r="K18" s="34"/>
      <c r="L18" s="55"/>
      <c r="S18" s="34"/>
      <c r="T18" s="34"/>
      <c r="U18" s="34"/>
      <c r="V18" s="34"/>
      <c r="W18" s="34"/>
      <c r="X18" s="34"/>
      <c r="Y18" s="34"/>
      <c r="Z18" s="34"/>
      <c r="AA18" s="34"/>
      <c r="AB18" s="34"/>
      <c r="AC18" s="34"/>
      <c r="AD18" s="34"/>
      <c r="AE18" s="34"/>
    </row>
    <row r="19" spans="1:31" s="2" customFormat="1" ht="12" customHeight="1">
      <c r="A19" s="34"/>
      <c r="B19" s="39"/>
      <c r="C19" s="34"/>
      <c r="D19" s="123" t="s">
        <v>26</v>
      </c>
      <c r="E19" s="34"/>
      <c r="F19" s="34"/>
      <c r="G19" s="34"/>
      <c r="H19" s="34"/>
      <c r="I19" s="123" t="s">
        <v>23</v>
      </c>
      <c r="J19" s="30" t="str">
        <f>'Rekapitulácia stavby'!AN13</f>
        <v>Vyplň údaj</v>
      </c>
      <c r="K19" s="34"/>
      <c r="L19" s="55"/>
      <c r="S19" s="34"/>
      <c r="T19" s="34"/>
      <c r="U19" s="34"/>
      <c r="V19" s="34"/>
      <c r="W19" s="34"/>
      <c r="X19" s="34"/>
      <c r="Y19" s="34"/>
      <c r="Z19" s="34"/>
      <c r="AA19" s="34"/>
      <c r="AB19" s="34"/>
      <c r="AC19" s="34"/>
      <c r="AD19" s="34"/>
      <c r="AE19" s="34"/>
    </row>
    <row r="20" spans="1:31" s="2" customFormat="1" ht="18" customHeight="1">
      <c r="A20" s="34"/>
      <c r="B20" s="39"/>
      <c r="C20" s="34"/>
      <c r="D20" s="34"/>
      <c r="E20" s="320" t="str">
        <f>'Rekapitulácia stavby'!E14</f>
        <v>Vyplň údaj</v>
      </c>
      <c r="F20" s="321"/>
      <c r="G20" s="321"/>
      <c r="H20" s="321"/>
      <c r="I20" s="123" t="s">
        <v>25</v>
      </c>
      <c r="J20" s="30" t="str">
        <f>'Rekapitulácia stavby'!AN14</f>
        <v>Vyplň údaj</v>
      </c>
      <c r="K20" s="34"/>
      <c r="L20" s="55"/>
      <c r="S20" s="34"/>
      <c r="T20" s="34"/>
      <c r="U20" s="34"/>
      <c r="V20" s="34"/>
      <c r="W20" s="34"/>
      <c r="X20" s="34"/>
      <c r="Y20" s="34"/>
      <c r="Z20" s="34"/>
      <c r="AA20" s="34"/>
      <c r="AB20" s="34"/>
      <c r="AC20" s="34"/>
      <c r="AD20" s="34"/>
      <c r="AE20" s="34"/>
    </row>
    <row r="21" spans="1:31" s="2" customFormat="1" ht="6.9" customHeight="1">
      <c r="A21" s="34"/>
      <c r="B21" s="39"/>
      <c r="C21" s="34"/>
      <c r="D21" s="34"/>
      <c r="E21" s="34"/>
      <c r="F21" s="34"/>
      <c r="G21" s="34"/>
      <c r="H21" s="34"/>
      <c r="I21" s="34"/>
      <c r="J21" s="34"/>
      <c r="K21" s="34"/>
      <c r="L21" s="55"/>
      <c r="S21" s="34"/>
      <c r="T21" s="34"/>
      <c r="U21" s="34"/>
      <c r="V21" s="34"/>
      <c r="W21" s="34"/>
      <c r="X21" s="34"/>
      <c r="Y21" s="34"/>
      <c r="Z21" s="34"/>
      <c r="AA21" s="34"/>
      <c r="AB21" s="34"/>
      <c r="AC21" s="34"/>
      <c r="AD21" s="34"/>
      <c r="AE21" s="34"/>
    </row>
    <row r="22" spans="1:31" s="2" customFormat="1" ht="12" customHeight="1">
      <c r="A22" s="34"/>
      <c r="B22" s="39"/>
      <c r="C22" s="34"/>
      <c r="D22" s="123" t="s">
        <v>28</v>
      </c>
      <c r="E22" s="34"/>
      <c r="F22" s="34"/>
      <c r="G22" s="34"/>
      <c r="H22" s="34"/>
      <c r="I22" s="123" t="s">
        <v>23</v>
      </c>
      <c r="J22" s="114" t="s">
        <v>1</v>
      </c>
      <c r="K22" s="34"/>
      <c r="L22" s="55"/>
      <c r="S22" s="34"/>
      <c r="T22" s="34"/>
      <c r="U22" s="34"/>
      <c r="V22" s="34"/>
      <c r="W22" s="34"/>
      <c r="X22" s="34"/>
      <c r="Y22" s="34"/>
      <c r="Z22" s="34"/>
      <c r="AA22" s="34"/>
      <c r="AB22" s="34"/>
      <c r="AC22" s="34"/>
      <c r="AD22" s="34"/>
      <c r="AE22" s="34"/>
    </row>
    <row r="23" spans="1:31" s="2" customFormat="1" ht="18" customHeight="1">
      <c r="A23" s="34"/>
      <c r="B23" s="39"/>
      <c r="C23" s="34"/>
      <c r="D23" s="34"/>
      <c r="E23" s="114" t="s">
        <v>29</v>
      </c>
      <c r="F23" s="34"/>
      <c r="G23" s="34"/>
      <c r="H23" s="34"/>
      <c r="I23" s="123" t="s">
        <v>25</v>
      </c>
      <c r="J23" s="114" t="s">
        <v>1</v>
      </c>
      <c r="K23" s="34"/>
      <c r="L23" s="55"/>
      <c r="S23" s="34"/>
      <c r="T23" s="34"/>
      <c r="U23" s="34"/>
      <c r="V23" s="34"/>
      <c r="W23" s="34"/>
      <c r="X23" s="34"/>
      <c r="Y23" s="34"/>
      <c r="Z23" s="34"/>
      <c r="AA23" s="34"/>
      <c r="AB23" s="34"/>
      <c r="AC23" s="34"/>
      <c r="AD23" s="34"/>
      <c r="AE23" s="34"/>
    </row>
    <row r="24" spans="1:31" s="2" customFormat="1" ht="6.9" customHeight="1">
      <c r="A24" s="34"/>
      <c r="B24" s="39"/>
      <c r="C24" s="34"/>
      <c r="D24" s="34"/>
      <c r="E24" s="34"/>
      <c r="F24" s="34"/>
      <c r="G24" s="34"/>
      <c r="H24" s="34"/>
      <c r="I24" s="34"/>
      <c r="J24" s="34"/>
      <c r="K24" s="34"/>
      <c r="L24" s="55"/>
      <c r="S24" s="34"/>
      <c r="T24" s="34"/>
      <c r="U24" s="34"/>
      <c r="V24" s="34"/>
      <c r="W24" s="34"/>
      <c r="X24" s="34"/>
      <c r="Y24" s="34"/>
      <c r="Z24" s="34"/>
      <c r="AA24" s="34"/>
      <c r="AB24" s="34"/>
      <c r="AC24" s="34"/>
      <c r="AD24" s="34"/>
      <c r="AE24" s="34"/>
    </row>
    <row r="25" spans="1:31" s="2" customFormat="1" ht="12" customHeight="1">
      <c r="A25" s="34"/>
      <c r="B25" s="39"/>
      <c r="C25" s="34"/>
      <c r="D25" s="123" t="s">
        <v>31</v>
      </c>
      <c r="E25" s="34"/>
      <c r="F25" s="34"/>
      <c r="G25" s="34"/>
      <c r="H25" s="34"/>
      <c r="I25" s="123" t="s">
        <v>23</v>
      </c>
      <c r="J25" s="114" t="s">
        <v>1</v>
      </c>
      <c r="K25" s="34"/>
      <c r="L25" s="55"/>
      <c r="S25" s="34"/>
      <c r="T25" s="34"/>
      <c r="U25" s="34"/>
      <c r="V25" s="34"/>
      <c r="W25" s="34"/>
      <c r="X25" s="34"/>
      <c r="Y25" s="34"/>
      <c r="Z25" s="34"/>
      <c r="AA25" s="34"/>
      <c r="AB25" s="34"/>
      <c r="AC25" s="34"/>
      <c r="AD25" s="34"/>
      <c r="AE25" s="34"/>
    </row>
    <row r="26" spans="1:31" s="2" customFormat="1" ht="18" customHeight="1">
      <c r="A26" s="34"/>
      <c r="B26" s="39"/>
      <c r="C26" s="34"/>
      <c r="D26" s="34"/>
      <c r="E26" s="114" t="s">
        <v>32</v>
      </c>
      <c r="F26" s="34"/>
      <c r="G26" s="34"/>
      <c r="H26" s="34"/>
      <c r="I26" s="123" t="s">
        <v>25</v>
      </c>
      <c r="J26" s="114" t="s">
        <v>1</v>
      </c>
      <c r="K26" s="34"/>
      <c r="L26" s="55"/>
      <c r="S26" s="34"/>
      <c r="T26" s="34"/>
      <c r="U26" s="34"/>
      <c r="V26" s="34"/>
      <c r="W26" s="34"/>
      <c r="X26" s="34"/>
      <c r="Y26" s="34"/>
      <c r="Z26" s="34"/>
      <c r="AA26" s="34"/>
      <c r="AB26" s="34"/>
      <c r="AC26" s="34"/>
      <c r="AD26" s="34"/>
      <c r="AE26" s="34"/>
    </row>
    <row r="27" spans="1:31" s="2" customFormat="1" ht="6.9" customHeight="1">
      <c r="A27" s="34"/>
      <c r="B27" s="39"/>
      <c r="C27" s="34"/>
      <c r="D27" s="34"/>
      <c r="E27" s="34"/>
      <c r="F27" s="34"/>
      <c r="G27" s="34"/>
      <c r="H27" s="34"/>
      <c r="I27" s="34"/>
      <c r="J27" s="34"/>
      <c r="K27" s="34"/>
      <c r="L27" s="55"/>
      <c r="S27" s="34"/>
      <c r="T27" s="34"/>
      <c r="U27" s="34"/>
      <c r="V27" s="34"/>
      <c r="W27" s="34"/>
      <c r="X27" s="34"/>
      <c r="Y27" s="34"/>
      <c r="Z27" s="34"/>
      <c r="AA27" s="34"/>
      <c r="AB27" s="34"/>
      <c r="AC27" s="34"/>
      <c r="AD27" s="34"/>
      <c r="AE27" s="34"/>
    </row>
    <row r="28" spans="1:31" s="2" customFormat="1" ht="12" customHeight="1">
      <c r="A28" s="34"/>
      <c r="B28" s="39"/>
      <c r="C28" s="34"/>
      <c r="D28" s="123" t="s">
        <v>33</v>
      </c>
      <c r="E28" s="34"/>
      <c r="F28" s="34"/>
      <c r="G28" s="34"/>
      <c r="H28" s="34"/>
      <c r="I28" s="34"/>
      <c r="J28" s="34"/>
      <c r="K28" s="34"/>
      <c r="L28" s="55"/>
      <c r="S28" s="34"/>
      <c r="T28" s="34"/>
      <c r="U28" s="34"/>
      <c r="V28" s="34"/>
      <c r="W28" s="34"/>
      <c r="X28" s="34"/>
      <c r="Y28" s="34"/>
      <c r="Z28" s="34"/>
      <c r="AA28" s="34"/>
      <c r="AB28" s="34"/>
      <c r="AC28" s="34"/>
      <c r="AD28" s="34"/>
      <c r="AE28" s="34"/>
    </row>
    <row r="29" spans="1:31" s="8" customFormat="1" ht="16.5" customHeight="1">
      <c r="A29" s="125"/>
      <c r="B29" s="126"/>
      <c r="C29" s="125"/>
      <c r="D29" s="125"/>
      <c r="E29" s="322" t="s">
        <v>1</v>
      </c>
      <c r="F29" s="322"/>
      <c r="G29" s="322"/>
      <c r="H29" s="322"/>
      <c r="I29" s="125"/>
      <c r="J29" s="125"/>
      <c r="K29" s="125"/>
      <c r="L29" s="127"/>
      <c r="S29" s="125"/>
      <c r="T29" s="125"/>
      <c r="U29" s="125"/>
      <c r="V29" s="125"/>
      <c r="W29" s="125"/>
      <c r="X29" s="125"/>
      <c r="Y29" s="125"/>
      <c r="Z29" s="125"/>
      <c r="AA29" s="125"/>
      <c r="AB29" s="125"/>
      <c r="AC29" s="125"/>
      <c r="AD29" s="125"/>
      <c r="AE29" s="125"/>
    </row>
    <row r="30" spans="1:31" s="2" customFormat="1" ht="6.9" customHeight="1">
      <c r="A30" s="34"/>
      <c r="B30" s="39"/>
      <c r="C30" s="34"/>
      <c r="D30" s="34"/>
      <c r="E30" s="34"/>
      <c r="F30" s="34"/>
      <c r="G30" s="34"/>
      <c r="H30" s="34"/>
      <c r="I30" s="34"/>
      <c r="J30" s="34"/>
      <c r="K30" s="34"/>
      <c r="L30" s="55"/>
      <c r="S30" s="34"/>
      <c r="T30" s="34"/>
      <c r="U30" s="34"/>
      <c r="V30" s="34"/>
      <c r="W30" s="34"/>
      <c r="X30" s="34"/>
      <c r="Y30" s="34"/>
      <c r="Z30" s="34"/>
      <c r="AA30" s="34"/>
      <c r="AB30" s="34"/>
      <c r="AC30" s="34"/>
      <c r="AD30" s="34"/>
      <c r="AE30" s="34"/>
    </row>
    <row r="31" spans="1:31" s="2" customFormat="1" ht="6.9" customHeight="1">
      <c r="A31" s="34"/>
      <c r="B31" s="39"/>
      <c r="C31" s="34"/>
      <c r="D31" s="128"/>
      <c r="E31" s="128"/>
      <c r="F31" s="128"/>
      <c r="G31" s="128"/>
      <c r="H31" s="128"/>
      <c r="I31" s="128"/>
      <c r="J31" s="128"/>
      <c r="K31" s="128"/>
      <c r="L31" s="55"/>
      <c r="S31" s="34"/>
      <c r="T31" s="34"/>
      <c r="U31" s="34"/>
      <c r="V31" s="34"/>
      <c r="W31" s="34"/>
      <c r="X31" s="34"/>
      <c r="Y31" s="34"/>
      <c r="Z31" s="34"/>
      <c r="AA31" s="34"/>
      <c r="AB31" s="34"/>
      <c r="AC31" s="34"/>
      <c r="AD31" s="34"/>
      <c r="AE31" s="34"/>
    </row>
    <row r="32" spans="1:31" s="2" customFormat="1" ht="25.35" customHeight="1">
      <c r="A32" s="34"/>
      <c r="B32" s="39"/>
      <c r="C32" s="34"/>
      <c r="D32" s="129" t="s">
        <v>34</v>
      </c>
      <c r="E32" s="34"/>
      <c r="F32" s="34"/>
      <c r="G32" s="34"/>
      <c r="H32" s="34"/>
      <c r="I32" s="34"/>
      <c r="J32" s="130">
        <f>ROUND(J131, 2)</f>
        <v>0</v>
      </c>
      <c r="K32" s="34"/>
      <c r="L32" s="55"/>
      <c r="S32" s="34"/>
      <c r="T32" s="34"/>
      <c r="U32" s="34"/>
      <c r="V32" s="34"/>
      <c r="W32" s="34"/>
      <c r="X32" s="34"/>
      <c r="Y32" s="34"/>
      <c r="Z32" s="34"/>
      <c r="AA32" s="34"/>
      <c r="AB32" s="34"/>
      <c r="AC32" s="34"/>
      <c r="AD32" s="34"/>
      <c r="AE32" s="34"/>
    </row>
    <row r="33" spans="1:31" s="2" customFormat="1" ht="6.9" customHeight="1">
      <c r="A33" s="34"/>
      <c r="B33" s="39"/>
      <c r="C33" s="34"/>
      <c r="D33" s="128"/>
      <c r="E33" s="128"/>
      <c r="F33" s="128"/>
      <c r="G33" s="128"/>
      <c r="H33" s="128"/>
      <c r="I33" s="128"/>
      <c r="J33" s="128"/>
      <c r="K33" s="128"/>
      <c r="L33" s="55"/>
      <c r="S33" s="34"/>
      <c r="T33" s="34"/>
      <c r="U33" s="34"/>
      <c r="V33" s="34"/>
      <c r="W33" s="34"/>
      <c r="X33" s="34"/>
      <c r="Y33" s="34"/>
      <c r="Z33" s="34"/>
      <c r="AA33" s="34"/>
      <c r="AB33" s="34"/>
      <c r="AC33" s="34"/>
      <c r="AD33" s="34"/>
      <c r="AE33" s="34"/>
    </row>
    <row r="34" spans="1:31" s="2" customFormat="1" ht="14.4" customHeight="1">
      <c r="A34" s="34"/>
      <c r="B34" s="39"/>
      <c r="C34" s="34"/>
      <c r="D34" s="34"/>
      <c r="E34" s="34"/>
      <c r="F34" s="131" t="s">
        <v>36</v>
      </c>
      <c r="G34" s="34"/>
      <c r="H34" s="34"/>
      <c r="I34" s="131" t="s">
        <v>35</v>
      </c>
      <c r="J34" s="131" t="s">
        <v>37</v>
      </c>
      <c r="K34" s="34"/>
      <c r="L34" s="55"/>
      <c r="S34" s="34"/>
      <c r="T34" s="34"/>
      <c r="U34" s="34"/>
      <c r="V34" s="34"/>
      <c r="W34" s="34"/>
      <c r="X34" s="34"/>
      <c r="Y34" s="34"/>
      <c r="Z34" s="34"/>
      <c r="AA34" s="34"/>
      <c r="AB34" s="34"/>
      <c r="AC34" s="34"/>
      <c r="AD34" s="34"/>
      <c r="AE34" s="34"/>
    </row>
    <row r="35" spans="1:31" s="2" customFormat="1" ht="14.4" customHeight="1">
      <c r="A35" s="34"/>
      <c r="B35" s="39"/>
      <c r="C35" s="34"/>
      <c r="D35" s="132" t="s">
        <v>38</v>
      </c>
      <c r="E35" s="133" t="s">
        <v>39</v>
      </c>
      <c r="F35" s="134">
        <f>ROUND((SUM(BE131:BE188)),  2)</f>
        <v>0</v>
      </c>
      <c r="G35" s="135"/>
      <c r="H35" s="135"/>
      <c r="I35" s="136">
        <v>0.2</v>
      </c>
      <c r="J35" s="134">
        <f>ROUND(((SUM(BE131:BE188))*I35),  2)</f>
        <v>0</v>
      </c>
      <c r="K35" s="34"/>
      <c r="L35" s="55"/>
      <c r="S35" s="34"/>
      <c r="T35" s="34"/>
      <c r="U35" s="34"/>
      <c r="V35" s="34"/>
      <c r="W35" s="34"/>
      <c r="X35" s="34"/>
      <c r="Y35" s="34"/>
      <c r="Z35" s="34"/>
      <c r="AA35" s="34"/>
      <c r="AB35" s="34"/>
      <c r="AC35" s="34"/>
      <c r="AD35" s="34"/>
      <c r="AE35" s="34"/>
    </row>
    <row r="36" spans="1:31" s="2" customFormat="1" ht="14.4" customHeight="1">
      <c r="A36" s="34"/>
      <c r="B36" s="39"/>
      <c r="C36" s="34"/>
      <c r="D36" s="34"/>
      <c r="E36" s="133" t="s">
        <v>40</v>
      </c>
      <c r="F36" s="134">
        <f>ROUND((SUM(BF131:BF188)),  2)</f>
        <v>0</v>
      </c>
      <c r="G36" s="135"/>
      <c r="H36" s="135"/>
      <c r="I36" s="136">
        <v>0.2</v>
      </c>
      <c r="J36" s="134">
        <f>ROUND(((SUM(BF131:BF188))*I36),  2)</f>
        <v>0</v>
      </c>
      <c r="K36" s="34"/>
      <c r="L36" s="55"/>
      <c r="S36" s="34"/>
      <c r="T36" s="34"/>
      <c r="U36" s="34"/>
      <c r="V36" s="34"/>
      <c r="W36" s="34"/>
      <c r="X36" s="34"/>
      <c r="Y36" s="34"/>
      <c r="Z36" s="34"/>
      <c r="AA36" s="34"/>
      <c r="AB36" s="34"/>
      <c r="AC36" s="34"/>
      <c r="AD36" s="34"/>
      <c r="AE36" s="34"/>
    </row>
    <row r="37" spans="1:31" s="2" customFormat="1" ht="14.4" hidden="1" customHeight="1">
      <c r="A37" s="34"/>
      <c r="B37" s="39"/>
      <c r="C37" s="34"/>
      <c r="D37" s="34"/>
      <c r="E37" s="123" t="s">
        <v>41</v>
      </c>
      <c r="F37" s="137">
        <f>ROUND((SUM(BG131:BG188)),  2)</f>
        <v>0</v>
      </c>
      <c r="G37" s="34"/>
      <c r="H37" s="34"/>
      <c r="I37" s="138">
        <v>0.2</v>
      </c>
      <c r="J37" s="137">
        <f>0</f>
        <v>0</v>
      </c>
      <c r="K37" s="34"/>
      <c r="L37" s="55"/>
      <c r="S37" s="34"/>
      <c r="T37" s="34"/>
      <c r="U37" s="34"/>
      <c r="V37" s="34"/>
      <c r="W37" s="34"/>
      <c r="X37" s="34"/>
      <c r="Y37" s="34"/>
      <c r="Z37" s="34"/>
      <c r="AA37" s="34"/>
      <c r="AB37" s="34"/>
      <c r="AC37" s="34"/>
      <c r="AD37" s="34"/>
      <c r="AE37" s="34"/>
    </row>
    <row r="38" spans="1:31" s="2" customFormat="1" ht="14.4" hidden="1" customHeight="1">
      <c r="A38" s="34"/>
      <c r="B38" s="39"/>
      <c r="C38" s="34"/>
      <c r="D38" s="34"/>
      <c r="E38" s="123" t="s">
        <v>42</v>
      </c>
      <c r="F38" s="137">
        <f>ROUND((SUM(BH131:BH188)),  2)</f>
        <v>0</v>
      </c>
      <c r="G38" s="34"/>
      <c r="H38" s="34"/>
      <c r="I38" s="138">
        <v>0.2</v>
      </c>
      <c r="J38" s="137">
        <f>0</f>
        <v>0</v>
      </c>
      <c r="K38" s="34"/>
      <c r="L38" s="55"/>
      <c r="S38" s="34"/>
      <c r="T38" s="34"/>
      <c r="U38" s="34"/>
      <c r="V38" s="34"/>
      <c r="W38" s="34"/>
      <c r="X38" s="34"/>
      <c r="Y38" s="34"/>
      <c r="Z38" s="34"/>
      <c r="AA38" s="34"/>
      <c r="AB38" s="34"/>
      <c r="AC38" s="34"/>
      <c r="AD38" s="34"/>
      <c r="AE38" s="34"/>
    </row>
    <row r="39" spans="1:31" s="2" customFormat="1" ht="14.4" hidden="1" customHeight="1">
      <c r="A39" s="34"/>
      <c r="B39" s="39"/>
      <c r="C39" s="34"/>
      <c r="D39" s="34"/>
      <c r="E39" s="133" t="s">
        <v>43</v>
      </c>
      <c r="F39" s="134">
        <f>ROUND((SUM(BI131:BI188)),  2)</f>
        <v>0</v>
      </c>
      <c r="G39" s="135"/>
      <c r="H39" s="135"/>
      <c r="I39" s="136">
        <v>0</v>
      </c>
      <c r="J39" s="134">
        <f>0</f>
        <v>0</v>
      </c>
      <c r="K39" s="34"/>
      <c r="L39" s="55"/>
      <c r="S39" s="34"/>
      <c r="T39" s="34"/>
      <c r="U39" s="34"/>
      <c r="V39" s="34"/>
      <c r="W39" s="34"/>
      <c r="X39" s="34"/>
      <c r="Y39" s="34"/>
      <c r="Z39" s="34"/>
      <c r="AA39" s="34"/>
      <c r="AB39" s="34"/>
      <c r="AC39" s="34"/>
      <c r="AD39" s="34"/>
      <c r="AE39" s="34"/>
    </row>
    <row r="40" spans="1:31" s="2" customFormat="1" ht="6.9" customHeight="1">
      <c r="A40" s="34"/>
      <c r="B40" s="39"/>
      <c r="C40" s="34"/>
      <c r="D40" s="34"/>
      <c r="E40" s="34"/>
      <c r="F40" s="34"/>
      <c r="G40" s="34"/>
      <c r="H40" s="34"/>
      <c r="I40" s="34"/>
      <c r="J40" s="34"/>
      <c r="K40" s="34"/>
      <c r="L40" s="55"/>
      <c r="S40" s="34"/>
      <c r="T40" s="34"/>
      <c r="U40" s="34"/>
      <c r="V40" s="34"/>
      <c r="W40" s="34"/>
      <c r="X40" s="34"/>
      <c r="Y40" s="34"/>
      <c r="Z40" s="34"/>
      <c r="AA40" s="34"/>
      <c r="AB40" s="34"/>
      <c r="AC40" s="34"/>
      <c r="AD40" s="34"/>
      <c r="AE40" s="34"/>
    </row>
    <row r="41" spans="1:31" s="2" customFormat="1" ht="25.35" customHeight="1">
      <c r="A41" s="34"/>
      <c r="B41" s="39"/>
      <c r="C41" s="139"/>
      <c r="D41" s="140" t="s">
        <v>44</v>
      </c>
      <c r="E41" s="141"/>
      <c r="F41" s="141"/>
      <c r="G41" s="142" t="s">
        <v>45</v>
      </c>
      <c r="H41" s="143" t="s">
        <v>46</v>
      </c>
      <c r="I41" s="141"/>
      <c r="J41" s="144">
        <f>SUM(J32:J39)</f>
        <v>0</v>
      </c>
      <c r="K41" s="145"/>
      <c r="L41" s="55"/>
      <c r="S41" s="34"/>
      <c r="T41" s="34"/>
      <c r="U41" s="34"/>
      <c r="V41" s="34"/>
      <c r="W41" s="34"/>
      <c r="X41" s="34"/>
      <c r="Y41" s="34"/>
      <c r="Z41" s="34"/>
      <c r="AA41" s="34"/>
      <c r="AB41" s="34"/>
      <c r="AC41" s="34"/>
      <c r="AD41" s="34"/>
      <c r="AE41" s="34"/>
    </row>
    <row r="42" spans="1:31" s="2" customFormat="1" ht="14.4" customHeight="1">
      <c r="A42" s="34"/>
      <c r="B42" s="39"/>
      <c r="C42" s="34"/>
      <c r="D42" s="34"/>
      <c r="E42" s="34"/>
      <c r="F42" s="34"/>
      <c r="G42" s="34"/>
      <c r="H42" s="34"/>
      <c r="I42" s="34"/>
      <c r="J42" s="34"/>
      <c r="K42" s="34"/>
      <c r="L42" s="55"/>
      <c r="S42" s="34"/>
      <c r="T42" s="34"/>
      <c r="U42" s="34"/>
      <c r="V42" s="34"/>
      <c r="W42" s="34"/>
      <c r="X42" s="34"/>
      <c r="Y42" s="34"/>
      <c r="Z42" s="34"/>
      <c r="AA42" s="34"/>
      <c r="AB42" s="34"/>
      <c r="AC42" s="34"/>
      <c r="AD42" s="34"/>
      <c r="AE42" s="34"/>
    </row>
    <row r="43" spans="1:31" s="1" customFormat="1" ht="14.4" customHeight="1">
      <c r="B43" s="20"/>
      <c r="L43" s="20"/>
    </row>
    <row r="44" spans="1:31" s="1" customFormat="1" ht="14.4" customHeight="1">
      <c r="B44" s="20"/>
      <c r="L44" s="20"/>
    </row>
    <row r="45" spans="1:31" s="1" customFormat="1" ht="14.4" customHeight="1">
      <c r="B45" s="20"/>
      <c r="L45" s="20"/>
    </row>
    <row r="46" spans="1:31" s="1" customFormat="1" ht="14.4" customHeight="1">
      <c r="B46" s="20"/>
      <c r="L46" s="20"/>
    </row>
    <row r="47" spans="1:31" s="1" customFormat="1" ht="14.4" customHeight="1">
      <c r="B47" s="20"/>
      <c r="L47" s="20"/>
    </row>
    <row r="48" spans="1:31" s="1" customFormat="1" ht="14.4" customHeight="1">
      <c r="B48" s="20"/>
      <c r="L48" s="20"/>
    </row>
    <row r="49" spans="1:31" s="1" customFormat="1" ht="14.4" customHeight="1">
      <c r="B49" s="20"/>
      <c r="L49" s="20"/>
    </row>
    <row r="50" spans="1:31" s="2" customFormat="1" ht="14.4" customHeight="1">
      <c r="B50" s="55"/>
      <c r="D50" s="146" t="s">
        <v>47</v>
      </c>
      <c r="E50" s="147"/>
      <c r="F50" s="147"/>
      <c r="G50" s="146" t="s">
        <v>48</v>
      </c>
      <c r="H50" s="147"/>
      <c r="I50" s="147"/>
      <c r="J50" s="147"/>
      <c r="K50" s="147"/>
      <c r="L50" s="55"/>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3.2">
      <c r="A61" s="34"/>
      <c r="B61" s="39"/>
      <c r="C61" s="34"/>
      <c r="D61" s="148" t="s">
        <v>49</v>
      </c>
      <c r="E61" s="149"/>
      <c r="F61" s="150" t="s">
        <v>50</v>
      </c>
      <c r="G61" s="148" t="s">
        <v>49</v>
      </c>
      <c r="H61" s="149"/>
      <c r="I61" s="149"/>
      <c r="J61" s="151" t="s">
        <v>50</v>
      </c>
      <c r="K61" s="149"/>
      <c r="L61" s="55"/>
      <c r="S61" s="34"/>
      <c r="T61" s="34"/>
      <c r="U61" s="34"/>
      <c r="V61" s="34"/>
      <c r="W61" s="34"/>
      <c r="X61" s="34"/>
      <c r="Y61" s="34"/>
      <c r="Z61" s="34"/>
      <c r="AA61" s="34"/>
      <c r="AB61" s="34"/>
      <c r="AC61" s="34"/>
      <c r="AD61" s="34"/>
      <c r="AE61" s="34"/>
    </row>
    <row r="62" spans="1:31">
      <c r="B62" s="20"/>
      <c r="L62" s="20"/>
    </row>
    <row r="63" spans="1:31">
      <c r="B63" s="20"/>
      <c r="L63" s="20"/>
    </row>
    <row r="64" spans="1:31">
      <c r="B64" s="20"/>
      <c r="L64" s="20"/>
    </row>
    <row r="65" spans="1:31" s="2" customFormat="1" ht="13.2">
      <c r="A65" s="34"/>
      <c r="B65" s="39"/>
      <c r="C65" s="34"/>
      <c r="D65" s="146" t="s">
        <v>51</v>
      </c>
      <c r="E65" s="152"/>
      <c r="F65" s="152"/>
      <c r="G65" s="146" t="s">
        <v>52</v>
      </c>
      <c r="H65" s="152"/>
      <c r="I65" s="152"/>
      <c r="J65" s="152"/>
      <c r="K65" s="152"/>
      <c r="L65" s="55"/>
      <c r="S65" s="34"/>
      <c r="T65" s="34"/>
      <c r="U65" s="34"/>
      <c r="V65" s="34"/>
      <c r="W65" s="34"/>
      <c r="X65" s="34"/>
      <c r="Y65" s="34"/>
      <c r="Z65" s="34"/>
      <c r="AA65" s="34"/>
      <c r="AB65" s="34"/>
      <c r="AC65" s="34"/>
      <c r="AD65" s="34"/>
      <c r="AE65" s="34"/>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3.2">
      <c r="A76" s="34"/>
      <c r="B76" s="39"/>
      <c r="C76" s="34"/>
      <c r="D76" s="148" t="s">
        <v>49</v>
      </c>
      <c r="E76" s="149"/>
      <c r="F76" s="150" t="s">
        <v>50</v>
      </c>
      <c r="G76" s="148" t="s">
        <v>49</v>
      </c>
      <c r="H76" s="149"/>
      <c r="I76" s="149"/>
      <c r="J76" s="151" t="s">
        <v>50</v>
      </c>
      <c r="K76" s="149"/>
      <c r="L76" s="55"/>
      <c r="S76" s="34"/>
      <c r="T76" s="34"/>
      <c r="U76" s="34"/>
      <c r="V76" s="34"/>
      <c r="W76" s="34"/>
      <c r="X76" s="34"/>
      <c r="Y76" s="34"/>
      <c r="Z76" s="34"/>
      <c r="AA76" s="34"/>
      <c r="AB76" s="34"/>
      <c r="AC76" s="34"/>
      <c r="AD76" s="34"/>
      <c r="AE76" s="34"/>
    </row>
    <row r="77" spans="1:31" s="2" customFormat="1" ht="14.4" customHeight="1">
      <c r="A77" s="34"/>
      <c r="B77" s="153"/>
      <c r="C77" s="154"/>
      <c r="D77" s="154"/>
      <c r="E77" s="154"/>
      <c r="F77" s="154"/>
      <c r="G77" s="154"/>
      <c r="H77" s="154"/>
      <c r="I77" s="154"/>
      <c r="J77" s="154"/>
      <c r="K77" s="154"/>
      <c r="L77" s="55"/>
      <c r="S77" s="34"/>
      <c r="T77" s="34"/>
      <c r="U77" s="34"/>
      <c r="V77" s="34"/>
      <c r="W77" s="34"/>
      <c r="X77" s="34"/>
      <c r="Y77" s="34"/>
      <c r="Z77" s="34"/>
      <c r="AA77" s="34"/>
      <c r="AB77" s="34"/>
      <c r="AC77" s="34"/>
      <c r="AD77" s="34"/>
      <c r="AE77" s="34"/>
    </row>
    <row r="81" spans="1:31" s="2" customFormat="1" ht="6.9" customHeight="1">
      <c r="A81" s="34"/>
      <c r="B81" s="155"/>
      <c r="C81" s="156"/>
      <c r="D81" s="156"/>
      <c r="E81" s="156"/>
      <c r="F81" s="156"/>
      <c r="G81" s="156"/>
      <c r="H81" s="156"/>
      <c r="I81" s="156"/>
      <c r="J81" s="156"/>
      <c r="K81" s="156"/>
      <c r="L81" s="55"/>
      <c r="S81" s="34"/>
      <c r="T81" s="34"/>
      <c r="U81" s="34"/>
      <c r="V81" s="34"/>
      <c r="W81" s="34"/>
      <c r="X81" s="34"/>
      <c r="Y81" s="34"/>
      <c r="Z81" s="34"/>
      <c r="AA81" s="34"/>
      <c r="AB81" s="34"/>
      <c r="AC81" s="34"/>
      <c r="AD81" s="34"/>
      <c r="AE81" s="34"/>
    </row>
    <row r="82" spans="1:31" s="2" customFormat="1" ht="24.9" customHeight="1">
      <c r="A82" s="34"/>
      <c r="B82" s="35"/>
      <c r="C82" s="23" t="s">
        <v>179</v>
      </c>
      <c r="D82" s="36"/>
      <c r="E82" s="36"/>
      <c r="F82" s="36"/>
      <c r="G82" s="36"/>
      <c r="H82" s="36"/>
      <c r="I82" s="36"/>
      <c r="J82" s="36"/>
      <c r="K82" s="36"/>
      <c r="L82" s="55"/>
      <c r="S82" s="34"/>
      <c r="T82" s="34"/>
      <c r="U82" s="34"/>
      <c r="V82" s="34"/>
      <c r="W82" s="34"/>
      <c r="X82" s="34"/>
      <c r="Y82" s="34"/>
      <c r="Z82" s="34"/>
      <c r="AA82" s="34"/>
      <c r="AB82" s="34"/>
      <c r="AC82" s="34"/>
      <c r="AD82" s="34"/>
      <c r="AE82" s="34"/>
    </row>
    <row r="83" spans="1:31" s="2" customFormat="1" ht="6.9" customHeight="1">
      <c r="A83" s="34"/>
      <c r="B83" s="35"/>
      <c r="C83" s="36"/>
      <c r="D83" s="36"/>
      <c r="E83" s="36"/>
      <c r="F83" s="36"/>
      <c r="G83" s="36"/>
      <c r="H83" s="36"/>
      <c r="I83" s="36"/>
      <c r="J83" s="36"/>
      <c r="K83" s="36"/>
      <c r="L83" s="55"/>
      <c r="S83" s="34"/>
      <c r="T83" s="34"/>
      <c r="U83" s="34"/>
      <c r="V83" s="34"/>
      <c r="W83" s="34"/>
      <c r="X83" s="34"/>
      <c r="Y83" s="34"/>
      <c r="Z83" s="34"/>
      <c r="AA83" s="34"/>
      <c r="AB83" s="34"/>
      <c r="AC83" s="34"/>
      <c r="AD83" s="34"/>
      <c r="AE83" s="34"/>
    </row>
    <row r="84" spans="1:31" s="2" customFormat="1" ht="12" customHeight="1">
      <c r="A84" s="34"/>
      <c r="B84" s="35"/>
      <c r="C84" s="29" t="s">
        <v>15</v>
      </c>
      <c r="D84" s="36"/>
      <c r="E84" s="36"/>
      <c r="F84" s="36"/>
      <c r="G84" s="36"/>
      <c r="H84" s="36"/>
      <c r="I84" s="36"/>
      <c r="J84" s="36"/>
      <c r="K84" s="36"/>
      <c r="L84" s="55"/>
      <c r="S84" s="34"/>
      <c r="T84" s="34"/>
      <c r="U84" s="34"/>
      <c r="V84" s="34"/>
      <c r="W84" s="34"/>
      <c r="X84" s="34"/>
      <c r="Y84" s="34"/>
      <c r="Z84" s="34"/>
      <c r="AA84" s="34"/>
      <c r="AB84" s="34"/>
      <c r="AC84" s="34"/>
      <c r="AD84" s="34"/>
      <c r="AE84" s="34"/>
    </row>
    <row r="85" spans="1:31" s="2" customFormat="1" ht="16.5" customHeight="1">
      <c r="A85" s="34"/>
      <c r="B85" s="35"/>
      <c r="C85" s="36"/>
      <c r="D85" s="36"/>
      <c r="E85" s="314" t="str">
        <f>E7</f>
        <v>Verejný cintorín - vstupná časť</v>
      </c>
      <c r="F85" s="315"/>
      <c r="G85" s="315"/>
      <c r="H85" s="315"/>
      <c r="I85" s="36"/>
      <c r="J85" s="36"/>
      <c r="K85" s="36"/>
      <c r="L85" s="55"/>
      <c r="S85" s="34"/>
      <c r="T85" s="34"/>
      <c r="U85" s="34"/>
      <c r="V85" s="34"/>
      <c r="W85" s="34"/>
      <c r="X85" s="34"/>
      <c r="Y85" s="34"/>
      <c r="Z85" s="34"/>
      <c r="AA85" s="34"/>
      <c r="AB85" s="34"/>
      <c r="AC85" s="34"/>
      <c r="AD85" s="34"/>
      <c r="AE85" s="34"/>
    </row>
    <row r="86" spans="1:31" s="1" customFormat="1" ht="12" customHeight="1">
      <c r="B86" s="21"/>
      <c r="C86" s="29" t="s">
        <v>175</v>
      </c>
      <c r="D86" s="22"/>
      <c r="E86" s="22"/>
      <c r="F86" s="22"/>
      <c r="G86" s="22"/>
      <c r="H86" s="22"/>
      <c r="I86" s="22"/>
      <c r="J86" s="22"/>
      <c r="K86" s="22"/>
      <c r="L86" s="20"/>
    </row>
    <row r="87" spans="1:31" s="2" customFormat="1" ht="16.5" customHeight="1">
      <c r="A87" s="34"/>
      <c r="B87" s="35"/>
      <c r="C87" s="36"/>
      <c r="D87" s="36"/>
      <c r="E87" s="314" t="s">
        <v>505</v>
      </c>
      <c r="F87" s="313"/>
      <c r="G87" s="313"/>
      <c r="H87" s="313"/>
      <c r="I87" s="36"/>
      <c r="J87" s="36"/>
      <c r="K87" s="36"/>
      <c r="L87" s="55"/>
      <c r="S87" s="34"/>
      <c r="T87" s="34"/>
      <c r="U87" s="34"/>
      <c r="V87" s="34"/>
      <c r="W87" s="34"/>
      <c r="X87" s="34"/>
      <c r="Y87" s="34"/>
      <c r="Z87" s="34"/>
      <c r="AA87" s="34"/>
      <c r="AB87" s="34"/>
      <c r="AC87" s="34"/>
      <c r="AD87" s="34"/>
      <c r="AE87" s="34"/>
    </row>
    <row r="88" spans="1:31" s="2" customFormat="1" ht="12" customHeight="1">
      <c r="A88" s="34"/>
      <c r="B88" s="35"/>
      <c r="C88" s="29" t="s">
        <v>177</v>
      </c>
      <c r="D88" s="36"/>
      <c r="E88" s="36"/>
      <c r="F88" s="36"/>
      <c r="G88" s="36"/>
      <c r="H88" s="36"/>
      <c r="I88" s="36"/>
      <c r="J88" s="36"/>
      <c r="K88" s="36"/>
      <c r="L88" s="55"/>
      <c r="S88" s="34"/>
      <c r="T88" s="34"/>
      <c r="U88" s="34"/>
      <c r="V88" s="34"/>
      <c r="W88" s="34"/>
      <c r="X88" s="34"/>
      <c r="Y88" s="34"/>
      <c r="Z88" s="34"/>
      <c r="AA88" s="34"/>
      <c r="AB88" s="34"/>
      <c r="AC88" s="34"/>
      <c r="AD88" s="34"/>
      <c r="AE88" s="34"/>
    </row>
    <row r="89" spans="1:31" s="2" customFormat="1" ht="16.5" customHeight="1">
      <c r="A89" s="34"/>
      <c r="B89" s="35"/>
      <c r="C89" s="36"/>
      <c r="D89" s="36"/>
      <c r="E89" s="310" t="str">
        <f>E11</f>
        <v>02-4 - Vstupný portál</v>
      </c>
      <c r="F89" s="313"/>
      <c r="G89" s="313"/>
      <c r="H89" s="313"/>
      <c r="I89" s="36"/>
      <c r="J89" s="36"/>
      <c r="K89" s="36"/>
      <c r="L89" s="55"/>
      <c r="S89" s="34"/>
      <c r="T89" s="34"/>
      <c r="U89" s="34"/>
      <c r="V89" s="34"/>
      <c r="W89" s="34"/>
      <c r="X89" s="34"/>
      <c r="Y89" s="34"/>
      <c r="Z89" s="34"/>
      <c r="AA89" s="34"/>
      <c r="AB89" s="34"/>
      <c r="AC89" s="34"/>
      <c r="AD89" s="34"/>
      <c r="AE89" s="34"/>
    </row>
    <row r="90" spans="1:31" s="2" customFormat="1" ht="6.9" customHeight="1">
      <c r="A90" s="34"/>
      <c r="B90" s="35"/>
      <c r="C90" s="36"/>
      <c r="D90" s="36"/>
      <c r="E90" s="36"/>
      <c r="F90" s="36"/>
      <c r="G90" s="36"/>
      <c r="H90" s="36"/>
      <c r="I90" s="36"/>
      <c r="J90" s="36"/>
      <c r="K90" s="36"/>
      <c r="L90" s="55"/>
      <c r="S90" s="34"/>
      <c r="T90" s="34"/>
      <c r="U90" s="34"/>
      <c r="V90" s="34"/>
      <c r="W90" s="34"/>
      <c r="X90" s="34"/>
      <c r="Y90" s="34"/>
      <c r="Z90" s="34"/>
      <c r="AA90" s="34"/>
      <c r="AB90" s="34"/>
      <c r="AC90" s="34"/>
      <c r="AD90" s="34"/>
      <c r="AE90" s="34"/>
    </row>
    <row r="91" spans="1:31" s="2" customFormat="1" ht="12" customHeight="1">
      <c r="A91" s="34"/>
      <c r="B91" s="35"/>
      <c r="C91" s="29" t="s">
        <v>19</v>
      </c>
      <c r="D91" s="36"/>
      <c r="E91" s="36"/>
      <c r="F91" s="27" t="str">
        <f>F14</f>
        <v>Rastislavova 83, Košice</v>
      </c>
      <c r="G91" s="36"/>
      <c r="H91" s="36"/>
      <c r="I91" s="29" t="s">
        <v>21</v>
      </c>
      <c r="J91" s="70">
        <f>IF(J14="","",J14)</f>
        <v>44676</v>
      </c>
      <c r="K91" s="36"/>
      <c r="L91" s="55"/>
      <c r="S91" s="34"/>
      <c r="T91" s="34"/>
      <c r="U91" s="34"/>
      <c r="V91" s="34"/>
      <c r="W91" s="34"/>
      <c r="X91" s="34"/>
      <c r="Y91" s="34"/>
      <c r="Z91" s="34"/>
      <c r="AA91" s="34"/>
      <c r="AB91" s="34"/>
      <c r="AC91" s="34"/>
      <c r="AD91" s="34"/>
      <c r="AE91" s="34"/>
    </row>
    <row r="92" spans="1:31" s="2" customFormat="1" ht="6.9" customHeight="1">
      <c r="A92" s="34"/>
      <c r="B92" s="35"/>
      <c r="C92" s="36"/>
      <c r="D92" s="36"/>
      <c r="E92" s="36"/>
      <c r="F92" s="36"/>
      <c r="G92" s="36"/>
      <c r="H92" s="36"/>
      <c r="I92" s="36"/>
      <c r="J92" s="36"/>
      <c r="K92" s="36"/>
      <c r="L92" s="55"/>
      <c r="S92" s="34"/>
      <c r="T92" s="34"/>
      <c r="U92" s="34"/>
      <c r="V92" s="34"/>
      <c r="W92" s="34"/>
      <c r="X92" s="34"/>
      <c r="Y92" s="34"/>
      <c r="Z92" s="34"/>
      <c r="AA92" s="34"/>
      <c r="AB92" s="34"/>
      <c r="AC92" s="34"/>
      <c r="AD92" s="34"/>
      <c r="AE92" s="34"/>
    </row>
    <row r="93" spans="1:31" s="2" customFormat="1" ht="40.049999999999997" customHeight="1">
      <c r="A93" s="34"/>
      <c r="B93" s="35"/>
      <c r="C93" s="29" t="s">
        <v>22</v>
      </c>
      <c r="D93" s="36"/>
      <c r="E93" s="36"/>
      <c r="F93" s="27" t="str">
        <f>E17</f>
        <v>Mesto Košice, Tr.SNP48/A, Košice</v>
      </c>
      <c r="G93" s="36"/>
      <c r="H93" s="36"/>
      <c r="I93" s="29" t="s">
        <v>28</v>
      </c>
      <c r="J93" s="32" t="str">
        <f>E23</f>
        <v>STOA architekti s.r.o., Slovenská 28, Prešov</v>
      </c>
      <c r="K93" s="36"/>
      <c r="L93" s="55"/>
      <c r="S93" s="34"/>
      <c r="T93" s="34"/>
      <c r="U93" s="34"/>
      <c r="V93" s="34"/>
      <c r="W93" s="34"/>
      <c r="X93" s="34"/>
      <c r="Y93" s="34"/>
      <c r="Z93" s="34"/>
      <c r="AA93" s="34"/>
      <c r="AB93" s="34"/>
      <c r="AC93" s="34"/>
      <c r="AD93" s="34"/>
      <c r="AE93" s="34"/>
    </row>
    <row r="94" spans="1:31" s="2" customFormat="1" ht="15.15" customHeight="1">
      <c r="A94" s="34"/>
      <c r="B94" s="35"/>
      <c r="C94" s="29" t="s">
        <v>26</v>
      </c>
      <c r="D94" s="36"/>
      <c r="E94" s="36"/>
      <c r="F94" s="27" t="str">
        <f>IF(E20="","",E20)</f>
        <v>Vyplň údaj</v>
      </c>
      <c r="G94" s="36"/>
      <c r="H94" s="36"/>
      <c r="I94" s="29" t="s">
        <v>31</v>
      </c>
      <c r="J94" s="32" t="str">
        <f>E26</f>
        <v>ing. Ľ. Šáriczká</v>
      </c>
      <c r="K94" s="36"/>
      <c r="L94" s="55"/>
      <c r="S94" s="34"/>
      <c r="T94" s="34"/>
      <c r="U94" s="34"/>
      <c r="V94" s="34"/>
      <c r="W94" s="34"/>
      <c r="X94" s="34"/>
      <c r="Y94" s="34"/>
      <c r="Z94" s="34"/>
      <c r="AA94" s="34"/>
      <c r="AB94" s="34"/>
      <c r="AC94" s="34"/>
      <c r="AD94" s="34"/>
      <c r="AE94" s="34"/>
    </row>
    <row r="95" spans="1:31" s="2" customFormat="1" ht="10.35" customHeight="1">
      <c r="A95" s="34"/>
      <c r="B95" s="35"/>
      <c r="C95" s="36"/>
      <c r="D95" s="36"/>
      <c r="E95" s="36"/>
      <c r="F95" s="36"/>
      <c r="G95" s="36"/>
      <c r="H95" s="36"/>
      <c r="I95" s="36"/>
      <c r="J95" s="36"/>
      <c r="K95" s="36"/>
      <c r="L95" s="55"/>
      <c r="S95" s="34"/>
      <c r="T95" s="34"/>
      <c r="U95" s="34"/>
      <c r="V95" s="34"/>
      <c r="W95" s="34"/>
      <c r="X95" s="34"/>
      <c r="Y95" s="34"/>
      <c r="Z95" s="34"/>
      <c r="AA95" s="34"/>
      <c r="AB95" s="34"/>
      <c r="AC95" s="34"/>
      <c r="AD95" s="34"/>
      <c r="AE95" s="34"/>
    </row>
    <row r="96" spans="1:31" s="2" customFormat="1" ht="29.25" customHeight="1">
      <c r="A96" s="34"/>
      <c r="B96" s="35"/>
      <c r="C96" s="157" t="s">
        <v>180</v>
      </c>
      <c r="D96" s="158"/>
      <c r="E96" s="158"/>
      <c r="F96" s="158"/>
      <c r="G96" s="158"/>
      <c r="H96" s="158"/>
      <c r="I96" s="158"/>
      <c r="J96" s="159" t="s">
        <v>181</v>
      </c>
      <c r="K96" s="158"/>
      <c r="L96" s="55"/>
      <c r="S96" s="34"/>
      <c r="T96" s="34"/>
      <c r="U96" s="34"/>
      <c r="V96" s="34"/>
      <c r="W96" s="34"/>
      <c r="X96" s="34"/>
      <c r="Y96" s="34"/>
      <c r="Z96" s="34"/>
      <c r="AA96" s="34"/>
      <c r="AB96" s="34"/>
      <c r="AC96" s="34"/>
      <c r="AD96" s="34"/>
      <c r="AE96" s="34"/>
    </row>
    <row r="97" spans="1:47" s="2" customFormat="1" ht="10.35" customHeight="1">
      <c r="A97" s="34"/>
      <c r="B97" s="35"/>
      <c r="C97" s="36"/>
      <c r="D97" s="36"/>
      <c r="E97" s="36"/>
      <c r="F97" s="36"/>
      <c r="G97" s="36"/>
      <c r="H97" s="36"/>
      <c r="I97" s="36"/>
      <c r="J97" s="36"/>
      <c r="K97" s="36"/>
      <c r="L97" s="55"/>
      <c r="S97" s="34"/>
      <c r="T97" s="34"/>
      <c r="U97" s="34"/>
      <c r="V97" s="34"/>
      <c r="W97" s="34"/>
      <c r="X97" s="34"/>
      <c r="Y97" s="34"/>
      <c r="Z97" s="34"/>
      <c r="AA97" s="34"/>
      <c r="AB97" s="34"/>
      <c r="AC97" s="34"/>
      <c r="AD97" s="34"/>
      <c r="AE97" s="34"/>
    </row>
    <row r="98" spans="1:47" s="2" customFormat="1" ht="22.8" customHeight="1">
      <c r="A98" s="34"/>
      <c r="B98" s="35"/>
      <c r="C98" s="160" t="s">
        <v>182</v>
      </c>
      <c r="D98" s="36"/>
      <c r="E98" s="36"/>
      <c r="F98" s="36"/>
      <c r="G98" s="36"/>
      <c r="H98" s="36"/>
      <c r="I98" s="36"/>
      <c r="J98" s="88">
        <f>J131</f>
        <v>0</v>
      </c>
      <c r="K98" s="36"/>
      <c r="L98" s="55"/>
      <c r="S98" s="34"/>
      <c r="T98" s="34"/>
      <c r="U98" s="34"/>
      <c r="V98" s="34"/>
      <c r="W98" s="34"/>
      <c r="X98" s="34"/>
      <c r="Y98" s="34"/>
      <c r="Z98" s="34"/>
      <c r="AA98" s="34"/>
      <c r="AB98" s="34"/>
      <c r="AC98" s="34"/>
      <c r="AD98" s="34"/>
      <c r="AE98" s="34"/>
      <c r="AU98" s="17" t="s">
        <v>183</v>
      </c>
    </row>
    <row r="99" spans="1:47" s="9" customFormat="1" ht="24.9" customHeight="1">
      <c r="B99" s="161"/>
      <c r="C99" s="162"/>
      <c r="D99" s="163" t="s">
        <v>184</v>
      </c>
      <c r="E99" s="164"/>
      <c r="F99" s="164"/>
      <c r="G99" s="164"/>
      <c r="H99" s="164"/>
      <c r="I99" s="164"/>
      <c r="J99" s="165">
        <f>J132</f>
        <v>0</v>
      </c>
      <c r="K99" s="162"/>
      <c r="L99" s="166"/>
    </row>
    <row r="100" spans="1:47" s="10" customFormat="1" ht="19.95" customHeight="1">
      <c r="B100" s="167"/>
      <c r="C100" s="108"/>
      <c r="D100" s="168" t="s">
        <v>185</v>
      </c>
      <c r="E100" s="169"/>
      <c r="F100" s="169"/>
      <c r="G100" s="169"/>
      <c r="H100" s="169"/>
      <c r="I100" s="169"/>
      <c r="J100" s="170">
        <f>J133</f>
        <v>0</v>
      </c>
      <c r="K100" s="108"/>
      <c r="L100" s="171"/>
    </row>
    <row r="101" spans="1:47" s="10" customFormat="1" ht="19.95" customHeight="1">
      <c r="B101" s="167"/>
      <c r="C101" s="108"/>
      <c r="D101" s="168" t="s">
        <v>186</v>
      </c>
      <c r="E101" s="169"/>
      <c r="F101" s="169"/>
      <c r="G101" s="169"/>
      <c r="H101" s="169"/>
      <c r="I101" s="169"/>
      <c r="J101" s="170">
        <f>J140</f>
        <v>0</v>
      </c>
      <c r="K101" s="108"/>
      <c r="L101" s="171"/>
    </row>
    <row r="102" spans="1:47" s="10" customFormat="1" ht="19.95" customHeight="1">
      <c r="B102" s="167"/>
      <c r="C102" s="108"/>
      <c r="D102" s="168" t="s">
        <v>507</v>
      </c>
      <c r="E102" s="169"/>
      <c r="F102" s="169"/>
      <c r="G102" s="169"/>
      <c r="H102" s="169"/>
      <c r="I102" s="169"/>
      <c r="J102" s="170">
        <f>J145</f>
        <v>0</v>
      </c>
      <c r="K102" s="108"/>
      <c r="L102" s="171"/>
    </row>
    <row r="103" spans="1:47" s="10" customFormat="1" ht="19.95" customHeight="1">
      <c r="B103" s="167"/>
      <c r="C103" s="108"/>
      <c r="D103" s="168" t="s">
        <v>569</v>
      </c>
      <c r="E103" s="169"/>
      <c r="F103" s="169"/>
      <c r="G103" s="169"/>
      <c r="H103" s="169"/>
      <c r="I103" s="169"/>
      <c r="J103" s="170">
        <f>J148</f>
        <v>0</v>
      </c>
      <c r="K103" s="108"/>
      <c r="L103" s="171"/>
    </row>
    <row r="104" spans="1:47" s="10" customFormat="1" ht="19.95" customHeight="1">
      <c r="B104" s="167"/>
      <c r="C104" s="108"/>
      <c r="D104" s="168" t="s">
        <v>188</v>
      </c>
      <c r="E104" s="169"/>
      <c r="F104" s="169"/>
      <c r="G104" s="169"/>
      <c r="H104" s="169"/>
      <c r="I104" s="169"/>
      <c r="J104" s="170">
        <f>J162</f>
        <v>0</v>
      </c>
      <c r="K104" s="108"/>
      <c r="L104" s="171"/>
    </row>
    <row r="105" spans="1:47" s="10" customFormat="1" ht="19.95" customHeight="1">
      <c r="B105" s="167"/>
      <c r="C105" s="108"/>
      <c r="D105" s="168" t="s">
        <v>189</v>
      </c>
      <c r="E105" s="169"/>
      <c r="F105" s="169"/>
      <c r="G105" s="169"/>
      <c r="H105" s="169"/>
      <c r="I105" s="169"/>
      <c r="J105" s="170">
        <f>J175</f>
        <v>0</v>
      </c>
      <c r="K105" s="108"/>
      <c r="L105" s="171"/>
    </row>
    <row r="106" spans="1:47" s="9" customFormat="1" ht="24.9" customHeight="1">
      <c r="B106" s="161"/>
      <c r="C106" s="162"/>
      <c r="D106" s="163" t="s">
        <v>190</v>
      </c>
      <c r="E106" s="164"/>
      <c r="F106" s="164"/>
      <c r="G106" s="164"/>
      <c r="H106" s="164"/>
      <c r="I106" s="164"/>
      <c r="J106" s="165">
        <f>J177</f>
        <v>0</v>
      </c>
      <c r="K106" s="162"/>
      <c r="L106" s="166"/>
    </row>
    <row r="107" spans="1:47" s="10" customFormat="1" ht="19.95" customHeight="1">
      <c r="B107" s="167"/>
      <c r="C107" s="108"/>
      <c r="D107" s="168" t="s">
        <v>191</v>
      </c>
      <c r="E107" s="169"/>
      <c r="F107" s="169"/>
      <c r="G107" s="169"/>
      <c r="H107" s="169"/>
      <c r="I107" s="169"/>
      <c r="J107" s="170">
        <f>J178</f>
        <v>0</v>
      </c>
      <c r="K107" s="108"/>
      <c r="L107" s="171"/>
    </row>
    <row r="108" spans="1:47" s="10" customFormat="1" ht="19.95" customHeight="1">
      <c r="B108" s="167"/>
      <c r="C108" s="108"/>
      <c r="D108" s="168" t="s">
        <v>734</v>
      </c>
      <c r="E108" s="169"/>
      <c r="F108" s="169"/>
      <c r="G108" s="169"/>
      <c r="H108" s="169"/>
      <c r="I108" s="169"/>
      <c r="J108" s="170">
        <f>J182</f>
        <v>0</v>
      </c>
      <c r="K108" s="108"/>
      <c r="L108" s="171"/>
    </row>
    <row r="109" spans="1:47" s="10" customFormat="1" ht="19.95" customHeight="1">
      <c r="B109" s="167"/>
      <c r="C109" s="108"/>
      <c r="D109" s="168" t="s">
        <v>735</v>
      </c>
      <c r="E109" s="169"/>
      <c r="F109" s="169"/>
      <c r="G109" s="169"/>
      <c r="H109" s="169"/>
      <c r="I109" s="169"/>
      <c r="J109" s="170">
        <f>J186</f>
        <v>0</v>
      </c>
      <c r="K109" s="108"/>
      <c r="L109" s="171"/>
    </row>
    <row r="110" spans="1:47" s="2" customFormat="1" ht="21.75" customHeight="1">
      <c r="A110" s="34"/>
      <c r="B110" s="35"/>
      <c r="C110" s="36"/>
      <c r="D110" s="36"/>
      <c r="E110" s="36"/>
      <c r="F110" s="36"/>
      <c r="G110" s="36"/>
      <c r="H110" s="36"/>
      <c r="I110" s="36"/>
      <c r="J110" s="36"/>
      <c r="K110" s="36"/>
      <c r="L110" s="55"/>
      <c r="S110" s="34"/>
      <c r="T110" s="34"/>
      <c r="U110" s="34"/>
      <c r="V110" s="34"/>
      <c r="W110" s="34"/>
      <c r="X110" s="34"/>
      <c r="Y110" s="34"/>
      <c r="Z110" s="34"/>
      <c r="AA110" s="34"/>
      <c r="AB110" s="34"/>
      <c r="AC110" s="34"/>
      <c r="AD110" s="34"/>
      <c r="AE110" s="34"/>
    </row>
    <row r="111" spans="1:47" s="2" customFormat="1" ht="6.9" customHeight="1">
      <c r="A111" s="34"/>
      <c r="B111" s="58"/>
      <c r="C111" s="59"/>
      <c r="D111" s="59"/>
      <c r="E111" s="59"/>
      <c r="F111" s="59"/>
      <c r="G111" s="59"/>
      <c r="H111" s="59"/>
      <c r="I111" s="59"/>
      <c r="J111" s="59"/>
      <c r="K111" s="59"/>
      <c r="L111" s="55"/>
      <c r="S111" s="34"/>
      <c r="T111" s="34"/>
      <c r="U111" s="34"/>
      <c r="V111" s="34"/>
      <c r="W111" s="34"/>
      <c r="X111" s="34"/>
      <c r="Y111" s="34"/>
      <c r="Z111" s="34"/>
      <c r="AA111" s="34"/>
      <c r="AB111" s="34"/>
      <c r="AC111" s="34"/>
      <c r="AD111" s="34"/>
      <c r="AE111" s="34"/>
    </row>
    <row r="115" spans="1:31" s="2" customFormat="1" ht="6.9" customHeight="1">
      <c r="A115" s="34"/>
      <c r="B115" s="60"/>
      <c r="C115" s="61"/>
      <c r="D115" s="61"/>
      <c r="E115" s="61"/>
      <c r="F115" s="61"/>
      <c r="G115" s="61"/>
      <c r="H115" s="61"/>
      <c r="I115" s="61"/>
      <c r="J115" s="61"/>
      <c r="K115" s="61"/>
      <c r="L115" s="55"/>
      <c r="S115" s="34"/>
      <c r="T115" s="34"/>
      <c r="U115" s="34"/>
      <c r="V115" s="34"/>
      <c r="W115" s="34"/>
      <c r="X115" s="34"/>
      <c r="Y115" s="34"/>
      <c r="Z115" s="34"/>
      <c r="AA115" s="34"/>
      <c r="AB115" s="34"/>
      <c r="AC115" s="34"/>
      <c r="AD115" s="34"/>
      <c r="AE115" s="34"/>
    </row>
    <row r="116" spans="1:31" s="2" customFormat="1" ht="24.9" customHeight="1">
      <c r="A116" s="34"/>
      <c r="B116" s="35"/>
      <c r="C116" s="23" t="s">
        <v>193</v>
      </c>
      <c r="D116" s="36"/>
      <c r="E116" s="36"/>
      <c r="F116" s="36"/>
      <c r="G116" s="36"/>
      <c r="H116" s="36"/>
      <c r="I116" s="36"/>
      <c r="J116" s="36"/>
      <c r="K116" s="36"/>
      <c r="L116" s="55"/>
      <c r="S116" s="34"/>
      <c r="T116" s="34"/>
      <c r="U116" s="34"/>
      <c r="V116" s="34"/>
      <c r="W116" s="34"/>
      <c r="X116" s="34"/>
      <c r="Y116" s="34"/>
      <c r="Z116" s="34"/>
      <c r="AA116" s="34"/>
      <c r="AB116" s="34"/>
      <c r="AC116" s="34"/>
      <c r="AD116" s="34"/>
      <c r="AE116" s="34"/>
    </row>
    <row r="117" spans="1:31" s="2" customFormat="1" ht="6.9" customHeight="1">
      <c r="A117" s="34"/>
      <c r="B117" s="35"/>
      <c r="C117" s="36"/>
      <c r="D117" s="36"/>
      <c r="E117" s="36"/>
      <c r="F117" s="36"/>
      <c r="G117" s="36"/>
      <c r="H117" s="36"/>
      <c r="I117" s="36"/>
      <c r="J117" s="36"/>
      <c r="K117" s="36"/>
      <c r="L117" s="55"/>
      <c r="S117" s="34"/>
      <c r="T117" s="34"/>
      <c r="U117" s="34"/>
      <c r="V117" s="34"/>
      <c r="W117" s="34"/>
      <c r="X117" s="34"/>
      <c r="Y117" s="34"/>
      <c r="Z117" s="34"/>
      <c r="AA117" s="34"/>
      <c r="AB117" s="34"/>
      <c r="AC117" s="34"/>
      <c r="AD117" s="34"/>
      <c r="AE117" s="34"/>
    </row>
    <row r="118" spans="1:31" s="2" customFormat="1" ht="12" customHeight="1">
      <c r="A118" s="34"/>
      <c r="B118" s="35"/>
      <c r="C118" s="29" t="s">
        <v>15</v>
      </c>
      <c r="D118" s="36"/>
      <c r="E118" s="36"/>
      <c r="F118" s="36"/>
      <c r="G118" s="36"/>
      <c r="H118" s="36"/>
      <c r="I118" s="36"/>
      <c r="J118" s="36"/>
      <c r="K118" s="36"/>
      <c r="L118" s="55"/>
      <c r="S118" s="34"/>
      <c r="T118" s="34"/>
      <c r="U118" s="34"/>
      <c r="V118" s="34"/>
      <c r="W118" s="34"/>
      <c r="X118" s="34"/>
      <c r="Y118" s="34"/>
      <c r="Z118" s="34"/>
      <c r="AA118" s="34"/>
      <c r="AB118" s="34"/>
      <c r="AC118" s="34"/>
      <c r="AD118" s="34"/>
      <c r="AE118" s="34"/>
    </row>
    <row r="119" spans="1:31" s="2" customFormat="1" ht="16.5" customHeight="1">
      <c r="A119" s="34"/>
      <c r="B119" s="35"/>
      <c r="C119" s="36"/>
      <c r="D119" s="36"/>
      <c r="E119" s="314" t="str">
        <f>E7</f>
        <v>Verejný cintorín - vstupná časť</v>
      </c>
      <c r="F119" s="315"/>
      <c r="G119" s="315"/>
      <c r="H119" s="315"/>
      <c r="I119" s="36"/>
      <c r="J119" s="36"/>
      <c r="K119" s="36"/>
      <c r="L119" s="55"/>
      <c r="S119" s="34"/>
      <c r="T119" s="34"/>
      <c r="U119" s="34"/>
      <c r="V119" s="34"/>
      <c r="W119" s="34"/>
      <c r="X119" s="34"/>
      <c r="Y119" s="34"/>
      <c r="Z119" s="34"/>
      <c r="AA119" s="34"/>
      <c r="AB119" s="34"/>
      <c r="AC119" s="34"/>
      <c r="AD119" s="34"/>
      <c r="AE119" s="34"/>
    </row>
    <row r="120" spans="1:31" s="1" customFormat="1" ht="12" customHeight="1">
      <c r="B120" s="21"/>
      <c r="C120" s="29" t="s">
        <v>175</v>
      </c>
      <c r="D120" s="22"/>
      <c r="E120" s="22"/>
      <c r="F120" s="22"/>
      <c r="G120" s="22"/>
      <c r="H120" s="22"/>
      <c r="I120" s="22"/>
      <c r="J120" s="22"/>
      <c r="K120" s="22"/>
      <c r="L120" s="20"/>
    </row>
    <row r="121" spans="1:31" s="2" customFormat="1" ht="16.5" customHeight="1">
      <c r="A121" s="34"/>
      <c r="B121" s="35"/>
      <c r="C121" s="36"/>
      <c r="D121" s="36"/>
      <c r="E121" s="314" t="s">
        <v>505</v>
      </c>
      <c r="F121" s="313"/>
      <c r="G121" s="313"/>
      <c r="H121" s="313"/>
      <c r="I121" s="36"/>
      <c r="J121" s="36"/>
      <c r="K121" s="36"/>
      <c r="L121" s="55"/>
      <c r="S121" s="34"/>
      <c r="T121" s="34"/>
      <c r="U121" s="34"/>
      <c r="V121" s="34"/>
      <c r="W121" s="34"/>
      <c r="X121" s="34"/>
      <c r="Y121" s="34"/>
      <c r="Z121" s="34"/>
      <c r="AA121" s="34"/>
      <c r="AB121" s="34"/>
      <c r="AC121" s="34"/>
      <c r="AD121" s="34"/>
      <c r="AE121" s="34"/>
    </row>
    <row r="122" spans="1:31" s="2" customFormat="1" ht="12" customHeight="1">
      <c r="A122" s="34"/>
      <c r="B122" s="35"/>
      <c r="C122" s="29" t="s">
        <v>177</v>
      </c>
      <c r="D122" s="36"/>
      <c r="E122" s="36"/>
      <c r="F122" s="36"/>
      <c r="G122" s="36"/>
      <c r="H122" s="36"/>
      <c r="I122" s="36"/>
      <c r="J122" s="36"/>
      <c r="K122" s="36"/>
      <c r="L122" s="55"/>
      <c r="S122" s="34"/>
      <c r="T122" s="34"/>
      <c r="U122" s="34"/>
      <c r="V122" s="34"/>
      <c r="W122" s="34"/>
      <c r="X122" s="34"/>
      <c r="Y122" s="34"/>
      <c r="Z122" s="34"/>
      <c r="AA122" s="34"/>
      <c r="AB122" s="34"/>
      <c r="AC122" s="34"/>
      <c r="AD122" s="34"/>
      <c r="AE122" s="34"/>
    </row>
    <row r="123" spans="1:31" s="2" customFormat="1" ht="16.5" customHeight="1">
      <c r="A123" s="34"/>
      <c r="B123" s="35"/>
      <c r="C123" s="36"/>
      <c r="D123" s="36"/>
      <c r="E123" s="310" t="str">
        <f>E11</f>
        <v>02-4 - Vstupný portál</v>
      </c>
      <c r="F123" s="313"/>
      <c r="G123" s="313"/>
      <c r="H123" s="313"/>
      <c r="I123" s="36"/>
      <c r="J123" s="36"/>
      <c r="K123" s="36"/>
      <c r="L123" s="55"/>
      <c r="S123" s="34"/>
      <c r="T123" s="34"/>
      <c r="U123" s="34"/>
      <c r="V123" s="34"/>
      <c r="W123" s="34"/>
      <c r="X123" s="34"/>
      <c r="Y123" s="34"/>
      <c r="Z123" s="34"/>
      <c r="AA123" s="34"/>
      <c r="AB123" s="34"/>
      <c r="AC123" s="34"/>
      <c r="AD123" s="34"/>
      <c r="AE123" s="34"/>
    </row>
    <row r="124" spans="1:31" s="2" customFormat="1" ht="6.9" customHeight="1">
      <c r="A124" s="34"/>
      <c r="B124" s="35"/>
      <c r="C124" s="36"/>
      <c r="D124" s="36"/>
      <c r="E124" s="36"/>
      <c r="F124" s="36"/>
      <c r="G124" s="36"/>
      <c r="H124" s="36"/>
      <c r="I124" s="36"/>
      <c r="J124" s="36"/>
      <c r="K124" s="36"/>
      <c r="L124" s="55"/>
      <c r="S124" s="34"/>
      <c r="T124" s="34"/>
      <c r="U124" s="34"/>
      <c r="V124" s="34"/>
      <c r="W124" s="34"/>
      <c r="X124" s="34"/>
      <c r="Y124" s="34"/>
      <c r="Z124" s="34"/>
      <c r="AA124" s="34"/>
      <c r="AB124" s="34"/>
      <c r="AC124" s="34"/>
      <c r="AD124" s="34"/>
      <c r="AE124" s="34"/>
    </row>
    <row r="125" spans="1:31" s="2" customFormat="1" ht="12" customHeight="1">
      <c r="A125" s="34"/>
      <c r="B125" s="35"/>
      <c r="C125" s="29" t="s">
        <v>19</v>
      </c>
      <c r="D125" s="36"/>
      <c r="E125" s="36"/>
      <c r="F125" s="27" t="str">
        <f>F14</f>
        <v>Rastislavova 83, Košice</v>
      </c>
      <c r="G125" s="36"/>
      <c r="H125" s="36"/>
      <c r="I125" s="29" t="s">
        <v>21</v>
      </c>
      <c r="J125" s="70">
        <f>IF(J14="","",J14)</f>
        <v>44676</v>
      </c>
      <c r="K125" s="36"/>
      <c r="L125" s="55"/>
      <c r="S125" s="34"/>
      <c r="T125" s="34"/>
      <c r="U125" s="34"/>
      <c r="V125" s="34"/>
      <c r="W125" s="34"/>
      <c r="X125" s="34"/>
      <c r="Y125" s="34"/>
      <c r="Z125" s="34"/>
      <c r="AA125" s="34"/>
      <c r="AB125" s="34"/>
      <c r="AC125" s="34"/>
      <c r="AD125" s="34"/>
      <c r="AE125" s="34"/>
    </row>
    <row r="126" spans="1:31" s="2" customFormat="1" ht="6.9" customHeight="1">
      <c r="A126" s="34"/>
      <c r="B126" s="35"/>
      <c r="C126" s="36"/>
      <c r="D126" s="36"/>
      <c r="E126" s="36"/>
      <c r="F126" s="36"/>
      <c r="G126" s="36"/>
      <c r="H126" s="36"/>
      <c r="I126" s="36"/>
      <c r="J126" s="36"/>
      <c r="K126" s="36"/>
      <c r="L126" s="55"/>
      <c r="S126" s="34"/>
      <c r="T126" s="34"/>
      <c r="U126" s="34"/>
      <c r="V126" s="34"/>
      <c r="W126" s="34"/>
      <c r="X126" s="34"/>
      <c r="Y126" s="34"/>
      <c r="Z126" s="34"/>
      <c r="AA126" s="34"/>
      <c r="AB126" s="34"/>
      <c r="AC126" s="34"/>
      <c r="AD126" s="34"/>
      <c r="AE126" s="34"/>
    </row>
    <row r="127" spans="1:31" s="2" customFormat="1" ht="40.049999999999997" customHeight="1">
      <c r="A127" s="34"/>
      <c r="B127" s="35"/>
      <c r="C127" s="29" t="s">
        <v>22</v>
      </c>
      <c r="D127" s="36"/>
      <c r="E127" s="36"/>
      <c r="F127" s="27" t="str">
        <f>E17</f>
        <v>Mesto Košice, Tr.SNP48/A, Košice</v>
      </c>
      <c r="G127" s="36"/>
      <c r="H127" s="36"/>
      <c r="I127" s="29" t="s">
        <v>28</v>
      </c>
      <c r="J127" s="32" t="str">
        <f>E23</f>
        <v>STOA architekti s.r.o., Slovenská 28, Prešov</v>
      </c>
      <c r="K127" s="36"/>
      <c r="L127" s="55"/>
      <c r="S127" s="34"/>
      <c r="T127" s="34"/>
      <c r="U127" s="34"/>
      <c r="V127" s="34"/>
      <c r="W127" s="34"/>
      <c r="X127" s="34"/>
      <c r="Y127" s="34"/>
      <c r="Z127" s="34"/>
      <c r="AA127" s="34"/>
      <c r="AB127" s="34"/>
      <c r="AC127" s="34"/>
      <c r="AD127" s="34"/>
      <c r="AE127" s="34"/>
    </row>
    <row r="128" spans="1:31" s="2" customFormat="1" ht="15.15" customHeight="1">
      <c r="A128" s="34"/>
      <c r="B128" s="35"/>
      <c r="C128" s="29" t="s">
        <v>26</v>
      </c>
      <c r="D128" s="36"/>
      <c r="E128" s="36"/>
      <c r="F128" s="27" t="str">
        <f>IF(E20="","",E20)</f>
        <v>Vyplň údaj</v>
      </c>
      <c r="G128" s="36"/>
      <c r="H128" s="36"/>
      <c r="I128" s="29" t="s">
        <v>31</v>
      </c>
      <c r="J128" s="32" t="str">
        <f>E26</f>
        <v>ing. Ľ. Šáriczká</v>
      </c>
      <c r="K128" s="36"/>
      <c r="L128" s="55"/>
      <c r="S128" s="34"/>
      <c r="T128" s="34"/>
      <c r="U128" s="34"/>
      <c r="V128" s="34"/>
      <c r="W128" s="34"/>
      <c r="X128" s="34"/>
      <c r="Y128" s="34"/>
      <c r="Z128" s="34"/>
      <c r="AA128" s="34"/>
      <c r="AB128" s="34"/>
      <c r="AC128" s="34"/>
      <c r="AD128" s="34"/>
      <c r="AE128" s="34"/>
    </row>
    <row r="129" spans="1:65" s="2" customFormat="1" ht="10.35" customHeight="1">
      <c r="A129" s="34"/>
      <c r="B129" s="35"/>
      <c r="C129" s="36"/>
      <c r="D129" s="36"/>
      <c r="E129" s="36"/>
      <c r="F129" s="36"/>
      <c r="G129" s="36"/>
      <c r="H129" s="36"/>
      <c r="I129" s="36"/>
      <c r="J129" s="36"/>
      <c r="K129" s="36"/>
      <c r="L129" s="55"/>
      <c r="S129" s="34"/>
      <c r="T129" s="34"/>
      <c r="U129" s="34"/>
      <c r="V129" s="34"/>
      <c r="W129" s="34"/>
      <c r="X129" s="34"/>
      <c r="Y129" s="34"/>
      <c r="Z129" s="34"/>
      <c r="AA129" s="34"/>
      <c r="AB129" s="34"/>
      <c r="AC129" s="34"/>
      <c r="AD129" s="34"/>
      <c r="AE129" s="34"/>
    </row>
    <row r="130" spans="1:65" s="11" customFormat="1" ht="29.25" customHeight="1">
      <c r="A130" s="172"/>
      <c r="B130" s="173"/>
      <c r="C130" s="174" t="s">
        <v>194</v>
      </c>
      <c r="D130" s="175" t="s">
        <v>59</v>
      </c>
      <c r="E130" s="175" t="s">
        <v>55</v>
      </c>
      <c r="F130" s="175" t="s">
        <v>56</v>
      </c>
      <c r="G130" s="175" t="s">
        <v>195</v>
      </c>
      <c r="H130" s="175" t="s">
        <v>196</v>
      </c>
      <c r="I130" s="175" t="s">
        <v>197</v>
      </c>
      <c r="J130" s="176" t="s">
        <v>181</v>
      </c>
      <c r="K130" s="177" t="s">
        <v>198</v>
      </c>
      <c r="L130" s="178"/>
      <c r="M130" s="79" t="s">
        <v>1</v>
      </c>
      <c r="N130" s="80" t="s">
        <v>38</v>
      </c>
      <c r="O130" s="80" t="s">
        <v>199</v>
      </c>
      <c r="P130" s="80" t="s">
        <v>200</v>
      </c>
      <c r="Q130" s="80" t="s">
        <v>201</v>
      </c>
      <c r="R130" s="80" t="s">
        <v>202</v>
      </c>
      <c r="S130" s="80" t="s">
        <v>203</v>
      </c>
      <c r="T130" s="81" t="s">
        <v>204</v>
      </c>
      <c r="U130" s="172"/>
      <c r="V130" s="172"/>
      <c r="W130" s="172"/>
      <c r="X130" s="172"/>
      <c r="Y130" s="172"/>
      <c r="Z130" s="172"/>
      <c r="AA130" s="172"/>
      <c r="AB130" s="172"/>
      <c r="AC130" s="172"/>
      <c r="AD130" s="172"/>
      <c r="AE130" s="172"/>
    </row>
    <row r="131" spans="1:65" s="2" customFormat="1" ht="22.8" customHeight="1">
      <c r="A131" s="34"/>
      <c r="B131" s="35"/>
      <c r="C131" s="86" t="s">
        <v>182</v>
      </c>
      <c r="D131" s="36"/>
      <c r="E131" s="36"/>
      <c r="F131" s="36"/>
      <c r="G131" s="36"/>
      <c r="H131" s="36"/>
      <c r="I131" s="36"/>
      <c r="J131" s="179">
        <f>BK131</f>
        <v>0</v>
      </c>
      <c r="K131" s="36"/>
      <c r="L131" s="39"/>
      <c r="M131" s="82"/>
      <c r="N131" s="180"/>
      <c r="O131" s="83"/>
      <c r="P131" s="181">
        <f>P132+P177</f>
        <v>0</v>
      </c>
      <c r="Q131" s="83"/>
      <c r="R131" s="181">
        <f>R132+R177</f>
        <v>18.131805619999998</v>
      </c>
      <c r="S131" s="83"/>
      <c r="T131" s="182">
        <f>T132+T177</f>
        <v>3.2660550000000002</v>
      </c>
      <c r="U131" s="34"/>
      <c r="V131" s="34"/>
      <c r="W131" s="34"/>
      <c r="X131" s="34"/>
      <c r="Y131" s="34"/>
      <c r="Z131" s="34"/>
      <c r="AA131" s="34"/>
      <c r="AB131" s="34"/>
      <c r="AC131" s="34"/>
      <c r="AD131" s="34"/>
      <c r="AE131" s="34"/>
      <c r="AT131" s="17" t="s">
        <v>73</v>
      </c>
      <c r="AU131" s="17" t="s">
        <v>183</v>
      </c>
      <c r="BK131" s="183">
        <f>BK132+BK177</f>
        <v>0</v>
      </c>
    </row>
    <row r="132" spans="1:65" s="12" customFormat="1" ht="25.95" customHeight="1">
      <c r="B132" s="184"/>
      <c r="C132" s="185"/>
      <c r="D132" s="186" t="s">
        <v>73</v>
      </c>
      <c r="E132" s="187" t="s">
        <v>205</v>
      </c>
      <c r="F132" s="187" t="s">
        <v>206</v>
      </c>
      <c r="G132" s="185"/>
      <c r="H132" s="185"/>
      <c r="I132" s="188"/>
      <c r="J132" s="189">
        <f>BK132</f>
        <v>0</v>
      </c>
      <c r="K132" s="185"/>
      <c r="L132" s="190"/>
      <c r="M132" s="191"/>
      <c r="N132" s="192"/>
      <c r="O132" s="192"/>
      <c r="P132" s="193">
        <f>P133+P140+P145+P148+P162+P175</f>
        <v>0</v>
      </c>
      <c r="Q132" s="192"/>
      <c r="R132" s="193">
        <f>R133+R140+R145+R148+R162+R175</f>
        <v>18.011645619999999</v>
      </c>
      <c r="S132" s="192"/>
      <c r="T132" s="194">
        <f>T133+T140+T145+T148+T162+T175</f>
        <v>3.1936</v>
      </c>
      <c r="AR132" s="195" t="s">
        <v>81</v>
      </c>
      <c r="AT132" s="196" t="s">
        <v>73</v>
      </c>
      <c r="AU132" s="196" t="s">
        <v>74</v>
      </c>
      <c r="AY132" s="195" t="s">
        <v>207</v>
      </c>
      <c r="BK132" s="197">
        <f>BK133+BK140+BK145+BK148+BK162+BK175</f>
        <v>0</v>
      </c>
    </row>
    <row r="133" spans="1:65" s="12" customFormat="1" ht="22.8" customHeight="1">
      <c r="B133" s="184"/>
      <c r="C133" s="185"/>
      <c r="D133" s="186" t="s">
        <v>73</v>
      </c>
      <c r="E133" s="198" t="s">
        <v>81</v>
      </c>
      <c r="F133" s="198" t="s">
        <v>208</v>
      </c>
      <c r="G133" s="185"/>
      <c r="H133" s="185"/>
      <c r="I133" s="188"/>
      <c r="J133" s="199">
        <f>BK133</f>
        <v>0</v>
      </c>
      <c r="K133" s="185"/>
      <c r="L133" s="190"/>
      <c r="M133" s="191"/>
      <c r="N133" s="192"/>
      <c r="O133" s="192"/>
      <c r="P133" s="193">
        <f>SUM(P134:P139)</f>
        <v>0</v>
      </c>
      <c r="Q133" s="192"/>
      <c r="R133" s="193">
        <f>SUM(R134:R139)</f>
        <v>0</v>
      </c>
      <c r="S133" s="192"/>
      <c r="T133" s="194">
        <f>SUM(T134:T139)</f>
        <v>0</v>
      </c>
      <c r="AR133" s="195" t="s">
        <v>81</v>
      </c>
      <c r="AT133" s="196" t="s">
        <v>73</v>
      </c>
      <c r="AU133" s="196" t="s">
        <v>81</v>
      </c>
      <c r="AY133" s="195" t="s">
        <v>207</v>
      </c>
      <c r="BK133" s="197">
        <f>SUM(BK134:BK139)</f>
        <v>0</v>
      </c>
    </row>
    <row r="134" spans="1:65" s="2" customFormat="1" ht="24.15" customHeight="1">
      <c r="A134" s="34"/>
      <c r="B134" s="35"/>
      <c r="C134" s="200" t="s">
        <v>81</v>
      </c>
      <c r="D134" s="200" t="s">
        <v>209</v>
      </c>
      <c r="E134" s="201" t="s">
        <v>736</v>
      </c>
      <c r="F134" s="202" t="s">
        <v>737</v>
      </c>
      <c r="G134" s="203" t="s">
        <v>212</v>
      </c>
      <c r="H134" s="204">
        <v>1.92</v>
      </c>
      <c r="I134" s="205"/>
      <c r="J134" s="206">
        <f>ROUND(I134*H134,2)</f>
        <v>0</v>
      </c>
      <c r="K134" s="207"/>
      <c r="L134" s="39"/>
      <c r="M134" s="208" t="s">
        <v>1</v>
      </c>
      <c r="N134" s="209" t="s">
        <v>40</v>
      </c>
      <c r="O134" s="75"/>
      <c r="P134" s="210">
        <f>O134*H134</f>
        <v>0</v>
      </c>
      <c r="Q134" s="210">
        <v>0</v>
      </c>
      <c r="R134" s="210">
        <f>Q134*H134</f>
        <v>0</v>
      </c>
      <c r="S134" s="210">
        <v>0</v>
      </c>
      <c r="T134" s="211">
        <f>S134*H134</f>
        <v>0</v>
      </c>
      <c r="U134" s="34"/>
      <c r="V134" s="34"/>
      <c r="W134" s="34"/>
      <c r="X134" s="34"/>
      <c r="Y134" s="34"/>
      <c r="Z134" s="34"/>
      <c r="AA134" s="34"/>
      <c r="AB134" s="34"/>
      <c r="AC134" s="34"/>
      <c r="AD134" s="34"/>
      <c r="AE134" s="34"/>
      <c r="AR134" s="212" t="s">
        <v>213</v>
      </c>
      <c r="AT134" s="212" t="s">
        <v>209</v>
      </c>
      <c r="AU134" s="212" t="s">
        <v>87</v>
      </c>
      <c r="AY134" s="17" t="s">
        <v>207</v>
      </c>
      <c r="BE134" s="213">
        <f>IF(N134="základná",J134,0)</f>
        <v>0</v>
      </c>
      <c r="BF134" s="213">
        <f>IF(N134="znížená",J134,0)</f>
        <v>0</v>
      </c>
      <c r="BG134" s="213">
        <f>IF(N134="zákl. prenesená",J134,0)</f>
        <v>0</v>
      </c>
      <c r="BH134" s="213">
        <f>IF(N134="zníž. prenesená",J134,0)</f>
        <v>0</v>
      </c>
      <c r="BI134" s="213">
        <f>IF(N134="nulová",J134,0)</f>
        <v>0</v>
      </c>
      <c r="BJ134" s="17" t="s">
        <v>87</v>
      </c>
      <c r="BK134" s="213">
        <f>ROUND(I134*H134,2)</f>
        <v>0</v>
      </c>
      <c r="BL134" s="17" t="s">
        <v>213</v>
      </c>
      <c r="BM134" s="212" t="s">
        <v>738</v>
      </c>
    </row>
    <row r="135" spans="1:65" s="13" customFormat="1">
      <c r="B135" s="214"/>
      <c r="C135" s="215"/>
      <c r="D135" s="216" t="s">
        <v>215</v>
      </c>
      <c r="E135" s="217" t="s">
        <v>1</v>
      </c>
      <c r="F135" s="218" t="s">
        <v>739</v>
      </c>
      <c r="G135" s="215"/>
      <c r="H135" s="219">
        <v>1.92</v>
      </c>
      <c r="I135" s="220"/>
      <c r="J135" s="215"/>
      <c r="K135" s="215"/>
      <c r="L135" s="221"/>
      <c r="M135" s="222"/>
      <c r="N135" s="223"/>
      <c r="O135" s="223"/>
      <c r="P135" s="223"/>
      <c r="Q135" s="223"/>
      <c r="R135" s="223"/>
      <c r="S135" s="223"/>
      <c r="T135" s="224"/>
      <c r="AT135" s="225" t="s">
        <v>215</v>
      </c>
      <c r="AU135" s="225" t="s">
        <v>87</v>
      </c>
      <c r="AV135" s="13" t="s">
        <v>87</v>
      </c>
      <c r="AW135" s="13" t="s">
        <v>30</v>
      </c>
      <c r="AX135" s="13" t="s">
        <v>81</v>
      </c>
      <c r="AY135" s="225" t="s">
        <v>207</v>
      </c>
    </row>
    <row r="136" spans="1:65" s="2" customFormat="1" ht="24.15" customHeight="1">
      <c r="A136" s="34"/>
      <c r="B136" s="35"/>
      <c r="C136" s="200" t="s">
        <v>87</v>
      </c>
      <c r="D136" s="200" t="s">
        <v>209</v>
      </c>
      <c r="E136" s="201" t="s">
        <v>740</v>
      </c>
      <c r="F136" s="202" t="s">
        <v>741</v>
      </c>
      <c r="G136" s="203" t="s">
        <v>212</v>
      </c>
      <c r="H136" s="204">
        <v>0.57599999999999996</v>
      </c>
      <c r="I136" s="205"/>
      <c r="J136" s="206">
        <f>ROUND(I136*H136,2)</f>
        <v>0</v>
      </c>
      <c r="K136" s="207"/>
      <c r="L136" s="39"/>
      <c r="M136" s="208" t="s">
        <v>1</v>
      </c>
      <c r="N136" s="209" t="s">
        <v>40</v>
      </c>
      <c r="O136" s="75"/>
      <c r="P136" s="210">
        <f>O136*H136</f>
        <v>0</v>
      </c>
      <c r="Q136" s="210">
        <v>0</v>
      </c>
      <c r="R136" s="210">
        <f>Q136*H136</f>
        <v>0</v>
      </c>
      <c r="S136" s="210">
        <v>0</v>
      </c>
      <c r="T136" s="211">
        <f>S136*H136</f>
        <v>0</v>
      </c>
      <c r="U136" s="34"/>
      <c r="V136" s="34"/>
      <c r="W136" s="34"/>
      <c r="X136" s="34"/>
      <c r="Y136" s="34"/>
      <c r="Z136" s="34"/>
      <c r="AA136" s="34"/>
      <c r="AB136" s="34"/>
      <c r="AC136" s="34"/>
      <c r="AD136" s="34"/>
      <c r="AE136" s="34"/>
      <c r="AR136" s="212" t="s">
        <v>213</v>
      </c>
      <c r="AT136" s="212" t="s">
        <v>209</v>
      </c>
      <c r="AU136" s="212" t="s">
        <v>87</v>
      </c>
      <c r="AY136" s="17" t="s">
        <v>207</v>
      </c>
      <c r="BE136" s="213">
        <f>IF(N136="základná",J136,0)</f>
        <v>0</v>
      </c>
      <c r="BF136" s="213">
        <f>IF(N136="znížená",J136,0)</f>
        <v>0</v>
      </c>
      <c r="BG136" s="213">
        <f>IF(N136="zákl. prenesená",J136,0)</f>
        <v>0</v>
      </c>
      <c r="BH136" s="213">
        <f>IF(N136="zníž. prenesená",J136,0)</f>
        <v>0</v>
      </c>
      <c r="BI136" s="213">
        <f>IF(N136="nulová",J136,0)</f>
        <v>0</v>
      </c>
      <c r="BJ136" s="17" t="s">
        <v>87</v>
      </c>
      <c r="BK136" s="213">
        <f>ROUND(I136*H136,2)</f>
        <v>0</v>
      </c>
      <c r="BL136" s="17" t="s">
        <v>213</v>
      </c>
      <c r="BM136" s="212" t="s">
        <v>742</v>
      </c>
    </row>
    <row r="137" spans="1:65" s="13" customFormat="1">
      <c r="B137" s="214"/>
      <c r="C137" s="215"/>
      <c r="D137" s="216" t="s">
        <v>215</v>
      </c>
      <c r="E137" s="215"/>
      <c r="F137" s="218" t="s">
        <v>743</v>
      </c>
      <c r="G137" s="215"/>
      <c r="H137" s="219">
        <v>0.57599999999999996</v>
      </c>
      <c r="I137" s="220"/>
      <c r="J137" s="215"/>
      <c r="K137" s="215"/>
      <c r="L137" s="221"/>
      <c r="M137" s="222"/>
      <c r="N137" s="223"/>
      <c r="O137" s="223"/>
      <c r="P137" s="223"/>
      <c r="Q137" s="223"/>
      <c r="R137" s="223"/>
      <c r="S137" s="223"/>
      <c r="T137" s="224"/>
      <c r="AT137" s="225" t="s">
        <v>215</v>
      </c>
      <c r="AU137" s="225" t="s">
        <v>87</v>
      </c>
      <c r="AV137" s="13" t="s">
        <v>87</v>
      </c>
      <c r="AW137" s="13" t="s">
        <v>4</v>
      </c>
      <c r="AX137" s="13" t="s">
        <v>81</v>
      </c>
      <c r="AY137" s="225" t="s">
        <v>207</v>
      </c>
    </row>
    <row r="138" spans="1:65" s="2" customFormat="1" ht="33" customHeight="1">
      <c r="A138" s="34"/>
      <c r="B138" s="35"/>
      <c r="C138" s="200" t="s">
        <v>94</v>
      </c>
      <c r="D138" s="200" t="s">
        <v>209</v>
      </c>
      <c r="E138" s="201" t="s">
        <v>744</v>
      </c>
      <c r="F138" s="202" t="s">
        <v>745</v>
      </c>
      <c r="G138" s="203" t="s">
        <v>212</v>
      </c>
      <c r="H138" s="204">
        <v>1.92</v>
      </c>
      <c r="I138" s="205"/>
      <c r="J138" s="206">
        <f>ROUND(I138*H138,2)</f>
        <v>0</v>
      </c>
      <c r="K138" s="207"/>
      <c r="L138" s="39"/>
      <c r="M138" s="208" t="s">
        <v>1</v>
      </c>
      <c r="N138" s="209" t="s">
        <v>40</v>
      </c>
      <c r="O138" s="75"/>
      <c r="P138" s="210">
        <f>O138*H138</f>
        <v>0</v>
      </c>
      <c r="Q138" s="210">
        <v>0</v>
      </c>
      <c r="R138" s="210">
        <f>Q138*H138</f>
        <v>0</v>
      </c>
      <c r="S138" s="210">
        <v>0</v>
      </c>
      <c r="T138" s="211">
        <f>S138*H138</f>
        <v>0</v>
      </c>
      <c r="U138" s="34"/>
      <c r="V138" s="34"/>
      <c r="W138" s="34"/>
      <c r="X138" s="34"/>
      <c r="Y138" s="34"/>
      <c r="Z138" s="34"/>
      <c r="AA138" s="34"/>
      <c r="AB138" s="34"/>
      <c r="AC138" s="34"/>
      <c r="AD138" s="34"/>
      <c r="AE138" s="34"/>
      <c r="AR138" s="212" t="s">
        <v>213</v>
      </c>
      <c r="AT138" s="212" t="s">
        <v>209</v>
      </c>
      <c r="AU138" s="212" t="s">
        <v>87</v>
      </c>
      <c r="AY138" s="17" t="s">
        <v>207</v>
      </c>
      <c r="BE138" s="213">
        <f>IF(N138="základná",J138,0)</f>
        <v>0</v>
      </c>
      <c r="BF138" s="213">
        <f>IF(N138="znížená",J138,0)</f>
        <v>0</v>
      </c>
      <c r="BG138" s="213">
        <f>IF(N138="zákl. prenesená",J138,0)</f>
        <v>0</v>
      </c>
      <c r="BH138" s="213">
        <f>IF(N138="zníž. prenesená",J138,0)</f>
        <v>0</v>
      </c>
      <c r="BI138" s="213">
        <f>IF(N138="nulová",J138,0)</f>
        <v>0</v>
      </c>
      <c r="BJ138" s="17" t="s">
        <v>87</v>
      </c>
      <c r="BK138" s="213">
        <f>ROUND(I138*H138,2)</f>
        <v>0</v>
      </c>
      <c r="BL138" s="17" t="s">
        <v>213</v>
      </c>
      <c r="BM138" s="212" t="s">
        <v>746</v>
      </c>
    </row>
    <row r="139" spans="1:65" s="2" customFormat="1" ht="16.5" customHeight="1">
      <c r="A139" s="34"/>
      <c r="B139" s="35"/>
      <c r="C139" s="200" t="s">
        <v>213</v>
      </c>
      <c r="D139" s="200" t="s">
        <v>209</v>
      </c>
      <c r="E139" s="201" t="s">
        <v>526</v>
      </c>
      <c r="F139" s="202" t="s">
        <v>527</v>
      </c>
      <c r="G139" s="203" t="s">
        <v>212</v>
      </c>
      <c r="H139" s="204">
        <v>1.92</v>
      </c>
      <c r="I139" s="205"/>
      <c r="J139" s="206">
        <f>ROUND(I139*H139,2)</f>
        <v>0</v>
      </c>
      <c r="K139" s="207"/>
      <c r="L139" s="39"/>
      <c r="M139" s="208" t="s">
        <v>1</v>
      </c>
      <c r="N139" s="209" t="s">
        <v>40</v>
      </c>
      <c r="O139" s="75"/>
      <c r="P139" s="210">
        <f>O139*H139</f>
        <v>0</v>
      </c>
      <c r="Q139" s="210">
        <v>0</v>
      </c>
      <c r="R139" s="210">
        <f>Q139*H139</f>
        <v>0</v>
      </c>
      <c r="S139" s="210">
        <v>0</v>
      </c>
      <c r="T139" s="211">
        <f>S139*H139</f>
        <v>0</v>
      </c>
      <c r="U139" s="34"/>
      <c r="V139" s="34"/>
      <c r="W139" s="34"/>
      <c r="X139" s="34"/>
      <c r="Y139" s="34"/>
      <c r="Z139" s="34"/>
      <c r="AA139" s="34"/>
      <c r="AB139" s="34"/>
      <c r="AC139" s="34"/>
      <c r="AD139" s="34"/>
      <c r="AE139" s="34"/>
      <c r="AR139" s="212" t="s">
        <v>213</v>
      </c>
      <c r="AT139" s="212" t="s">
        <v>209</v>
      </c>
      <c r="AU139" s="212" t="s">
        <v>87</v>
      </c>
      <c r="AY139" s="17" t="s">
        <v>207</v>
      </c>
      <c r="BE139" s="213">
        <f>IF(N139="základná",J139,0)</f>
        <v>0</v>
      </c>
      <c r="BF139" s="213">
        <f>IF(N139="znížená",J139,0)</f>
        <v>0</v>
      </c>
      <c r="BG139" s="213">
        <f>IF(N139="zákl. prenesená",J139,0)</f>
        <v>0</v>
      </c>
      <c r="BH139" s="213">
        <f>IF(N139="zníž. prenesená",J139,0)</f>
        <v>0</v>
      </c>
      <c r="BI139" s="213">
        <f>IF(N139="nulová",J139,0)</f>
        <v>0</v>
      </c>
      <c r="BJ139" s="17" t="s">
        <v>87</v>
      </c>
      <c r="BK139" s="213">
        <f>ROUND(I139*H139,2)</f>
        <v>0</v>
      </c>
      <c r="BL139" s="17" t="s">
        <v>213</v>
      </c>
      <c r="BM139" s="212" t="s">
        <v>747</v>
      </c>
    </row>
    <row r="140" spans="1:65" s="12" customFormat="1" ht="22.8" customHeight="1">
      <c r="B140" s="184"/>
      <c r="C140" s="185"/>
      <c r="D140" s="186" t="s">
        <v>73</v>
      </c>
      <c r="E140" s="198" t="s">
        <v>87</v>
      </c>
      <c r="F140" s="198" t="s">
        <v>224</v>
      </c>
      <c r="G140" s="185"/>
      <c r="H140" s="185"/>
      <c r="I140" s="188"/>
      <c r="J140" s="199">
        <f>BK140</f>
        <v>0</v>
      </c>
      <c r="K140" s="185"/>
      <c r="L140" s="190"/>
      <c r="M140" s="191"/>
      <c r="N140" s="192"/>
      <c r="O140" s="192"/>
      <c r="P140" s="193">
        <f>SUM(P141:P144)</f>
        <v>0</v>
      </c>
      <c r="Q140" s="192"/>
      <c r="R140" s="193">
        <f>SUM(R141:R144)</f>
        <v>4.1828376</v>
      </c>
      <c r="S140" s="192"/>
      <c r="T140" s="194">
        <f>SUM(T141:T144)</f>
        <v>0</v>
      </c>
      <c r="AR140" s="195" t="s">
        <v>81</v>
      </c>
      <c r="AT140" s="196" t="s">
        <v>73</v>
      </c>
      <c r="AU140" s="196" t="s">
        <v>81</v>
      </c>
      <c r="AY140" s="195" t="s">
        <v>207</v>
      </c>
      <c r="BK140" s="197">
        <f>SUM(BK141:BK144)</f>
        <v>0</v>
      </c>
    </row>
    <row r="141" spans="1:65" s="2" customFormat="1" ht="24.15" customHeight="1">
      <c r="A141" s="34"/>
      <c r="B141" s="35"/>
      <c r="C141" s="200" t="s">
        <v>229</v>
      </c>
      <c r="D141" s="200" t="s">
        <v>209</v>
      </c>
      <c r="E141" s="201" t="s">
        <v>225</v>
      </c>
      <c r="F141" s="202" t="s">
        <v>226</v>
      </c>
      <c r="G141" s="203" t="s">
        <v>212</v>
      </c>
      <c r="H141" s="204">
        <v>0.24</v>
      </c>
      <c r="I141" s="205"/>
      <c r="J141" s="206">
        <f>ROUND(I141*H141,2)</f>
        <v>0</v>
      </c>
      <c r="K141" s="207"/>
      <c r="L141" s="39"/>
      <c r="M141" s="208" t="s">
        <v>1</v>
      </c>
      <c r="N141" s="209" t="s">
        <v>40</v>
      </c>
      <c r="O141" s="75"/>
      <c r="P141" s="210">
        <f>O141*H141</f>
        <v>0</v>
      </c>
      <c r="Q141" s="210">
        <v>2.0699999999999998</v>
      </c>
      <c r="R141" s="210">
        <f>Q141*H141</f>
        <v>0.49679999999999996</v>
      </c>
      <c r="S141" s="210">
        <v>0</v>
      </c>
      <c r="T141" s="211">
        <f>S141*H141</f>
        <v>0</v>
      </c>
      <c r="U141" s="34"/>
      <c r="V141" s="34"/>
      <c r="W141" s="34"/>
      <c r="X141" s="34"/>
      <c r="Y141" s="34"/>
      <c r="Z141" s="34"/>
      <c r="AA141" s="34"/>
      <c r="AB141" s="34"/>
      <c r="AC141" s="34"/>
      <c r="AD141" s="34"/>
      <c r="AE141" s="34"/>
      <c r="AR141" s="212" t="s">
        <v>213</v>
      </c>
      <c r="AT141" s="212" t="s">
        <v>209</v>
      </c>
      <c r="AU141" s="212" t="s">
        <v>87</v>
      </c>
      <c r="AY141" s="17" t="s">
        <v>207</v>
      </c>
      <c r="BE141" s="213">
        <f>IF(N141="základná",J141,0)</f>
        <v>0</v>
      </c>
      <c r="BF141" s="213">
        <f>IF(N141="znížená",J141,0)</f>
        <v>0</v>
      </c>
      <c r="BG141" s="213">
        <f>IF(N141="zákl. prenesená",J141,0)</f>
        <v>0</v>
      </c>
      <c r="BH141" s="213">
        <f>IF(N141="zníž. prenesená",J141,0)</f>
        <v>0</v>
      </c>
      <c r="BI141" s="213">
        <f>IF(N141="nulová",J141,0)</f>
        <v>0</v>
      </c>
      <c r="BJ141" s="17" t="s">
        <v>87</v>
      </c>
      <c r="BK141" s="213">
        <f>ROUND(I141*H141,2)</f>
        <v>0</v>
      </c>
      <c r="BL141" s="17" t="s">
        <v>213</v>
      </c>
      <c r="BM141" s="212" t="s">
        <v>748</v>
      </c>
    </row>
    <row r="142" spans="1:65" s="13" customFormat="1">
      <c r="B142" s="214"/>
      <c r="C142" s="215"/>
      <c r="D142" s="216" t="s">
        <v>215</v>
      </c>
      <c r="E142" s="217" t="s">
        <v>1</v>
      </c>
      <c r="F142" s="218" t="s">
        <v>749</v>
      </c>
      <c r="G142" s="215"/>
      <c r="H142" s="219">
        <v>0.24</v>
      </c>
      <c r="I142" s="220"/>
      <c r="J142" s="215"/>
      <c r="K142" s="215"/>
      <c r="L142" s="221"/>
      <c r="M142" s="222"/>
      <c r="N142" s="223"/>
      <c r="O142" s="223"/>
      <c r="P142" s="223"/>
      <c r="Q142" s="223"/>
      <c r="R142" s="223"/>
      <c r="S142" s="223"/>
      <c r="T142" s="224"/>
      <c r="AT142" s="225" t="s">
        <v>215</v>
      </c>
      <c r="AU142" s="225" t="s">
        <v>87</v>
      </c>
      <c r="AV142" s="13" t="s">
        <v>87</v>
      </c>
      <c r="AW142" s="13" t="s">
        <v>30</v>
      </c>
      <c r="AX142" s="13" t="s">
        <v>81</v>
      </c>
      <c r="AY142" s="225" t="s">
        <v>207</v>
      </c>
    </row>
    <row r="143" spans="1:65" s="2" customFormat="1" ht="16.5" customHeight="1">
      <c r="A143" s="34"/>
      <c r="B143" s="35"/>
      <c r="C143" s="200" t="s">
        <v>235</v>
      </c>
      <c r="D143" s="200" t="s">
        <v>209</v>
      </c>
      <c r="E143" s="201" t="s">
        <v>750</v>
      </c>
      <c r="F143" s="202" t="s">
        <v>751</v>
      </c>
      <c r="G143" s="203" t="s">
        <v>212</v>
      </c>
      <c r="H143" s="204">
        <v>1.68</v>
      </c>
      <c r="I143" s="205"/>
      <c r="J143" s="206">
        <f>ROUND(I143*H143,2)</f>
        <v>0</v>
      </c>
      <c r="K143" s="207"/>
      <c r="L143" s="39"/>
      <c r="M143" s="208" t="s">
        <v>1</v>
      </c>
      <c r="N143" s="209" t="s">
        <v>40</v>
      </c>
      <c r="O143" s="75"/>
      <c r="P143" s="210">
        <f>O143*H143</f>
        <v>0</v>
      </c>
      <c r="Q143" s="210">
        <v>2.19407</v>
      </c>
      <c r="R143" s="210">
        <f>Q143*H143</f>
        <v>3.6860375999999997</v>
      </c>
      <c r="S143" s="210">
        <v>0</v>
      </c>
      <c r="T143" s="211">
        <f>S143*H143</f>
        <v>0</v>
      </c>
      <c r="U143" s="34"/>
      <c r="V143" s="34"/>
      <c r="W143" s="34"/>
      <c r="X143" s="34"/>
      <c r="Y143" s="34"/>
      <c r="Z143" s="34"/>
      <c r="AA143" s="34"/>
      <c r="AB143" s="34"/>
      <c r="AC143" s="34"/>
      <c r="AD143" s="34"/>
      <c r="AE143" s="34"/>
      <c r="AR143" s="212" t="s">
        <v>213</v>
      </c>
      <c r="AT143" s="212" t="s">
        <v>209</v>
      </c>
      <c r="AU143" s="212" t="s">
        <v>87</v>
      </c>
      <c r="AY143" s="17" t="s">
        <v>207</v>
      </c>
      <c r="BE143" s="213">
        <f>IF(N143="základná",J143,0)</f>
        <v>0</v>
      </c>
      <c r="BF143" s="213">
        <f>IF(N143="znížená",J143,0)</f>
        <v>0</v>
      </c>
      <c r="BG143" s="213">
        <f>IF(N143="zákl. prenesená",J143,0)</f>
        <v>0</v>
      </c>
      <c r="BH143" s="213">
        <f>IF(N143="zníž. prenesená",J143,0)</f>
        <v>0</v>
      </c>
      <c r="BI143" s="213">
        <f>IF(N143="nulová",J143,0)</f>
        <v>0</v>
      </c>
      <c r="BJ143" s="17" t="s">
        <v>87</v>
      </c>
      <c r="BK143" s="213">
        <f>ROUND(I143*H143,2)</f>
        <v>0</v>
      </c>
      <c r="BL143" s="17" t="s">
        <v>213</v>
      </c>
      <c r="BM143" s="212" t="s">
        <v>752</v>
      </c>
    </row>
    <row r="144" spans="1:65" s="13" customFormat="1">
      <c r="B144" s="214"/>
      <c r="C144" s="215"/>
      <c r="D144" s="216" t="s">
        <v>215</v>
      </c>
      <c r="E144" s="217" t="s">
        <v>1</v>
      </c>
      <c r="F144" s="218" t="s">
        <v>753</v>
      </c>
      <c r="G144" s="215"/>
      <c r="H144" s="219">
        <v>1.68</v>
      </c>
      <c r="I144" s="220"/>
      <c r="J144" s="215"/>
      <c r="K144" s="215"/>
      <c r="L144" s="221"/>
      <c r="M144" s="222"/>
      <c r="N144" s="223"/>
      <c r="O144" s="223"/>
      <c r="P144" s="223"/>
      <c r="Q144" s="223"/>
      <c r="R144" s="223"/>
      <c r="S144" s="223"/>
      <c r="T144" s="224"/>
      <c r="AT144" s="225" t="s">
        <v>215</v>
      </c>
      <c r="AU144" s="225" t="s">
        <v>87</v>
      </c>
      <c r="AV144" s="13" t="s">
        <v>87</v>
      </c>
      <c r="AW144" s="13" t="s">
        <v>30</v>
      </c>
      <c r="AX144" s="13" t="s">
        <v>81</v>
      </c>
      <c r="AY144" s="225" t="s">
        <v>207</v>
      </c>
    </row>
    <row r="145" spans="1:65" s="12" customFormat="1" ht="22.8" customHeight="1">
      <c r="B145" s="184"/>
      <c r="C145" s="185"/>
      <c r="D145" s="186" t="s">
        <v>73</v>
      </c>
      <c r="E145" s="198" t="s">
        <v>94</v>
      </c>
      <c r="F145" s="198" t="s">
        <v>544</v>
      </c>
      <c r="G145" s="185"/>
      <c r="H145" s="185"/>
      <c r="I145" s="188"/>
      <c r="J145" s="199">
        <f>BK145</f>
        <v>0</v>
      </c>
      <c r="K145" s="185"/>
      <c r="L145" s="190"/>
      <c r="M145" s="191"/>
      <c r="N145" s="192"/>
      <c r="O145" s="192"/>
      <c r="P145" s="193">
        <f>SUM(P146:P147)</f>
        <v>0</v>
      </c>
      <c r="Q145" s="192"/>
      <c r="R145" s="193">
        <f>SUM(R146:R147)</f>
        <v>9.8955198200000005</v>
      </c>
      <c r="S145" s="192"/>
      <c r="T145" s="194">
        <f>SUM(T146:T147)</f>
        <v>0</v>
      </c>
      <c r="AR145" s="195" t="s">
        <v>81</v>
      </c>
      <c r="AT145" s="196" t="s">
        <v>73</v>
      </c>
      <c r="AU145" s="196" t="s">
        <v>81</v>
      </c>
      <c r="AY145" s="195" t="s">
        <v>207</v>
      </c>
      <c r="BK145" s="197">
        <f>SUM(BK146:BK147)</f>
        <v>0</v>
      </c>
    </row>
    <row r="146" spans="1:65" s="2" customFormat="1" ht="33" customHeight="1">
      <c r="A146" s="34"/>
      <c r="B146" s="35"/>
      <c r="C146" s="200" t="s">
        <v>240</v>
      </c>
      <c r="D146" s="200" t="s">
        <v>209</v>
      </c>
      <c r="E146" s="201" t="s">
        <v>754</v>
      </c>
      <c r="F146" s="202" t="s">
        <v>755</v>
      </c>
      <c r="G146" s="203" t="s">
        <v>212</v>
      </c>
      <c r="H146" s="204">
        <v>5.8970000000000002</v>
      </c>
      <c r="I146" s="205"/>
      <c r="J146" s="206">
        <f>ROUND(I146*H146,2)</f>
        <v>0</v>
      </c>
      <c r="K146" s="207"/>
      <c r="L146" s="39"/>
      <c r="M146" s="208" t="s">
        <v>1</v>
      </c>
      <c r="N146" s="209" t="s">
        <v>40</v>
      </c>
      <c r="O146" s="75"/>
      <c r="P146" s="210">
        <f>O146*H146</f>
        <v>0</v>
      </c>
      <c r="Q146" s="210">
        <v>1.6780600000000001</v>
      </c>
      <c r="R146" s="210">
        <f>Q146*H146</f>
        <v>9.8955198200000005</v>
      </c>
      <c r="S146" s="210">
        <v>0</v>
      </c>
      <c r="T146" s="211">
        <f>S146*H146</f>
        <v>0</v>
      </c>
      <c r="U146" s="34"/>
      <c r="V146" s="34"/>
      <c r="W146" s="34"/>
      <c r="X146" s="34"/>
      <c r="Y146" s="34"/>
      <c r="Z146" s="34"/>
      <c r="AA146" s="34"/>
      <c r="AB146" s="34"/>
      <c r="AC146" s="34"/>
      <c r="AD146" s="34"/>
      <c r="AE146" s="34"/>
      <c r="AR146" s="212" t="s">
        <v>213</v>
      </c>
      <c r="AT146" s="212" t="s">
        <v>209</v>
      </c>
      <c r="AU146" s="212" t="s">
        <v>87</v>
      </c>
      <c r="AY146" s="17" t="s">
        <v>207</v>
      </c>
      <c r="BE146" s="213">
        <f>IF(N146="základná",J146,0)</f>
        <v>0</v>
      </c>
      <c r="BF146" s="213">
        <f>IF(N146="znížená",J146,0)</f>
        <v>0</v>
      </c>
      <c r="BG146" s="213">
        <f>IF(N146="zákl. prenesená",J146,0)</f>
        <v>0</v>
      </c>
      <c r="BH146" s="213">
        <f>IF(N146="zníž. prenesená",J146,0)</f>
        <v>0</v>
      </c>
      <c r="BI146" s="213">
        <f>IF(N146="nulová",J146,0)</f>
        <v>0</v>
      </c>
      <c r="BJ146" s="17" t="s">
        <v>87</v>
      </c>
      <c r="BK146" s="213">
        <f>ROUND(I146*H146,2)</f>
        <v>0</v>
      </c>
      <c r="BL146" s="17" t="s">
        <v>213</v>
      </c>
      <c r="BM146" s="212" t="s">
        <v>756</v>
      </c>
    </row>
    <row r="147" spans="1:65" s="13" customFormat="1">
      <c r="B147" s="214"/>
      <c r="C147" s="215"/>
      <c r="D147" s="216" t="s">
        <v>215</v>
      </c>
      <c r="E147" s="217" t="s">
        <v>1</v>
      </c>
      <c r="F147" s="218" t="s">
        <v>757</v>
      </c>
      <c r="G147" s="215"/>
      <c r="H147" s="219">
        <v>5.8970000000000002</v>
      </c>
      <c r="I147" s="220"/>
      <c r="J147" s="215"/>
      <c r="K147" s="215"/>
      <c r="L147" s="221"/>
      <c r="M147" s="222"/>
      <c r="N147" s="223"/>
      <c r="O147" s="223"/>
      <c r="P147" s="223"/>
      <c r="Q147" s="223"/>
      <c r="R147" s="223"/>
      <c r="S147" s="223"/>
      <c r="T147" s="224"/>
      <c r="AT147" s="225" t="s">
        <v>215</v>
      </c>
      <c r="AU147" s="225" t="s">
        <v>87</v>
      </c>
      <c r="AV147" s="13" t="s">
        <v>87</v>
      </c>
      <c r="AW147" s="13" t="s">
        <v>30</v>
      </c>
      <c r="AX147" s="13" t="s">
        <v>81</v>
      </c>
      <c r="AY147" s="225" t="s">
        <v>207</v>
      </c>
    </row>
    <row r="148" spans="1:65" s="12" customFormat="1" ht="22.8" customHeight="1">
      <c r="B148" s="184"/>
      <c r="C148" s="185"/>
      <c r="D148" s="186" t="s">
        <v>73</v>
      </c>
      <c r="E148" s="198" t="s">
        <v>235</v>
      </c>
      <c r="F148" s="198" t="s">
        <v>603</v>
      </c>
      <c r="G148" s="185"/>
      <c r="H148" s="185"/>
      <c r="I148" s="188"/>
      <c r="J148" s="199">
        <f>BK148</f>
        <v>0</v>
      </c>
      <c r="K148" s="185"/>
      <c r="L148" s="190"/>
      <c r="M148" s="191"/>
      <c r="N148" s="192"/>
      <c r="O148" s="192"/>
      <c r="P148" s="193">
        <f>SUM(P149:P161)</f>
        <v>0</v>
      </c>
      <c r="Q148" s="192"/>
      <c r="R148" s="193">
        <f>SUM(R149:R161)</f>
        <v>3.6360302</v>
      </c>
      <c r="S148" s="192"/>
      <c r="T148" s="194">
        <f>SUM(T149:T161)</f>
        <v>0</v>
      </c>
      <c r="AR148" s="195" t="s">
        <v>81</v>
      </c>
      <c r="AT148" s="196" t="s">
        <v>73</v>
      </c>
      <c r="AU148" s="196" t="s">
        <v>81</v>
      </c>
      <c r="AY148" s="195" t="s">
        <v>207</v>
      </c>
      <c r="BK148" s="197">
        <f>SUM(BK149:BK161)</f>
        <v>0</v>
      </c>
    </row>
    <row r="149" spans="1:65" s="2" customFormat="1" ht="37.799999999999997" customHeight="1">
      <c r="A149" s="34"/>
      <c r="B149" s="35"/>
      <c r="C149" s="200" t="s">
        <v>249</v>
      </c>
      <c r="D149" s="200" t="s">
        <v>209</v>
      </c>
      <c r="E149" s="201" t="s">
        <v>758</v>
      </c>
      <c r="F149" s="202" t="s">
        <v>759</v>
      </c>
      <c r="G149" s="203" t="s">
        <v>243</v>
      </c>
      <c r="H149" s="204">
        <v>199.6</v>
      </c>
      <c r="I149" s="205"/>
      <c r="J149" s="206">
        <f>ROUND(I149*H149,2)</f>
        <v>0</v>
      </c>
      <c r="K149" s="207"/>
      <c r="L149" s="39"/>
      <c r="M149" s="208" t="s">
        <v>1</v>
      </c>
      <c r="N149" s="209" t="s">
        <v>40</v>
      </c>
      <c r="O149" s="75"/>
      <c r="P149" s="210">
        <f>O149*H149</f>
        <v>0</v>
      </c>
      <c r="Q149" s="210">
        <v>1.255E-2</v>
      </c>
      <c r="R149" s="210">
        <f>Q149*H149</f>
        <v>2.5049800000000002</v>
      </c>
      <c r="S149" s="210">
        <v>0</v>
      </c>
      <c r="T149" s="211">
        <f>S149*H149</f>
        <v>0</v>
      </c>
      <c r="U149" s="34"/>
      <c r="V149" s="34"/>
      <c r="W149" s="34"/>
      <c r="X149" s="34"/>
      <c r="Y149" s="34"/>
      <c r="Z149" s="34"/>
      <c r="AA149" s="34"/>
      <c r="AB149" s="34"/>
      <c r="AC149" s="34"/>
      <c r="AD149" s="34"/>
      <c r="AE149" s="34"/>
      <c r="AR149" s="212" t="s">
        <v>213</v>
      </c>
      <c r="AT149" s="212" t="s">
        <v>209</v>
      </c>
      <c r="AU149" s="212" t="s">
        <v>87</v>
      </c>
      <c r="AY149" s="17" t="s">
        <v>207</v>
      </c>
      <c r="BE149" s="213">
        <f>IF(N149="základná",J149,0)</f>
        <v>0</v>
      </c>
      <c r="BF149" s="213">
        <f>IF(N149="znížená",J149,0)</f>
        <v>0</v>
      </c>
      <c r="BG149" s="213">
        <f>IF(N149="zákl. prenesená",J149,0)</f>
        <v>0</v>
      </c>
      <c r="BH149" s="213">
        <f>IF(N149="zníž. prenesená",J149,0)</f>
        <v>0</v>
      </c>
      <c r="BI149" s="213">
        <f>IF(N149="nulová",J149,0)</f>
        <v>0</v>
      </c>
      <c r="BJ149" s="17" t="s">
        <v>87</v>
      </c>
      <c r="BK149" s="213">
        <f>ROUND(I149*H149,2)</f>
        <v>0</v>
      </c>
      <c r="BL149" s="17" t="s">
        <v>213</v>
      </c>
      <c r="BM149" s="212" t="s">
        <v>760</v>
      </c>
    </row>
    <row r="150" spans="1:65" s="2" customFormat="1" ht="24.15" customHeight="1">
      <c r="A150" s="34"/>
      <c r="B150" s="35"/>
      <c r="C150" s="200" t="s">
        <v>253</v>
      </c>
      <c r="D150" s="200" t="s">
        <v>209</v>
      </c>
      <c r="E150" s="201" t="s">
        <v>761</v>
      </c>
      <c r="F150" s="202" t="s">
        <v>762</v>
      </c>
      <c r="G150" s="203" t="s">
        <v>243</v>
      </c>
      <c r="H150" s="204">
        <v>21.84</v>
      </c>
      <c r="I150" s="205"/>
      <c r="J150" s="206">
        <f>ROUND(I150*H150,2)</f>
        <v>0</v>
      </c>
      <c r="K150" s="207"/>
      <c r="L150" s="39"/>
      <c r="M150" s="208" t="s">
        <v>1</v>
      </c>
      <c r="N150" s="209" t="s">
        <v>40</v>
      </c>
      <c r="O150" s="75"/>
      <c r="P150" s="210">
        <f>O150*H150</f>
        <v>0</v>
      </c>
      <c r="Q150" s="210">
        <v>4.0000000000000002E-4</v>
      </c>
      <c r="R150" s="210">
        <f>Q150*H150</f>
        <v>8.7360000000000007E-3</v>
      </c>
      <c r="S150" s="210">
        <v>0</v>
      </c>
      <c r="T150" s="211">
        <f>S150*H150</f>
        <v>0</v>
      </c>
      <c r="U150" s="34"/>
      <c r="V150" s="34"/>
      <c r="W150" s="34"/>
      <c r="X150" s="34"/>
      <c r="Y150" s="34"/>
      <c r="Z150" s="34"/>
      <c r="AA150" s="34"/>
      <c r="AB150" s="34"/>
      <c r="AC150" s="34"/>
      <c r="AD150" s="34"/>
      <c r="AE150" s="34"/>
      <c r="AR150" s="212" t="s">
        <v>213</v>
      </c>
      <c r="AT150" s="212" t="s">
        <v>209</v>
      </c>
      <c r="AU150" s="212" t="s">
        <v>87</v>
      </c>
      <c r="AY150" s="17" t="s">
        <v>207</v>
      </c>
      <c r="BE150" s="213">
        <f>IF(N150="základná",J150,0)</f>
        <v>0</v>
      </c>
      <c r="BF150" s="213">
        <f>IF(N150="znížená",J150,0)</f>
        <v>0</v>
      </c>
      <c r="BG150" s="213">
        <f>IF(N150="zákl. prenesená",J150,0)</f>
        <v>0</v>
      </c>
      <c r="BH150" s="213">
        <f>IF(N150="zníž. prenesená",J150,0)</f>
        <v>0</v>
      </c>
      <c r="BI150" s="213">
        <f>IF(N150="nulová",J150,0)</f>
        <v>0</v>
      </c>
      <c r="BJ150" s="17" t="s">
        <v>87</v>
      </c>
      <c r="BK150" s="213">
        <f>ROUND(I150*H150,2)</f>
        <v>0</v>
      </c>
      <c r="BL150" s="17" t="s">
        <v>213</v>
      </c>
      <c r="BM150" s="212" t="s">
        <v>763</v>
      </c>
    </row>
    <row r="151" spans="1:65" s="13" customFormat="1">
      <c r="B151" s="214"/>
      <c r="C151" s="215"/>
      <c r="D151" s="216" t="s">
        <v>215</v>
      </c>
      <c r="E151" s="217" t="s">
        <v>1</v>
      </c>
      <c r="F151" s="218" t="s">
        <v>764</v>
      </c>
      <c r="G151" s="215"/>
      <c r="H151" s="219">
        <v>21.84</v>
      </c>
      <c r="I151" s="220"/>
      <c r="J151" s="215"/>
      <c r="K151" s="215"/>
      <c r="L151" s="221"/>
      <c r="M151" s="222"/>
      <c r="N151" s="223"/>
      <c r="O151" s="223"/>
      <c r="P151" s="223"/>
      <c r="Q151" s="223"/>
      <c r="R151" s="223"/>
      <c r="S151" s="223"/>
      <c r="T151" s="224"/>
      <c r="AT151" s="225" t="s">
        <v>215</v>
      </c>
      <c r="AU151" s="225" t="s">
        <v>87</v>
      </c>
      <c r="AV151" s="13" t="s">
        <v>87</v>
      </c>
      <c r="AW151" s="13" t="s">
        <v>30</v>
      </c>
      <c r="AX151" s="13" t="s">
        <v>81</v>
      </c>
      <c r="AY151" s="225" t="s">
        <v>207</v>
      </c>
    </row>
    <row r="152" spans="1:65" s="2" customFormat="1" ht="24.15" customHeight="1">
      <c r="A152" s="34"/>
      <c r="B152" s="35"/>
      <c r="C152" s="200" t="s">
        <v>259</v>
      </c>
      <c r="D152" s="200" t="s">
        <v>209</v>
      </c>
      <c r="E152" s="201" t="s">
        <v>765</v>
      </c>
      <c r="F152" s="202" t="s">
        <v>766</v>
      </c>
      <c r="G152" s="203" t="s">
        <v>243</v>
      </c>
      <c r="H152" s="204">
        <v>199.6</v>
      </c>
      <c r="I152" s="205"/>
      <c r="J152" s="206">
        <f>ROUND(I152*H152,2)</f>
        <v>0</v>
      </c>
      <c r="K152" s="207"/>
      <c r="L152" s="39"/>
      <c r="M152" s="208" t="s">
        <v>1</v>
      </c>
      <c r="N152" s="209" t="s">
        <v>40</v>
      </c>
      <c r="O152" s="75"/>
      <c r="P152" s="210">
        <f>O152*H152</f>
        <v>0</v>
      </c>
      <c r="Q152" s="210">
        <v>1.4999999999999999E-4</v>
      </c>
      <c r="R152" s="210">
        <f>Q152*H152</f>
        <v>2.9939999999999998E-2</v>
      </c>
      <c r="S152" s="210">
        <v>0</v>
      </c>
      <c r="T152" s="211">
        <f>S152*H152</f>
        <v>0</v>
      </c>
      <c r="U152" s="34"/>
      <c r="V152" s="34"/>
      <c r="W152" s="34"/>
      <c r="X152" s="34"/>
      <c r="Y152" s="34"/>
      <c r="Z152" s="34"/>
      <c r="AA152" s="34"/>
      <c r="AB152" s="34"/>
      <c r="AC152" s="34"/>
      <c r="AD152" s="34"/>
      <c r="AE152" s="34"/>
      <c r="AR152" s="212" t="s">
        <v>213</v>
      </c>
      <c r="AT152" s="212" t="s">
        <v>209</v>
      </c>
      <c r="AU152" s="212" t="s">
        <v>87</v>
      </c>
      <c r="AY152" s="17" t="s">
        <v>207</v>
      </c>
      <c r="BE152" s="213">
        <f>IF(N152="základná",J152,0)</f>
        <v>0</v>
      </c>
      <c r="BF152" s="213">
        <f>IF(N152="znížená",J152,0)</f>
        <v>0</v>
      </c>
      <c r="BG152" s="213">
        <f>IF(N152="zákl. prenesená",J152,0)</f>
        <v>0</v>
      </c>
      <c r="BH152" s="213">
        <f>IF(N152="zníž. prenesená",J152,0)</f>
        <v>0</v>
      </c>
      <c r="BI152" s="213">
        <f>IF(N152="nulová",J152,0)</f>
        <v>0</v>
      </c>
      <c r="BJ152" s="17" t="s">
        <v>87</v>
      </c>
      <c r="BK152" s="213">
        <f>ROUND(I152*H152,2)</f>
        <v>0</v>
      </c>
      <c r="BL152" s="17" t="s">
        <v>213</v>
      </c>
      <c r="BM152" s="212" t="s">
        <v>767</v>
      </c>
    </row>
    <row r="153" spans="1:65" s="13" customFormat="1">
      <c r="B153" s="214"/>
      <c r="C153" s="215"/>
      <c r="D153" s="216" t="s">
        <v>215</v>
      </c>
      <c r="E153" s="217" t="s">
        <v>1</v>
      </c>
      <c r="F153" s="218" t="s">
        <v>768</v>
      </c>
      <c r="G153" s="215"/>
      <c r="H153" s="219">
        <v>192.4</v>
      </c>
      <c r="I153" s="220"/>
      <c r="J153" s="215"/>
      <c r="K153" s="215"/>
      <c r="L153" s="221"/>
      <c r="M153" s="222"/>
      <c r="N153" s="223"/>
      <c r="O153" s="223"/>
      <c r="P153" s="223"/>
      <c r="Q153" s="223"/>
      <c r="R153" s="223"/>
      <c r="S153" s="223"/>
      <c r="T153" s="224"/>
      <c r="AT153" s="225" t="s">
        <v>215</v>
      </c>
      <c r="AU153" s="225" t="s">
        <v>87</v>
      </c>
      <c r="AV153" s="13" t="s">
        <v>87</v>
      </c>
      <c r="AW153" s="13" t="s">
        <v>30</v>
      </c>
      <c r="AX153" s="13" t="s">
        <v>74</v>
      </c>
      <c r="AY153" s="225" t="s">
        <v>207</v>
      </c>
    </row>
    <row r="154" spans="1:65" s="13" customFormat="1">
      <c r="B154" s="214"/>
      <c r="C154" s="215"/>
      <c r="D154" s="216" t="s">
        <v>215</v>
      </c>
      <c r="E154" s="217" t="s">
        <v>1</v>
      </c>
      <c r="F154" s="218" t="s">
        <v>769</v>
      </c>
      <c r="G154" s="215"/>
      <c r="H154" s="219">
        <v>7.2</v>
      </c>
      <c r="I154" s="220"/>
      <c r="J154" s="215"/>
      <c r="K154" s="215"/>
      <c r="L154" s="221"/>
      <c r="M154" s="222"/>
      <c r="N154" s="223"/>
      <c r="O154" s="223"/>
      <c r="P154" s="223"/>
      <c r="Q154" s="223"/>
      <c r="R154" s="223"/>
      <c r="S154" s="223"/>
      <c r="T154" s="224"/>
      <c r="AT154" s="225" t="s">
        <v>215</v>
      </c>
      <c r="AU154" s="225" t="s">
        <v>87</v>
      </c>
      <c r="AV154" s="13" t="s">
        <v>87</v>
      </c>
      <c r="AW154" s="13" t="s">
        <v>30</v>
      </c>
      <c r="AX154" s="13" t="s">
        <v>74</v>
      </c>
      <c r="AY154" s="225" t="s">
        <v>207</v>
      </c>
    </row>
    <row r="155" spans="1:65" s="14" customFormat="1">
      <c r="B155" s="226"/>
      <c r="C155" s="227"/>
      <c r="D155" s="216" t="s">
        <v>215</v>
      </c>
      <c r="E155" s="228" t="s">
        <v>1</v>
      </c>
      <c r="F155" s="229" t="s">
        <v>248</v>
      </c>
      <c r="G155" s="227"/>
      <c r="H155" s="230">
        <v>199.6</v>
      </c>
      <c r="I155" s="231"/>
      <c r="J155" s="227"/>
      <c r="K155" s="227"/>
      <c r="L155" s="232"/>
      <c r="M155" s="233"/>
      <c r="N155" s="234"/>
      <c r="O155" s="234"/>
      <c r="P155" s="234"/>
      <c r="Q155" s="234"/>
      <c r="R155" s="234"/>
      <c r="S155" s="234"/>
      <c r="T155" s="235"/>
      <c r="AT155" s="236" t="s">
        <v>215</v>
      </c>
      <c r="AU155" s="236" t="s">
        <v>87</v>
      </c>
      <c r="AV155" s="14" t="s">
        <v>213</v>
      </c>
      <c r="AW155" s="14" t="s">
        <v>30</v>
      </c>
      <c r="AX155" s="14" t="s">
        <v>81</v>
      </c>
      <c r="AY155" s="236" t="s">
        <v>207</v>
      </c>
    </row>
    <row r="156" spans="1:65" s="2" customFormat="1" ht="24.15" customHeight="1">
      <c r="A156" s="34"/>
      <c r="B156" s="35"/>
      <c r="C156" s="200" t="s">
        <v>265</v>
      </c>
      <c r="D156" s="200" t="s">
        <v>209</v>
      </c>
      <c r="E156" s="201" t="s">
        <v>770</v>
      </c>
      <c r="F156" s="202" t="s">
        <v>771</v>
      </c>
      <c r="G156" s="203" t="s">
        <v>243</v>
      </c>
      <c r="H156" s="204">
        <v>21.84</v>
      </c>
      <c r="I156" s="205"/>
      <c r="J156" s="206">
        <f>ROUND(I156*H156,2)</f>
        <v>0</v>
      </c>
      <c r="K156" s="207"/>
      <c r="L156" s="39"/>
      <c r="M156" s="208" t="s">
        <v>1</v>
      </c>
      <c r="N156" s="209" t="s">
        <v>40</v>
      </c>
      <c r="O156" s="75"/>
      <c r="P156" s="210">
        <f>O156*H156</f>
        <v>0</v>
      </c>
      <c r="Q156" s="210">
        <v>1.575E-2</v>
      </c>
      <c r="R156" s="210">
        <f>Q156*H156</f>
        <v>0.34398000000000001</v>
      </c>
      <c r="S156" s="210">
        <v>0</v>
      </c>
      <c r="T156" s="211">
        <f>S156*H156</f>
        <v>0</v>
      </c>
      <c r="U156" s="34"/>
      <c r="V156" s="34"/>
      <c r="W156" s="34"/>
      <c r="X156" s="34"/>
      <c r="Y156" s="34"/>
      <c r="Z156" s="34"/>
      <c r="AA156" s="34"/>
      <c r="AB156" s="34"/>
      <c r="AC156" s="34"/>
      <c r="AD156" s="34"/>
      <c r="AE156" s="34"/>
      <c r="AR156" s="212" t="s">
        <v>213</v>
      </c>
      <c r="AT156" s="212" t="s">
        <v>209</v>
      </c>
      <c r="AU156" s="212" t="s">
        <v>87</v>
      </c>
      <c r="AY156" s="17" t="s">
        <v>207</v>
      </c>
      <c r="BE156" s="213">
        <f>IF(N156="základná",J156,0)</f>
        <v>0</v>
      </c>
      <c r="BF156" s="213">
        <f>IF(N156="znížená",J156,0)</f>
        <v>0</v>
      </c>
      <c r="BG156" s="213">
        <f>IF(N156="zákl. prenesená",J156,0)</f>
        <v>0</v>
      </c>
      <c r="BH156" s="213">
        <f>IF(N156="zníž. prenesená",J156,0)</f>
        <v>0</v>
      </c>
      <c r="BI156" s="213">
        <f>IF(N156="nulová",J156,0)</f>
        <v>0</v>
      </c>
      <c r="BJ156" s="17" t="s">
        <v>87</v>
      </c>
      <c r="BK156" s="213">
        <f>ROUND(I156*H156,2)</f>
        <v>0</v>
      </c>
      <c r="BL156" s="17" t="s">
        <v>213</v>
      </c>
      <c r="BM156" s="212" t="s">
        <v>772</v>
      </c>
    </row>
    <row r="157" spans="1:65" s="2" customFormat="1" ht="24.15" customHeight="1">
      <c r="A157" s="34"/>
      <c r="B157" s="35"/>
      <c r="C157" s="200" t="s">
        <v>270</v>
      </c>
      <c r="D157" s="200" t="s">
        <v>209</v>
      </c>
      <c r="E157" s="201" t="s">
        <v>773</v>
      </c>
      <c r="F157" s="202" t="s">
        <v>774</v>
      </c>
      <c r="G157" s="203" t="s">
        <v>243</v>
      </c>
      <c r="H157" s="204">
        <v>21.84</v>
      </c>
      <c r="I157" s="205"/>
      <c r="J157" s="206">
        <f>ROUND(I157*H157,2)</f>
        <v>0</v>
      </c>
      <c r="K157" s="207"/>
      <c r="L157" s="39"/>
      <c r="M157" s="208" t="s">
        <v>1</v>
      </c>
      <c r="N157" s="209" t="s">
        <v>40</v>
      </c>
      <c r="O157" s="75"/>
      <c r="P157" s="210">
        <f>O157*H157</f>
        <v>0</v>
      </c>
      <c r="Q157" s="210">
        <v>4.7200000000000002E-3</v>
      </c>
      <c r="R157" s="210">
        <f>Q157*H157</f>
        <v>0.1030848</v>
      </c>
      <c r="S157" s="210">
        <v>0</v>
      </c>
      <c r="T157" s="211">
        <f>S157*H157</f>
        <v>0</v>
      </c>
      <c r="U157" s="34"/>
      <c r="V157" s="34"/>
      <c r="W157" s="34"/>
      <c r="X157" s="34"/>
      <c r="Y157" s="34"/>
      <c r="Z157" s="34"/>
      <c r="AA157" s="34"/>
      <c r="AB157" s="34"/>
      <c r="AC157" s="34"/>
      <c r="AD157" s="34"/>
      <c r="AE157" s="34"/>
      <c r="AR157" s="212" t="s">
        <v>213</v>
      </c>
      <c r="AT157" s="212" t="s">
        <v>209</v>
      </c>
      <c r="AU157" s="212" t="s">
        <v>87</v>
      </c>
      <c r="AY157" s="17" t="s">
        <v>207</v>
      </c>
      <c r="BE157" s="213">
        <f>IF(N157="základná",J157,0)</f>
        <v>0</v>
      </c>
      <c r="BF157" s="213">
        <f>IF(N157="znížená",J157,0)</f>
        <v>0</v>
      </c>
      <c r="BG157" s="213">
        <f>IF(N157="zákl. prenesená",J157,0)</f>
        <v>0</v>
      </c>
      <c r="BH157" s="213">
        <f>IF(N157="zníž. prenesená",J157,0)</f>
        <v>0</v>
      </c>
      <c r="BI157" s="213">
        <f>IF(N157="nulová",J157,0)</f>
        <v>0</v>
      </c>
      <c r="BJ157" s="17" t="s">
        <v>87</v>
      </c>
      <c r="BK157" s="213">
        <f>ROUND(I157*H157,2)</f>
        <v>0</v>
      </c>
      <c r="BL157" s="17" t="s">
        <v>213</v>
      </c>
      <c r="BM157" s="212" t="s">
        <v>775</v>
      </c>
    </row>
    <row r="158" spans="1:65" s="2" customFormat="1" ht="24.15" customHeight="1">
      <c r="A158" s="34"/>
      <c r="B158" s="35"/>
      <c r="C158" s="200" t="s">
        <v>275</v>
      </c>
      <c r="D158" s="200" t="s">
        <v>209</v>
      </c>
      <c r="E158" s="201" t="s">
        <v>776</v>
      </c>
      <c r="F158" s="202" t="s">
        <v>777</v>
      </c>
      <c r="G158" s="203" t="s">
        <v>243</v>
      </c>
      <c r="H158" s="204">
        <v>199.6</v>
      </c>
      <c r="I158" s="205"/>
      <c r="J158" s="206">
        <f>ROUND(I158*H158,2)</f>
        <v>0</v>
      </c>
      <c r="K158" s="207"/>
      <c r="L158" s="39"/>
      <c r="M158" s="208" t="s">
        <v>1</v>
      </c>
      <c r="N158" s="209" t="s">
        <v>40</v>
      </c>
      <c r="O158" s="75"/>
      <c r="P158" s="210">
        <f>O158*H158</f>
        <v>0</v>
      </c>
      <c r="Q158" s="210">
        <v>3.2200000000000002E-3</v>
      </c>
      <c r="R158" s="210">
        <f>Q158*H158</f>
        <v>0.64271200000000006</v>
      </c>
      <c r="S158" s="210">
        <v>0</v>
      </c>
      <c r="T158" s="211">
        <f>S158*H158</f>
        <v>0</v>
      </c>
      <c r="U158" s="34"/>
      <c r="V158" s="34"/>
      <c r="W158" s="34"/>
      <c r="X158" s="34"/>
      <c r="Y158" s="34"/>
      <c r="Z158" s="34"/>
      <c r="AA158" s="34"/>
      <c r="AB158" s="34"/>
      <c r="AC158" s="34"/>
      <c r="AD158" s="34"/>
      <c r="AE158" s="34"/>
      <c r="AR158" s="212" t="s">
        <v>213</v>
      </c>
      <c r="AT158" s="212" t="s">
        <v>209</v>
      </c>
      <c r="AU158" s="212" t="s">
        <v>87</v>
      </c>
      <c r="AY158" s="17" t="s">
        <v>207</v>
      </c>
      <c r="BE158" s="213">
        <f>IF(N158="základná",J158,0)</f>
        <v>0</v>
      </c>
      <c r="BF158" s="213">
        <f>IF(N158="znížená",J158,0)</f>
        <v>0</v>
      </c>
      <c r="BG158" s="213">
        <f>IF(N158="zákl. prenesená",J158,0)</f>
        <v>0</v>
      </c>
      <c r="BH158" s="213">
        <f>IF(N158="zníž. prenesená",J158,0)</f>
        <v>0</v>
      </c>
      <c r="BI158" s="213">
        <f>IF(N158="nulová",J158,0)</f>
        <v>0</v>
      </c>
      <c r="BJ158" s="17" t="s">
        <v>87</v>
      </c>
      <c r="BK158" s="213">
        <f>ROUND(I158*H158,2)</f>
        <v>0</v>
      </c>
      <c r="BL158" s="17" t="s">
        <v>213</v>
      </c>
      <c r="BM158" s="212" t="s">
        <v>778</v>
      </c>
    </row>
    <row r="159" spans="1:65" s="2" customFormat="1" ht="21.75" customHeight="1">
      <c r="A159" s="34"/>
      <c r="B159" s="35"/>
      <c r="C159" s="200" t="s">
        <v>280</v>
      </c>
      <c r="D159" s="200" t="s">
        <v>209</v>
      </c>
      <c r="E159" s="201" t="s">
        <v>779</v>
      </c>
      <c r="F159" s="202" t="s">
        <v>780</v>
      </c>
      <c r="G159" s="203" t="s">
        <v>243</v>
      </c>
      <c r="H159" s="204">
        <v>28.86</v>
      </c>
      <c r="I159" s="205"/>
      <c r="J159" s="206">
        <f>ROUND(I159*H159,2)</f>
        <v>0</v>
      </c>
      <c r="K159" s="207"/>
      <c r="L159" s="39"/>
      <c r="M159" s="208" t="s">
        <v>1</v>
      </c>
      <c r="N159" s="209" t="s">
        <v>40</v>
      </c>
      <c r="O159" s="75"/>
      <c r="P159" s="210">
        <f>O159*H159</f>
        <v>0</v>
      </c>
      <c r="Q159" s="210">
        <v>9.0000000000000006E-5</v>
      </c>
      <c r="R159" s="210">
        <f>Q159*H159</f>
        <v>2.5974000000000001E-3</v>
      </c>
      <c r="S159" s="210">
        <v>0</v>
      </c>
      <c r="T159" s="211">
        <f>S159*H159</f>
        <v>0</v>
      </c>
      <c r="U159" s="34"/>
      <c r="V159" s="34"/>
      <c r="W159" s="34"/>
      <c r="X159" s="34"/>
      <c r="Y159" s="34"/>
      <c r="Z159" s="34"/>
      <c r="AA159" s="34"/>
      <c r="AB159" s="34"/>
      <c r="AC159" s="34"/>
      <c r="AD159" s="34"/>
      <c r="AE159" s="34"/>
      <c r="AR159" s="212" t="s">
        <v>213</v>
      </c>
      <c r="AT159" s="212" t="s">
        <v>209</v>
      </c>
      <c r="AU159" s="212" t="s">
        <v>87</v>
      </c>
      <c r="AY159" s="17" t="s">
        <v>207</v>
      </c>
      <c r="BE159" s="213">
        <f>IF(N159="základná",J159,0)</f>
        <v>0</v>
      </c>
      <c r="BF159" s="213">
        <f>IF(N159="znížená",J159,0)</f>
        <v>0</v>
      </c>
      <c r="BG159" s="213">
        <f>IF(N159="zákl. prenesená",J159,0)</f>
        <v>0</v>
      </c>
      <c r="BH159" s="213">
        <f>IF(N159="zníž. prenesená",J159,0)</f>
        <v>0</v>
      </c>
      <c r="BI159" s="213">
        <f>IF(N159="nulová",J159,0)</f>
        <v>0</v>
      </c>
      <c r="BJ159" s="17" t="s">
        <v>87</v>
      </c>
      <c r="BK159" s="213">
        <f>ROUND(I159*H159,2)</f>
        <v>0</v>
      </c>
      <c r="BL159" s="17" t="s">
        <v>213</v>
      </c>
      <c r="BM159" s="212" t="s">
        <v>781</v>
      </c>
    </row>
    <row r="160" spans="1:65" s="15" customFormat="1">
      <c r="B160" s="253"/>
      <c r="C160" s="254"/>
      <c r="D160" s="216" t="s">
        <v>215</v>
      </c>
      <c r="E160" s="255" t="s">
        <v>1</v>
      </c>
      <c r="F160" s="256" t="s">
        <v>782</v>
      </c>
      <c r="G160" s="254"/>
      <c r="H160" s="255" t="s">
        <v>1</v>
      </c>
      <c r="I160" s="257"/>
      <c r="J160" s="254"/>
      <c r="K160" s="254"/>
      <c r="L160" s="258"/>
      <c r="M160" s="259"/>
      <c r="N160" s="260"/>
      <c r="O160" s="260"/>
      <c r="P160" s="260"/>
      <c r="Q160" s="260"/>
      <c r="R160" s="260"/>
      <c r="S160" s="260"/>
      <c r="T160" s="261"/>
      <c r="AT160" s="262" t="s">
        <v>215</v>
      </c>
      <c r="AU160" s="262" t="s">
        <v>87</v>
      </c>
      <c r="AV160" s="15" t="s">
        <v>81</v>
      </c>
      <c r="AW160" s="15" t="s">
        <v>30</v>
      </c>
      <c r="AX160" s="15" t="s">
        <v>74</v>
      </c>
      <c r="AY160" s="262" t="s">
        <v>207</v>
      </c>
    </row>
    <row r="161" spans="1:65" s="13" customFormat="1">
      <c r="B161" s="214"/>
      <c r="C161" s="215"/>
      <c r="D161" s="216" t="s">
        <v>215</v>
      </c>
      <c r="E161" s="217" t="s">
        <v>1</v>
      </c>
      <c r="F161" s="218" t="s">
        <v>783</v>
      </c>
      <c r="G161" s="215"/>
      <c r="H161" s="219">
        <v>28.86</v>
      </c>
      <c r="I161" s="220"/>
      <c r="J161" s="215"/>
      <c r="K161" s="215"/>
      <c r="L161" s="221"/>
      <c r="M161" s="222"/>
      <c r="N161" s="223"/>
      <c r="O161" s="223"/>
      <c r="P161" s="223"/>
      <c r="Q161" s="223"/>
      <c r="R161" s="223"/>
      <c r="S161" s="223"/>
      <c r="T161" s="224"/>
      <c r="AT161" s="225" t="s">
        <v>215</v>
      </c>
      <c r="AU161" s="225" t="s">
        <v>87</v>
      </c>
      <c r="AV161" s="13" t="s">
        <v>87</v>
      </c>
      <c r="AW161" s="13" t="s">
        <v>30</v>
      </c>
      <c r="AX161" s="13" t="s">
        <v>81</v>
      </c>
      <c r="AY161" s="225" t="s">
        <v>207</v>
      </c>
    </row>
    <row r="162" spans="1:65" s="12" customFormat="1" ht="22.8" customHeight="1">
      <c r="B162" s="184"/>
      <c r="C162" s="185"/>
      <c r="D162" s="186" t="s">
        <v>73</v>
      </c>
      <c r="E162" s="198" t="s">
        <v>253</v>
      </c>
      <c r="F162" s="198" t="s">
        <v>264</v>
      </c>
      <c r="G162" s="185"/>
      <c r="H162" s="185"/>
      <c r="I162" s="188"/>
      <c r="J162" s="199">
        <f>BK162</f>
        <v>0</v>
      </c>
      <c r="K162" s="185"/>
      <c r="L162" s="190"/>
      <c r="M162" s="191"/>
      <c r="N162" s="192"/>
      <c r="O162" s="192"/>
      <c r="P162" s="193">
        <f>SUM(P163:P174)</f>
        <v>0</v>
      </c>
      <c r="Q162" s="192"/>
      <c r="R162" s="193">
        <f>SUM(R163:R174)</f>
        <v>0.29725800000000002</v>
      </c>
      <c r="S162" s="192"/>
      <c r="T162" s="194">
        <f>SUM(T163:T174)</f>
        <v>3.1936</v>
      </c>
      <c r="AR162" s="195" t="s">
        <v>81</v>
      </c>
      <c r="AT162" s="196" t="s">
        <v>73</v>
      </c>
      <c r="AU162" s="196" t="s">
        <v>81</v>
      </c>
      <c r="AY162" s="195" t="s">
        <v>207</v>
      </c>
      <c r="BK162" s="197">
        <f>SUM(BK163:BK174)</f>
        <v>0</v>
      </c>
    </row>
    <row r="163" spans="1:65" s="2" customFormat="1" ht="24.15" customHeight="1">
      <c r="A163" s="34"/>
      <c r="B163" s="35"/>
      <c r="C163" s="200" t="s">
        <v>284</v>
      </c>
      <c r="D163" s="200" t="s">
        <v>209</v>
      </c>
      <c r="E163" s="201" t="s">
        <v>784</v>
      </c>
      <c r="F163" s="202" t="s">
        <v>785</v>
      </c>
      <c r="G163" s="203" t="s">
        <v>243</v>
      </c>
      <c r="H163" s="204">
        <v>48.1</v>
      </c>
      <c r="I163" s="205"/>
      <c r="J163" s="206">
        <f>ROUND(I163*H163,2)</f>
        <v>0</v>
      </c>
      <c r="K163" s="207"/>
      <c r="L163" s="39"/>
      <c r="M163" s="208" t="s">
        <v>1</v>
      </c>
      <c r="N163" s="209" t="s">
        <v>40</v>
      </c>
      <c r="O163" s="75"/>
      <c r="P163" s="210">
        <f>O163*H163</f>
        <v>0</v>
      </c>
      <c r="Q163" s="210">
        <v>6.1799999999999997E-3</v>
      </c>
      <c r="R163" s="210">
        <f>Q163*H163</f>
        <v>0.29725800000000002</v>
      </c>
      <c r="S163" s="210">
        <v>0</v>
      </c>
      <c r="T163" s="211">
        <f>S163*H163</f>
        <v>0</v>
      </c>
      <c r="U163" s="34"/>
      <c r="V163" s="34"/>
      <c r="W163" s="34"/>
      <c r="X163" s="34"/>
      <c r="Y163" s="34"/>
      <c r="Z163" s="34"/>
      <c r="AA163" s="34"/>
      <c r="AB163" s="34"/>
      <c r="AC163" s="34"/>
      <c r="AD163" s="34"/>
      <c r="AE163" s="34"/>
      <c r="AR163" s="212" t="s">
        <v>213</v>
      </c>
      <c r="AT163" s="212" t="s">
        <v>209</v>
      </c>
      <c r="AU163" s="212" t="s">
        <v>87</v>
      </c>
      <c r="AY163" s="17" t="s">
        <v>207</v>
      </c>
      <c r="BE163" s="213">
        <f>IF(N163="základná",J163,0)</f>
        <v>0</v>
      </c>
      <c r="BF163" s="213">
        <f>IF(N163="znížená",J163,0)</f>
        <v>0</v>
      </c>
      <c r="BG163" s="213">
        <f>IF(N163="zákl. prenesená",J163,0)</f>
        <v>0</v>
      </c>
      <c r="BH163" s="213">
        <f>IF(N163="zníž. prenesená",J163,0)</f>
        <v>0</v>
      </c>
      <c r="BI163" s="213">
        <f>IF(N163="nulová",J163,0)</f>
        <v>0</v>
      </c>
      <c r="BJ163" s="17" t="s">
        <v>87</v>
      </c>
      <c r="BK163" s="213">
        <f>ROUND(I163*H163,2)</f>
        <v>0</v>
      </c>
      <c r="BL163" s="17" t="s">
        <v>213</v>
      </c>
      <c r="BM163" s="212" t="s">
        <v>786</v>
      </c>
    </row>
    <row r="164" spans="1:65" s="13" customFormat="1">
      <c r="B164" s="214"/>
      <c r="C164" s="215"/>
      <c r="D164" s="216" t="s">
        <v>215</v>
      </c>
      <c r="E164" s="217" t="s">
        <v>1</v>
      </c>
      <c r="F164" s="218" t="s">
        <v>787</v>
      </c>
      <c r="G164" s="215"/>
      <c r="H164" s="219">
        <v>48.1</v>
      </c>
      <c r="I164" s="220"/>
      <c r="J164" s="215"/>
      <c r="K164" s="215"/>
      <c r="L164" s="221"/>
      <c r="M164" s="222"/>
      <c r="N164" s="223"/>
      <c r="O164" s="223"/>
      <c r="P164" s="223"/>
      <c r="Q164" s="223"/>
      <c r="R164" s="223"/>
      <c r="S164" s="223"/>
      <c r="T164" s="224"/>
      <c r="AT164" s="225" t="s">
        <v>215</v>
      </c>
      <c r="AU164" s="225" t="s">
        <v>87</v>
      </c>
      <c r="AV164" s="13" t="s">
        <v>87</v>
      </c>
      <c r="AW164" s="13" t="s">
        <v>30</v>
      </c>
      <c r="AX164" s="13" t="s">
        <v>81</v>
      </c>
      <c r="AY164" s="225" t="s">
        <v>207</v>
      </c>
    </row>
    <row r="165" spans="1:65" s="2" customFormat="1" ht="37.799999999999997" customHeight="1">
      <c r="A165" s="34"/>
      <c r="B165" s="35"/>
      <c r="C165" s="200" t="s">
        <v>288</v>
      </c>
      <c r="D165" s="200" t="s">
        <v>209</v>
      </c>
      <c r="E165" s="201" t="s">
        <v>788</v>
      </c>
      <c r="F165" s="202" t="s">
        <v>789</v>
      </c>
      <c r="G165" s="203" t="s">
        <v>243</v>
      </c>
      <c r="H165" s="204">
        <v>199.6</v>
      </c>
      <c r="I165" s="205"/>
      <c r="J165" s="206">
        <f>ROUND(I165*H165,2)</f>
        <v>0</v>
      </c>
      <c r="K165" s="207"/>
      <c r="L165" s="39"/>
      <c r="M165" s="208" t="s">
        <v>1</v>
      </c>
      <c r="N165" s="209" t="s">
        <v>40</v>
      </c>
      <c r="O165" s="75"/>
      <c r="P165" s="210">
        <f>O165*H165</f>
        <v>0</v>
      </c>
      <c r="Q165" s="210">
        <v>0</v>
      </c>
      <c r="R165" s="210">
        <f>Q165*H165</f>
        <v>0</v>
      </c>
      <c r="S165" s="210">
        <v>1.6E-2</v>
      </c>
      <c r="T165" s="211">
        <f>S165*H165</f>
        <v>3.1936</v>
      </c>
      <c r="U165" s="34"/>
      <c r="V165" s="34"/>
      <c r="W165" s="34"/>
      <c r="X165" s="34"/>
      <c r="Y165" s="34"/>
      <c r="Z165" s="34"/>
      <c r="AA165" s="34"/>
      <c r="AB165" s="34"/>
      <c r="AC165" s="34"/>
      <c r="AD165" s="34"/>
      <c r="AE165" s="34"/>
      <c r="AR165" s="212" t="s">
        <v>213</v>
      </c>
      <c r="AT165" s="212" t="s">
        <v>209</v>
      </c>
      <c r="AU165" s="212" t="s">
        <v>87</v>
      </c>
      <c r="AY165" s="17" t="s">
        <v>207</v>
      </c>
      <c r="BE165" s="213">
        <f>IF(N165="základná",J165,0)</f>
        <v>0</v>
      </c>
      <c r="BF165" s="213">
        <f>IF(N165="znížená",J165,0)</f>
        <v>0</v>
      </c>
      <c r="BG165" s="213">
        <f>IF(N165="zákl. prenesená",J165,0)</f>
        <v>0</v>
      </c>
      <c r="BH165" s="213">
        <f>IF(N165="zníž. prenesená",J165,0)</f>
        <v>0</v>
      </c>
      <c r="BI165" s="213">
        <f>IF(N165="nulová",J165,0)</f>
        <v>0</v>
      </c>
      <c r="BJ165" s="17" t="s">
        <v>87</v>
      </c>
      <c r="BK165" s="213">
        <f>ROUND(I165*H165,2)</f>
        <v>0</v>
      </c>
      <c r="BL165" s="17" t="s">
        <v>213</v>
      </c>
      <c r="BM165" s="212" t="s">
        <v>790</v>
      </c>
    </row>
    <row r="166" spans="1:65" s="13" customFormat="1">
      <c r="B166" s="214"/>
      <c r="C166" s="215"/>
      <c r="D166" s="216" t="s">
        <v>215</v>
      </c>
      <c r="E166" s="217" t="s">
        <v>1</v>
      </c>
      <c r="F166" s="218" t="s">
        <v>768</v>
      </c>
      <c r="G166" s="215"/>
      <c r="H166" s="219">
        <v>192.4</v>
      </c>
      <c r="I166" s="220"/>
      <c r="J166" s="215"/>
      <c r="K166" s="215"/>
      <c r="L166" s="221"/>
      <c r="M166" s="222"/>
      <c r="N166" s="223"/>
      <c r="O166" s="223"/>
      <c r="P166" s="223"/>
      <c r="Q166" s="223"/>
      <c r="R166" s="223"/>
      <c r="S166" s="223"/>
      <c r="T166" s="224"/>
      <c r="AT166" s="225" t="s">
        <v>215</v>
      </c>
      <c r="AU166" s="225" t="s">
        <v>87</v>
      </c>
      <c r="AV166" s="13" t="s">
        <v>87</v>
      </c>
      <c r="AW166" s="13" t="s">
        <v>30</v>
      </c>
      <c r="AX166" s="13" t="s">
        <v>74</v>
      </c>
      <c r="AY166" s="225" t="s">
        <v>207</v>
      </c>
    </row>
    <row r="167" spans="1:65" s="13" customFormat="1">
      <c r="B167" s="214"/>
      <c r="C167" s="215"/>
      <c r="D167" s="216" t="s">
        <v>215</v>
      </c>
      <c r="E167" s="217" t="s">
        <v>1</v>
      </c>
      <c r="F167" s="218" t="s">
        <v>769</v>
      </c>
      <c r="G167" s="215"/>
      <c r="H167" s="219">
        <v>7.2</v>
      </c>
      <c r="I167" s="220"/>
      <c r="J167" s="215"/>
      <c r="K167" s="215"/>
      <c r="L167" s="221"/>
      <c r="M167" s="222"/>
      <c r="N167" s="223"/>
      <c r="O167" s="223"/>
      <c r="P167" s="223"/>
      <c r="Q167" s="223"/>
      <c r="R167" s="223"/>
      <c r="S167" s="223"/>
      <c r="T167" s="224"/>
      <c r="AT167" s="225" t="s">
        <v>215</v>
      </c>
      <c r="AU167" s="225" t="s">
        <v>87</v>
      </c>
      <c r="AV167" s="13" t="s">
        <v>87</v>
      </c>
      <c r="AW167" s="13" t="s">
        <v>30</v>
      </c>
      <c r="AX167" s="13" t="s">
        <v>74</v>
      </c>
      <c r="AY167" s="225" t="s">
        <v>207</v>
      </c>
    </row>
    <row r="168" spans="1:65" s="14" customFormat="1">
      <c r="B168" s="226"/>
      <c r="C168" s="227"/>
      <c r="D168" s="216" t="s">
        <v>215</v>
      </c>
      <c r="E168" s="228" t="s">
        <v>1</v>
      </c>
      <c r="F168" s="229" t="s">
        <v>248</v>
      </c>
      <c r="G168" s="227"/>
      <c r="H168" s="230">
        <v>199.6</v>
      </c>
      <c r="I168" s="231"/>
      <c r="J168" s="227"/>
      <c r="K168" s="227"/>
      <c r="L168" s="232"/>
      <c r="M168" s="233"/>
      <c r="N168" s="234"/>
      <c r="O168" s="234"/>
      <c r="P168" s="234"/>
      <c r="Q168" s="234"/>
      <c r="R168" s="234"/>
      <c r="S168" s="234"/>
      <c r="T168" s="235"/>
      <c r="AT168" s="236" t="s">
        <v>215</v>
      </c>
      <c r="AU168" s="236" t="s">
        <v>87</v>
      </c>
      <c r="AV168" s="14" t="s">
        <v>213</v>
      </c>
      <c r="AW168" s="14" t="s">
        <v>30</v>
      </c>
      <c r="AX168" s="14" t="s">
        <v>81</v>
      </c>
      <c r="AY168" s="236" t="s">
        <v>207</v>
      </c>
    </row>
    <row r="169" spans="1:65" s="2" customFormat="1" ht="24.15" customHeight="1">
      <c r="A169" s="34"/>
      <c r="B169" s="35"/>
      <c r="C169" s="200" t="s">
        <v>293</v>
      </c>
      <c r="D169" s="200" t="s">
        <v>209</v>
      </c>
      <c r="E169" s="201" t="s">
        <v>791</v>
      </c>
      <c r="F169" s="202" t="s">
        <v>792</v>
      </c>
      <c r="G169" s="203" t="s">
        <v>256</v>
      </c>
      <c r="H169" s="204">
        <v>3.266</v>
      </c>
      <c r="I169" s="205"/>
      <c r="J169" s="206">
        <f>ROUND(I169*H169,2)</f>
        <v>0</v>
      </c>
      <c r="K169" s="207"/>
      <c r="L169" s="39"/>
      <c r="M169" s="208" t="s">
        <v>1</v>
      </c>
      <c r="N169" s="209" t="s">
        <v>40</v>
      </c>
      <c r="O169" s="75"/>
      <c r="P169" s="210">
        <f>O169*H169</f>
        <v>0</v>
      </c>
      <c r="Q169" s="210">
        <v>0</v>
      </c>
      <c r="R169" s="210">
        <f>Q169*H169</f>
        <v>0</v>
      </c>
      <c r="S169" s="210">
        <v>0</v>
      </c>
      <c r="T169" s="211">
        <f>S169*H169</f>
        <v>0</v>
      </c>
      <c r="U169" s="34"/>
      <c r="V169" s="34"/>
      <c r="W169" s="34"/>
      <c r="X169" s="34"/>
      <c r="Y169" s="34"/>
      <c r="Z169" s="34"/>
      <c r="AA169" s="34"/>
      <c r="AB169" s="34"/>
      <c r="AC169" s="34"/>
      <c r="AD169" s="34"/>
      <c r="AE169" s="34"/>
      <c r="AR169" s="212" t="s">
        <v>213</v>
      </c>
      <c r="AT169" s="212" t="s">
        <v>209</v>
      </c>
      <c r="AU169" s="212" t="s">
        <v>87</v>
      </c>
      <c r="AY169" s="17" t="s">
        <v>207</v>
      </c>
      <c r="BE169" s="213">
        <f>IF(N169="základná",J169,0)</f>
        <v>0</v>
      </c>
      <c r="BF169" s="213">
        <f>IF(N169="znížená",J169,0)</f>
        <v>0</v>
      </c>
      <c r="BG169" s="213">
        <f>IF(N169="zákl. prenesená",J169,0)</f>
        <v>0</v>
      </c>
      <c r="BH169" s="213">
        <f>IF(N169="zníž. prenesená",J169,0)</f>
        <v>0</v>
      </c>
      <c r="BI169" s="213">
        <f>IF(N169="nulová",J169,0)</f>
        <v>0</v>
      </c>
      <c r="BJ169" s="17" t="s">
        <v>87</v>
      </c>
      <c r="BK169" s="213">
        <f>ROUND(I169*H169,2)</f>
        <v>0</v>
      </c>
      <c r="BL169" s="17" t="s">
        <v>213</v>
      </c>
      <c r="BM169" s="212" t="s">
        <v>793</v>
      </c>
    </row>
    <row r="170" spans="1:65" s="2" customFormat="1" ht="21.75" customHeight="1">
      <c r="A170" s="34"/>
      <c r="B170" s="35"/>
      <c r="C170" s="200" t="s">
        <v>297</v>
      </c>
      <c r="D170" s="200" t="s">
        <v>209</v>
      </c>
      <c r="E170" s="201" t="s">
        <v>285</v>
      </c>
      <c r="F170" s="202" t="s">
        <v>286</v>
      </c>
      <c r="G170" s="203" t="s">
        <v>256</v>
      </c>
      <c r="H170" s="204">
        <v>3.266</v>
      </c>
      <c r="I170" s="205"/>
      <c r="J170" s="206">
        <f>ROUND(I170*H170,2)</f>
        <v>0</v>
      </c>
      <c r="K170" s="207"/>
      <c r="L170" s="39"/>
      <c r="M170" s="208" t="s">
        <v>1</v>
      </c>
      <c r="N170" s="209" t="s">
        <v>40</v>
      </c>
      <c r="O170" s="75"/>
      <c r="P170" s="210">
        <f>O170*H170</f>
        <v>0</v>
      </c>
      <c r="Q170" s="210">
        <v>0</v>
      </c>
      <c r="R170" s="210">
        <f>Q170*H170</f>
        <v>0</v>
      </c>
      <c r="S170" s="210">
        <v>0</v>
      </c>
      <c r="T170" s="211">
        <f>S170*H170</f>
        <v>0</v>
      </c>
      <c r="U170" s="34"/>
      <c r="V170" s="34"/>
      <c r="W170" s="34"/>
      <c r="X170" s="34"/>
      <c r="Y170" s="34"/>
      <c r="Z170" s="34"/>
      <c r="AA170" s="34"/>
      <c r="AB170" s="34"/>
      <c r="AC170" s="34"/>
      <c r="AD170" s="34"/>
      <c r="AE170" s="34"/>
      <c r="AR170" s="212" t="s">
        <v>213</v>
      </c>
      <c r="AT170" s="212" t="s">
        <v>209</v>
      </c>
      <c r="AU170" s="212" t="s">
        <v>87</v>
      </c>
      <c r="AY170" s="17" t="s">
        <v>207</v>
      </c>
      <c r="BE170" s="213">
        <f>IF(N170="základná",J170,0)</f>
        <v>0</v>
      </c>
      <c r="BF170" s="213">
        <f>IF(N170="znížená",J170,0)</f>
        <v>0</v>
      </c>
      <c r="BG170" s="213">
        <f>IF(N170="zákl. prenesená",J170,0)</f>
        <v>0</v>
      </c>
      <c r="BH170" s="213">
        <f>IF(N170="zníž. prenesená",J170,0)</f>
        <v>0</v>
      </c>
      <c r="BI170" s="213">
        <f>IF(N170="nulová",J170,0)</f>
        <v>0</v>
      </c>
      <c r="BJ170" s="17" t="s">
        <v>87</v>
      </c>
      <c r="BK170" s="213">
        <f>ROUND(I170*H170,2)</f>
        <v>0</v>
      </c>
      <c r="BL170" s="17" t="s">
        <v>213</v>
      </c>
      <c r="BM170" s="212" t="s">
        <v>794</v>
      </c>
    </row>
    <row r="171" spans="1:65" s="2" customFormat="1" ht="24.15" customHeight="1">
      <c r="A171" s="34"/>
      <c r="B171" s="35"/>
      <c r="C171" s="200" t="s">
        <v>303</v>
      </c>
      <c r="D171" s="200" t="s">
        <v>209</v>
      </c>
      <c r="E171" s="201" t="s">
        <v>289</v>
      </c>
      <c r="F171" s="202" t="s">
        <v>290</v>
      </c>
      <c r="G171" s="203" t="s">
        <v>256</v>
      </c>
      <c r="H171" s="204">
        <v>62.054000000000002</v>
      </c>
      <c r="I171" s="205"/>
      <c r="J171" s="206">
        <f>ROUND(I171*H171,2)</f>
        <v>0</v>
      </c>
      <c r="K171" s="207"/>
      <c r="L171" s="39"/>
      <c r="M171" s="208" t="s">
        <v>1</v>
      </c>
      <c r="N171" s="209" t="s">
        <v>40</v>
      </c>
      <c r="O171" s="75"/>
      <c r="P171" s="210">
        <f>O171*H171</f>
        <v>0</v>
      </c>
      <c r="Q171" s="210">
        <v>0</v>
      </c>
      <c r="R171" s="210">
        <f>Q171*H171</f>
        <v>0</v>
      </c>
      <c r="S171" s="210">
        <v>0</v>
      </c>
      <c r="T171" s="211">
        <f>S171*H171</f>
        <v>0</v>
      </c>
      <c r="U171" s="34"/>
      <c r="V171" s="34"/>
      <c r="W171" s="34"/>
      <c r="X171" s="34"/>
      <c r="Y171" s="34"/>
      <c r="Z171" s="34"/>
      <c r="AA171" s="34"/>
      <c r="AB171" s="34"/>
      <c r="AC171" s="34"/>
      <c r="AD171" s="34"/>
      <c r="AE171" s="34"/>
      <c r="AR171" s="212" t="s">
        <v>213</v>
      </c>
      <c r="AT171" s="212" t="s">
        <v>209</v>
      </c>
      <c r="AU171" s="212" t="s">
        <v>87</v>
      </c>
      <c r="AY171" s="17" t="s">
        <v>207</v>
      </c>
      <c r="BE171" s="213">
        <f>IF(N171="základná",J171,0)</f>
        <v>0</v>
      </c>
      <c r="BF171" s="213">
        <f>IF(N171="znížená",J171,0)</f>
        <v>0</v>
      </c>
      <c r="BG171" s="213">
        <f>IF(N171="zákl. prenesená",J171,0)</f>
        <v>0</v>
      </c>
      <c r="BH171" s="213">
        <f>IF(N171="zníž. prenesená",J171,0)</f>
        <v>0</v>
      </c>
      <c r="BI171" s="213">
        <f>IF(N171="nulová",J171,0)</f>
        <v>0</v>
      </c>
      <c r="BJ171" s="17" t="s">
        <v>87</v>
      </c>
      <c r="BK171" s="213">
        <f>ROUND(I171*H171,2)</f>
        <v>0</v>
      </c>
      <c r="BL171" s="17" t="s">
        <v>213</v>
      </c>
      <c r="BM171" s="212" t="s">
        <v>795</v>
      </c>
    </row>
    <row r="172" spans="1:65" s="13" customFormat="1">
      <c r="B172" s="214"/>
      <c r="C172" s="215"/>
      <c r="D172" s="216" t="s">
        <v>215</v>
      </c>
      <c r="E172" s="215"/>
      <c r="F172" s="218" t="s">
        <v>796</v>
      </c>
      <c r="G172" s="215"/>
      <c r="H172" s="219">
        <v>62.054000000000002</v>
      </c>
      <c r="I172" s="220"/>
      <c r="J172" s="215"/>
      <c r="K172" s="215"/>
      <c r="L172" s="221"/>
      <c r="M172" s="222"/>
      <c r="N172" s="223"/>
      <c r="O172" s="223"/>
      <c r="P172" s="223"/>
      <c r="Q172" s="223"/>
      <c r="R172" s="223"/>
      <c r="S172" s="223"/>
      <c r="T172" s="224"/>
      <c r="AT172" s="225" t="s">
        <v>215</v>
      </c>
      <c r="AU172" s="225" t="s">
        <v>87</v>
      </c>
      <c r="AV172" s="13" t="s">
        <v>87</v>
      </c>
      <c r="AW172" s="13" t="s">
        <v>4</v>
      </c>
      <c r="AX172" s="13" t="s">
        <v>81</v>
      </c>
      <c r="AY172" s="225" t="s">
        <v>207</v>
      </c>
    </row>
    <row r="173" spans="1:65" s="2" customFormat="1" ht="24.15" customHeight="1">
      <c r="A173" s="34"/>
      <c r="B173" s="35"/>
      <c r="C173" s="200" t="s">
        <v>7</v>
      </c>
      <c r="D173" s="200" t="s">
        <v>209</v>
      </c>
      <c r="E173" s="201" t="s">
        <v>294</v>
      </c>
      <c r="F173" s="202" t="s">
        <v>295</v>
      </c>
      <c r="G173" s="203" t="s">
        <v>256</v>
      </c>
      <c r="H173" s="204">
        <v>3.266</v>
      </c>
      <c r="I173" s="205"/>
      <c r="J173" s="206">
        <f>ROUND(I173*H173,2)</f>
        <v>0</v>
      </c>
      <c r="K173" s="207"/>
      <c r="L173" s="39"/>
      <c r="M173" s="208" t="s">
        <v>1</v>
      </c>
      <c r="N173" s="209" t="s">
        <v>40</v>
      </c>
      <c r="O173" s="75"/>
      <c r="P173" s="210">
        <f>O173*H173</f>
        <v>0</v>
      </c>
      <c r="Q173" s="210">
        <v>0</v>
      </c>
      <c r="R173" s="210">
        <f>Q173*H173</f>
        <v>0</v>
      </c>
      <c r="S173" s="210">
        <v>0</v>
      </c>
      <c r="T173" s="211">
        <f>S173*H173</f>
        <v>0</v>
      </c>
      <c r="U173" s="34"/>
      <c r="V173" s="34"/>
      <c r="W173" s="34"/>
      <c r="X173" s="34"/>
      <c r="Y173" s="34"/>
      <c r="Z173" s="34"/>
      <c r="AA173" s="34"/>
      <c r="AB173" s="34"/>
      <c r="AC173" s="34"/>
      <c r="AD173" s="34"/>
      <c r="AE173" s="34"/>
      <c r="AR173" s="212" t="s">
        <v>213</v>
      </c>
      <c r="AT173" s="212" t="s">
        <v>209</v>
      </c>
      <c r="AU173" s="212" t="s">
        <v>87</v>
      </c>
      <c r="AY173" s="17" t="s">
        <v>207</v>
      </c>
      <c r="BE173" s="213">
        <f>IF(N173="základná",J173,0)</f>
        <v>0</v>
      </c>
      <c r="BF173" s="213">
        <f>IF(N173="znížená",J173,0)</f>
        <v>0</v>
      </c>
      <c r="BG173" s="213">
        <f>IF(N173="zákl. prenesená",J173,0)</f>
        <v>0</v>
      </c>
      <c r="BH173" s="213">
        <f>IF(N173="zníž. prenesená",J173,0)</f>
        <v>0</v>
      </c>
      <c r="BI173" s="213">
        <f>IF(N173="nulová",J173,0)</f>
        <v>0</v>
      </c>
      <c r="BJ173" s="17" t="s">
        <v>87</v>
      </c>
      <c r="BK173" s="213">
        <f>ROUND(I173*H173,2)</f>
        <v>0</v>
      </c>
      <c r="BL173" s="17" t="s">
        <v>213</v>
      </c>
      <c r="BM173" s="212" t="s">
        <v>797</v>
      </c>
    </row>
    <row r="174" spans="1:65" s="2" customFormat="1" ht="24.15" customHeight="1">
      <c r="A174" s="34"/>
      <c r="B174" s="35"/>
      <c r="C174" s="200" t="s">
        <v>315</v>
      </c>
      <c r="D174" s="200" t="s">
        <v>209</v>
      </c>
      <c r="E174" s="201" t="s">
        <v>298</v>
      </c>
      <c r="F174" s="202" t="s">
        <v>299</v>
      </c>
      <c r="G174" s="203" t="s">
        <v>256</v>
      </c>
      <c r="H174" s="204">
        <v>3.266</v>
      </c>
      <c r="I174" s="205"/>
      <c r="J174" s="206">
        <f>ROUND(I174*H174,2)</f>
        <v>0</v>
      </c>
      <c r="K174" s="207"/>
      <c r="L174" s="39"/>
      <c r="M174" s="208" t="s">
        <v>1</v>
      </c>
      <c r="N174" s="209" t="s">
        <v>40</v>
      </c>
      <c r="O174" s="75"/>
      <c r="P174" s="210">
        <f>O174*H174</f>
        <v>0</v>
      </c>
      <c r="Q174" s="210">
        <v>0</v>
      </c>
      <c r="R174" s="210">
        <f>Q174*H174</f>
        <v>0</v>
      </c>
      <c r="S174" s="210">
        <v>0</v>
      </c>
      <c r="T174" s="211">
        <f>S174*H174</f>
        <v>0</v>
      </c>
      <c r="U174" s="34"/>
      <c r="V174" s="34"/>
      <c r="W174" s="34"/>
      <c r="X174" s="34"/>
      <c r="Y174" s="34"/>
      <c r="Z174" s="34"/>
      <c r="AA174" s="34"/>
      <c r="AB174" s="34"/>
      <c r="AC174" s="34"/>
      <c r="AD174" s="34"/>
      <c r="AE174" s="34"/>
      <c r="AR174" s="212" t="s">
        <v>213</v>
      </c>
      <c r="AT174" s="212" t="s">
        <v>209</v>
      </c>
      <c r="AU174" s="212" t="s">
        <v>87</v>
      </c>
      <c r="AY174" s="17" t="s">
        <v>207</v>
      </c>
      <c r="BE174" s="213">
        <f>IF(N174="základná",J174,0)</f>
        <v>0</v>
      </c>
      <c r="BF174" s="213">
        <f>IF(N174="znížená",J174,0)</f>
        <v>0</v>
      </c>
      <c r="BG174" s="213">
        <f>IF(N174="zákl. prenesená",J174,0)</f>
        <v>0</v>
      </c>
      <c r="BH174" s="213">
        <f>IF(N174="zníž. prenesená",J174,0)</f>
        <v>0</v>
      </c>
      <c r="BI174" s="213">
        <f>IF(N174="nulová",J174,0)</f>
        <v>0</v>
      </c>
      <c r="BJ174" s="17" t="s">
        <v>87</v>
      </c>
      <c r="BK174" s="213">
        <f>ROUND(I174*H174,2)</f>
        <v>0</v>
      </c>
      <c r="BL174" s="17" t="s">
        <v>213</v>
      </c>
      <c r="BM174" s="212" t="s">
        <v>798</v>
      </c>
    </row>
    <row r="175" spans="1:65" s="12" customFormat="1" ht="22.8" customHeight="1">
      <c r="B175" s="184"/>
      <c r="C175" s="185"/>
      <c r="D175" s="186" t="s">
        <v>73</v>
      </c>
      <c r="E175" s="198" t="s">
        <v>301</v>
      </c>
      <c r="F175" s="198" t="s">
        <v>302</v>
      </c>
      <c r="G175" s="185"/>
      <c r="H175" s="185"/>
      <c r="I175" s="188"/>
      <c r="J175" s="199">
        <f>BK175</f>
        <v>0</v>
      </c>
      <c r="K175" s="185"/>
      <c r="L175" s="190"/>
      <c r="M175" s="191"/>
      <c r="N175" s="192"/>
      <c r="O175" s="192"/>
      <c r="P175" s="193">
        <f>P176</f>
        <v>0</v>
      </c>
      <c r="Q175" s="192"/>
      <c r="R175" s="193">
        <f>R176</f>
        <v>0</v>
      </c>
      <c r="S175" s="192"/>
      <c r="T175" s="194">
        <f>T176</f>
        <v>0</v>
      </c>
      <c r="AR175" s="195" t="s">
        <v>81</v>
      </c>
      <c r="AT175" s="196" t="s">
        <v>73</v>
      </c>
      <c r="AU175" s="196" t="s">
        <v>81</v>
      </c>
      <c r="AY175" s="195" t="s">
        <v>207</v>
      </c>
      <c r="BK175" s="197">
        <f>BK176</f>
        <v>0</v>
      </c>
    </row>
    <row r="176" spans="1:65" s="2" customFormat="1" ht="24.15" customHeight="1">
      <c r="A176" s="34"/>
      <c r="B176" s="35"/>
      <c r="C176" s="200" t="s">
        <v>322</v>
      </c>
      <c r="D176" s="200" t="s">
        <v>209</v>
      </c>
      <c r="E176" s="201" t="s">
        <v>304</v>
      </c>
      <c r="F176" s="202" t="s">
        <v>305</v>
      </c>
      <c r="G176" s="203" t="s">
        <v>256</v>
      </c>
      <c r="H176" s="204">
        <v>18.012</v>
      </c>
      <c r="I176" s="205"/>
      <c r="J176" s="206">
        <f>ROUND(I176*H176,2)</f>
        <v>0</v>
      </c>
      <c r="K176" s="207"/>
      <c r="L176" s="39"/>
      <c r="M176" s="208" t="s">
        <v>1</v>
      </c>
      <c r="N176" s="209" t="s">
        <v>40</v>
      </c>
      <c r="O176" s="75"/>
      <c r="P176" s="210">
        <f>O176*H176</f>
        <v>0</v>
      </c>
      <c r="Q176" s="210">
        <v>0</v>
      </c>
      <c r="R176" s="210">
        <f>Q176*H176</f>
        <v>0</v>
      </c>
      <c r="S176" s="210">
        <v>0</v>
      </c>
      <c r="T176" s="211">
        <f>S176*H176</f>
        <v>0</v>
      </c>
      <c r="U176" s="34"/>
      <c r="V176" s="34"/>
      <c r="W176" s="34"/>
      <c r="X176" s="34"/>
      <c r="Y176" s="34"/>
      <c r="Z176" s="34"/>
      <c r="AA176" s="34"/>
      <c r="AB176" s="34"/>
      <c r="AC176" s="34"/>
      <c r="AD176" s="34"/>
      <c r="AE176" s="34"/>
      <c r="AR176" s="212" t="s">
        <v>213</v>
      </c>
      <c r="AT176" s="212" t="s">
        <v>209</v>
      </c>
      <c r="AU176" s="212" t="s">
        <v>87</v>
      </c>
      <c r="AY176" s="17" t="s">
        <v>207</v>
      </c>
      <c r="BE176" s="213">
        <f>IF(N176="základná",J176,0)</f>
        <v>0</v>
      </c>
      <c r="BF176" s="213">
        <f>IF(N176="znížená",J176,0)</f>
        <v>0</v>
      </c>
      <c r="BG176" s="213">
        <f>IF(N176="zákl. prenesená",J176,0)</f>
        <v>0</v>
      </c>
      <c r="BH176" s="213">
        <f>IF(N176="zníž. prenesená",J176,0)</f>
        <v>0</v>
      </c>
      <c r="BI176" s="213">
        <f>IF(N176="nulová",J176,0)</f>
        <v>0</v>
      </c>
      <c r="BJ176" s="17" t="s">
        <v>87</v>
      </c>
      <c r="BK176" s="213">
        <f>ROUND(I176*H176,2)</f>
        <v>0</v>
      </c>
      <c r="BL176" s="17" t="s">
        <v>213</v>
      </c>
      <c r="BM176" s="212" t="s">
        <v>799</v>
      </c>
    </row>
    <row r="177" spans="1:65" s="12" customFormat="1" ht="25.95" customHeight="1">
      <c r="B177" s="184"/>
      <c r="C177" s="185"/>
      <c r="D177" s="186" t="s">
        <v>73</v>
      </c>
      <c r="E177" s="187" t="s">
        <v>307</v>
      </c>
      <c r="F177" s="187" t="s">
        <v>308</v>
      </c>
      <c r="G177" s="185"/>
      <c r="H177" s="185"/>
      <c r="I177" s="188"/>
      <c r="J177" s="189">
        <f>BK177</f>
        <v>0</v>
      </c>
      <c r="K177" s="185"/>
      <c r="L177" s="190"/>
      <c r="M177" s="191"/>
      <c r="N177" s="192"/>
      <c r="O177" s="192"/>
      <c r="P177" s="193">
        <f>P178+P182+P186</f>
        <v>0</v>
      </c>
      <c r="Q177" s="192"/>
      <c r="R177" s="193">
        <f>R178+R182+R186</f>
        <v>0.12016000000000002</v>
      </c>
      <c r="S177" s="192"/>
      <c r="T177" s="194">
        <f>T178+T182+T186</f>
        <v>7.2455000000000006E-2</v>
      </c>
      <c r="AR177" s="195" t="s">
        <v>87</v>
      </c>
      <c r="AT177" s="196" t="s">
        <v>73</v>
      </c>
      <c r="AU177" s="196" t="s">
        <v>74</v>
      </c>
      <c r="AY177" s="195" t="s">
        <v>207</v>
      </c>
      <c r="BK177" s="197">
        <f>BK178+BK182+BK186</f>
        <v>0</v>
      </c>
    </row>
    <row r="178" spans="1:65" s="12" customFormat="1" ht="22.8" customHeight="1">
      <c r="B178" s="184"/>
      <c r="C178" s="185"/>
      <c r="D178" s="186" t="s">
        <v>73</v>
      </c>
      <c r="E178" s="198" t="s">
        <v>309</v>
      </c>
      <c r="F178" s="198" t="s">
        <v>310</v>
      </c>
      <c r="G178" s="185"/>
      <c r="H178" s="185"/>
      <c r="I178" s="188"/>
      <c r="J178" s="199">
        <f>BK178</f>
        <v>0</v>
      </c>
      <c r="K178" s="185"/>
      <c r="L178" s="190"/>
      <c r="M178" s="191"/>
      <c r="N178" s="192"/>
      <c r="O178" s="192"/>
      <c r="P178" s="193">
        <f>SUM(P179:P181)</f>
        <v>0</v>
      </c>
      <c r="Q178" s="192"/>
      <c r="R178" s="193">
        <f>SUM(R179:R181)</f>
        <v>1.0079999999999999E-2</v>
      </c>
      <c r="S178" s="192"/>
      <c r="T178" s="194">
        <f>SUM(T179:T181)</f>
        <v>0</v>
      </c>
      <c r="AR178" s="195" t="s">
        <v>87</v>
      </c>
      <c r="AT178" s="196" t="s">
        <v>73</v>
      </c>
      <c r="AU178" s="196" t="s">
        <v>81</v>
      </c>
      <c r="AY178" s="195" t="s">
        <v>207</v>
      </c>
      <c r="BK178" s="197">
        <f>SUM(BK179:BK181)</f>
        <v>0</v>
      </c>
    </row>
    <row r="179" spans="1:65" s="2" customFormat="1" ht="33" customHeight="1">
      <c r="A179" s="34"/>
      <c r="B179" s="35"/>
      <c r="C179" s="200" t="s">
        <v>327</v>
      </c>
      <c r="D179" s="200" t="s">
        <v>209</v>
      </c>
      <c r="E179" s="201" t="s">
        <v>311</v>
      </c>
      <c r="F179" s="202" t="s">
        <v>312</v>
      </c>
      <c r="G179" s="203" t="s">
        <v>243</v>
      </c>
      <c r="H179" s="204">
        <v>2.4</v>
      </c>
      <c r="I179" s="205"/>
      <c r="J179" s="206">
        <f>ROUND(I179*H179,2)</f>
        <v>0</v>
      </c>
      <c r="K179" s="207"/>
      <c r="L179" s="39"/>
      <c r="M179" s="208" t="s">
        <v>1</v>
      </c>
      <c r="N179" s="209" t="s">
        <v>40</v>
      </c>
      <c r="O179" s="75"/>
      <c r="P179" s="210">
        <f>O179*H179</f>
        <v>0</v>
      </c>
      <c r="Q179" s="210">
        <v>4.1999999999999997E-3</v>
      </c>
      <c r="R179" s="210">
        <f>Q179*H179</f>
        <v>1.0079999999999999E-2</v>
      </c>
      <c r="S179" s="210">
        <v>0</v>
      </c>
      <c r="T179" s="211">
        <f>S179*H179</f>
        <v>0</v>
      </c>
      <c r="U179" s="34"/>
      <c r="V179" s="34"/>
      <c r="W179" s="34"/>
      <c r="X179" s="34"/>
      <c r="Y179" s="34"/>
      <c r="Z179" s="34"/>
      <c r="AA179" s="34"/>
      <c r="AB179" s="34"/>
      <c r="AC179" s="34"/>
      <c r="AD179" s="34"/>
      <c r="AE179" s="34"/>
      <c r="AR179" s="212" t="s">
        <v>288</v>
      </c>
      <c r="AT179" s="212" t="s">
        <v>209</v>
      </c>
      <c r="AU179" s="212" t="s">
        <v>87</v>
      </c>
      <c r="AY179" s="17" t="s">
        <v>207</v>
      </c>
      <c r="BE179" s="213">
        <f>IF(N179="základná",J179,0)</f>
        <v>0</v>
      </c>
      <c r="BF179" s="213">
        <f>IF(N179="znížená",J179,0)</f>
        <v>0</v>
      </c>
      <c r="BG179" s="213">
        <f>IF(N179="zákl. prenesená",J179,0)</f>
        <v>0</v>
      </c>
      <c r="BH179" s="213">
        <f>IF(N179="zníž. prenesená",J179,0)</f>
        <v>0</v>
      </c>
      <c r="BI179" s="213">
        <f>IF(N179="nulová",J179,0)</f>
        <v>0</v>
      </c>
      <c r="BJ179" s="17" t="s">
        <v>87</v>
      </c>
      <c r="BK179" s="213">
        <f>ROUND(I179*H179,2)</f>
        <v>0</v>
      </c>
      <c r="BL179" s="17" t="s">
        <v>288</v>
      </c>
      <c r="BM179" s="212" t="s">
        <v>800</v>
      </c>
    </row>
    <row r="180" spans="1:65" s="13" customFormat="1">
      <c r="B180" s="214"/>
      <c r="C180" s="215"/>
      <c r="D180" s="216" t="s">
        <v>215</v>
      </c>
      <c r="E180" s="217" t="s">
        <v>1</v>
      </c>
      <c r="F180" s="218" t="s">
        <v>801</v>
      </c>
      <c r="G180" s="215"/>
      <c r="H180" s="219">
        <v>2.4</v>
      </c>
      <c r="I180" s="220"/>
      <c r="J180" s="215"/>
      <c r="K180" s="215"/>
      <c r="L180" s="221"/>
      <c r="M180" s="222"/>
      <c r="N180" s="223"/>
      <c r="O180" s="223"/>
      <c r="P180" s="223"/>
      <c r="Q180" s="223"/>
      <c r="R180" s="223"/>
      <c r="S180" s="223"/>
      <c r="T180" s="224"/>
      <c r="AT180" s="225" t="s">
        <v>215</v>
      </c>
      <c r="AU180" s="225" t="s">
        <v>87</v>
      </c>
      <c r="AV180" s="13" t="s">
        <v>87</v>
      </c>
      <c r="AW180" s="13" t="s">
        <v>30</v>
      </c>
      <c r="AX180" s="13" t="s">
        <v>81</v>
      </c>
      <c r="AY180" s="225" t="s">
        <v>207</v>
      </c>
    </row>
    <row r="181" spans="1:65" s="2" customFormat="1" ht="24.15" customHeight="1">
      <c r="A181" s="34"/>
      <c r="B181" s="35"/>
      <c r="C181" s="200" t="s">
        <v>331</v>
      </c>
      <c r="D181" s="200" t="s">
        <v>209</v>
      </c>
      <c r="E181" s="201" t="s">
        <v>316</v>
      </c>
      <c r="F181" s="202" t="s">
        <v>317</v>
      </c>
      <c r="G181" s="203" t="s">
        <v>318</v>
      </c>
      <c r="H181" s="205"/>
      <c r="I181" s="205"/>
      <c r="J181" s="206">
        <f>ROUND(I181*H181,2)</f>
        <v>0</v>
      </c>
      <c r="K181" s="207"/>
      <c r="L181" s="39"/>
      <c r="M181" s="208" t="s">
        <v>1</v>
      </c>
      <c r="N181" s="209" t="s">
        <v>40</v>
      </c>
      <c r="O181" s="75"/>
      <c r="P181" s="210">
        <f>O181*H181</f>
        <v>0</v>
      </c>
      <c r="Q181" s="210">
        <v>0</v>
      </c>
      <c r="R181" s="210">
        <f>Q181*H181</f>
        <v>0</v>
      </c>
      <c r="S181" s="210">
        <v>0</v>
      </c>
      <c r="T181" s="211">
        <f>S181*H181</f>
        <v>0</v>
      </c>
      <c r="U181" s="34"/>
      <c r="V181" s="34"/>
      <c r="W181" s="34"/>
      <c r="X181" s="34"/>
      <c r="Y181" s="34"/>
      <c r="Z181" s="34"/>
      <c r="AA181" s="34"/>
      <c r="AB181" s="34"/>
      <c r="AC181" s="34"/>
      <c r="AD181" s="34"/>
      <c r="AE181" s="34"/>
      <c r="AR181" s="212" t="s">
        <v>288</v>
      </c>
      <c r="AT181" s="212" t="s">
        <v>209</v>
      </c>
      <c r="AU181" s="212" t="s">
        <v>87</v>
      </c>
      <c r="AY181" s="17" t="s">
        <v>207</v>
      </c>
      <c r="BE181" s="213">
        <f>IF(N181="základná",J181,0)</f>
        <v>0</v>
      </c>
      <c r="BF181" s="213">
        <f>IF(N181="znížená",J181,0)</f>
        <v>0</v>
      </c>
      <c r="BG181" s="213">
        <f>IF(N181="zákl. prenesená",J181,0)</f>
        <v>0</v>
      </c>
      <c r="BH181" s="213">
        <f>IF(N181="zníž. prenesená",J181,0)</f>
        <v>0</v>
      </c>
      <c r="BI181" s="213">
        <f>IF(N181="nulová",J181,0)</f>
        <v>0</v>
      </c>
      <c r="BJ181" s="17" t="s">
        <v>87</v>
      </c>
      <c r="BK181" s="213">
        <f>ROUND(I181*H181,2)</f>
        <v>0</v>
      </c>
      <c r="BL181" s="17" t="s">
        <v>288</v>
      </c>
      <c r="BM181" s="212" t="s">
        <v>802</v>
      </c>
    </row>
    <row r="182" spans="1:65" s="12" customFormat="1" ht="22.8" customHeight="1">
      <c r="B182" s="184"/>
      <c r="C182" s="185"/>
      <c r="D182" s="186" t="s">
        <v>73</v>
      </c>
      <c r="E182" s="198" t="s">
        <v>803</v>
      </c>
      <c r="F182" s="198" t="s">
        <v>804</v>
      </c>
      <c r="G182" s="185"/>
      <c r="H182" s="185"/>
      <c r="I182" s="188"/>
      <c r="J182" s="199">
        <f>BK182</f>
        <v>0</v>
      </c>
      <c r="K182" s="185"/>
      <c r="L182" s="190"/>
      <c r="M182" s="191"/>
      <c r="N182" s="192"/>
      <c r="O182" s="192"/>
      <c r="P182" s="193">
        <f>SUM(P183:P185)</f>
        <v>0</v>
      </c>
      <c r="Q182" s="192"/>
      <c r="R182" s="193">
        <f>SUM(R183:R185)</f>
        <v>0.11008000000000001</v>
      </c>
      <c r="S182" s="192"/>
      <c r="T182" s="194">
        <f>SUM(T183:T185)</f>
        <v>7.2455000000000006E-2</v>
      </c>
      <c r="AR182" s="195" t="s">
        <v>87</v>
      </c>
      <c r="AT182" s="196" t="s">
        <v>73</v>
      </c>
      <c r="AU182" s="196" t="s">
        <v>81</v>
      </c>
      <c r="AY182" s="195" t="s">
        <v>207</v>
      </c>
      <c r="BK182" s="197">
        <f>SUM(BK183:BK185)</f>
        <v>0</v>
      </c>
    </row>
    <row r="183" spans="1:65" s="2" customFormat="1" ht="33" customHeight="1">
      <c r="A183" s="34"/>
      <c r="B183" s="35"/>
      <c r="C183" s="200" t="s">
        <v>335</v>
      </c>
      <c r="D183" s="200" t="s">
        <v>209</v>
      </c>
      <c r="E183" s="201" t="s">
        <v>805</v>
      </c>
      <c r="F183" s="202" t="s">
        <v>806</v>
      </c>
      <c r="G183" s="203" t="s">
        <v>325</v>
      </c>
      <c r="H183" s="204">
        <v>21.5</v>
      </c>
      <c r="I183" s="205"/>
      <c r="J183" s="206">
        <f>ROUND(I183*H183,2)</f>
        <v>0</v>
      </c>
      <c r="K183" s="207"/>
      <c r="L183" s="39"/>
      <c r="M183" s="208" t="s">
        <v>1</v>
      </c>
      <c r="N183" s="209" t="s">
        <v>40</v>
      </c>
      <c r="O183" s="75"/>
      <c r="P183" s="210">
        <f>O183*H183</f>
        <v>0</v>
      </c>
      <c r="Q183" s="210">
        <v>5.1200000000000004E-3</v>
      </c>
      <c r="R183" s="210">
        <f>Q183*H183</f>
        <v>0.11008000000000001</v>
      </c>
      <c r="S183" s="210">
        <v>0</v>
      </c>
      <c r="T183" s="211">
        <f>S183*H183</f>
        <v>0</v>
      </c>
      <c r="U183" s="34"/>
      <c r="V183" s="34"/>
      <c r="W183" s="34"/>
      <c r="X183" s="34"/>
      <c r="Y183" s="34"/>
      <c r="Z183" s="34"/>
      <c r="AA183" s="34"/>
      <c r="AB183" s="34"/>
      <c r="AC183" s="34"/>
      <c r="AD183" s="34"/>
      <c r="AE183" s="34"/>
      <c r="AR183" s="212" t="s">
        <v>288</v>
      </c>
      <c r="AT183" s="212" t="s">
        <v>209</v>
      </c>
      <c r="AU183" s="212" t="s">
        <v>87</v>
      </c>
      <c r="AY183" s="17" t="s">
        <v>207</v>
      </c>
      <c r="BE183" s="213">
        <f>IF(N183="základná",J183,0)</f>
        <v>0</v>
      </c>
      <c r="BF183" s="213">
        <f>IF(N183="znížená",J183,0)</f>
        <v>0</v>
      </c>
      <c r="BG183" s="213">
        <f>IF(N183="zákl. prenesená",J183,0)</f>
        <v>0</v>
      </c>
      <c r="BH183" s="213">
        <f>IF(N183="zníž. prenesená",J183,0)</f>
        <v>0</v>
      </c>
      <c r="BI183" s="213">
        <f>IF(N183="nulová",J183,0)</f>
        <v>0</v>
      </c>
      <c r="BJ183" s="17" t="s">
        <v>87</v>
      </c>
      <c r="BK183" s="213">
        <f>ROUND(I183*H183,2)</f>
        <v>0</v>
      </c>
      <c r="BL183" s="17" t="s">
        <v>288</v>
      </c>
      <c r="BM183" s="212" t="s">
        <v>807</v>
      </c>
    </row>
    <row r="184" spans="1:65" s="2" customFormat="1" ht="24.15" customHeight="1">
      <c r="A184" s="34"/>
      <c r="B184" s="35"/>
      <c r="C184" s="200" t="s">
        <v>340</v>
      </c>
      <c r="D184" s="200" t="s">
        <v>209</v>
      </c>
      <c r="E184" s="201" t="s">
        <v>808</v>
      </c>
      <c r="F184" s="202" t="s">
        <v>809</v>
      </c>
      <c r="G184" s="203" t="s">
        <v>325</v>
      </c>
      <c r="H184" s="204">
        <v>21.5</v>
      </c>
      <c r="I184" s="205"/>
      <c r="J184" s="206">
        <f>ROUND(I184*H184,2)</f>
        <v>0</v>
      </c>
      <c r="K184" s="207"/>
      <c r="L184" s="39"/>
      <c r="M184" s="208" t="s">
        <v>1</v>
      </c>
      <c r="N184" s="209" t="s">
        <v>40</v>
      </c>
      <c r="O184" s="75"/>
      <c r="P184" s="210">
        <f>O184*H184</f>
        <v>0</v>
      </c>
      <c r="Q184" s="210">
        <v>0</v>
      </c>
      <c r="R184" s="210">
        <f>Q184*H184</f>
        <v>0</v>
      </c>
      <c r="S184" s="210">
        <v>3.3700000000000002E-3</v>
      </c>
      <c r="T184" s="211">
        <f>S184*H184</f>
        <v>7.2455000000000006E-2</v>
      </c>
      <c r="U184" s="34"/>
      <c r="V184" s="34"/>
      <c r="W184" s="34"/>
      <c r="X184" s="34"/>
      <c r="Y184" s="34"/>
      <c r="Z184" s="34"/>
      <c r="AA184" s="34"/>
      <c r="AB184" s="34"/>
      <c r="AC184" s="34"/>
      <c r="AD184" s="34"/>
      <c r="AE184" s="34"/>
      <c r="AR184" s="212" t="s">
        <v>288</v>
      </c>
      <c r="AT184" s="212" t="s">
        <v>209</v>
      </c>
      <c r="AU184" s="212" t="s">
        <v>87</v>
      </c>
      <c r="AY184" s="17" t="s">
        <v>207</v>
      </c>
      <c r="BE184" s="213">
        <f>IF(N184="základná",J184,0)</f>
        <v>0</v>
      </c>
      <c r="BF184" s="213">
        <f>IF(N184="znížená",J184,0)</f>
        <v>0</v>
      </c>
      <c r="BG184" s="213">
        <f>IF(N184="zákl. prenesená",J184,0)</f>
        <v>0</v>
      </c>
      <c r="BH184" s="213">
        <f>IF(N184="zníž. prenesená",J184,0)</f>
        <v>0</v>
      </c>
      <c r="BI184" s="213">
        <f>IF(N184="nulová",J184,0)</f>
        <v>0</v>
      </c>
      <c r="BJ184" s="17" t="s">
        <v>87</v>
      </c>
      <c r="BK184" s="213">
        <f>ROUND(I184*H184,2)</f>
        <v>0</v>
      </c>
      <c r="BL184" s="17" t="s">
        <v>288</v>
      </c>
      <c r="BM184" s="212" t="s">
        <v>810</v>
      </c>
    </row>
    <row r="185" spans="1:65" s="2" customFormat="1" ht="24.15" customHeight="1">
      <c r="A185" s="34"/>
      <c r="B185" s="35"/>
      <c r="C185" s="200" t="s">
        <v>423</v>
      </c>
      <c r="D185" s="200" t="s">
        <v>209</v>
      </c>
      <c r="E185" s="201" t="s">
        <v>811</v>
      </c>
      <c r="F185" s="202" t="s">
        <v>812</v>
      </c>
      <c r="G185" s="203" t="s">
        <v>318</v>
      </c>
      <c r="H185" s="205"/>
      <c r="I185" s="205"/>
      <c r="J185" s="206">
        <f>ROUND(I185*H185,2)</f>
        <v>0</v>
      </c>
      <c r="K185" s="207"/>
      <c r="L185" s="39"/>
      <c r="M185" s="208" t="s">
        <v>1</v>
      </c>
      <c r="N185" s="209" t="s">
        <v>40</v>
      </c>
      <c r="O185" s="75"/>
      <c r="P185" s="210">
        <f>O185*H185</f>
        <v>0</v>
      </c>
      <c r="Q185" s="210">
        <v>0</v>
      </c>
      <c r="R185" s="210">
        <f>Q185*H185</f>
        <v>0</v>
      </c>
      <c r="S185" s="210">
        <v>0</v>
      </c>
      <c r="T185" s="211">
        <f>S185*H185</f>
        <v>0</v>
      </c>
      <c r="U185" s="34"/>
      <c r="V185" s="34"/>
      <c r="W185" s="34"/>
      <c r="X185" s="34"/>
      <c r="Y185" s="34"/>
      <c r="Z185" s="34"/>
      <c r="AA185" s="34"/>
      <c r="AB185" s="34"/>
      <c r="AC185" s="34"/>
      <c r="AD185" s="34"/>
      <c r="AE185" s="34"/>
      <c r="AR185" s="212" t="s">
        <v>288</v>
      </c>
      <c r="AT185" s="212" t="s">
        <v>209</v>
      </c>
      <c r="AU185" s="212" t="s">
        <v>87</v>
      </c>
      <c r="AY185" s="17" t="s">
        <v>207</v>
      </c>
      <c r="BE185" s="213">
        <f>IF(N185="základná",J185,0)</f>
        <v>0</v>
      </c>
      <c r="BF185" s="213">
        <f>IF(N185="znížená",J185,0)</f>
        <v>0</v>
      </c>
      <c r="BG185" s="213">
        <f>IF(N185="zákl. prenesená",J185,0)</f>
        <v>0</v>
      </c>
      <c r="BH185" s="213">
        <f>IF(N185="zníž. prenesená",J185,0)</f>
        <v>0</v>
      </c>
      <c r="BI185" s="213">
        <f>IF(N185="nulová",J185,0)</f>
        <v>0</v>
      </c>
      <c r="BJ185" s="17" t="s">
        <v>87</v>
      </c>
      <c r="BK185" s="213">
        <f>ROUND(I185*H185,2)</f>
        <v>0</v>
      </c>
      <c r="BL185" s="17" t="s">
        <v>288</v>
      </c>
      <c r="BM185" s="212" t="s">
        <v>813</v>
      </c>
    </row>
    <row r="186" spans="1:65" s="12" customFormat="1" ht="22.8" customHeight="1">
      <c r="B186" s="184"/>
      <c r="C186" s="185"/>
      <c r="D186" s="186" t="s">
        <v>73</v>
      </c>
      <c r="E186" s="198" t="s">
        <v>814</v>
      </c>
      <c r="F186" s="198" t="s">
        <v>815</v>
      </c>
      <c r="G186" s="185"/>
      <c r="H186" s="185"/>
      <c r="I186" s="188"/>
      <c r="J186" s="199">
        <f>BK186</f>
        <v>0</v>
      </c>
      <c r="K186" s="185"/>
      <c r="L186" s="190"/>
      <c r="M186" s="191"/>
      <c r="N186" s="192"/>
      <c r="O186" s="192"/>
      <c r="P186" s="193">
        <f>SUM(P187:P188)</f>
        <v>0</v>
      </c>
      <c r="Q186" s="192"/>
      <c r="R186" s="193">
        <f>SUM(R187:R188)</f>
        <v>0</v>
      </c>
      <c r="S186" s="192"/>
      <c r="T186" s="194">
        <f>SUM(T187:T188)</f>
        <v>0</v>
      </c>
      <c r="AR186" s="195" t="s">
        <v>87</v>
      </c>
      <c r="AT186" s="196" t="s">
        <v>73</v>
      </c>
      <c r="AU186" s="196" t="s">
        <v>81</v>
      </c>
      <c r="AY186" s="195" t="s">
        <v>207</v>
      </c>
      <c r="BK186" s="197">
        <f>SUM(BK187:BK188)</f>
        <v>0</v>
      </c>
    </row>
    <row r="187" spans="1:65" s="2" customFormat="1" ht="44.25" customHeight="1">
      <c r="A187" s="34"/>
      <c r="B187" s="35"/>
      <c r="C187" s="200" t="s">
        <v>385</v>
      </c>
      <c r="D187" s="200" t="s">
        <v>209</v>
      </c>
      <c r="E187" s="201" t="s">
        <v>816</v>
      </c>
      <c r="F187" s="202" t="s">
        <v>817</v>
      </c>
      <c r="G187" s="203" t="s">
        <v>268</v>
      </c>
      <c r="H187" s="204">
        <v>3</v>
      </c>
      <c r="I187" s="205"/>
      <c r="J187" s="206">
        <f>ROUND(I187*H187,2)</f>
        <v>0</v>
      </c>
      <c r="K187" s="207"/>
      <c r="L187" s="39"/>
      <c r="M187" s="208" t="s">
        <v>1</v>
      </c>
      <c r="N187" s="209" t="s">
        <v>40</v>
      </c>
      <c r="O187" s="75"/>
      <c r="P187" s="210">
        <f>O187*H187</f>
        <v>0</v>
      </c>
      <c r="Q187" s="210">
        <v>0</v>
      </c>
      <c r="R187" s="210">
        <f>Q187*H187</f>
        <v>0</v>
      </c>
      <c r="S187" s="210">
        <v>0</v>
      </c>
      <c r="T187" s="211">
        <f>S187*H187</f>
        <v>0</v>
      </c>
      <c r="U187" s="34"/>
      <c r="V187" s="34"/>
      <c r="W187" s="34"/>
      <c r="X187" s="34"/>
      <c r="Y187" s="34"/>
      <c r="Z187" s="34"/>
      <c r="AA187" s="34"/>
      <c r="AB187" s="34"/>
      <c r="AC187" s="34"/>
      <c r="AD187" s="34"/>
      <c r="AE187" s="34"/>
      <c r="AR187" s="212" t="s">
        <v>288</v>
      </c>
      <c r="AT187" s="212" t="s">
        <v>209</v>
      </c>
      <c r="AU187" s="212" t="s">
        <v>87</v>
      </c>
      <c r="AY187" s="17" t="s">
        <v>207</v>
      </c>
      <c r="BE187" s="213">
        <f>IF(N187="základná",J187,0)</f>
        <v>0</v>
      </c>
      <c r="BF187" s="213">
        <f>IF(N187="znížená",J187,0)</f>
        <v>0</v>
      </c>
      <c r="BG187" s="213">
        <f>IF(N187="zákl. prenesená",J187,0)</f>
        <v>0</v>
      </c>
      <c r="BH187" s="213">
        <f>IF(N187="zníž. prenesená",J187,0)</f>
        <v>0</v>
      </c>
      <c r="BI187" s="213">
        <f>IF(N187="nulová",J187,0)</f>
        <v>0</v>
      </c>
      <c r="BJ187" s="17" t="s">
        <v>87</v>
      </c>
      <c r="BK187" s="213">
        <f>ROUND(I187*H187,2)</f>
        <v>0</v>
      </c>
      <c r="BL187" s="17" t="s">
        <v>288</v>
      </c>
      <c r="BM187" s="212" t="s">
        <v>818</v>
      </c>
    </row>
    <row r="188" spans="1:65" s="2" customFormat="1" ht="24.15" customHeight="1">
      <c r="A188" s="34"/>
      <c r="B188" s="35"/>
      <c r="C188" s="200" t="s">
        <v>428</v>
      </c>
      <c r="D188" s="200" t="s">
        <v>209</v>
      </c>
      <c r="E188" s="201" t="s">
        <v>819</v>
      </c>
      <c r="F188" s="202" t="s">
        <v>820</v>
      </c>
      <c r="G188" s="203" t="s">
        <v>318</v>
      </c>
      <c r="H188" s="205"/>
      <c r="I188" s="205"/>
      <c r="J188" s="206">
        <f>ROUND(I188*H188,2)</f>
        <v>0</v>
      </c>
      <c r="K188" s="207"/>
      <c r="L188" s="39"/>
      <c r="M188" s="248" t="s">
        <v>1</v>
      </c>
      <c r="N188" s="249" t="s">
        <v>40</v>
      </c>
      <c r="O188" s="250"/>
      <c r="P188" s="251">
        <f>O188*H188</f>
        <v>0</v>
      </c>
      <c r="Q188" s="251">
        <v>0</v>
      </c>
      <c r="R188" s="251">
        <f>Q188*H188</f>
        <v>0</v>
      </c>
      <c r="S188" s="251">
        <v>0</v>
      </c>
      <c r="T188" s="252">
        <f>S188*H188</f>
        <v>0</v>
      </c>
      <c r="U188" s="34"/>
      <c r="V188" s="34"/>
      <c r="W188" s="34"/>
      <c r="X188" s="34"/>
      <c r="Y188" s="34"/>
      <c r="Z188" s="34"/>
      <c r="AA188" s="34"/>
      <c r="AB188" s="34"/>
      <c r="AC188" s="34"/>
      <c r="AD188" s="34"/>
      <c r="AE188" s="34"/>
      <c r="AR188" s="212" t="s">
        <v>288</v>
      </c>
      <c r="AT188" s="212" t="s">
        <v>209</v>
      </c>
      <c r="AU188" s="212" t="s">
        <v>87</v>
      </c>
      <c r="AY188" s="17" t="s">
        <v>207</v>
      </c>
      <c r="BE188" s="213">
        <f>IF(N188="základná",J188,0)</f>
        <v>0</v>
      </c>
      <c r="BF188" s="213">
        <f>IF(N188="znížená",J188,0)</f>
        <v>0</v>
      </c>
      <c r="BG188" s="213">
        <f>IF(N188="zákl. prenesená",J188,0)</f>
        <v>0</v>
      </c>
      <c r="BH188" s="213">
        <f>IF(N188="zníž. prenesená",J188,0)</f>
        <v>0</v>
      </c>
      <c r="BI188" s="213">
        <f>IF(N188="nulová",J188,0)</f>
        <v>0</v>
      </c>
      <c r="BJ188" s="17" t="s">
        <v>87</v>
      </c>
      <c r="BK188" s="213">
        <f>ROUND(I188*H188,2)</f>
        <v>0</v>
      </c>
      <c r="BL188" s="17" t="s">
        <v>288</v>
      </c>
      <c r="BM188" s="212" t="s">
        <v>821</v>
      </c>
    </row>
    <row r="189" spans="1:65" s="2" customFormat="1" ht="6.9" customHeight="1">
      <c r="A189" s="34"/>
      <c r="B189" s="58"/>
      <c r="C189" s="59"/>
      <c r="D189" s="59"/>
      <c r="E189" s="59"/>
      <c r="F189" s="59"/>
      <c r="G189" s="59"/>
      <c r="H189" s="59"/>
      <c r="I189" s="59"/>
      <c r="J189" s="59"/>
      <c r="K189" s="59"/>
      <c r="L189" s="39"/>
      <c r="M189" s="34"/>
      <c r="O189" s="34"/>
      <c r="P189" s="34"/>
      <c r="Q189" s="34"/>
      <c r="R189" s="34"/>
      <c r="S189" s="34"/>
      <c r="T189" s="34"/>
      <c r="U189" s="34"/>
      <c r="V189" s="34"/>
      <c r="W189" s="34"/>
      <c r="X189" s="34"/>
      <c r="Y189" s="34"/>
      <c r="Z189" s="34"/>
      <c r="AA189" s="34"/>
      <c r="AB189" s="34"/>
      <c r="AC189" s="34"/>
      <c r="AD189" s="34"/>
      <c r="AE189" s="34"/>
    </row>
  </sheetData>
  <sheetProtection algorithmName="SHA-512" hashValue="wSzrTKfAKrjVud3pUgV1KBr0hhGXuKm0KVJIF808IF0Fj6p20wzMQpESdGb0EozocUm2zbDTipYJnEKAYF/XHQ==" saltValue="saHsnqMMKtnDc2bvHDe19mzVu1/aNYPe3TjPiYBOjxKqbBXVuweoBcNi/yP8bVqCvy8Gs1PzA0aF0sSCyDSRvg==" spinCount="100000" sheet="1" objects="1" scenarios="1" formatColumns="0" formatRows="0" autoFilter="0"/>
  <autoFilter ref="C130:K188"/>
  <mergeCells count="12">
    <mergeCell ref="E123:H123"/>
    <mergeCell ref="L2:V2"/>
    <mergeCell ref="E85:H85"/>
    <mergeCell ref="E87:H87"/>
    <mergeCell ref="E89:H89"/>
    <mergeCell ref="E119:H119"/>
    <mergeCell ref="E121:H121"/>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24</vt:i4>
      </vt:variant>
      <vt:variant>
        <vt:lpstr>Pomenované rozsahy</vt:lpstr>
      </vt:variant>
      <vt:variant>
        <vt:i4>48</vt:i4>
      </vt:variant>
    </vt:vector>
  </HeadingPairs>
  <TitlesOfParts>
    <vt:vector size="72" baseType="lpstr">
      <vt:lpstr>Rekapitulácia stavby</vt:lpstr>
      <vt:lpstr>01-1 - Objekt na parkovisku</vt:lpstr>
      <vt:lpstr>01-2-1 - Úprava rozvodov ...</vt:lpstr>
      <vt:lpstr>01-2-2 - Úprava rozvodov ...</vt:lpstr>
      <vt:lpstr>01-2-3 - Úprava rozvodov ...</vt:lpstr>
      <vt:lpstr>02-1 - Optická zástena</vt:lpstr>
      <vt:lpstr>02-2 - Pietne miesto</vt:lpstr>
      <vt:lpstr>02-3 - Schodiská</vt:lpstr>
      <vt:lpstr>02-4 - Vstupný portál</vt:lpstr>
      <vt:lpstr>02-5 - Prístrešok + preda...</vt:lpstr>
      <vt:lpstr>02-6 - Z stĺpik, P+V stĺp...</vt:lpstr>
      <vt:lpstr>02-7 - Lavička, infotabuľa</vt:lpstr>
      <vt:lpstr>02-8 - Kôš na odpad, kôš ...</vt:lpstr>
      <vt:lpstr>02-9 - Podzemný kontajner</vt:lpstr>
      <vt:lpstr>02-11 - Trakčný stožiar, ...</vt:lpstr>
      <vt:lpstr>SO 03 - Komunikácie a spe...</vt:lpstr>
      <vt:lpstr>04-1 - Dažďová kanalizácia</vt:lpstr>
      <vt:lpstr>04-2 - Automatické zavlaž...</vt:lpstr>
      <vt:lpstr>05-1-1 - Verejné osvetlen...</vt:lpstr>
      <vt:lpstr>05-1-2 - Verejné osvetlen...</vt:lpstr>
      <vt:lpstr>05-2-1 - Parkovací systém</vt:lpstr>
      <vt:lpstr>05-2-2 - Kamerový systém</vt:lpstr>
      <vt:lpstr>SO 06 - SADOVNÍCKE ÚPRAVY</vt:lpstr>
      <vt:lpstr>06-1 - Prekoreniteľné pôd...</vt:lpstr>
      <vt:lpstr>'01-1 - Objekt na parkovisku'!Názvy_tlače</vt:lpstr>
      <vt:lpstr>'01-2-1 - Úprava rozvodov ...'!Názvy_tlače</vt:lpstr>
      <vt:lpstr>'01-2-2 - Úprava rozvodov ...'!Názvy_tlače</vt:lpstr>
      <vt:lpstr>'01-2-3 - Úprava rozvodov ...'!Názvy_tlače</vt:lpstr>
      <vt:lpstr>'02-1 - Optická zástena'!Názvy_tlače</vt:lpstr>
      <vt:lpstr>'02-11 - Trakčný stožiar, ...'!Názvy_tlače</vt:lpstr>
      <vt:lpstr>'02-2 - Pietne miesto'!Názvy_tlače</vt:lpstr>
      <vt:lpstr>'02-3 - Schodiská'!Názvy_tlače</vt:lpstr>
      <vt:lpstr>'02-4 - Vstupný portál'!Názvy_tlače</vt:lpstr>
      <vt:lpstr>'02-5 - Prístrešok + preda...'!Názvy_tlače</vt:lpstr>
      <vt:lpstr>'02-6 - Z stĺpik, P+V stĺp...'!Názvy_tlače</vt:lpstr>
      <vt:lpstr>'02-7 - Lavička, infotabuľa'!Názvy_tlače</vt:lpstr>
      <vt:lpstr>'02-8 - Kôš na odpad, kôš ...'!Názvy_tlače</vt:lpstr>
      <vt:lpstr>'02-9 - Podzemný kontajner'!Názvy_tlače</vt:lpstr>
      <vt:lpstr>'04-1 - Dažďová kanalizácia'!Názvy_tlače</vt:lpstr>
      <vt:lpstr>'04-2 - Automatické zavlaž...'!Názvy_tlače</vt:lpstr>
      <vt:lpstr>'05-1-1 - Verejné osvetlen...'!Názvy_tlače</vt:lpstr>
      <vt:lpstr>'05-1-2 - Verejné osvetlen...'!Názvy_tlače</vt:lpstr>
      <vt:lpstr>'05-2-1 - Parkovací systém'!Názvy_tlače</vt:lpstr>
      <vt:lpstr>'05-2-2 - Kamerový systém'!Názvy_tlače</vt:lpstr>
      <vt:lpstr>'06-1 - Prekoreniteľné pôd...'!Názvy_tlače</vt:lpstr>
      <vt:lpstr>'Rekapitulácia stavby'!Názvy_tlače</vt:lpstr>
      <vt:lpstr>'SO 03 - Komunikácie a spe...'!Názvy_tlače</vt:lpstr>
      <vt:lpstr>'SO 06 - SADOVNÍCKE ÚPRAVY'!Názvy_tlače</vt:lpstr>
      <vt:lpstr>'01-1 - Objekt na parkovisku'!Oblasť_tlače</vt:lpstr>
      <vt:lpstr>'01-2-1 - Úprava rozvodov ...'!Oblasť_tlače</vt:lpstr>
      <vt:lpstr>'01-2-2 - Úprava rozvodov ...'!Oblasť_tlače</vt:lpstr>
      <vt:lpstr>'01-2-3 - Úprava rozvodov ...'!Oblasť_tlače</vt:lpstr>
      <vt:lpstr>'02-1 - Optická zástena'!Oblasť_tlače</vt:lpstr>
      <vt:lpstr>'02-11 - Trakčný stožiar, ...'!Oblasť_tlače</vt:lpstr>
      <vt:lpstr>'02-2 - Pietne miesto'!Oblasť_tlače</vt:lpstr>
      <vt:lpstr>'02-3 - Schodiská'!Oblasť_tlače</vt:lpstr>
      <vt:lpstr>'02-4 - Vstupný portál'!Oblasť_tlače</vt:lpstr>
      <vt:lpstr>'02-5 - Prístrešok + preda...'!Oblasť_tlače</vt:lpstr>
      <vt:lpstr>'02-6 - Z stĺpik, P+V stĺp...'!Oblasť_tlače</vt:lpstr>
      <vt:lpstr>'02-7 - Lavička, infotabuľa'!Oblasť_tlače</vt:lpstr>
      <vt:lpstr>'02-8 - Kôš na odpad, kôš ...'!Oblasť_tlače</vt:lpstr>
      <vt:lpstr>'02-9 - Podzemný kontajner'!Oblasť_tlače</vt:lpstr>
      <vt:lpstr>'04-1 - Dažďová kanalizácia'!Oblasť_tlače</vt:lpstr>
      <vt:lpstr>'04-2 - Automatické zavlaž...'!Oblasť_tlače</vt:lpstr>
      <vt:lpstr>'05-1-1 - Verejné osvetlen...'!Oblasť_tlače</vt:lpstr>
      <vt:lpstr>'05-1-2 - Verejné osvetlen...'!Oblasť_tlače</vt:lpstr>
      <vt:lpstr>'05-2-1 - Parkovací systém'!Oblasť_tlače</vt:lpstr>
      <vt:lpstr>'05-2-2 - Kamerový systém'!Oblasť_tlače</vt:lpstr>
      <vt:lpstr>'06-1 - Prekoreniteľné pôd...'!Oblasť_tlače</vt:lpstr>
      <vt:lpstr>'Rekapitulácia stavby'!Oblasť_tlače</vt:lpstr>
      <vt:lpstr>'SO 03 - Komunikácie a spe...'!Oblasť_tlače</vt:lpstr>
      <vt:lpstr>'SO 06 - SADOVNÍCKE ÚPRAVY'!Oblasť_tlače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DESKTOP-257U4MS\Szaricka</dc:creator>
  <cp:lastModifiedBy>andrea macejkova</cp:lastModifiedBy>
  <dcterms:created xsi:type="dcterms:W3CDTF">2022-04-25T12:44:09Z</dcterms:created>
  <dcterms:modified xsi:type="dcterms:W3CDTF">2022-05-10T14:43:01Z</dcterms:modified>
</cp:coreProperties>
</file>