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bica.fodorova\Documents\VO\Detské ihrisko Považská\Výkaz - výmer -rozdelený\"/>
    </mc:Choice>
  </mc:AlternateContent>
  <xr:revisionPtr revIDLastSave="0" documentId="13_ncr:1_{50F011AB-B241-4269-877F-4D4469B9F237}" xr6:coauthVersionLast="47" xr6:coauthVersionMax="47" xr10:uidLastSave="{00000000-0000-0000-0000-000000000000}"/>
  <bookViews>
    <workbookView xWindow="3330" yWindow="3330" windowWidth="21600" windowHeight="11265" firstSheet="2" activeTab="5" xr2:uid="{00000000-000D-0000-FFFF-FFFF00000000}"/>
  </bookViews>
  <sheets>
    <sheet name="Rekapitulácia stavby" sheetId="1" r:id="rId1"/>
    <sheet name="02.01 - Búracie práce a v..." sheetId="2" r:id="rId2"/>
    <sheet name="02.02 - Oplotenie" sheetId="3" r:id="rId3"/>
    <sheet name="02.03 - Povrchové úpravy" sheetId="4" r:id="rId4"/>
    <sheet name="02.06 - Prípojka vody" sheetId="5" r:id="rId5"/>
    <sheet name="02.07 - Vjazd" sheetId="6" r:id="rId6"/>
  </sheets>
  <definedNames>
    <definedName name="_xlnm._FilterDatabase" localSheetId="1" hidden="1">'02.01 - Búracie práce a v...'!$C$119:$L$170</definedName>
    <definedName name="_xlnm._FilterDatabase" localSheetId="2" hidden="1">'02.02 - Oplotenie'!$C$129:$L$229</definedName>
    <definedName name="_xlnm._FilterDatabase" localSheetId="3" hidden="1">'02.03 - Povrchové úpravy'!$C$121:$L$193</definedName>
    <definedName name="_xlnm._FilterDatabase" localSheetId="4" hidden="1">'02.06 - Prípojka vody'!$C$120:$L$170</definedName>
    <definedName name="_xlnm._FilterDatabase" localSheetId="5" hidden="1">'02.07 - Vjazd'!$C$122:$L$186</definedName>
    <definedName name="_xlnm.Print_Titles" localSheetId="1">'02.01 - Búracie práce a v...'!$119:$119</definedName>
    <definedName name="_xlnm.Print_Titles" localSheetId="2">'02.02 - Oplotenie'!$129:$129</definedName>
    <definedName name="_xlnm.Print_Titles" localSheetId="3">'02.03 - Povrchové úpravy'!$121:$121</definedName>
    <definedName name="_xlnm.Print_Titles" localSheetId="4">'02.06 - Prípojka vody'!$120:$120</definedName>
    <definedName name="_xlnm.Print_Titles" localSheetId="5">'02.07 - Vjazd'!$122:$122</definedName>
    <definedName name="_xlnm.Print_Titles" localSheetId="0">'Rekapitulácia stavby'!$92:$92</definedName>
    <definedName name="_xlnm.Print_Area" localSheetId="1">'02.01 - Búracie práce a v...'!$C$4:$K$76,'02.01 - Búracie práce a v...'!$C$82:$K$101,'02.01 - Búracie práce a v...'!$C$107:$K$170</definedName>
    <definedName name="_xlnm.Print_Area" localSheetId="2">'02.02 - Oplotenie'!$C$4:$K$76,'02.02 - Oplotenie'!$C$82:$K$111,'02.02 - Oplotenie'!$C$117:$K$229</definedName>
    <definedName name="_xlnm.Print_Area" localSheetId="3">'02.03 - Povrchové úpravy'!$C$4:$K$76,'02.03 - Povrchové úpravy'!$C$82:$K$103,'02.03 - Povrchové úpravy'!$C$109:$K$193</definedName>
    <definedName name="_xlnm.Print_Area" localSheetId="4">'02.06 - Prípojka vody'!$C$4:$K$76,'02.06 - Prípojka vody'!$C$82:$K$102,'02.06 - Prípojka vody'!$C$108:$K$170</definedName>
    <definedName name="_xlnm.Print_Area" localSheetId="5">'02.07 - Vjazd'!$C$4:$K$76,'02.07 - Vjazd'!$C$82:$K$104,'02.07 - Vjazd'!$C$110:$K$186</definedName>
    <definedName name="_xlnm.Print_Area" localSheetId="0">'Rekapitulácia stavby'!$D$4:$AO$76,'Rekapitulácia stavby'!$C$82:$AQ$100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9" i="6" l="1"/>
  <c r="K38" i="6"/>
  <c r="BA99" i="1"/>
  <c r="K37" i="6"/>
  <c r="AZ99" i="1"/>
  <c r="BI184" i="6"/>
  <c r="BH184" i="6"/>
  <c r="BG184" i="6"/>
  <c r="BE184" i="6"/>
  <c r="X184" i="6"/>
  <c r="V184" i="6"/>
  <c r="T184" i="6"/>
  <c r="P184" i="6"/>
  <c r="BI182" i="6"/>
  <c r="BH182" i="6"/>
  <c r="BG182" i="6"/>
  <c r="BE182" i="6"/>
  <c r="X182" i="6"/>
  <c r="V182" i="6"/>
  <c r="T182" i="6"/>
  <c r="P182" i="6"/>
  <c r="BI179" i="6"/>
  <c r="BH179" i="6"/>
  <c r="BG179" i="6"/>
  <c r="BE179" i="6"/>
  <c r="X179" i="6"/>
  <c r="V179" i="6"/>
  <c r="T179" i="6"/>
  <c r="P179" i="6"/>
  <c r="BI177" i="6"/>
  <c r="BH177" i="6"/>
  <c r="BG177" i="6"/>
  <c r="BE177" i="6"/>
  <c r="X177" i="6"/>
  <c r="V177" i="6"/>
  <c r="T177" i="6"/>
  <c r="P177" i="6"/>
  <c r="BI175" i="6"/>
  <c r="BH175" i="6"/>
  <c r="BG175" i="6"/>
  <c r="BE175" i="6"/>
  <c r="X175" i="6"/>
  <c r="V175" i="6"/>
  <c r="T175" i="6"/>
  <c r="P175" i="6"/>
  <c r="BI173" i="6"/>
  <c r="BH173" i="6"/>
  <c r="BG173" i="6"/>
  <c r="BE173" i="6"/>
  <c r="X173" i="6"/>
  <c r="V173" i="6"/>
  <c r="T173" i="6"/>
  <c r="P173" i="6"/>
  <c r="BI170" i="6"/>
  <c r="BH170" i="6"/>
  <c r="BG170" i="6"/>
  <c r="BE170" i="6"/>
  <c r="X170" i="6"/>
  <c r="V170" i="6"/>
  <c r="T170" i="6"/>
  <c r="P170" i="6"/>
  <c r="BI167" i="6"/>
  <c r="BH167" i="6"/>
  <c r="BG167" i="6"/>
  <c r="BE167" i="6"/>
  <c r="X167" i="6"/>
  <c r="V167" i="6"/>
  <c r="T167" i="6"/>
  <c r="P167" i="6"/>
  <c r="BI165" i="6"/>
  <c r="BH165" i="6"/>
  <c r="BG165" i="6"/>
  <c r="BE165" i="6"/>
  <c r="X165" i="6"/>
  <c r="V165" i="6"/>
  <c r="T165" i="6"/>
  <c r="P165" i="6"/>
  <c r="BI163" i="6"/>
  <c r="BH163" i="6"/>
  <c r="BG163" i="6"/>
  <c r="BE163" i="6"/>
  <c r="X163" i="6"/>
  <c r="V163" i="6"/>
  <c r="T163" i="6"/>
  <c r="P163" i="6"/>
  <c r="BI161" i="6"/>
  <c r="BH161" i="6"/>
  <c r="BG161" i="6"/>
  <c r="BE161" i="6"/>
  <c r="X161" i="6"/>
  <c r="V161" i="6"/>
  <c r="T161" i="6"/>
  <c r="P161" i="6"/>
  <c r="BI158" i="6"/>
  <c r="BH158" i="6"/>
  <c r="BG158" i="6"/>
  <c r="BE158" i="6"/>
  <c r="X158" i="6"/>
  <c r="X157" i="6"/>
  <c r="V158" i="6"/>
  <c r="V157" i="6"/>
  <c r="T158" i="6"/>
  <c r="T157" i="6"/>
  <c r="P158" i="6"/>
  <c r="BI155" i="6"/>
  <c r="BH155" i="6"/>
  <c r="BG155" i="6"/>
  <c r="BE155" i="6"/>
  <c r="X155" i="6"/>
  <c r="V155" i="6"/>
  <c r="T155" i="6"/>
  <c r="P155" i="6"/>
  <c r="BI153" i="6"/>
  <c r="BH153" i="6"/>
  <c r="BG153" i="6"/>
  <c r="BE153" i="6"/>
  <c r="X153" i="6"/>
  <c r="V153" i="6"/>
  <c r="T153" i="6"/>
  <c r="P153" i="6"/>
  <c r="BI151" i="6"/>
  <c r="BH151" i="6"/>
  <c r="BG151" i="6"/>
  <c r="BE151" i="6"/>
  <c r="X151" i="6"/>
  <c r="V151" i="6"/>
  <c r="T151" i="6"/>
  <c r="P151" i="6"/>
  <c r="BI149" i="6"/>
  <c r="BH149" i="6"/>
  <c r="BG149" i="6"/>
  <c r="BE149" i="6"/>
  <c r="X149" i="6"/>
  <c r="V149" i="6"/>
  <c r="T149" i="6"/>
  <c r="P149" i="6"/>
  <c r="BI146" i="6"/>
  <c r="BH146" i="6"/>
  <c r="BG146" i="6"/>
  <c r="BE146" i="6"/>
  <c r="X146" i="6"/>
  <c r="X145" i="6"/>
  <c r="V146" i="6"/>
  <c r="V145" i="6" s="1"/>
  <c r="T146" i="6"/>
  <c r="T145" i="6" s="1"/>
  <c r="P146" i="6"/>
  <c r="BI143" i="6"/>
  <c r="BH143" i="6"/>
  <c r="BG143" i="6"/>
  <c r="BE143" i="6"/>
  <c r="X143" i="6"/>
  <c r="X142" i="6" s="1"/>
  <c r="V143" i="6"/>
  <c r="V142" i="6" s="1"/>
  <c r="T143" i="6"/>
  <c r="T142" i="6" s="1"/>
  <c r="P143" i="6"/>
  <c r="BI140" i="6"/>
  <c r="BH140" i="6"/>
  <c r="BG140" i="6"/>
  <c r="BE140" i="6"/>
  <c r="X140" i="6"/>
  <c r="V140" i="6"/>
  <c r="T140" i="6"/>
  <c r="P140" i="6"/>
  <c r="BI138" i="6"/>
  <c r="BH138" i="6"/>
  <c r="BG138" i="6"/>
  <c r="BE138" i="6"/>
  <c r="X138" i="6"/>
  <c r="V138" i="6"/>
  <c r="T138" i="6"/>
  <c r="P138" i="6"/>
  <c r="BI136" i="6"/>
  <c r="BH136" i="6"/>
  <c r="BG136" i="6"/>
  <c r="BE136" i="6"/>
  <c r="X136" i="6"/>
  <c r="V136" i="6"/>
  <c r="T136" i="6"/>
  <c r="P136" i="6"/>
  <c r="BI134" i="6"/>
  <c r="BH134" i="6"/>
  <c r="BG134" i="6"/>
  <c r="BE134" i="6"/>
  <c r="X134" i="6"/>
  <c r="V134" i="6"/>
  <c r="T134" i="6"/>
  <c r="P134" i="6"/>
  <c r="BI132" i="6"/>
  <c r="BH132" i="6"/>
  <c r="BG132" i="6"/>
  <c r="BE132" i="6"/>
  <c r="X132" i="6"/>
  <c r="V132" i="6"/>
  <c r="T132" i="6"/>
  <c r="P132" i="6"/>
  <c r="BI130" i="6"/>
  <c r="BH130" i="6"/>
  <c r="BG130" i="6"/>
  <c r="BE130" i="6"/>
  <c r="X130" i="6"/>
  <c r="V130" i="6"/>
  <c r="T130" i="6"/>
  <c r="P130" i="6"/>
  <c r="BI128" i="6"/>
  <c r="BH128" i="6"/>
  <c r="BG128" i="6"/>
  <c r="BE128" i="6"/>
  <c r="X128" i="6"/>
  <c r="V128" i="6"/>
  <c r="T128" i="6"/>
  <c r="P128" i="6"/>
  <c r="BI126" i="6"/>
  <c r="BH126" i="6"/>
  <c r="BG126" i="6"/>
  <c r="BE126" i="6"/>
  <c r="X126" i="6"/>
  <c r="V126" i="6"/>
  <c r="T126" i="6"/>
  <c r="P126" i="6"/>
  <c r="J120" i="6"/>
  <c r="F119" i="6"/>
  <c r="F117" i="6"/>
  <c r="E115" i="6"/>
  <c r="J92" i="6"/>
  <c r="F91" i="6"/>
  <c r="F89" i="6"/>
  <c r="E87" i="6"/>
  <c r="J21" i="6"/>
  <c r="E21" i="6"/>
  <c r="J119" i="6" s="1"/>
  <c r="J20" i="6"/>
  <c r="J18" i="6"/>
  <c r="E18" i="6"/>
  <c r="F120" i="6" s="1"/>
  <c r="J17" i="6"/>
  <c r="J12" i="6"/>
  <c r="J89" i="6" s="1"/>
  <c r="E7" i="6"/>
  <c r="E113" i="6" s="1"/>
  <c r="K39" i="5"/>
  <c r="K38" i="5"/>
  <c r="BA98" i="1"/>
  <c r="K37" i="5"/>
  <c r="AZ98" i="1" s="1"/>
  <c r="BI169" i="5"/>
  <c r="BH169" i="5"/>
  <c r="BG169" i="5"/>
  <c r="BE169" i="5"/>
  <c r="X169" i="5"/>
  <c r="X168" i="5"/>
  <c r="V169" i="5"/>
  <c r="V168" i="5" s="1"/>
  <c r="T169" i="5"/>
  <c r="T168" i="5" s="1"/>
  <c r="P169" i="5"/>
  <c r="BI166" i="5"/>
  <c r="BH166" i="5"/>
  <c r="BG166" i="5"/>
  <c r="BE166" i="5"/>
  <c r="X166" i="5"/>
  <c r="V166" i="5"/>
  <c r="T166" i="5"/>
  <c r="P166" i="5"/>
  <c r="BI164" i="5"/>
  <c r="BH164" i="5"/>
  <c r="BG164" i="5"/>
  <c r="BE164" i="5"/>
  <c r="X164" i="5"/>
  <c r="V164" i="5"/>
  <c r="T164" i="5"/>
  <c r="P164" i="5"/>
  <c r="BI162" i="5"/>
  <c r="BH162" i="5"/>
  <c r="BG162" i="5"/>
  <c r="BE162" i="5"/>
  <c r="X162" i="5"/>
  <c r="V162" i="5"/>
  <c r="T162" i="5"/>
  <c r="P162" i="5"/>
  <c r="BI160" i="5"/>
  <c r="BH160" i="5"/>
  <c r="BG160" i="5"/>
  <c r="BE160" i="5"/>
  <c r="X160" i="5"/>
  <c r="V160" i="5"/>
  <c r="T160" i="5"/>
  <c r="P160" i="5"/>
  <c r="BI158" i="5"/>
  <c r="BH158" i="5"/>
  <c r="BG158" i="5"/>
  <c r="BE158" i="5"/>
  <c r="X158" i="5"/>
  <c r="V158" i="5"/>
  <c r="T158" i="5"/>
  <c r="P158" i="5"/>
  <c r="BI156" i="5"/>
  <c r="BH156" i="5"/>
  <c r="BG156" i="5"/>
  <c r="BE156" i="5"/>
  <c r="X156" i="5"/>
  <c r="V156" i="5"/>
  <c r="T156" i="5"/>
  <c r="P156" i="5"/>
  <c r="BI154" i="5"/>
  <c r="BH154" i="5"/>
  <c r="BG154" i="5"/>
  <c r="BE154" i="5"/>
  <c r="X154" i="5"/>
  <c r="V154" i="5"/>
  <c r="T154" i="5"/>
  <c r="P154" i="5"/>
  <c r="BI152" i="5"/>
  <c r="BH152" i="5"/>
  <c r="BG152" i="5"/>
  <c r="BE152" i="5"/>
  <c r="X152" i="5"/>
  <c r="V152" i="5"/>
  <c r="T152" i="5"/>
  <c r="P152" i="5"/>
  <c r="BI150" i="5"/>
  <c r="BH150" i="5"/>
  <c r="BG150" i="5"/>
  <c r="BE150" i="5"/>
  <c r="X150" i="5"/>
  <c r="V150" i="5"/>
  <c r="T150" i="5"/>
  <c r="P150" i="5"/>
  <c r="BI148" i="5"/>
  <c r="BH148" i="5"/>
  <c r="BG148" i="5"/>
  <c r="BE148" i="5"/>
  <c r="X148" i="5"/>
  <c r="V148" i="5"/>
  <c r="T148" i="5"/>
  <c r="P148" i="5"/>
  <c r="BI146" i="5"/>
  <c r="BH146" i="5"/>
  <c r="BG146" i="5"/>
  <c r="BE146" i="5"/>
  <c r="X146" i="5"/>
  <c r="V146" i="5"/>
  <c r="T146" i="5"/>
  <c r="P146" i="5"/>
  <c r="BI144" i="5"/>
  <c r="BH144" i="5"/>
  <c r="BG144" i="5"/>
  <c r="BE144" i="5"/>
  <c r="X144" i="5"/>
  <c r="V144" i="5"/>
  <c r="T144" i="5"/>
  <c r="P144" i="5"/>
  <c r="BI141" i="5"/>
  <c r="BH141" i="5"/>
  <c r="BG141" i="5"/>
  <c r="BE141" i="5"/>
  <c r="X141" i="5"/>
  <c r="X140" i="5"/>
  <c r="V141" i="5"/>
  <c r="V140" i="5" s="1"/>
  <c r="T141" i="5"/>
  <c r="T140" i="5"/>
  <c r="P141" i="5"/>
  <c r="BI138" i="5"/>
  <c r="BH138" i="5"/>
  <c r="BG138" i="5"/>
  <c r="BE138" i="5"/>
  <c r="X138" i="5"/>
  <c r="V138" i="5"/>
  <c r="T138" i="5"/>
  <c r="P138" i="5"/>
  <c r="BI136" i="5"/>
  <c r="BH136" i="5"/>
  <c r="BG136" i="5"/>
  <c r="BE136" i="5"/>
  <c r="X136" i="5"/>
  <c r="V136" i="5"/>
  <c r="T136" i="5"/>
  <c r="P136" i="5"/>
  <c r="BI134" i="5"/>
  <c r="BH134" i="5"/>
  <c r="BG134" i="5"/>
  <c r="BE134" i="5"/>
  <c r="X134" i="5"/>
  <c r="V134" i="5"/>
  <c r="T134" i="5"/>
  <c r="P134" i="5"/>
  <c r="BI132" i="5"/>
  <c r="BH132" i="5"/>
  <c r="BG132" i="5"/>
  <c r="BE132" i="5"/>
  <c r="X132" i="5"/>
  <c r="V132" i="5"/>
  <c r="T132" i="5"/>
  <c r="P132" i="5"/>
  <c r="BI130" i="5"/>
  <c r="BH130" i="5"/>
  <c r="BG130" i="5"/>
  <c r="BE130" i="5"/>
  <c r="X130" i="5"/>
  <c r="V130" i="5"/>
  <c r="T130" i="5"/>
  <c r="P130" i="5"/>
  <c r="BI128" i="5"/>
  <c r="BH128" i="5"/>
  <c r="BG128" i="5"/>
  <c r="BE128" i="5"/>
  <c r="X128" i="5"/>
  <c r="V128" i="5"/>
  <c r="T128" i="5"/>
  <c r="P128" i="5"/>
  <c r="BI126" i="5"/>
  <c r="BH126" i="5"/>
  <c r="BG126" i="5"/>
  <c r="BE126" i="5"/>
  <c r="X126" i="5"/>
  <c r="V126" i="5"/>
  <c r="T126" i="5"/>
  <c r="P126" i="5"/>
  <c r="BI124" i="5"/>
  <c r="BH124" i="5"/>
  <c r="BG124" i="5"/>
  <c r="BE124" i="5"/>
  <c r="X124" i="5"/>
  <c r="V124" i="5"/>
  <c r="T124" i="5"/>
  <c r="P124" i="5"/>
  <c r="F115" i="5"/>
  <c r="E113" i="5"/>
  <c r="F89" i="5"/>
  <c r="E87" i="5"/>
  <c r="J24" i="5"/>
  <c r="E24" i="5"/>
  <c r="J92" i="5" s="1"/>
  <c r="J23" i="5"/>
  <c r="J21" i="5"/>
  <c r="E21" i="5"/>
  <c r="J117" i="5"/>
  <c r="J20" i="5"/>
  <c r="J18" i="5"/>
  <c r="E18" i="5"/>
  <c r="F92" i="5" s="1"/>
  <c r="J17" i="5"/>
  <c r="J15" i="5"/>
  <c r="E15" i="5"/>
  <c r="F91" i="5"/>
  <c r="J14" i="5"/>
  <c r="J12" i="5"/>
  <c r="J115" i="5" s="1"/>
  <c r="E7" i="5"/>
  <c r="E85" i="5"/>
  <c r="K39" i="4"/>
  <c r="K38" i="4"/>
  <c r="BA97" i="1"/>
  <c r="K37" i="4"/>
  <c r="AZ97" i="1" s="1"/>
  <c r="BI192" i="4"/>
  <c r="BH192" i="4"/>
  <c r="BG192" i="4"/>
  <c r="BE192" i="4"/>
  <c r="X192" i="4"/>
  <c r="X191" i="4"/>
  <c r="V192" i="4"/>
  <c r="V191" i="4" s="1"/>
  <c r="T192" i="4"/>
  <c r="T191" i="4" s="1"/>
  <c r="P192" i="4"/>
  <c r="BI189" i="4"/>
  <c r="BH189" i="4"/>
  <c r="BG189" i="4"/>
  <c r="BE189" i="4"/>
  <c r="X189" i="4"/>
  <c r="V189" i="4"/>
  <c r="T189" i="4"/>
  <c r="P189" i="4"/>
  <c r="BI187" i="4"/>
  <c r="BH187" i="4"/>
  <c r="BG187" i="4"/>
  <c r="BE187" i="4"/>
  <c r="X187" i="4"/>
  <c r="V187" i="4"/>
  <c r="T187" i="4"/>
  <c r="P187" i="4"/>
  <c r="BI185" i="4"/>
  <c r="BH185" i="4"/>
  <c r="BG185" i="4"/>
  <c r="BE185" i="4"/>
  <c r="X185" i="4"/>
  <c r="V185" i="4"/>
  <c r="T185" i="4"/>
  <c r="P185" i="4"/>
  <c r="BI183" i="4"/>
  <c r="BH183" i="4"/>
  <c r="BG183" i="4"/>
  <c r="BE183" i="4"/>
  <c r="X183" i="4"/>
  <c r="V183" i="4"/>
  <c r="T183" i="4"/>
  <c r="P183" i="4"/>
  <c r="BI181" i="4"/>
  <c r="BH181" i="4"/>
  <c r="BG181" i="4"/>
  <c r="BE181" i="4"/>
  <c r="X181" i="4"/>
  <c r="V181" i="4"/>
  <c r="T181" i="4"/>
  <c r="P181" i="4"/>
  <c r="BI179" i="4"/>
  <c r="BH179" i="4"/>
  <c r="BG179" i="4"/>
  <c r="BE179" i="4"/>
  <c r="X179" i="4"/>
  <c r="V179" i="4"/>
  <c r="T179" i="4"/>
  <c r="P179" i="4"/>
  <c r="BI177" i="4"/>
  <c r="BH177" i="4"/>
  <c r="BG177" i="4"/>
  <c r="BE177" i="4"/>
  <c r="X177" i="4"/>
  <c r="V177" i="4"/>
  <c r="T177" i="4"/>
  <c r="P177" i="4"/>
  <c r="BI175" i="4"/>
  <c r="BH175" i="4"/>
  <c r="BG175" i="4"/>
  <c r="BE175" i="4"/>
  <c r="X175" i="4"/>
  <c r="V175" i="4"/>
  <c r="T175" i="4"/>
  <c r="P175" i="4"/>
  <c r="BI172" i="4"/>
  <c r="BH172" i="4"/>
  <c r="BG172" i="4"/>
  <c r="BE172" i="4"/>
  <c r="X172" i="4"/>
  <c r="V172" i="4"/>
  <c r="T172" i="4"/>
  <c r="P172" i="4"/>
  <c r="BI170" i="4"/>
  <c r="BH170" i="4"/>
  <c r="BG170" i="4"/>
  <c r="BE170" i="4"/>
  <c r="X170" i="4"/>
  <c r="V170" i="4"/>
  <c r="T170" i="4"/>
  <c r="P170" i="4"/>
  <c r="BI168" i="4"/>
  <c r="BH168" i="4"/>
  <c r="BG168" i="4"/>
  <c r="BE168" i="4"/>
  <c r="X168" i="4"/>
  <c r="V168" i="4"/>
  <c r="T168" i="4"/>
  <c r="P168" i="4"/>
  <c r="BI166" i="4"/>
  <c r="BH166" i="4"/>
  <c r="BG166" i="4"/>
  <c r="BE166" i="4"/>
  <c r="X166" i="4"/>
  <c r="V166" i="4"/>
  <c r="T166" i="4"/>
  <c r="P166" i="4"/>
  <c r="BI164" i="4"/>
  <c r="BH164" i="4"/>
  <c r="BG164" i="4"/>
  <c r="BE164" i="4"/>
  <c r="X164" i="4"/>
  <c r="V164" i="4"/>
  <c r="T164" i="4"/>
  <c r="P164" i="4"/>
  <c r="BI162" i="4"/>
  <c r="BH162" i="4"/>
  <c r="BG162" i="4"/>
  <c r="BE162" i="4"/>
  <c r="X162" i="4"/>
  <c r="V162" i="4"/>
  <c r="T162" i="4"/>
  <c r="P162" i="4"/>
  <c r="BI160" i="4"/>
  <c r="BH160" i="4"/>
  <c r="BG160" i="4"/>
  <c r="BE160" i="4"/>
  <c r="X160" i="4"/>
  <c r="V160" i="4"/>
  <c r="T160" i="4"/>
  <c r="P160" i="4"/>
  <c r="BI158" i="4"/>
  <c r="BH158" i="4"/>
  <c r="BG158" i="4"/>
  <c r="BE158" i="4"/>
  <c r="X158" i="4"/>
  <c r="V158" i="4"/>
  <c r="T158" i="4"/>
  <c r="P158" i="4"/>
  <c r="BI154" i="4"/>
  <c r="BH154" i="4"/>
  <c r="BG154" i="4"/>
  <c r="BE154" i="4"/>
  <c r="X154" i="4"/>
  <c r="V154" i="4"/>
  <c r="T154" i="4"/>
  <c r="P154" i="4"/>
  <c r="BI151" i="4"/>
  <c r="BH151" i="4"/>
  <c r="BG151" i="4"/>
  <c r="BE151" i="4"/>
  <c r="X151" i="4"/>
  <c r="V151" i="4"/>
  <c r="T151" i="4"/>
  <c r="P151" i="4"/>
  <c r="BI149" i="4"/>
  <c r="BH149" i="4"/>
  <c r="BG149" i="4"/>
  <c r="BE149" i="4"/>
  <c r="X149" i="4"/>
  <c r="V149" i="4"/>
  <c r="T149" i="4"/>
  <c r="P149" i="4"/>
  <c r="BI146" i="4"/>
  <c r="BH146" i="4"/>
  <c r="BG146" i="4"/>
  <c r="BE146" i="4"/>
  <c r="X146" i="4"/>
  <c r="V146" i="4"/>
  <c r="T146" i="4"/>
  <c r="P146" i="4"/>
  <c r="BI144" i="4"/>
  <c r="BH144" i="4"/>
  <c r="BG144" i="4"/>
  <c r="BE144" i="4"/>
  <c r="X144" i="4"/>
  <c r="V144" i="4"/>
  <c r="T144" i="4"/>
  <c r="P144" i="4"/>
  <c r="BI142" i="4"/>
  <c r="BH142" i="4"/>
  <c r="BG142" i="4"/>
  <c r="BE142" i="4"/>
  <c r="X142" i="4"/>
  <c r="V142" i="4"/>
  <c r="T142" i="4"/>
  <c r="P142" i="4"/>
  <c r="BI137" i="4"/>
  <c r="BH137" i="4"/>
  <c r="BG137" i="4"/>
  <c r="BE137" i="4"/>
  <c r="X137" i="4"/>
  <c r="V137" i="4"/>
  <c r="T137" i="4"/>
  <c r="P137" i="4"/>
  <c r="BI135" i="4"/>
  <c r="BH135" i="4"/>
  <c r="BG135" i="4"/>
  <c r="BE135" i="4"/>
  <c r="X135" i="4"/>
  <c r="V135" i="4"/>
  <c r="T135" i="4"/>
  <c r="P135" i="4"/>
  <c r="BI132" i="4"/>
  <c r="BH132" i="4"/>
  <c r="BG132" i="4"/>
  <c r="BE132" i="4"/>
  <c r="X132" i="4"/>
  <c r="V132" i="4"/>
  <c r="T132" i="4"/>
  <c r="P132" i="4"/>
  <c r="BI130" i="4"/>
  <c r="BH130" i="4"/>
  <c r="BG130" i="4"/>
  <c r="BE130" i="4"/>
  <c r="X130" i="4"/>
  <c r="V130" i="4"/>
  <c r="T130" i="4"/>
  <c r="P130" i="4"/>
  <c r="BI128" i="4"/>
  <c r="BH128" i="4"/>
  <c r="BG128" i="4"/>
  <c r="BE128" i="4"/>
  <c r="X128" i="4"/>
  <c r="V128" i="4"/>
  <c r="T128" i="4"/>
  <c r="P128" i="4"/>
  <c r="BI125" i="4"/>
  <c r="BH125" i="4"/>
  <c r="BG125" i="4"/>
  <c r="BE125" i="4"/>
  <c r="X125" i="4"/>
  <c r="X124" i="4"/>
  <c r="V125" i="4"/>
  <c r="V124" i="4" s="1"/>
  <c r="T125" i="4"/>
  <c r="T124" i="4"/>
  <c r="P125" i="4"/>
  <c r="F116" i="4"/>
  <c r="E114" i="4"/>
  <c r="F89" i="4"/>
  <c r="E87" i="4"/>
  <c r="J24" i="4"/>
  <c r="E24" i="4"/>
  <c r="J119" i="4"/>
  <c r="J23" i="4"/>
  <c r="J21" i="4"/>
  <c r="E21" i="4"/>
  <c r="J118" i="4"/>
  <c r="J20" i="4"/>
  <c r="J18" i="4"/>
  <c r="E18" i="4"/>
  <c r="F92" i="4"/>
  <c r="J17" i="4"/>
  <c r="J15" i="4"/>
  <c r="E15" i="4"/>
  <c r="F118" i="4"/>
  <c r="J14" i="4"/>
  <c r="J12" i="4"/>
  <c r="J116" i="4"/>
  <c r="E7" i="4"/>
  <c r="E112" i="4" s="1"/>
  <c r="K39" i="3"/>
  <c r="K38" i="3"/>
  <c r="BA96" i="1"/>
  <c r="K37" i="3"/>
  <c r="AZ96" i="1"/>
  <c r="BI228" i="3"/>
  <c r="BH228" i="3"/>
  <c r="BG228" i="3"/>
  <c r="BE228" i="3"/>
  <c r="X228" i="3"/>
  <c r="X227" i="3"/>
  <c r="V228" i="3"/>
  <c r="V227" i="3" s="1"/>
  <c r="T228" i="3"/>
  <c r="T227" i="3"/>
  <c r="P228" i="3"/>
  <c r="BI225" i="3"/>
  <c r="BH225" i="3"/>
  <c r="BG225" i="3"/>
  <c r="BE225" i="3"/>
  <c r="X225" i="3"/>
  <c r="V225" i="3"/>
  <c r="T225" i="3"/>
  <c r="P225" i="3"/>
  <c r="BI223" i="3"/>
  <c r="BH223" i="3"/>
  <c r="BG223" i="3"/>
  <c r="BE223" i="3"/>
  <c r="X223" i="3"/>
  <c r="V223" i="3"/>
  <c r="T223" i="3"/>
  <c r="P223" i="3"/>
  <c r="BI221" i="3"/>
  <c r="BH221" i="3"/>
  <c r="BG221" i="3"/>
  <c r="BE221" i="3"/>
  <c r="X221" i="3"/>
  <c r="V221" i="3"/>
  <c r="T221" i="3"/>
  <c r="P221" i="3"/>
  <c r="BI217" i="3"/>
  <c r="BH217" i="3"/>
  <c r="BG217" i="3"/>
  <c r="BE217" i="3"/>
  <c r="X217" i="3"/>
  <c r="V217" i="3"/>
  <c r="T217" i="3"/>
  <c r="P217" i="3"/>
  <c r="BI215" i="3"/>
  <c r="BH215" i="3"/>
  <c r="BG215" i="3"/>
  <c r="BE215" i="3"/>
  <c r="X215" i="3"/>
  <c r="V215" i="3"/>
  <c r="T215" i="3"/>
  <c r="P215" i="3"/>
  <c r="BI212" i="3"/>
  <c r="BH212" i="3"/>
  <c r="BG212" i="3"/>
  <c r="BE212" i="3"/>
  <c r="X212" i="3"/>
  <c r="V212" i="3"/>
  <c r="T212" i="3"/>
  <c r="P212" i="3"/>
  <c r="BI210" i="3"/>
  <c r="BH210" i="3"/>
  <c r="BG210" i="3"/>
  <c r="BE210" i="3"/>
  <c r="X210" i="3"/>
  <c r="V210" i="3"/>
  <c r="T210" i="3"/>
  <c r="P210" i="3"/>
  <c r="BI207" i="3"/>
  <c r="BH207" i="3"/>
  <c r="BG207" i="3"/>
  <c r="BE207" i="3"/>
  <c r="X207" i="3"/>
  <c r="V207" i="3"/>
  <c r="T207" i="3"/>
  <c r="P207" i="3"/>
  <c r="BI205" i="3"/>
  <c r="BH205" i="3"/>
  <c r="BG205" i="3"/>
  <c r="BE205" i="3"/>
  <c r="X205" i="3"/>
  <c r="V205" i="3"/>
  <c r="T205" i="3"/>
  <c r="P205" i="3"/>
  <c r="BI203" i="3"/>
  <c r="BH203" i="3"/>
  <c r="BG203" i="3"/>
  <c r="BE203" i="3"/>
  <c r="X203" i="3"/>
  <c r="V203" i="3"/>
  <c r="T203" i="3"/>
  <c r="P203" i="3"/>
  <c r="BI201" i="3"/>
  <c r="BH201" i="3"/>
  <c r="BG201" i="3"/>
  <c r="BE201" i="3"/>
  <c r="X201" i="3"/>
  <c r="V201" i="3"/>
  <c r="T201" i="3"/>
  <c r="P201" i="3"/>
  <c r="BI199" i="3"/>
  <c r="BH199" i="3"/>
  <c r="BG199" i="3"/>
  <c r="BE199" i="3"/>
  <c r="X199" i="3"/>
  <c r="V199" i="3"/>
  <c r="T199" i="3"/>
  <c r="P199" i="3"/>
  <c r="BI197" i="3"/>
  <c r="BH197" i="3"/>
  <c r="BG197" i="3"/>
  <c r="BE197" i="3"/>
  <c r="X197" i="3"/>
  <c r="V197" i="3"/>
  <c r="T197" i="3"/>
  <c r="P197" i="3"/>
  <c r="BI195" i="3"/>
  <c r="BH195" i="3"/>
  <c r="BG195" i="3"/>
  <c r="BE195" i="3"/>
  <c r="X195" i="3"/>
  <c r="V195" i="3"/>
  <c r="T195" i="3"/>
  <c r="P195" i="3"/>
  <c r="BI193" i="3"/>
  <c r="BH193" i="3"/>
  <c r="BG193" i="3"/>
  <c r="BE193" i="3"/>
  <c r="X193" i="3"/>
  <c r="V193" i="3"/>
  <c r="T193" i="3"/>
  <c r="P193" i="3"/>
  <c r="BI191" i="3"/>
  <c r="BH191" i="3"/>
  <c r="BG191" i="3"/>
  <c r="BE191" i="3"/>
  <c r="X191" i="3"/>
  <c r="V191" i="3"/>
  <c r="T191" i="3"/>
  <c r="P191" i="3"/>
  <c r="BI189" i="3"/>
  <c r="BH189" i="3"/>
  <c r="BG189" i="3"/>
  <c r="BE189" i="3"/>
  <c r="X189" i="3"/>
  <c r="V189" i="3"/>
  <c r="T189" i="3"/>
  <c r="P189" i="3"/>
  <c r="BI187" i="3"/>
  <c r="BH187" i="3"/>
  <c r="BG187" i="3"/>
  <c r="BE187" i="3"/>
  <c r="X187" i="3"/>
  <c r="V187" i="3"/>
  <c r="T187" i="3"/>
  <c r="P187" i="3"/>
  <c r="BI184" i="3"/>
  <c r="BH184" i="3"/>
  <c r="BG184" i="3"/>
  <c r="BE184" i="3"/>
  <c r="X184" i="3"/>
  <c r="V184" i="3"/>
  <c r="T184" i="3"/>
  <c r="P184" i="3"/>
  <c r="BI181" i="3"/>
  <c r="BH181" i="3"/>
  <c r="BG181" i="3"/>
  <c r="BE181" i="3"/>
  <c r="X181" i="3"/>
  <c r="V181" i="3"/>
  <c r="T181" i="3"/>
  <c r="P181" i="3"/>
  <c r="BI178" i="3"/>
  <c r="BH178" i="3"/>
  <c r="BG178" i="3"/>
  <c r="BE178" i="3"/>
  <c r="X178" i="3"/>
  <c r="X177" i="3"/>
  <c r="V178" i="3"/>
  <c r="V177" i="3" s="1"/>
  <c r="T178" i="3"/>
  <c r="T177" i="3"/>
  <c r="P178" i="3"/>
  <c r="BI174" i="3"/>
  <c r="BH174" i="3"/>
  <c r="BG174" i="3"/>
  <c r="BE174" i="3"/>
  <c r="X174" i="3"/>
  <c r="X173" i="3" s="1"/>
  <c r="V174" i="3"/>
  <c r="V173" i="3"/>
  <c r="T174" i="3"/>
  <c r="T173" i="3" s="1"/>
  <c r="P174" i="3"/>
  <c r="BI171" i="3"/>
  <c r="BH171" i="3"/>
  <c r="BG171" i="3"/>
  <c r="BE171" i="3"/>
  <c r="X171" i="3"/>
  <c r="V171" i="3"/>
  <c r="T171" i="3"/>
  <c r="P171" i="3"/>
  <c r="BI169" i="3"/>
  <c r="BH169" i="3"/>
  <c r="BG169" i="3"/>
  <c r="BE169" i="3"/>
  <c r="X169" i="3"/>
  <c r="V169" i="3"/>
  <c r="T169" i="3"/>
  <c r="P169" i="3"/>
  <c r="BI167" i="3"/>
  <c r="BH167" i="3"/>
  <c r="BG167" i="3"/>
  <c r="BE167" i="3"/>
  <c r="X167" i="3"/>
  <c r="V167" i="3"/>
  <c r="T167" i="3"/>
  <c r="P167" i="3"/>
  <c r="BI165" i="3"/>
  <c r="BH165" i="3"/>
  <c r="BG165" i="3"/>
  <c r="BE165" i="3"/>
  <c r="X165" i="3"/>
  <c r="V165" i="3"/>
  <c r="T165" i="3"/>
  <c r="P165" i="3"/>
  <c r="BI162" i="3"/>
  <c r="BH162" i="3"/>
  <c r="BG162" i="3"/>
  <c r="BE162" i="3"/>
  <c r="X162" i="3"/>
  <c r="V162" i="3"/>
  <c r="T162" i="3"/>
  <c r="P162" i="3"/>
  <c r="BI160" i="3"/>
  <c r="BH160" i="3"/>
  <c r="BG160" i="3"/>
  <c r="BE160" i="3"/>
  <c r="X160" i="3"/>
  <c r="V160" i="3"/>
  <c r="T160" i="3"/>
  <c r="P160" i="3"/>
  <c r="BI158" i="3"/>
  <c r="BH158" i="3"/>
  <c r="BG158" i="3"/>
  <c r="BE158" i="3"/>
  <c r="X158" i="3"/>
  <c r="V158" i="3"/>
  <c r="T158" i="3"/>
  <c r="P158" i="3"/>
  <c r="BI156" i="3"/>
  <c r="BH156" i="3"/>
  <c r="BG156" i="3"/>
  <c r="BE156" i="3"/>
  <c r="X156" i="3"/>
  <c r="V156" i="3"/>
  <c r="T156" i="3"/>
  <c r="P156" i="3"/>
  <c r="BI154" i="3"/>
  <c r="BH154" i="3"/>
  <c r="BG154" i="3"/>
  <c r="BE154" i="3"/>
  <c r="X154" i="3"/>
  <c r="V154" i="3"/>
  <c r="T154" i="3"/>
  <c r="P154" i="3"/>
  <c r="BI151" i="3"/>
  <c r="BH151" i="3"/>
  <c r="BG151" i="3"/>
  <c r="BE151" i="3"/>
  <c r="X151" i="3"/>
  <c r="V151" i="3"/>
  <c r="T151" i="3"/>
  <c r="P151" i="3"/>
  <c r="BI149" i="3"/>
  <c r="BH149" i="3"/>
  <c r="BG149" i="3"/>
  <c r="BE149" i="3"/>
  <c r="X149" i="3"/>
  <c r="V149" i="3"/>
  <c r="T149" i="3"/>
  <c r="P149" i="3"/>
  <c r="BI147" i="3"/>
  <c r="BH147" i="3"/>
  <c r="BG147" i="3"/>
  <c r="BE147" i="3"/>
  <c r="X147" i="3"/>
  <c r="V147" i="3"/>
  <c r="T147" i="3"/>
  <c r="P147" i="3"/>
  <c r="BI145" i="3"/>
  <c r="BH145" i="3"/>
  <c r="BG145" i="3"/>
  <c r="BE145" i="3"/>
  <c r="X145" i="3"/>
  <c r="V145" i="3"/>
  <c r="T145" i="3"/>
  <c r="P145" i="3"/>
  <c r="BI143" i="3"/>
  <c r="BH143" i="3"/>
  <c r="BG143" i="3"/>
  <c r="BE143" i="3"/>
  <c r="X143" i="3"/>
  <c r="V143" i="3"/>
  <c r="T143" i="3"/>
  <c r="P143" i="3"/>
  <c r="BI141" i="3"/>
  <c r="BH141" i="3"/>
  <c r="BG141" i="3"/>
  <c r="BE141" i="3"/>
  <c r="X141" i="3"/>
  <c r="V141" i="3"/>
  <c r="T141" i="3"/>
  <c r="P141" i="3"/>
  <c r="BI138" i="3"/>
  <c r="BH138" i="3"/>
  <c r="BG138" i="3"/>
  <c r="BE138" i="3"/>
  <c r="X138" i="3"/>
  <c r="V138" i="3"/>
  <c r="T138" i="3"/>
  <c r="P138" i="3"/>
  <c r="BI136" i="3"/>
  <c r="BH136" i="3"/>
  <c r="BG136" i="3"/>
  <c r="BE136" i="3"/>
  <c r="X136" i="3"/>
  <c r="V136" i="3"/>
  <c r="T136" i="3"/>
  <c r="P136" i="3"/>
  <c r="BI133" i="3"/>
  <c r="BH133" i="3"/>
  <c r="BG133" i="3"/>
  <c r="BE133" i="3"/>
  <c r="X133" i="3"/>
  <c r="X132" i="3" s="1"/>
  <c r="V133" i="3"/>
  <c r="V132" i="3"/>
  <c r="T133" i="3"/>
  <c r="T132" i="3"/>
  <c r="P133" i="3"/>
  <c r="F124" i="3"/>
  <c r="E122" i="3"/>
  <c r="F89" i="3"/>
  <c r="E87" i="3"/>
  <c r="J24" i="3"/>
  <c r="E24" i="3"/>
  <c r="J127" i="3"/>
  <c r="J23" i="3"/>
  <c r="J21" i="3"/>
  <c r="E21" i="3"/>
  <c r="J126" i="3" s="1"/>
  <c r="J20" i="3"/>
  <c r="J18" i="3"/>
  <c r="E18" i="3"/>
  <c r="F92" i="3"/>
  <c r="J17" i="3"/>
  <c r="J15" i="3"/>
  <c r="E15" i="3"/>
  <c r="F126" i="3" s="1"/>
  <c r="J14" i="3"/>
  <c r="J12" i="3"/>
  <c r="J124" i="3" s="1"/>
  <c r="E7" i="3"/>
  <c r="E120" i="3" s="1"/>
  <c r="K39" i="2"/>
  <c r="K38" i="2"/>
  <c r="BA95" i="1" s="1"/>
  <c r="K37" i="2"/>
  <c r="AZ95" i="1"/>
  <c r="BI169" i="2"/>
  <c r="BH169" i="2"/>
  <c r="BG169" i="2"/>
  <c r="BE169" i="2"/>
  <c r="X169" i="2"/>
  <c r="X168" i="2" s="1"/>
  <c r="V169" i="2"/>
  <c r="V168" i="2"/>
  <c r="T169" i="2"/>
  <c r="T168" i="2"/>
  <c r="P169" i="2"/>
  <c r="BI166" i="2"/>
  <c r="BH166" i="2"/>
  <c r="BG166" i="2"/>
  <c r="BE166" i="2"/>
  <c r="X166" i="2"/>
  <c r="V166" i="2"/>
  <c r="T166" i="2"/>
  <c r="P166" i="2"/>
  <c r="BI163" i="2"/>
  <c r="BH163" i="2"/>
  <c r="BG163" i="2"/>
  <c r="BE163" i="2"/>
  <c r="X163" i="2"/>
  <c r="V163" i="2"/>
  <c r="T163" i="2"/>
  <c r="P163" i="2"/>
  <c r="BI161" i="2"/>
  <c r="BH161" i="2"/>
  <c r="BG161" i="2"/>
  <c r="BE161" i="2"/>
  <c r="X161" i="2"/>
  <c r="V161" i="2"/>
  <c r="T161" i="2"/>
  <c r="P161" i="2"/>
  <c r="BI159" i="2"/>
  <c r="BH159" i="2"/>
  <c r="BG159" i="2"/>
  <c r="BE159" i="2"/>
  <c r="X159" i="2"/>
  <c r="V159" i="2"/>
  <c r="T159" i="2"/>
  <c r="P159" i="2"/>
  <c r="BI157" i="2"/>
  <c r="BH157" i="2"/>
  <c r="BG157" i="2"/>
  <c r="BE157" i="2"/>
  <c r="X157" i="2"/>
  <c r="V157" i="2"/>
  <c r="T157" i="2"/>
  <c r="P157" i="2"/>
  <c r="BI155" i="2"/>
  <c r="BH155" i="2"/>
  <c r="BG155" i="2"/>
  <c r="BE155" i="2"/>
  <c r="X155" i="2"/>
  <c r="V155" i="2"/>
  <c r="T155" i="2"/>
  <c r="P155" i="2"/>
  <c r="BI153" i="2"/>
  <c r="BH153" i="2"/>
  <c r="BG153" i="2"/>
  <c r="BE153" i="2"/>
  <c r="X153" i="2"/>
  <c r="V153" i="2"/>
  <c r="T153" i="2"/>
  <c r="P153" i="2"/>
  <c r="BI151" i="2"/>
  <c r="BH151" i="2"/>
  <c r="BG151" i="2"/>
  <c r="BE151" i="2"/>
  <c r="X151" i="2"/>
  <c r="V151" i="2"/>
  <c r="T151" i="2"/>
  <c r="P151" i="2"/>
  <c r="BI149" i="2"/>
  <c r="BH149" i="2"/>
  <c r="BG149" i="2"/>
  <c r="BE149" i="2"/>
  <c r="X149" i="2"/>
  <c r="V149" i="2"/>
  <c r="T149" i="2"/>
  <c r="P149" i="2"/>
  <c r="BI147" i="2"/>
  <c r="BH147" i="2"/>
  <c r="BG147" i="2"/>
  <c r="BE147" i="2"/>
  <c r="X147" i="2"/>
  <c r="V147" i="2"/>
  <c r="T147" i="2"/>
  <c r="P147" i="2"/>
  <c r="BI144" i="2"/>
  <c r="BH144" i="2"/>
  <c r="BG144" i="2"/>
  <c r="BE144" i="2"/>
  <c r="X144" i="2"/>
  <c r="V144" i="2"/>
  <c r="T144" i="2"/>
  <c r="P144" i="2"/>
  <c r="BI142" i="2"/>
  <c r="BH142" i="2"/>
  <c r="BG142" i="2"/>
  <c r="BE142" i="2"/>
  <c r="X142" i="2"/>
  <c r="V142" i="2"/>
  <c r="T142" i="2"/>
  <c r="P142" i="2"/>
  <c r="BI139" i="2"/>
  <c r="BH139" i="2"/>
  <c r="BG139" i="2"/>
  <c r="BE139" i="2"/>
  <c r="X139" i="2"/>
  <c r="V139" i="2"/>
  <c r="T139" i="2"/>
  <c r="P139" i="2"/>
  <c r="BI137" i="2"/>
  <c r="BH137" i="2"/>
  <c r="BG137" i="2"/>
  <c r="BE137" i="2"/>
  <c r="X137" i="2"/>
  <c r="V137" i="2"/>
  <c r="T137" i="2"/>
  <c r="P137" i="2"/>
  <c r="BI135" i="2"/>
  <c r="BH135" i="2"/>
  <c r="BG135" i="2"/>
  <c r="BE135" i="2"/>
  <c r="X135" i="2"/>
  <c r="V135" i="2"/>
  <c r="T135" i="2"/>
  <c r="P135" i="2"/>
  <c r="BI133" i="2"/>
  <c r="BH133" i="2"/>
  <c r="BG133" i="2"/>
  <c r="BE133" i="2"/>
  <c r="X133" i="2"/>
  <c r="V133" i="2"/>
  <c r="T133" i="2"/>
  <c r="P133" i="2"/>
  <c r="BI131" i="2"/>
  <c r="BH131" i="2"/>
  <c r="BG131" i="2"/>
  <c r="BE131" i="2"/>
  <c r="X131" i="2"/>
  <c r="V131" i="2"/>
  <c r="T131" i="2"/>
  <c r="P131" i="2"/>
  <c r="BI129" i="2"/>
  <c r="BH129" i="2"/>
  <c r="BG129" i="2"/>
  <c r="BE129" i="2"/>
  <c r="X129" i="2"/>
  <c r="V129" i="2"/>
  <c r="T129" i="2"/>
  <c r="P129" i="2"/>
  <c r="BI127" i="2"/>
  <c r="BH127" i="2"/>
  <c r="BG127" i="2"/>
  <c r="BE127" i="2"/>
  <c r="X127" i="2"/>
  <c r="V127" i="2"/>
  <c r="T127" i="2"/>
  <c r="P127" i="2"/>
  <c r="BI125" i="2"/>
  <c r="BH125" i="2"/>
  <c r="BG125" i="2"/>
  <c r="BE125" i="2"/>
  <c r="X125" i="2"/>
  <c r="V125" i="2"/>
  <c r="T125" i="2"/>
  <c r="P125" i="2"/>
  <c r="BI123" i="2"/>
  <c r="BH123" i="2"/>
  <c r="BG123" i="2"/>
  <c r="BE123" i="2"/>
  <c r="X123" i="2"/>
  <c r="V123" i="2"/>
  <c r="T123" i="2"/>
  <c r="P123" i="2"/>
  <c r="F114" i="2"/>
  <c r="E112" i="2"/>
  <c r="F89" i="2"/>
  <c r="E87" i="2"/>
  <c r="J24" i="2"/>
  <c r="E24" i="2"/>
  <c r="J117" i="2"/>
  <c r="J23" i="2"/>
  <c r="J21" i="2"/>
  <c r="E21" i="2"/>
  <c r="J116" i="2" s="1"/>
  <c r="J20" i="2"/>
  <c r="J18" i="2"/>
  <c r="E18" i="2"/>
  <c r="F117" i="2"/>
  <c r="J17" i="2"/>
  <c r="J15" i="2"/>
  <c r="E15" i="2"/>
  <c r="F116" i="2" s="1"/>
  <c r="J14" i="2"/>
  <c r="J12" i="2"/>
  <c r="J114" i="2" s="1"/>
  <c r="E7" i="2"/>
  <c r="E110" i="2" s="1"/>
  <c r="L90" i="1"/>
  <c r="AM90" i="1"/>
  <c r="AM89" i="1"/>
  <c r="L89" i="1"/>
  <c r="AM87" i="1"/>
  <c r="L87" i="1"/>
  <c r="L85" i="1"/>
  <c r="L84" i="1"/>
  <c r="Q157" i="2"/>
  <c r="Q147" i="2"/>
  <c r="Q137" i="2"/>
  <c r="Q131" i="2"/>
  <c r="Q169" i="2"/>
  <c r="Q163" i="2"/>
  <c r="Q149" i="2"/>
  <c r="Q144" i="2"/>
  <c r="Q139" i="2"/>
  <c r="R135" i="2"/>
  <c r="R131" i="2"/>
  <c r="R125" i="2"/>
  <c r="K151" i="2"/>
  <c r="BF151" i="2"/>
  <c r="BK161" i="2"/>
  <c r="K153" i="2"/>
  <c r="BF153" i="2"/>
  <c r="BK137" i="2"/>
  <c r="BK155" i="2"/>
  <c r="K133" i="2"/>
  <c r="BF133" i="2"/>
  <c r="Q203" i="3"/>
  <c r="Q197" i="3"/>
  <c r="Q187" i="3"/>
  <c r="R147" i="3"/>
  <c r="Q133" i="3"/>
  <c r="Q212" i="3"/>
  <c r="R165" i="3"/>
  <c r="Q158" i="3"/>
  <c r="R149" i="3"/>
  <c r="R228" i="3"/>
  <c r="R217" i="3"/>
  <c r="Q193" i="3"/>
  <c r="R162" i="3"/>
  <c r="R158" i="3"/>
  <c r="R154" i="3"/>
  <c r="Q147" i="3"/>
  <c r="Q221" i="3"/>
  <c r="R210" i="3"/>
  <c r="Q195" i="3"/>
  <c r="R167" i="3"/>
  <c r="Q149" i="3"/>
  <c r="R143" i="3"/>
  <c r="Q136" i="3"/>
  <c r="BK221" i="3"/>
  <c r="K197" i="3"/>
  <c r="BF197" i="3"/>
  <c r="BK187" i="3"/>
  <c r="BK167" i="3"/>
  <c r="K147" i="3"/>
  <c r="BF147" i="3" s="1"/>
  <c r="K217" i="3"/>
  <c r="BF217" i="3"/>
  <c r="BK205" i="3"/>
  <c r="BK181" i="3"/>
  <c r="K143" i="3"/>
  <c r="BF143" i="3"/>
  <c r="K136" i="3"/>
  <c r="BF136" i="3"/>
  <c r="BK195" i="3"/>
  <c r="K174" i="3"/>
  <c r="BF174" i="3" s="1"/>
  <c r="K165" i="3"/>
  <c r="BF165" i="3" s="1"/>
  <c r="BK149" i="3"/>
  <c r="R175" i="4"/>
  <c r="R170" i="4"/>
  <c r="Q158" i="4"/>
  <c r="Q146" i="4"/>
  <c r="Q137" i="4"/>
  <c r="Q189" i="4"/>
  <c r="R181" i="4"/>
  <c r="Q151" i="4"/>
  <c r="Q132" i="4"/>
  <c r="R189" i="4"/>
  <c r="Q170" i="4"/>
  <c r="R144" i="4"/>
  <c r="Q183" i="4"/>
  <c r="Q164" i="4"/>
  <c r="Q142" i="4"/>
  <c r="Q128" i="4"/>
  <c r="K185" i="4"/>
  <c r="BF185" i="4"/>
  <c r="BK166" i="4"/>
  <c r="BK144" i="4"/>
  <c r="K187" i="4"/>
  <c r="BF187" i="4"/>
  <c r="BK146" i="4"/>
  <c r="BK179" i="4"/>
  <c r="K168" i="4"/>
  <c r="BF168" i="4"/>
  <c r="BK151" i="4"/>
  <c r="R160" i="5"/>
  <c r="R148" i="5"/>
  <c r="Q141" i="5"/>
  <c r="Q130" i="5"/>
  <c r="Q166" i="5"/>
  <c r="R156" i="5"/>
  <c r="R136" i="5"/>
  <c r="Q152" i="5"/>
  <c r="Q126" i="5"/>
  <c r="Q124" i="5"/>
  <c r="K166" i="5"/>
  <c r="BF166" i="5" s="1"/>
  <c r="K130" i="5"/>
  <c r="BF130" i="5" s="1"/>
  <c r="BK144" i="5"/>
  <c r="BK126" i="5"/>
  <c r="R184" i="6"/>
  <c r="R155" i="6"/>
  <c r="R136" i="6"/>
  <c r="Q179" i="6"/>
  <c r="Q173" i="6"/>
  <c r="Q161" i="6"/>
  <c r="Q151" i="6"/>
  <c r="Q146" i="6"/>
  <c r="R128" i="6"/>
  <c r="R179" i="6"/>
  <c r="Q170" i="6"/>
  <c r="R158" i="6"/>
  <c r="BK184" i="6"/>
  <c r="K177" i="6"/>
  <c r="BF177" i="6"/>
  <c r="K161" i="6"/>
  <c r="BF161" i="6"/>
  <c r="BK153" i="6"/>
  <c r="BK149" i="6"/>
  <c r="Q159" i="2"/>
  <c r="Q151" i="2"/>
  <c r="R144" i="2"/>
  <c r="R139" i="2"/>
  <c r="R133" i="2"/>
  <c r="Q125" i="2"/>
  <c r="R123" i="2"/>
  <c r="R169" i="2"/>
  <c r="R163" i="2"/>
  <c r="R161" i="2"/>
  <c r="R157" i="2"/>
  <c r="Q153" i="2"/>
  <c r="R147" i="2"/>
  <c r="Q142" i="2"/>
  <c r="Q129" i="2"/>
  <c r="Q123" i="2"/>
  <c r="BK169" i="2"/>
  <c r="K157" i="2"/>
  <c r="BF157" i="2"/>
  <c r="K142" i="2"/>
  <c r="BF142" i="2" s="1"/>
  <c r="K159" i="2"/>
  <c r="BF159" i="2" s="1"/>
  <c r="K123" i="2"/>
  <c r="BF123" i="2"/>
  <c r="K139" i="2"/>
  <c r="BF139" i="2"/>
  <c r="K125" i="2"/>
  <c r="BF125" i="2" s="1"/>
  <c r="Q210" i="3"/>
  <c r="R199" i="3"/>
  <c r="R195" i="3"/>
  <c r="Q225" i="3"/>
  <c r="Q201" i="3"/>
  <c r="R178" i="3"/>
  <c r="Q162" i="3"/>
  <c r="R156" i="3"/>
  <c r="R145" i="3"/>
  <c r="R207" i="3"/>
  <c r="Q191" i="3"/>
  <c r="R181" i="3"/>
  <c r="Q171" i="3"/>
  <c r="Q167" i="3"/>
  <c r="Q160" i="3"/>
  <c r="R136" i="3"/>
  <c r="R212" i="3"/>
  <c r="Q199" i="3"/>
  <c r="R191" i="3"/>
  <c r="Q178" i="3"/>
  <c r="R174" i="3"/>
  <c r="R138" i="3"/>
  <c r="K225" i="3"/>
  <c r="BF225" i="3"/>
  <c r="BK215" i="3"/>
  <c r="K210" i="3"/>
  <c r="BF210" i="3"/>
  <c r="BK201" i="3"/>
  <c r="K191" i="3"/>
  <c r="BF191" i="3"/>
  <c r="K228" i="3"/>
  <c r="BF228" i="3"/>
  <c r="K203" i="3"/>
  <c r="BF203" i="3" s="1"/>
  <c r="K178" i="3"/>
  <c r="BF178" i="3"/>
  <c r="BK162" i="3"/>
  <c r="BK154" i="3"/>
  <c r="BK141" i="3"/>
  <c r="BK199" i="3"/>
  <c r="K158" i="3"/>
  <c r="BF158" i="3" s="1"/>
  <c r="R187" i="4"/>
  <c r="Q181" i="4"/>
  <c r="R172" i="4"/>
  <c r="R160" i="4"/>
  <c r="Q149" i="4"/>
  <c r="Q192" i="4"/>
  <c r="Q175" i="4"/>
  <c r="Q166" i="4"/>
  <c r="R162" i="4"/>
  <c r="R154" i="4"/>
  <c r="R135" i="4"/>
  <c r="R164" i="4"/>
  <c r="R146" i="4"/>
  <c r="Q185" i="4"/>
  <c r="R177" i="4"/>
  <c r="R166" i="4"/>
  <c r="Q160" i="4"/>
  <c r="R132" i="4"/>
  <c r="K170" i="4"/>
  <c r="BF170" i="4"/>
  <c r="K149" i="4"/>
  <c r="BF149" i="4"/>
  <c r="K132" i="4"/>
  <c r="BF132" i="4" s="1"/>
  <c r="BK192" i="4"/>
  <c r="BK164" i="4"/>
  <c r="K183" i="4"/>
  <c r="BF183" i="4"/>
  <c r="K125" i="4"/>
  <c r="BF125" i="4"/>
  <c r="R162" i="5"/>
  <c r="R152" i="5"/>
  <c r="R146" i="5"/>
  <c r="Q136" i="5"/>
  <c r="R169" i="5"/>
  <c r="Q138" i="5"/>
  <c r="Q150" i="5"/>
  <c r="Q134" i="5"/>
  <c r="BK169" i="5"/>
  <c r="K162" i="5"/>
  <c r="BF162" i="5"/>
  <c r="BK154" i="5"/>
  <c r="BK141" i="5"/>
  <c r="BK156" i="5"/>
  <c r="BK138" i="5"/>
  <c r="K128" i="5"/>
  <c r="BF128" i="5" s="1"/>
  <c r="R175" i="6"/>
  <c r="R170" i="6"/>
  <c r="Q163" i="6"/>
  <c r="R151" i="6"/>
  <c r="R143" i="6"/>
  <c r="Q182" i="6"/>
  <c r="R163" i="6"/>
  <c r="Q158" i="6"/>
  <c r="R140" i="6"/>
  <c r="R134" i="6"/>
  <c r="Q155" i="6"/>
  <c r="Q140" i="6"/>
  <c r="R165" i="6"/>
  <c r="Q134" i="6"/>
  <c r="BK182" i="6"/>
  <c r="BK136" i="6"/>
  <c r="BK128" i="6"/>
  <c r="K163" i="6"/>
  <c r="BF163" i="6"/>
  <c r="K146" i="6"/>
  <c r="BF146" i="6"/>
  <c r="BK165" i="6"/>
  <c r="K138" i="6"/>
  <c r="BF138" i="6"/>
  <c r="Q161" i="2"/>
  <c r="Q155" i="2"/>
  <c r="R149" i="2"/>
  <c r="R142" i="2"/>
  <c r="R127" i="2"/>
  <c r="K144" i="2"/>
  <c r="BF144" i="2"/>
  <c r="K166" i="2"/>
  <c r="BF166" i="2" s="1"/>
  <c r="K127" i="2"/>
  <c r="BF127" i="2"/>
  <c r="BK129" i="2"/>
  <c r="R221" i="3"/>
  <c r="R189" i="3"/>
  <c r="Q181" i="3"/>
  <c r="Q143" i="3"/>
  <c r="Q228" i="3"/>
  <c r="Q207" i="3"/>
  <c r="R197" i="3"/>
  <c r="R184" i="3"/>
  <c r="Q151" i="3"/>
  <c r="Q138" i="3"/>
  <c r="R225" i="3"/>
  <c r="Q215" i="3"/>
  <c r="R201" i="3"/>
  <c r="Q189" i="3"/>
  <c r="R158" i="4"/>
  <c r="R137" i="4"/>
  <c r="Q125" i="4"/>
  <c r="Q162" i="4"/>
  <c r="R142" i="4"/>
  <c r="R179" i="4"/>
  <c r="R149" i="4"/>
  <c r="R130" i="4"/>
  <c r="R125" i="4"/>
  <c r="BK181" i="4"/>
  <c r="BK162" i="4"/>
  <c r="BK142" i="4"/>
  <c r="BK137" i="4"/>
  <c r="BK177" i="4"/>
  <c r="K154" i="4"/>
  <c r="BF154" i="4" s="1"/>
  <c r="R164" i="5"/>
  <c r="R154" i="5"/>
  <c r="R124" i="5"/>
  <c r="Q158" i="5"/>
  <c r="Q144" i="5"/>
  <c r="Q154" i="5"/>
  <c r="R138" i="5"/>
  <c r="R130" i="5"/>
  <c r="BK164" i="5"/>
  <c r="BK148" i="5"/>
  <c r="BK132" i="5"/>
  <c r="BK152" i="5"/>
  <c r="BK136" i="5"/>
  <c r="R167" i="6"/>
  <c r="R153" i="6"/>
  <c r="R138" i="6"/>
  <c r="Q184" i="6"/>
  <c r="R177" i="6"/>
  <c r="Q167" i="6"/>
  <c r="R149" i="6"/>
  <c r="Q136" i="6"/>
  <c r="Q132" i="6"/>
  <c r="Q153" i="6"/>
  <c r="Q143" i="6"/>
  <c r="Q126" i="6"/>
  <c r="R173" i="6"/>
  <c r="Q130" i="6"/>
  <c r="BK179" i="6"/>
  <c r="BK132" i="6"/>
  <c r="BK126" i="6"/>
  <c r="BK170" i="6"/>
  <c r="BK155" i="6"/>
  <c r="K175" i="6"/>
  <c r="BF175" i="6" s="1"/>
  <c r="K140" i="6"/>
  <c r="BF140" i="6" s="1"/>
  <c r="K134" i="6"/>
  <c r="BF134" i="6"/>
  <c r="Q166" i="2"/>
  <c r="R153" i="2"/>
  <c r="Q135" i="2"/>
  <c r="R129" i="2"/>
  <c r="R166" i="2"/>
  <c r="R159" i="2"/>
  <c r="R155" i="2"/>
  <c r="R151" i="2"/>
  <c r="R137" i="2"/>
  <c r="Q133" i="2"/>
  <c r="Q127" i="2"/>
  <c r="AU94" i="1"/>
  <c r="K163" i="2"/>
  <c r="BF163" i="2" s="1"/>
  <c r="BK131" i="2"/>
  <c r="K147" i="2"/>
  <c r="BF147" i="2" s="1"/>
  <c r="K149" i="2"/>
  <c r="BF149" i="2"/>
  <c r="K135" i="2"/>
  <c r="BF135" i="2" s="1"/>
  <c r="R223" i="3"/>
  <c r="Q205" i="3"/>
  <c r="R171" i="3"/>
  <c r="R141" i="3"/>
  <c r="Q217" i="3"/>
  <c r="K201" i="3"/>
  <c r="R169" i="3"/>
  <c r="R160" i="3"/>
  <c r="Q154" i="3"/>
  <c r="Q223" i="3"/>
  <c r="R205" i="3"/>
  <c r="R187" i="3"/>
  <c r="Q174" i="3"/>
  <c r="Q169" i="3"/>
  <c r="Q165" i="3"/>
  <c r="R151" i="3"/>
  <c r="Q145" i="3"/>
  <c r="R215" i="3"/>
  <c r="R203" i="3"/>
  <c r="R193" i="3"/>
  <c r="Q184" i="3"/>
  <c r="Q156" i="3"/>
  <c r="Q141" i="3"/>
  <c r="R133" i="3"/>
  <c r="K223" i="3"/>
  <c r="BF223" i="3"/>
  <c r="K212" i="3"/>
  <c r="BF212" i="3" s="1"/>
  <c r="K184" i="3"/>
  <c r="BF184" i="3"/>
  <c r="BK151" i="3"/>
  <c r="BK145" i="3"/>
  <c r="BK207" i="3"/>
  <c r="K193" i="3"/>
  <c r="BF193" i="3"/>
  <c r="BK169" i="3"/>
  <c r="BK160" i="3"/>
  <c r="K133" i="3"/>
  <c r="BF133" i="3"/>
  <c r="BK189" i="3"/>
  <c r="K171" i="3"/>
  <c r="BF171" i="3"/>
  <c r="K156" i="3"/>
  <c r="BF156" i="3" s="1"/>
  <c r="BK138" i="3"/>
  <c r="R183" i="4"/>
  <c r="Q179" i="4"/>
  <c r="R151" i="4"/>
  <c r="Q144" i="4"/>
  <c r="R128" i="4"/>
  <c r="R185" i="4"/>
  <c r="Q177" i="4"/>
  <c r="Q172" i="4"/>
  <c r="Q130" i="4"/>
  <c r="Q187" i="4"/>
  <c r="R168" i="4"/>
  <c r="Q154" i="4"/>
  <c r="R192" i="4"/>
  <c r="Q168" i="4"/>
  <c r="Q135" i="4"/>
  <c r="K189" i="4"/>
  <c r="BF189" i="4"/>
  <c r="K172" i="4"/>
  <c r="BF172" i="4" s="1"/>
  <c r="K158" i="4"/>
  <c r="BF158" i="4"/>
  <c r="K135" i="4"/>
  <c r="BF135" i="4"/>
  <c r="BK128" i="4"/>
  <c r="BK175" i="4"/>
  <c r="BK160" i="4"/>
  <c r="BK130" i="4"/>
  <c r="R158" i="5"/>
  <c r="R150" i="5"/>
  <c r="R144" i="5"/>
  <c r="Q160" i="5"/>
  <c r="Q148" i="5"/>
  <c r="R134" i="5"/>
  <c r="Q132" i="5"/>
  <c r="Q128" i="5"/>
  <c r="Q162" i="5"/>
  <c r="Q146" i="5"/>
  <c r="R126" i="5"/>
  <c r="Q169" i="5"/>
  <c r="R166" i="5"/>
  <c r="Q164" i="5"/>
  <c r="Q156" i="5"/>
  <c r="R141" i="5"/>
  <c r="R132" i="5"/>
  <c r="R128" i="5"/>
  <c r="K158" i="5"/>
  <c r="BF158" i="5"/>
  <c r="K146" i="5"/>
  <c r="BF146" i="5"/>
  <c r="K160" i="5"/>
  <c r="BF160" i="5"/>
  <c r="BK150" i="5"/>
  <c r="K134" i="5"/>
  <c r="BF134" i="5"/>
  <c r="BK124" i="5"/>
  <c r="Q177" i="6"/>
  <c r="R161" i="6"/>
  <c r="R146" i="6"/>
  <c r="R130" i="6"/>
  <c r="R182" i="6"/>
  <c r="Q175" i="6"/>
  <c r="Q165" i="6"/>
  <c r="Q138" i="6"/>
  <c r="R126" i="6"/>
  <c r="Q149" i="6"/>
  <c r="R132" i="6"/>
  <c r="Q128" i="6"/>
  <c r="BK130" i="6"/>
  <c r="BK173" i="6"/>
  <c r="BK158" i="6"/>
  <c r="BK151" i="6"/>
  <c r="BK143" i="6"/>
  <c r="K167" i="6"/>
  <c r="BF167" i="6"/>
  <c r="Q122" i="2" l="1"/>
  <c r="I98" i="2"/>
  <c r="Q141" i="2"/>
  <c r="I99" i="2" s="1"/>
  <c r="X135" i="3"/>
  <c r="X131" i="3" s="1"/>
  <c r="T140" i="3"/>
  <c r="Q140" i="3"/>
  <c r="I100" i="3" s="1"/>
  <c r="R164" i="3"/>
  <c r="J101" i="3"/>
  <c r="T180" i="3"/>
  <c r="Q186" i="3"/>
  <c r="I106" i="3"/>
  <c r="R214" i="3"/>
  <c r="J107" i="3" s="1"/>
  <c r="X220" i="3"/>
  <c r="X219" i="3" s="1"/>
  <c r="R141" i="4"/>
  <c r="J100" i="4"/>
  <c r="Q174" i="4"/>
  <c r="I101" i="4" s="1"/>
  <c r="T123" i="5"/>
  <c r="R123" i="5"/>
  <c r="X143" i="5"/>
  <c r="V125" i="6"/>
  <c r="X148" i="6"/>
  <c r="V160" i="6"/>
  <c r="T122" i="2"/>
  <c r="T141" i="2"/>
  <c r="X141" i="2"/>
  <c r="X121" i="2" s="1"/>
  <c r="X120" i="2" s="1"/>
  <c r="V135" i="3"/>
  <c r="Q135" i="3"/>
  <c r="I99" i="3"/>
  <c r="R140" i="3"/>
  <c r="J100" i="3" s="1"/>
  <c r="V164" i="3"/>
  <c r="Q164" i="3"/>
  <c r="I101" i="3" s="1"/>
  <c r="V180" i="3"/>
  <c r="V176" i="3" s="1"/>
  <c r="R180" i="3"/>
  <c r="J105" i="3"/>
  <c r="X186" i="3"/>
  <c r="V214" i="3"/>
  <c r="V220" i="3"/>
  <c r="V219" i="3" s="1"/>
  <c r="T127" i="4"/>
  <c r="T123" i="4" s="1"/>
  <c r="T122" i="4" s="1"/>
  <c r="AW97" i="1" s="1"/>
  <c r="R127" i="4"/>
  <c r="J99" i="4" s="1"/>
  <c r="X141" i="4"/>
  <c r="X123" i="4" s="1"/>
  <c r="X122" i="4" s="1"/>
  <c r="T174" i="4"/>
  <c r="R174" i="4"/>
  <c r="J101" i="4" s="1"/>
  <c r="Q123" i="5"/>
  <c r="I98" i="5"/>
  <c r="V143" i="5"/>
  <c r="X125" i="6"/>
  <c r="BK148" i="6"/>
  <c r="K148" i="6" s="1"/>
  <c r="K101" i="6" s="1"/>
  <c r="Q148" i="6"/>
  <c r="I101" i="6"/>
  <c r="X160" i="6"/>
  <c r="V122" i="2"/>
  <c r="R122" i="2"/>
  <c r="V141" i="2"/>
  <c r="X140" i="3"/>
  <c r="T164" i="3"/>
  <c r="T186" i="3"/>
  <c r="T176" i="3" s="1"/>
  <c r="T130" i="3" s="1"/>
  <c r="AW96" i="1" s="1"/>
  <c r="R186" i="3"/>
  <c r="J106" i="3"/>
  <c r="Q214" i="3"/>
  <c r="I107" i="3" s="1"/>
  <c r="T220" i="3"/>
  <c r="T219" i="3" s="1"/>
  <c r="R220" i="3"/>
  <c r="J109" i="3" s="1"/>
  <c r="X127" i="4"/>
  <c r="Q127" i="4"/>
  <c r="I99" i="4"/>
  <c r="V141" i="4"/>
  <c r="X174" i="4"/>
  <c r="X123" i="5"/>
  <c r="X122" i="5"/>
  <c r="X121" i="5"/>
  <c r="T143" i="5"/>
  <c r="R143" i="5"/>
  <c r="J100" i="5"/>
  <c r="T125" i="6"/>
  <c r="Q125" i="6"/>
  <c r="I98" i="6" s="1"/>
  <c r="T148" i="6"/>
  <c r="R148" i="6"/>
  <c r="J101" i="6" s="1"/>
  <c r="Q160" i="6"/>
  <c r="I103" i="6"/>
  <c r="X122" i="2"/>
  <c r="R141" i="2"/>
  <c r="J99" i="2"/>
  <c r="T135" i="3"/>
  <c r="T131" i="3"/>
  <c r="R135" i="3"/>
  <c r="J99" i="3" s="1"/>
  <c r="V140" i="3"/>
  <c r="V131" i="3" s="1"/>
  <c r="X164" i="3"/>
  <c r="X180" i="3"/>
  <c r="X176" i="3"/>
  <c r="Q180" i="3"/>
  <c r="I105" i="3" s="1"/>
  <c r="V186" i="3"/>
  <c r="T214" i="3"/>
  <c r="X214" i="3"/>
  <c r="Q220" i="3"/>
  <c r="Q219" i="3" s="1"/>
  <c r="I108" i="3" s="1"/>
  <c r="V127" i="4"/>
  <c r="V123" i="4" s="1"/>
  <c r="V122" i="4" s="1"/>
  <c r="T141" i="4"/>
  <c r="Q141" i="4"/>
  <c r="I100" i="4"/>
  <c r="V174" i="4"/>
  <c r="V123" i="5"/>
  <c r="V122" i="5"/>
  <c r="V121" i="5" s="1"/>
  <c r="Q143" i="5"/>
  <c r="I100" i="5" s="1"/>
  <c r="R125" i="6"/>
  <c r="V148" i="6"/>
  <c r="T160" i="6"/>
  <c r="R160" i="6"/>
  <c r="J103" i="6"/>
  <c r="Q168" i="2"/>
  <c r="I100" i="2"/>
  <c r="R227" i="3"/>
  <c r="J110" i="3"/>
  <c r="BK191" i="4"/>
  <c r="K191" i="4" s="1"/>
  <c r="K102" i="4" s="1"/>
  <c r="R191" i="4"/>
  <c r="J102" i="4" s="1"/>
  <c r="Q140" i="5"/>
  <c r="I99" i="5" s="1"/>
  <c r="R140" i="5"/>
  <c r="J99" i="5"/>
  <c r="BK142" i="6"/>
  <c r="K142" i="6"/>
  <c r="K99" i="6"/>
  <c r="R142" i="6"/>
  <c r="J99" i="6"/>
  <c r="BK168" i="2"/>
  <c r="K168" i="2"/>
  <c r="K100" i="2"/>
  <c r="Q132" i="3"/>
  <c r="Q177" i="3"/>
  <c r="Q176" i="3"/>
  <c r="I103" i="3" s="1"/>
  <c r="Q124" i="4"/>
  <c r="I98" i="4" s="1"/>
  <c r="BK140" i="5"/>
  <c r="K140" i="5"/>
  <c r="K99" i="5" s="1"/>
  <c r="BK168" i="5"/>
  <c r="K168" i="5"/>
  <c r="K101" i="5" s="1"/>
  <c r="Q168" i="5"/>
  <c r="I101" i="5" s="1"/>
  <c r="R168" i="2"/>
  <c r="J100" i="2"/>
  <c r="Q173" i="3"/>
  <c r="I102" i="3"/>
  <c r="Q227" i="3"/>
  <c r="I110" i="3" s="1"/>
  <c r="R168" i="5"/>
  <c r="J101" i="5" s="1"/>
  <c r="Q142" i="6"/>
  <c r="I99" i="6"/>
  <c r="Q145" i="6"/>
  <c r="I100" i="6"/>
  <c r="Q157" i="6"/>
  <c r="I102" i="6" s="1"/>
  <c r="R157" i="6"/>
  <c r="J102" i="6" s="1"/>
  <c r="R132" i="3"/>
  <c r="R131" i="3"/>
  <c r="R173" i="3"/>
  <c r="J102" i="3"/>
  <c r="R177" i="3"/>
  <c r="R176" i="3" s="1"/>
  <c r="J103" i="3" s="1"/>
  <c r="R124" i="4"/>
  <c r="R123" i="4"/>
  <c r="J97" i="4"/>
  <c r="Q191" i="4"/>
  <c r="I102" i="4"/>
  <c r="R145" i="6"/>
  <c r="J100" i="6" s="1"/>
  <c r="BK157" i="6"/>
  <c r="K157" i="6" s="1"/>
  <c r="K102" i="6" s="1"/>
  <c r="E85" i="6"/>
  <c r="F92" i="6"/>
  <c r="J117" i="6"/>
  <c r="J91" i="6"/>
  <c r="J89" i="5"/>
  <c r="E111" i="5"/>
  <c r="F118" i="5"/>
  <c r="J91" i="5"/>
  <c r="F117" i="5"/>
  <c r="J118" i="5"/>
  <c r="F91" i="4"/>
  <c r="J92" i="4"/>
  <c r="F119" i="4"/>
  <c r="E85" i="4"/>
  <c r="J89" i="4"/>
  <c r="J91" i="4"/>
  <c r="F91" i="3"/>
  <c r="J92" i="3"/>
  <c r="BF201" i="3"/>
  <c r="E85" i="3"/>
  <c r="J89" i="3"/>
  <c r="F127" i="3"/>
  <c r="J91" i="3"/>
  <c r="J91" i="2"/>
  <c r="E85" i="2"/>
  <c r="F91" i="2"/>
  <c r="F92" i="2"/>
  <c r="J89" i="2"/>
  <c r="J92" i="2"/>
  <c r="BK123" i="2"/>
  <c r="BK133" i="2"/>
  <c r="BK149" i="2"/>
  <c r="K129" i="2"/>
  <c r="BF129" i="2" s="1"/>
  <c r="F35" i="2"/>
  <c r="BB95" i="1"/>
  <c r="BK125" i="2"/>
  <c r="BK139" i="2"/>
  <c r="BK144" i="2"/>
  <c r="K155" i="2"/>
  <c r="BF155" i="2"/>
  <c r="F38" i="2"/>
  <c r="BE95" i="1"/>
  <c r="BK133" i="3"/>
  <c r="BK132" i="3" s="1"/>
  <c r="K132" i="3" s="1"/>
  <c r="K98" i="3" s="1"/>
  <c r="BK136" i="3"/>
  <c r="BK135" i="3"/>
  <c r="K135" i="3"/>
  <c r="K99" i="3"/>
  <c r="K138" i="3"/>
  <c r="BF138" i="3" s="1"/>
  <c r="BK143" i="3"/>
  <c r="K149" i="3"/>
  <c r="BF149" i="3"/>
  <c r="K167" i="3"/>
  <c r="BF167" i="3"/>
  <c r="K221" i="3"/>
  <c r="BF221" i="3"/>
  <c r="BK156" i="3"/>
  <c r="BK191" i="3"/>
  <c r="BK210" i="3"/>
  <c r="K160" i="3"/>
  <c r="BF160" i="3"/>
  <c r="K215" i="3"/>
  <c r="BF215" i="3"/>
  <c r="F37" i="3"/>
  <c r="BD96" i="1" s="1"/>
  <c r="BK197" i="3"/>
  <c r="K205" i="3"/>
  <c r="BF205" i="3"/>
  <c r="BK223" i="3"/>
  <c r="K162" i="3"/>
  <c r="BF162" i="3"/>
  <c r="BK174" i="3"/>
  <c r="BK173" i="3" s="1"/>
  <c r="K173" i="3" s="1"/>
  <c r="K102" i="3" s="1"/>
  <c r="K189" i="3"/>
  <c r="BF189" i="3"/>
  <c r="K195" i="3"/>
  <c r="BF195" i="3"/>
  <c r="BK212" i="3"/>
  <c r="K154" i="3"/>
  <c r="BF154" i="3" s="1"/>
  <c r="BK165" i="3"/>
  <c r="K207" i="3"/>
  <c r="BF207" i="3"/>
  <c r="F35" i="4"/>
  <c r="BB97" i="1" s="1"/>
  <c r="BK172" i="4"/>
  <c r="BK183" i="4"/>
  <c r="K35" i="4"/>
  <c r="AX97" i="1" s="1"/>
  <c r="BK154" i="4"/>
  <c r="BK187" i="4"/>
  <c r="K166" i="4"/>
  <c r="BF166" i="4"/>
  <c r="F37" i="4"/>
  <c r="BD97" i="1" s="1"/>
  <c r="F37" i="5"/>
  <c r="BD98" i="1" s="1"/>
  <c r="K124" i="5"/>
  <c r="BF124" i="5"/>
  <c r="BK128" i="5"/>
  <c r="BK134" i="5"/>
  <c r="K144" i="5"/>
  <c r="BF144" i="5" s="1"/>
  <c r="K132" i="5"/>
  <c r="BF132" i="5" s="1"/>
  <c r="K169" i="5"/>
  <c r="BF169" i="5"/>
  <c r="F38" i="5"/>
  <c r="BE98" i="1" s="1"/>
  <c r="K132" i="6"/>
  <c r="BF132" i="6" s="1"/>
  <c r="BK146" i="6"/>
  <c r="BK145" i="6" s="1"/>
  <c r="K145" i="6" s="1"/>
  <c r="K100" i="6" s="1"/>
  <c r="BK167" i="6"/>
  <c r="BK177" i="6"/>
  <c r="K130" i="6"/>
  <c r="BF130" i="6" s="1"/>
  <c r="K155" i="6"/>
  <c r="BF155" i="6" s="1"/>
  <c r="K153" i="6"/>
  <c r="BF153" i="6"/>
  <c r="BK163" i="6"/>
  <c r="K184" i="6"/>
  <c r="BF184" i="6"/>
  <c r="K35" i="6"/>
  <c r="AX99" i="1"/>
  <c r="BK175" i="6"/>
  <c r="F37" i="6"/>
  <c r="BD99" i="1"/>
  <c r="K151" i="6"/>
  <c r="BF151" i="6"/>
  <c r="K35" i="2"/>
  <c r="AX95" i="1" s="1"/>
  <c r="K131" i="2"/>
  <c r="BF131" i="2" s="1"/>
  <c r="BK153" i="2"/>
  <c r="K161" i="2"/>
  <c r="BF161" i="2"/>
  <c r="K137" i="2"/>
  <c r="BF137" i="2"/>
  <c r="BK159" i="2"/>
  <c r="F39" i="2"/>
  <c r="BF95" i="1" s="1"/>
  <c r="BK147" i="3"/>
  <c r="K151" i="3"/>
  <c r="BF151" i="3"/>
  <c r="K187" i="3"/>
  <c r="BF187" i="3"/>
  <c r="BK228" i="3"/>
  <c r="BK227" i="3"/>
  <c r="K227" i="3" s="1"/>
  <c r="K110" i="3" s="1"/>
  <c r="K181" i="3"/>
  <c r="BF181" i="3"/>
  <c r="K199" i="3"/>
  <c r="BF199" i="3"/>
  <c r="K169" i="3"/>
  <c r="BF169" i="3"/>
  <c r="F35" i="3"/>
  <c r="BB96" i="1" s="1"/>
  <c r="BK217" i="3"/>
  <c r="BK214" i="3"/>
  <c r="K214" i="3" s="1"/>
  <c r="K107" i="3" s="1"/>
  <c r="K141" i="3"/>
  <c r="BF141" i="3"/>
  <c r="BK184" i="3"/>
  <c r="BK180" i="3" s="1"/>
  <c r="K180" i="3" s="1"/>
  <c r="K105" i="3" s="1"/>
  <c r="BK203" i="3"/>
  <c r="K145" i="3"/>
  <c r="BF145" i="3" s="1"/>
  <c r="BK158" i="3"/>
  <c r="F39" i="3"/>
  <c r="BF96" i="1" s="1"/>
  <c r="BK149" i="4"/>
  <c r="BK168" i="4"/>
  <c r="K181" i="4"/>
  <c r="BF181" i="4"/>
  <c r="K179" i="4"/>
  <c r="BF179" i="4"/>
  <c r="K144" i="4"/>
  <c r="BF144" i="4" s="1"/>
  <c r="K128" i="4"/>
  <c r="BF128" i="4"/>
  <c r="BK135" i="4"/>
  <c r="K162" i="4"/>
  <c r="BF162" i="4" s="1"/>
  <c r="K177" i="4"/>
  <c r="BF177" i="4" s="1"/>
  <c r="K151" i="4"/>
  <c r="BF151" i="4"/>
  <c r="K164" i="4"/>
  <c r="BF164" i="4" s="1"/>
  <c r="BK125" i="4"/>
  <c r="BK124" i="4" s="1"/>
  <c r="K124" i="4" s="1"/>
  <c r="K98" i="4" s="1"/>
  <c r="BK132" i="4"/>
  <c r="K142" i="4"/>
  <c r="BF142" i="4"/>
  <c r="BK170" i="4"/>
  <c r="BK158" i="4"/>
  <c r="K192" i="4"/>
  <c r="BF192" i="4"/>
  <c r="BK189" i="4"/>
  <c r="K160" i="4"/>
  <c r="BF160" i="4"/>
  <c r="BK185" i="4"/>
  <c r="F35" i="5"/>
  <c r="BB98" i="1"/>
  <c r="K150" i="5"/>
  <c r="BF150" i="5"/>
  <c r="BK162" i="5"/>
  <c r="BK160" i="5"/>
  <c r="F39" i="5"/>
  <c r="BF98" i="1"/>
  <c r="BK158" i="5"/>
  <c r="BK166" i="5"/>
  <c r="K141" i="5"/>
  <c r="BF141" i="5"/>
  <c r="F35" i="6"/>
  <c r="BB99" i="1" s="1"/>
  <c r="BK138" i="6"/>
  <c r="BK140" i="6"/>
  <c r="K126" i="6"/>
  <c r="BF126" i="6"/>
  <c r="K179" i="6"/>
  <c r="BF179" i="6"/>
  <c r="K143" i="6"/>
  <c r="BF143" i="6" s="1"/>
  <c r="K165" i="6"/>
  <c r="BF165" i="6"/>
  <c r="F39" i="6"/>
  <c r="BF99" i="1"/>
  <c r="BK127" i="2"/>
  <c r="BK142" i="2"/>
  <c r="BK166" i="2"/>
  <c r="F37" i="2"/>
  <c r="BD95" i="1"/>
  <c r="BK151" i="2"/>
  <c r="BK163" i="2"/>
  <c r="BK135" i="2"/>
  <c r="BK147" i="2"/>
  <c r="BK157" i="2"/>
  <c r="K169" i="2"/>
  <c r="BF169" i="2" s="1"/>
  <c r="K35" i="3"/>
  <c r="AX96" i="1"/>
  <c r="BK171" i="3"/>
  <c r="BK193" i="3"/>
  <c r="BK225" i="3"/>
  <c r="BK178" i="3"/>
  <c r="BK177" i="3" s="1"/>
  <c r="K177" i="3" s="1"/>
  <c r="K104" i="3" s="1"/>
  <c r="F38" i="3"/>
  <c r="BE96" i="1" s="1"/>
  <c r="K175" i="4"/>
  <c r="BF175" i="4" s="1"/>
  <c r="K146" i="4"/>
  <c r="BF146" i="4" s="1"/>
  <c r="K130" i="4"/>
  <c r="BF130" i="4"/>
  <c r="F39" i="4"/>
  <c r="BF97" i="1" s="1"/>
  <c r="K137" i="4"/>
  <c r="BF137" i="4" s="1"/>
  <c r="F38" i="4"/>
  <c r="BE97" i="1" s="1"/>
  <c r="K126" i="5"/>
  <c r="BF126" i="5"/>
  <c r="BK130" i="5"/>
  <c r="K136" i="5"/>
  <c r="BF136" i="5"/>
  <c r="K164" i="5"/>
  <c r="BF164" i="5"/>
  <c r="BK146" i="5"/>
  <c r="K154" i="5"/>
  <c r="BF154" i="5"/>
  <c r="K152" i="5"/>
  <c r="BF152" i="5"/>
  <c r="K35" i="5"/>
  <c r="AX98" i="1" s="1"/>
  <c r="K148" i="5"/>
  <c r="BF148" i="5" s="1"/>
  <c r="K138" i="5"/>
  <c r="BF138" i="5"/>
  <c r="K156" i="5"/>
  <c r="BF156" i="5"/>
  <c r="F38" i="6"/>
  <c r="BE99" i="1" s="1"/>
  <c r="K158" i="6"/>
  <c r="BF158" i="6" s="1"/>
  <c r="BK161" i="6"/>
  <c r="K149" i="6"/>
  <c r="BF149" i="6"/>
  <c r="K170" i="6"/>
  <c r="BF170" i="6"/>
  <c r="BK134" i="6"/>
  <c r="K173" i="6"/>
  <c r="BF173" i="6" s="1"/>
  <c r="K128" i="6"/>
  <c r="BF128" i="6"/>
  <c r="K136" i="6"/>
  <c r="BF136" i="6"/>
  <c r="K182" i="6"/>
  <c r="BF182" i="6" s="1"/>
  <c r="V130" i="3" l="1"/>
  <c r="X130" i="3"/>
  <c r="R121" i="2"/>
  <c r="R120" i="2" s="1"/>
  <c r="J96" i="2" s="1"/>
  <c r="K31" i="2" s="1"/>
  <c r="AT95" i="1" s="1"/>
  <c r="Q131" i="3"/>
  <c r="Q130" i="3" s="1"/>
  <c r="I96" i="3" s="1"/>
  <c r="K30" i="3" s="1"/>
  <c r="AS96" i="1" s="1"/>
  <c r="R124" i="6"/>
  <c r="R123" i="6" s="1"/>
  <c r="J96" i="6" s="1"/>
  <c r="K31" i="6" s="1"/>
  <c r="AT99" i="1" s="1"/>
  <c r="X124" i="6"/>
  <c r="X123" i="6"/>
  <c r="T121" i="2"/>
  <c r="T120" i="2"/>
  <c r="AW95" i="1" s="1"/>
  <c r="T122" i="5"/>
  <c r="T121" i="5"/>
  <c r="AW98" i="1" s="1"/>
  <c r="T124" i="6"/>
  <c r="T123" i="6" s="1"/>
  <c r="AW99" i="1" s="1"/>
  <c r="V121" i="2"/>
  <c r="V120" i="2" s="1"/>
  <c r="V124" i="6"/>
  <c r="V123" i="6"/>
  <c r="R122" i="5"/>
  <c r="R121" i="5"/>
  <c r="J96" i="5" s="1"/>
  <c r="K31" i="5" s="1"/>
  <c r="AT98" i="1" s="1"/>
  <c r="J97" i="3"/>
  <c r="I98" i="3"/>
  <c r="J98" i="3"/>
  <c r="J104" i="3"/>
  <c r="I109" i="3"/>
  <c r="R219" i="3"/>
  <c r="J108" i="3" s="1"/>
  <c r="J98" i="4"/>
  <c r="R122" i="4"/>
  <c r="J96" i="4"/>
  <c r="K31" i="4"/>
  <c r="AT97" i="1" s="1"/>
  <c r="J98" i="5"/>
  <c r="Q121" i="2"/>
  <c r="Q120" i="2" s="1"/>
  <c r="I96" i="2" s="1"/>
  <c r="K30" i="2" s="1"/>
  <c r="AS95" i="1" s="1"/>
  <c r="J98" i="6"/>
  <c r="Q124" i="6"/>
  <c r="I97" i="6"/>
  <c r="Q123" i="4"/>
  <c r="I97" i="4" s="1"/>
  <c r="Q122" i="5"/>
  <c r="Q121" i="5" s="1"/>
  <c r="I96" i="5" s="1"/>
  <c r="K30" i="5" s="1"/>
  <c r="AS98" i="1" s="1"/>
  <c r="J98" i="2"/>
  <c r="I104" i="3"/>
  <c r="BK122" i="2"/>
  <c r="K122" i="2"/>
  <c r="K98" i="2" s="1"/>
  <c r="BK186" i="3"/>
  <c r="K186" i="3"/>
  <c r="K106" i="3" s="1"/>
  <c r="BK127" i="4"/>
  <c r="K127" i="4" s="1"/>
  <c r="K99" i="4" s="1"/>
  <c r="BK141" i="4"/>
  <c r="K141" i="4" s="1"/>
  <c r="K100" i="4" s="1"/>
  <c r="BK123" i="5"/>
  <c r="BK160" i="6"/>
  <c r="K160" i="6"/>
  <c r="K103" i="6" s="1"/>
  <c r="BK140" i="3"/>
  <c r="K140" i="3"/>
  <c r="K100" i="3" s="1"/>
  <c r="BK174" i="4"/>
  <c r="K174" i="4"/>
  <c r="K101" i="4" s="1"/>
  <c r="BK141" i="2"/>
  <c r="K141" i="2" s="1"/>
  <c r="K99" i="2" s="1"/>
  <c r="BK164" i="3"/>
  <c r="K164" i="3" s="1"/>
  <c r="K101" i="3" s="1"/>
  <c r="BK220" i="3"/>
  <c r="K220" i="3" s="1"/>
  <c r="K109" i="3" s="1"/>
  <c r="BK143" i="5"/>
  <c r="K143" i="5"/>
  <c r="K100" i="5"/>
  <c r="BK125" i="6"/>
  <c r="K125" i="6"/>
  <c r="K98" i="6"/>
  <c r="F36" i="2"/>
  <c r="BC95" i="1"/>
  <c r="K36" i="3"/>
  <c r="AY96" i="1" s="1"/>
  <c r="AV96" i="1" s="1"/>
  <c r="F36" i="4"/>
  <c r="BC97" i="1" s="1"/>
  <c r="K36" i="6"/>
  <c r="AY99" i="1" s="1"/>
  <c r="AV99" i="1" s="1"/>
  <c r="K36" i="2"/>
  <c r="AY95" i="1" s="1"/>
  <c r="AV95" i="1" s="1"/>
  <c r="K36" i="4"/>
  <c r="AY97" i="1" s="1"/>
  <c r="AV97" i="1" s="1"/>
  <c r="F36" i="5"/>
  <c r="BC98" i="1"/>
  <c r="BE94" i="1"/>
  <c r="BA94" i="1" s="1"/>
  <c r="BB94" i="1"/>
  <c r="W29" i="1" s="1"/>
  <c r="BD94" i="1"/>
  <c r="AZ94" i="1"/>
  <c r="BF94" i="1"/>
  <c r="W33" i="1"/>
  <c r="F36" i="3"/>
  <c r="BC96" i="1" s="1"/>
  <c r="K36" i="5"/>
  <c r="AY98" i="1" s="1"/>
  <c r="AV98" i="1" s="1"/>
  <c r="F36" i="6"/>
  <c r="BC99" i="1" s="1"/>
  <c r="BK122" i="5" l="1"/>
  <c r="K122" i="5"/>
  <c r="K97" i="5"/>
  <c r="BK176" i="3"/>
  <c r="K176" i="3"/>
  <c r="K103" i="3" s="1"/>
  <c r="BK131" i="3"/>
  <c r="K131" i="3"/>
  <c r="K97" i="3" s="1"/>
  <c r="BK123" i="4"/>
  <c r="K123" i="4"/>
  <c r="K97" i="4"/>
  <c r="R130" i="3"/>
  <c r="J96" i="3" s="1"/>
  <c r="K31" i="3" s="1"/>
  <c r="AT96" i="1" s="1"/>
  <c r="AT94" i="1" s="1"/>
  <c r="Q122" i="4"/>
  <c r="I96" i="4"/>
  <c r="K30" i="4"/>
  <c r="AS97" i="1"/>
  <c r="J97" i="6"/>
  <c r="Q123" i="6"/>
  <c r="I96" i="6"/>
  <c r="K30" i="6"/>
  <c r="AS99" i="1" s="1"/>
  <c r="BK124" i="6"/>
  <c r="BK123" i="6"/>
  <c r="K123" i="6"/>
  <c r="J97" i="2"/>
  <c r="BK121" i="2"/>
  <c r="K121" i="2"/>
  <c r="K97" i="2"/>
  <c r="I97" i="3"/>
  <c r="J97" i="5"/>
  <c r="I97" i="2"/>
  <c r="K123" i="5"/>
  <c r="K98" i="5"/>
  <c r="BK219" i="3"/>
  <c r="K219" i="3"/>
  <c r="K108" i="3"/>
  <c r="I97" i="5"/>
  <c r="AW94" i="1"/>
  <c r="BC94" i="1"/>
  <c r="W30" i="1"/>
  <c r="K32" i="6"/>
  <c r="AG99" i="1"/>
  <c r="W32" i="1"/>
  <c r="W31" i="1"/>
  <c r="AX94" i="1"/>
  <c r="AK29" i="1" s="1"/>
  <c r="K41" i="6" l="1"/>
  <c r="BK121" i="5"/>
  <c r="K121" i="5"/>
  <c r="K96" i="5"/>
  <c r="BK122" i="4"/>
  <c r="K122" i="4" s="1"/>
  <c r="K96" i="4" s="1"/>
  <c r="K96" i="6"/>
  <c r="K124" i="6"/>
  <c r="K97" i="6"/>
  <c r="BK120" i="2"/>
  <c r="K120" i="2"/>
  <c r="K96" i="2"/>
  <c r="BK130" i="3"/>
  <c r="K130" i="3" s="1"/>
  <c r="K96" i="3" s="1"/>
  <c r="AN99" i="1"/>
  <c r="AS94" i="1"/>
  <c r="AY94" i="1"/>
  <c r="AK30" i="1" s="1"/>
  <c r="K32" i="3" l="1"/>
  <c r="AG96" i="1" s="1"/>
  <c r="K32" i="4"/>
  <c r="AG97" i="1"/>
  <c r="K32" i="5"/>
  <c r="AG98" i="1"/>
  <c r="K32" i="2"/>
  <c r="AG95" i="1"/>
  <c r="AV94" i="1"/>
  <c r="K41" i="5" l="1"/>
  <c r="K41" i="2"/>
  <c r="K41" i="4"/>
  <c r="K41" i="3"/>
  <c r="AN98" i="1"/>
  <c r="AN96" i="1"/>
  <c r="AN95" i="1"/>
  <c r="AN97" i="1"/>
  <c r="AG94" i="1"/>
  <c r="AK26" i="1"/>
  <c r="AN94" i="1"/>
  <c r="AK35" i="1" l="1"/>
</calcChain>
</file>

<file path=xl/sharedStrings.xml><?xml version="1.0" encoding="utf-8"?>
<sst xmlns="http://schemas.openxmlformats.org/spreadsheetml/2006/main" count="3620" uniqueCount="736">
  <si>
    <t>Export Komplet</t>
  </si>
  <si>
    <t/>
  </si>
  <si>
    <t>2.0</t>
  </si>
  <si>
    <t>ZAMOK</t>
  </si>
  <si>
    <t>False</t>
  </si>
  <si>
    <t>True</t>
  </si>
  <si>
    <t>{21eed31b-a94b-45ff-b4d0-8b7243dd8cc8}</t>
  </si>
  <si>
    <t>0,01</t>
  </si>
  <si>
    <t>20</t>
  </si>
  <si>
    <t>REKAPITULÁCIA STAVBY</t>
  </si>
  <si>
    <t>v ---  nižšie sa nachádzajú doplnkové a pomocné údaje k zostavám  --- v</t>
  </si>
  <si>
    <t>Návod na vyplnenie</t>
  </si>
  <si>
    <t>0,001</t>
  </si>
  <si>
    <t>Kód:</t>
  </si>
  <si>
    <t>02-1</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</si>
  <si>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</si>
  <si>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</si>
  <si>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Detské ihrisko Považská ulica 2022 - stavebné práce</t>
  </si>
  <si>
    <t>JKSO:</t>
  </si>
  <si>
    <t>KS:</t>
  </si>
  <si>
    <t>Miesto:</t>
  </si>
  <si>
    <t>Považská ulica</t>
  </si>
  <si>
    <t>Dátum:</t>
  </si>
  <si>
    <t>Objednávateľ:</t>
  </si>
  <si>
    <t>IČO:</t>
  </si>
  <si>
    <t>Mesto Trenčín</t>
  </si>
  <si>
    <t>IČ DPH:</t>
  </si>
  <si>
    <t>Zhotoviteľ:</t>
  </si>
  <si>
    <t>Vyplň údaj</t>
  </si>
  <si>
    <t>Projektant:</t>
  </si>
  <si>
    <t xml:space="preserve"> </t>
  </si>
  <si>
    <t>Spracovateľ:</t>
  </si>
  <si>
    <t>Ing.arch. Michal Vojtek</t>
  </si>
  <si>
    <t>Poznámka:</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</si>
  <si>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</si>
  <si>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</si>
  <si>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</si>
  <si>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</si>
  <si>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</si>
  <si>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</si>
  <si>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</si>
  <si>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</si>
  <si>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</si>
  <si>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</si>
  <si>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</si>
  <si>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</si>
  <si>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</si>
  <si>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</si>
  <si>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</si>
  <si>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</si>
  <si>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</si>
  <si>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</si>
  <si>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</si>
  <si>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</si>
  <si>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</si>
  <si>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</si>
  <si>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</si>
  <si>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</si>
  <si>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</si>
  <si>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</si>
  <si>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Materiál [EUR]</t>
  </si>
  <si>
    <t>z toho Montáž [EUR]</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</si>
  <si>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</si>
  <si>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</si>
  <si>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</si>
  <si>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</si>
  <si>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</si>
  <si>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</si>
  <si>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</si>
  <si>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</si>
  <si>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</si>
  <si>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</si>
  <si>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</si>
  <si>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</si>
  <si>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Náklady z rozpočtov</t>
  </si>
  <si>
    <t>D</t>
  </si>
  <si>
    <t>0</t>
  </si>
  <si>
    <t>###NOIMPORT###</t>
  </si>
  <si>
    <t>IMPORT</t>
  </si>
  <si>
    <t>{00000000-0000-0000-0000-000000000000}</t>
  </si>
  <si>
    <t>/</t>
  </si>
  <si>
    <t>02.01</t>
  </si>
  <si>
    <t>Búracie práce a výkopy</t>
  </si>
  <si>
    <t>STA</t>
  </si>
  <si>
    <t>1</t>
  </si>
  <si>
    <t>{a9d18bd3-2683-4ef4-881c-1504719f5d33}</t>
  </si>
  <si>
    <t>02.02</t>
  </si>
  <si>
    <t>Oplotenie</t>
  </si>
  <si>
    <t>{f61529eb-9a73-4f02-bb5c-6eb4972ba7fd}</t>
  </si>
  <si>
    <t>02.03</t>
  </si>
  <si>
    <t>Povrchové úpravy</t>
  </si>
  <si>
    <t>{3f687aa5-9501-47dd-b12b-723efedf367a}</t>
  </si>
  <si>
    <t>02.06</t>
  </si>
  <si>
    <t>Prípojka vody</t>
  </si>
  <si>
    <t>{3702a27a-6fc8-40b8-9ec8-663e9b2aa99c}</t>
  </si>
  <si>
    <t>02.07</t>
  </si>
  <si>
    <t>Vjazd</t>
  </si>
  <si>
    <t>{22cb0d23-9e1d-4422-af79-a506169e1364}</t>
  </si>
  <si>
    <t>KRYCÍ LIST ROZPOČTU</t>
  </si>
  <si>
    <t>Objekt:</t>
  </si>
  <si>
    <t>02.01 - Búracie práce a výkopy</t>
  </si>
  <si>
    <t>Materiál</t>
  </si>
  <si>
    <t>Montáž</t>
  </si>
  <si>
    <t>REKAPITULÁCIA ROZPOČTU</t>
  </si>
  <si>
    <t>Kód dielu - Popis</t>
  </si>
  <si>
    <t>Materiál [EUR]</t>
  </si>
  <si>
    <t>Montáž [EUR]</t>
  </si>
  <si>
    <t>Cena celkom [EUR]</t>
  </si>
  <si>
    <t>Náklady z rozpočtu</t>
  </si>
  <si>
    <t>-1</t>
  </si>
  <si>
    <t>HSV - Práce a dodávky HSV</t>
  </si>
  <si>
    <t xml:space="preserve">    1 - Zemné práce</t>
  </si>
  <si>
    <t xml:space="preserve">    9 - Ostatné konštrukcie a práce-búranie</t>
  </si>
  <si>
    <t>VRN - Vedľajšie rozpočtové náklady</t>
  </si>
  <si>
    <t>ROZPOČET</t>
  </si>
  <si>
    <t>PČ</t>
  </si>
  <si>
    <t>MJ</t>
  </si>
  <si>
    <t>Množstvo</t>
  </si>
  <si>
    <t>J. materiál [EUR]</t>
  </si>
  <si>
    <t>J. montáž [EUR]</t>
  </si>
  <si>
    <t>Cenová sústava</t>
  </si>
  <si>
    <t>J.cena [EUR]</t>
  </si>
  <si>
    <t>Materiál celkom [EUR]</t>
  </si>
  <si>
    <t>Montáž celkom [EUR]</t>
  </si>
  <si>
    <t>J. Nh [h]</t>
  </si>
  <si>
    <t>Nh celkom [h]</t>
  </si>
  <si>
    <t>J. hmotnosť [t]</t>
  </si>
  <si>
    <t>Hmotnosť celkom [t]</t>
  </si>
  <si>
    <t>J. suť [t]</t>
  </si>
  <si>
    <t>Suť Celkom [t]</t>
  </si>
  <si>
    <t>HSV</t>
  </si>
  <si>
    <t>Práce a dodávky HSV</t>
  </si>
  <si>
    <t>ROZPOCET</t>
  </si>
  <si>
    <t>Zemné práce</t>
  </si>
  <si>
    <t>13</t>
  </si>
  <si>
    <t>K</t>
  </si>
  <si>
    <t>111201101.S</t>
  </si>
  <si>
    <t>Odstránenie krovín a stromov s koreňom s priemerom kmeňa do 100 mm, do 1000 m2</t>
  </si>
  <si>
    <t>m2</t>
  </si>
  <si>
    <t>4</t>
  </si>
  <si>
    <t>2</t>
  </si>
  <si>
    <t>-2090311034</t>
  </si>
  <si>
    <t>PP</t>
  </si>
  <si>
    <t>Odstránenie krovín a stromov s priemerom kmeňa do 100 mm, s odstránením koreňov, do sklonu terénu 1:5 pri celkovej ploche do 1000 m2</t>
  </si>
  <si>
    <t>26</t>
  </si>
  <si>
    <t>113106612.S</t>
  </si>
  <si>
    <t>Rozoberanie zámkovej dlažby všetkých druhov v ploche nad 20 m2,  -0,26000t</t>
  </si>
  <si>
    <t>861832615</t>
  </si>
  <si>
    <t>Rozoberanie zámkovej dlažby všetkých druhov v ploche nad 20 m2 -0,260 t</t>
  </si>
  <si>
    <t>113107242.S</t>
  </si>
  <si>
    <t>Odstránenie krytu asfaltového v ploche nad 200 m2, hr. nad 50 do 100 mm,  -0,18100t</t>
  </si>
  <si>
    <t>-189950824</t>
  </si>
  <si>
    <t>Odstránenie krytov s premiestnením hmôt na skládku na vzdialenosť do 20 m alebo s naložením na dopravný prostriedok, v ploche jednotlivo nad 200 m2 asfaltových, hr. vrstvy nad 50 do 100 mm -0,181 t</t>
  </si>
  <si>
    <t>12</t>
  </si>
  <si>
    <t>122101101.S R</t>
  </si>
  <si>
    <t>Odkopávka a prekopávka nezapažená v horninách 1-2 do 100 m3 - výkop pieskoviska</t>
  </si>
  <si>
    <t>m3</t>
  </si>
  <si>
    <t>-155660403</t>
  </si>
  <si>
    <t>Odkopávky a prekopávky nezapažené s prehodením výkopku na vzdialenosť do 3 m alebo s naložením na dopravný prostriedok v horninách 1 a 2 do 100 m3</t>
  </si>
  <si>
    <t>15</t>
  </si>
  <si>
    <t>122201102.S</t>
  </si>
  <si>
    <t>Odkopávka a prekopávka nezapažená v hornine 3, nad 100 do 1000 m3</t>
  </si>
  <si>
    <t>1324858160</t>
  </si>
  <si>
    <t>Odkopávky a prekopávky nezapažené s prehodením výkopku na vzdialenosť do 3 m alebo s naložením na dopravný prostriedok v hornine 3 nad 100 do 1000 m3</t>
  </si>
  <si>
    <t>16</t>
  </si>
  <si>
    <t>122201109.S</t>
  </si>
  <si>
    <t>Odkopávky a prekopávky nezapažené. Príplatok k cenám za lepivosť horniny 3</t>
  </si>
  <si>
    <t>-389483768</t>
  </si>
  <si>
    <t>Odkopávky a prekopávky nezapažené s prehodením výkopku na vzdialenosť do 3 m alebo s naložením na dopravný prostriedok Príplatok k cenám za lepivosť horniny 3</t>
  </si>
  <si>
    <t>17</t>
  </si>
  <si>
    <t>162201101.S</t>
  </si>
  <si>
    <t>Vodorovné premiestnenie výkopku z horniny 1-4 do 20m</t>
  </si>
  <si>
    <t>866788361</t>
  </si>
  <si>
    <t>Vodorovné premiestnenie výkopku za sucha pre všetky druhy dopravných prostriedkov bez naloženia výkopu, avšak so zložením bez rozhrnutia z horniny 1 až 4 na vzdialenosť do 20 m</t>
  </si>
  <si>
    <t>23</t>
  </si>
  <si>
    <t>171201201.S</t>
  </si>
  <si>
    <t>Uloženie sypaniny na skládky do 100 m3</t>
  </si>
  <si>
    <t>114917750</t>
  </si>
  <si>
    <t>18</t>
  </si>
  <si>
    <t>185803511.S</t>
  </si>
  <si>
    <t>Odstránenie prerastenej mačiny pri cestách alebo záhonoch</t>
  </si>
  <si>
    <t>m</t>
  </si>
  <si>
    <t>346732662</t>
  </si>
  <si>
    <t>Odstránenie prerastenej mačiny s naložením odpadu na dopravný prostriedok, odvozom do 20 km a so zložením pri cestách alebo záhonoch</t>
  </si>
  <si>
    <t>9</t>
  </si>
  <si>
    <t>Ostatné konštrukcie a práce-búranie</t>
  </si>
  <si>
    <t>25</t>
  </si>
  <si>
    <t>919735123.S</t>
  </si>
  <si>
    <t>Rezanie existujúceho betónového krytu alebo podkladu hĺbky nad 100 do 150 mm</t>
  </si>
  <si>
    <t>885573478</t>
  </si>
  <si>
    <t>961043111</t>
  </si>
  <si>
    <t>Búranie základov alebo vybúranie otvorov plochy nad 4 m2 z betónu prostého alebo preloženého kameňom,  -2,20000t</t>
  </si>
  <si>
    <t>1202592579</t>
  </si>
  <si>
    <t>Búranie základov alebo vybúranie otvorov prierezovej plochy nad 4 m2 v základoch, z betónu prostého alebo preloženého kameňom -2,200 t</t>
  </si>
  <si>
    <t>P</t>
  </si>
  <si>
    <t>Poznámka k položke:_x000D_
- základy herných prvkov a mobiliáru = 3m3_x000D_
- obruba pieskoviska = 4,5m3_x000D_
- základy oplotenia = 16m3</t>
  </si>
  <si>
    <t>962052211</t>
  </si>
  <si>
    <t>Búranie muriva alebo vybúranie otvorov plochy nad 4 m2 železobetonového nadzákladného,  -2,40000t</t>
  </si>
  <si>
    <t>-1698859517</t>
  </si>
  <si>
    <t>Búranie muriva železobetónového, alebo vybúranie otvorov prierezovej plochy nad 4 m2 v murive železobetónovom, nadzákladového -2,400 t</t>
  </si>
  <si>
    <t>5</t>
  </si>
  <si>
    <t>966001121.S</t>
  </si>
  <si>
    <t>Demontáž parkovej lavičky s betónovou pätkou,  -0,03400 t</t>
  </si>
  <si>
    <t>ks</t>
  </si>
  <si>
    <t>-745892957</t>
  </si>
  <si>
    <t>Demontáž parkovej lavičky s betónovou pätkou -0,034 t</t>
  </si>
  <si>
    <t>14</t>
  </si>
  <si>
    <t>966001132.S</t>
  </si>
  <si>
    <t>Demontáž stojana na bicykle kotveného skrutkami na pevný podklad,  -0,01000 t</t>
  </si>
  <si>
    <t>-1485162660</t>
  </si>
  <si>
    <t>Demontáž stojana na bycikle kotveného skrutkami na pevný podklad -0,010 t</t>
  </si>
  <si>
    <t>3</t>
  </si>
  <si>
    <t>966001141.S</t>
  </si>
  <si>
    <t>Demontáž prvkov alebo komponentov detského ihriska s betónovou pätkou</t>
  </si>
  <si>
    <t>-1020926678</t>
  </si>
  <si>
    <t>Demontáž detského ihriska s betónovou pätkou</t>
  </si>
  <si>
    <t>6</t>
  </si>
  <si>
    <t>966001162.S</t>
  </si>
  <si>
    <t>Demontáž orientačného systému kotveného skrutkami bez zabetónovania na pevný podklad,  -0,03500 t</t>
  </si>
  <si>
    <t>1920048343</t>
  </si>
  <si>
    <t>Demontáž orientačného systému kotveného skrutkami na pevný podklad -0,035 t</t>
  </si>
  <si>
    <t>7</t>
  </si>
  <si>
    <t>966067111.S</t>
  </si>
  <si>
    <t>Rozobratie plotov výšky do 250 cm, tyčových, latkových, doskových,   -0,01000t</t>
  </si>
  <si>
    <t>316818342</t>
  </si>
  <si>
    <t>Rozobratie plotov výšky do 250 cm, s uložením hmôt na skládku na vzdialenosť do 20 m alebo s naložením na doprav. prostriedok z tyčových, latkových, doskových -0,010t</t>
  </si>
  <si>
    <t>8</t>
  </si>
  <si>
    <t>966067112.S</t>
  </si>
  <si>
    <t>Rozobratie plotov výšky do 250 cm, z drôteného pletiva alebo z plechu,  -0,01000t</t>
  </si>
  <si>
    <t>-602371359</t>
  </si>
  <si>
    <t>Rozobratie plotov výšky do 250 cm, s uložením hmôt na skládku na vzdialenosť do 20 m alebo s naložením na doprav. prostriedok z drôteného pletiva alebo plechu -0,010t</t>
  </si>
  <si>
    <t>979083114</t>
  </si>
  <si>
    <t>Vodorovné premiestnenie sutiny na skládku s naložením a zložením nad 2000 do 3000 m</t>
  </si>
  <si>
    <t>t</t>
  </si>
  <si>
    <t>-126701231</t>
  </si>
  <si>
    <t>Vodorovné premiestnenie sutiny na skládku vrátane naloženia na dopravný prostriedok a zloženie nad 2000 do 3000 m</t>
  </si>
  <si>
    <t>21</t>
  </si>
  <si>
    <t>979083191</t>
  </si>
  <si>
    <t>Príplatok za každých ďalších i začatých 1000 m po spevnenej ceste pre vodorovné premiestnenie sutiny</t>
  </si>
  <si>
    <t>-297893473</t>
  </si>
  <si>
    <t>Vodorovné premiestnenie sutiny na skládku vrátane naloženia na dopravný prostriedok a zloženie príplatok za každých ďalších aj začatých 1000 m po komunikácii spevnenej</t>
  </si>
  <si>
    <t>VV</t>
  </si>
  <si>
    <t>896*13 'Prepočítané koeficientom množstva</t>
  </si>
  <si>
    <t>22</t>
  </si>
  <si>
    <t>979093512</t>
  </si>
  <si>
    <t>Drvenie stavebného odpadu z demolácií (bez kov. mat.) z muriva z betónu prostého</t>
  </si>
  <si>
    <t>-633313826</t>
  </si>
  <si>
    <t>Drvenie stavebného odpadu z demolácií (bez kovového materiálu) z betónu prostého</t>
  </si>
  <si>
    <t>VRN</t>
  </si>
  <si>
    <t>Vedľajšie rozpočtové náklady</t>
  </si>
  <si>
    <t>24</t>
  </si>
  <si>
    <t>000600042.S</t>
  </si>
  <si>
    <t>Zariadenie staveniska - sociálne sociálne zariadenia</t>
  </si>
  <si>
    <t>eur</t>
  </si>
  <si>
    <t>1024</t>
  </si>
  <si>
    <t>-982275457</t>
  </si>
  <si>
    <t>Zariadenie staveniska sociálne sociálne zariadenia</t>
  </si>
  <si>
    <t>02.02 - Oplotenie</t>
  </si>
  <si>
    <t xml:space="preserve">    2 - Zakladanie</t>
  </si>
  <si>
    <t xml:space="preserve">    3 - Zvislé a kompletné konštrukcie</t>
  </si>
  <si>
    <t xml:space="preserve">    4 - Vodorovné konštrukcie</t>
  </si>
  <si>
    <t>PSV - Práce a dodávky PSV</t>
  </si>
  <si>
    <t xml:space="preserve">    711 - Izolácie proti vode a vlhkosti</t>
  </si>
  <si>
    <t xml:space="preserve">    762 - Konštrukcie tesárske</t>
  </si>
  <si>
    <t xml:space="preserve">    767 - Konštrukcie doplnkové kovové</t>
  </si>
  <si>
    <t xml:space="preserve">    783 - Nátery</t>
  </si>
  <si>
    <t>M - Práce a dodávky M</t>
  </si>
  <si>
    <t xml:space="preserve">    46-M - Zemné práce vykonávané pri externých montážnych prácach</t>
  </si>
  <si>
    <t>HZS - Hodinové zúčtovacie sadzby</t>
  </si>
  <si>
    <t>132201101.S</t>
  </si>
  <si>
    <t>Výkop ryhy do šírky 600 mm v horn.3 do 100 m3</t>
  </si>
  <si>
    <t>-1687163694</t>
  </si>
  <si>
    <t>Hĺbenie rýh šírky do 600 mm zapažených i nezapažených s urovnaním dna do predpísaného profilu a spádu, s prehodením výkopu na priľahlom teréne na vzdialenosť do 3 m od pozdĺžnej osi ryhy alebo s naložením výkopu na dopravný prostriedok v hornine 3 do 100 m3</t>
  </si>
  <si>
    <t>Zakladanie</t>
  </si>
  <si>
    <t>274313611.S</t>
  </si>
  <si>
    <t>Betón základových pásov, prostý tr. C 16/20</t>
  </si>
  <si>
    <t>51771535</t>
  </si>
  <si>
    <t>Betón základových pásov prostý tr.C 16/20</t>
  </si>
  <si>
    <t>275313611.S</t>
  </si>
  <si>
    <t>Betón základových pätiek, prostý tr. C 16/20</t>
  </si>
  <si>
    <t>652688201</t>
  </si>
  <si>
    <t>Betón základových pätiek prostý tr.C 16/20</t>
  </si>
  <si>
    <t>Zvislé a kompletné konštrukcie</t>
  </si>
  <si>
    <t>Betón nadzákladových múrov, železový (bez výstuže) tr. C 25/30</t>
  </si>
  <si>
    <t>2072960619</t>
  </si>
  <si>
    <t>Betón nadzákladových múrov, bez ohľadu na funkčnosť železový (bez výstuže) tr.C 25/30</t>
  </si>
  <si>
    <t>311321821.S</t>
  </si>
  <si>
    <t>Príplatok za pohľadový betón nadzákladových múrov triedy SB 1</t>
  </si>
  <si>
    <t>-2077175661</t>
  </si>
  <si>
    <t>311351105.S</t>
  </si>
  <si>
    <t>Debnenie nadzákladových múrov obojstranné zhotovenie-dielce</t>
  </si>
  <si>
    <t>407106784</t>
  </si>
  <si>
    <t>Debnenie zvislé alebo šikmé (odklonené) pôdorysné priame alebo zalomené nadzákladových múrov nosných, výplňových, obkladových, pôjdových, štítových, poprsných, vo voľnom priestranstve, vo voľných alebo zapaženýc amách, ryhách, šachtách, vrátane prípadných vzpier obojstranné za každú stranu zhotovenie-dielce</t>
  </si>
  <si>
    <t>311351106.S</t>
  </si>
  <si>
    <t>Debnenie nadzákladových múrov obojstranné odstránenie-dielce</t>
  </si>
  <si>
    <t>-35139172</t>
  </si>
  <si>
    <t>Debnenie zvislé alebo šikmé (odklonené) pôdorysné priame alebo zalomené nadzákladových múrov nosných, výplňových, obkladových, pôjdových, štítových, poprsných, vo voľnom priestranstve, vo voľných alebo zapaženýc amách, ryhách, šachtách, vrátane prípadných vzpier obojstranné za každú stranu odstránenie-dielce</t>
  </si>
  <si>
    <t>M</t>
  </si>
  <si>
    <t>605710007400 R</t>
  </si>
  <si>
    <t>Konštrukčné drevo - hranoly KVH, SI pohľadová kvalita, šxvxdĺ. 80x140x13000 mm - oplotenie</t>
  </si>
  <si>
    <t>499583266</t>
  </si>
  <si>
    <t>Konštrukčné drevo - hranoly KVH, SI pohľadová kvalita, šxvxdĺ. 80x140x13000 mm</t>
  </si>
  <si>
    <t>311361821.S</t>
  </si>
  <si>
    <t>Výstuž nadzákladových múrov 10505</t>
  </si>
  <si>
    <t>-154491677</t>
  </si>
  <si>
    <t>Výstuž nadzákladových múrov nosných, výplňových, obkladových, pôjdových, štítových, poprsných, z betonárskej ocele 10505</t>
  </si>
  <si>
    <t>Poznámka k položke:_x000D_
- čakačky 6 x dR10 - 0,8m /bm_x000D_
- ukončovací profil 4 x dR10 - 0,8m/bm_x000D_
- kari sieť - 1m2 /bm</t>
  </si>
  <si>
    <t>33</t>
  </si>
  <si>
    <t>317322411.S</t>
  </si>
  <si>
    <t>Betón ríms alebo žľabových ríms železový (bez výstuže) tr. C 25/30</t>
  </si>
  <si>
    <t>-1398318109</t>
  </si>
  <si>
    <t>Betón ríms alebo žľabových ríms železový (bez výstuže) tr.C 25/30</t>
  </si>
  <si>
    <t>34</t>
  </si>
  <si>
    <t>317351105.S</t>
  </si>
  <si>
    <t>Debnenie ríms alebo žľabových ríms vrátane podpernej konštrukcie zhotovenie</t>
  </si>
  <si>
    <t>816992167</t>
  </si>
  <si>
    <t>Debnenie ríms alebo žľabových ríms vrátane podpernej konštrukcie vzoprenej alebo podopretej akéhokoľvek tvaru a dĺžky vyloženia pri výške spodnej hrany konštrukcie do 6 m nad najbližšou nižšou podlahou zhotovenie</t>
  </si>
  <si>
    <t>35</t>
  </si>
  <si>
    <t>317351106.S</t>
  </si>
  <si>
    <t>Debnenie ríms alebo žľabových ríms vrátane podpernej konštrukcie odstránenie</t>
  </si>
  <si>
    <t>2035305953</t>
  </si>
  <si>
    <t>Debnenie ríms alebo žľabových ríms vrátane podpernej konštrukcie vzoprenej alebo podopretej akéhokoľvek tvaru a dĺžky vyloženia pri výške spodnej hrany konštrukcie do 6 m nad najbližšou nižšou podlahou odstránenie</t>
  </si>
  <si>
    <t>36</t>
  </si>
  <si>
    <t>317361821.S</t>
  </si>
  <si>
    <t>Výstuž prekladov z ocele 10505</t>
  </si>
  <si>
    <t>-163664458</t>
  </si>
  <si>
    <t>Výstuž prekladov z betonárskej ocele 10505</t>
  </si>
  <si>
    <t>27</t>
  </si>
  <si>
    <t>338950103.S</t>
  </si>
  <si>
    <t>Osad. kolov.konštr. v rov.alebo na svahu do 1:5 so zatlač.do bet.C 25/30, výš.kolov do 2,0 m</t>
  </si>
  <si>
    <t>705280820</t>
  </si>
  <si>
    <t>Osadenie kolových konštrukcií zvislých v rovine alebo na svahu do 1:5 rady kolov do rýh šírky do 0,6 m so zatlačením do betónu C 25/30, výšky kolov nad terénom nad 1,0 do 2,0 m</t>
  </si>
  <si>
    <t>Vodorovné konštrukcie</t>
  </si>
  <si>
    <t>40</t>
  </si>
  <si>
    <t>411323821.S</t>
  </si>
  <si>
    <t>Príplatok za pohľadový betón stropov a klenieb triedy SB 1</t>
  </si>
  <si>
    <t>292081152</t>
  </si>
  <si>
    <t>37</t>
  </si>
  <si>
    <t>411355301.S</t>
  </si>
  <si>
    <t>Denný prenájom ručného systému svorky na debnenie čela dosky uloženej na bet. alebo žb. stene, pre hr. stropu do 200 mm</t>
  </si>
  <si>
    <t>-987316761</t>
  </si>
  <si>
    <t>Denný prenájom ručného systému svorky na debnenie čela dosky uloženej na betónovej alebo železobetónovej stene (vrátane debniacej dosky), pre hrúbku stropu do 200 mm</t>
  </si>
  <si>
    <t>38</t>
  </si>
  <si>
    <t>411355321.S</t>
  </si>
  <si>
    <t>Montáž debnenia čela dosky svorkou uloženej na bet. alebo žb. stene vrátane debniacej dosky</t>
  </si>
  <si>
    <t>-1838527624</t>
  </si>
  <si>
    <t>Montáž debnenia čela dosky svorkou uloženej na betónovej alebo železobetónovej stene vrátane debniacej dosky zhotovenie</t>
  </si>
  <si>
    <t>39</t>
  </si>
  <si>
    <t>411355331.S</t>
  </si>
  <si>
    <t>Demontáž debnenia čela dosky svorkou uloženej na bet. alebo žb. stene vrátane debniacej dosky</t>
  </si>
  <si>
    <t>268307209</t>
  </si>
  <si>
    <t>Demontáž debnenia čela dosky svorkou uloženej na betónovej alebo železobetónovej stene vrátane debniacej dosky odstránenie</t>
  </si>
  <si>
    <t>11</t>
  </si>
  <si>
    <t>959941121.S</t>
  </si>
  <si>
    <t>Chemická kotva s kotevným svorníkom tesnená chemickou ampulkou do betónu, ŽB, kameňa, s vyvŕtaním otvoru M12/10/135 mm</t>
  </si>
  <si>
    <t>57568491</t>
  </si>
  <si>
    <t>Chemická kotva s kotevným svorníkom tesnená chemickou ampulkou do betónu, železobetónu a prírodného kameňa, s vyvŕtaním otvoru M12/10/135 mm</t>
  </si>
  <si>
    <t>PSV</t>
  </si>
  <si>
    <t>Práce a dodávky PSV</t>
  </si>
  <si>
    <t>711</t>
  </si>
  <si>
    <t>Izolácie proti vode a vlhkosti</t>
  </si>
  <si>
    <t>41</t>
  </si>
  <si>
    <t>711211051.S</t>
  </si>
  <si>
    <t>Jednozlož. silikátová hydroizolačná hmota, stierka vodorovná</t>
  </si>
  <si>
    <t>-1163138746</t>
  </si>
  <si>
    <t>Hydroizolačná stierka jednozložková na ploche vodorovnej silikátová</t>
  </si>
  <si>
    <t>762</t>
  </si>
  <si>
    <t>Konštrukcie tesárske</t>
  </si>
  <si>
    <t>762311103.S</t>
  </si>
  <si>
    <t>Montáž kotevných želiez, príložiek, pätiek, ťahadiel, s pripojením k drevenej konštrukcii</t>
  </si>
  <si>
    <t>-322358219</t>
  </si>
  <si>
    <t>Montáž oceľových spojovacích prostriedkov kotevných želiez, príložiek, pätiek, ťahadiel s pripojením k drevenej konštrukcii</t>
  </si>
  <si>
    <t>Poznámka k položke:_x000D_
Montáž atypickej kotvy na hranol oplotenia</t>
  </si>
  <si>
    <t>762313111.S</t>
  </si>
  <si>
    <t>Montáž oceľových spojovacích prostriedkov - svorníkov, skrutiek dĺžky do 150 mm</t>
  </si>
  <si>
    <t>-499830501</t>
  </si>
  <si>
    <t>Montáž oceľových spojovacích prostriedkov svorníkov, skrutiek, dĺžky do 150 mm</t>
  </si>
  <si>
    <t>767</t>
  </si>
  <si>
    <t>Konštrukcie doplnkové kovové</t>
  </si>
  <si>
    <t>47</t>
  </si>
  <si>
    <t>942</t>
  </si>
  <si>
    <t>Koliesko k mobilnému oploteniu</t>
  </si>
  <si>
    <t>sa ks</t>
  </si>
  <si>
    <t>32</t>
  </si>
  <si>
    <t>262413936</t>
  </si>
  <si>
    <t>767649195.S</t>
  </si>
  <si>
    <t xml:space="preserve">Montáž doplnkov dverí </t>
  </si>
  <si>
    <t>-1459865600</t>
  </si>
  <si>
    <t>Montáž kovania doplnkov zámok</t>
  </si>
  <si>
    <t>549150000400.S</t>
  </si>
  <si>
    <t>Kľučka dverová s vložkovým zámkom a vložkou, nerez</t>
  </si>
  <si>
    <t>1799411637</t>
  </si>
  <si>
    <t>767651210.S</t>
  </si>
  <si>
    <t>Montáž vrát otočných, osadených do oceľovej zárubne z dielov, s plochou do 6 m2</t>
  </si>
  <si>
    <t>676244605</t>
  </si>
  <si>
    <t>767651220.S</t>
  </si>
  <si>
    <t>Montáž vrát otočných, osadených do oceľovej zárubne z dielov, s plochou nad 6 do 9 m2</t>
  </si>
  <si>
    <t>366704039</t>
  </si>
  <si>
    <t>28</t>
  </si>
  <si>
    <t>767914150</t>
  </si>
  <si>
    <t>Montáž oplotenia panelového z pletiva na stĺpiky výšky do 2,2 m</t>
  </si>
  <si>
    <t>-1768654559</t>
  </si>
  <si>
    <t>Montáž oplotenia panelového pletivového, na oceľové stĺpiky, výšky do 2,2 m</t>
  </si>
  <si>
    <t>29</t>
  </si>
  <si>
    <t>553510024900</t>
  </si>
  <si>
    <t>Panel AXIS DR, veľkosť oka 200x50 mm, vxl 1,6x2,48 m, poplastovaný na pozinkovanej oceli, pre panelový plotový systém, DIRICKX</t>
  </si>
  <si>
    <t>879143105</t>
  </si>
  <si>
    <t>30</t>
  </si>
  <si>
    <t>767916710</t>
  </si>
  <si>
    <t>Osadenie stĺpika pre pletivové panelové ploty, s výškou do 2 m na oceľovú platňu</t>
  </si>
  <si>
    <t>-765395902</t>
  </si>
  <si>
    <t>Osadzovanie stĺpika oceľového pre pletivový panel na oceľovú platňu výšky do 2,0 m</t>
  </si>
  <si>
    <t>31</t>
  </si>
  <si>
    <t>553510029800</t>
  </si>
  <si>
    <t>Stĺpik AXIS, výška 2 m, poplastovaný na pozinkovanej oceli, pre panelový plotový systém, DIRICKX</t>
  </si>
  <si>
    <t>988729543</t>
  </si>
  <si>
    <t>553510031000</t>
  </si>
  <si>
    <t>Platňa pre stĺpik nasadzovacia na priskrutkovanie 138x126x5 mm - 3 otvory, pre panelový plotový systém, DIRICKX</t>
  </si>
  <si>
    <t>41179197</t>
  </si>
  <si>
    <t>767995340 R</t>
  </si>
  <si>
    <t>Výroba doplnku stavebného atypického o hmotnosti od 5,51 do 10,0 kg stupňa zložitosti 3 - oc. kotvy oplotenia</t>
  </si>
  <si>
    <t>kg</t>
  </si>
  <si>
    <t>-533219655</t>
  </si>
  <si>
    <t>Výroba doplnku stavebného atypického o hmotnosti od 5,51 do 10,0 kg stupňa zložitosti 3</t>
  </si>
  <si>
    <t>7*410 'Prepočítané koeficientom množstva</t>
  </si>
  <si>
    <t>136110001000.S</t>
  </si>
  <si>
    <t>Plech oceľový hrubý 10x1000x2000 mm, ozn. 10 004.0, podľa EN S185</t>
  </si>
  <si>
    <t>-1378063356</t>
  </si>
  <si>
    <t>19</t>
  </si>
  <si>
    <t>767995390 R</t>
  </si>
  <si>
    <t>Výroba doplnku stavebného atypického o hmotnosti od 20,01 do 300 kg stupňa zložitosti 3 - OK brány a bránky</t>
  </si>
  <si>
    <t>2137472897</t>
  </si>
  <si>
    <t>Výroba doplnku stavebného atypického o hmotnosti od 20,01 do 300 kg stupňa zložitosti 3</t>
  </si>
  <si>
    <t>783</t>
  </si>
  <si>
    <t>Nátery</t>
  </si>
  <si>
    <t>783120321</t>
  </si>
  <si>
    <t>Syntetický náter - M42 na pozinkovaný plech, štvorvrstvový, s maskou</t>
  </si>
  <si>
    <t>-1829845407</t>
  </si>
  <si>
    <t>Syntetický náter-systém na pozinkované plechy. štvorvrstvové s použ. ochran. masiek s filtrom</t>
  </si>
  <si>
    <t>46</t>
  </si>
  <si>
    <t>783782406</t>
  </si>
  <si>
    <t>Nátery tesárskych konštrukcií, hĺbková impregnácia 3 v 1 s biocídom, jednonásobná</t>
  </si>
  <si>
    <t>1158081813</t>
  </si>
  <si>
    <t>Nátery tesárskych konštrukcií hĺbkovou impregnáciou vo funkcii impregnačného, dekoratívneho a ochranného náteru s biocídom (syntetická lazúra) jednonásobný</t>
  </si>
  <si>
    <t>Práce a dodávky M</t>
  </si>
  <si>
    <t>46-M</t>
  </si>
  <si>
    <t>Zemné práce vykonávané pri externých montážnych prácach</t>
  </si>
  <si>
    <t>460300101.S</t>
  </si>
  <si>
    <t>Vŕtanie jamy pre stožiar, kotvu alebo iné zariadenie do max.hĺbky 2 m a do D 55 cm</t>
  </si>
  <si>
    <t>64</t>
  </si>
  <si>
    <t>2061527168</t>
  </si>
  <si>
    <t>Vŕtanie jamy pre stožiar. Vŕtanie jamy pre stožiar, kotvu alebo iné zariadenie do max. hĺbky 2 m, do D 55 cm</t>
  </si>
  <si>
    <t>145520000900.S</t>
  </si>
  <si>
    <t>Profil oceľový 60x40x2,5 mm zváraný tenkostenný uzavretý obdĺžnikový</t>
  </si>
  <si>
    <t>256</t>
  </si>
  <si>
    <t>-1363538416</t>
  </si>
  <si>
    <t>145740000100.S</t>
  </si>
  <si>
    <t>Profil oceľový 100x3 mm 2x ťahaný tenkostenný uzavretý štvorcový</t>
  </si>
  <si>
    <t>1633012108</t>
  </si>
  <si>
    <t>HZS</t>
  </si>
  <si>
    <t>Hodinové zúčtovacie sadzby</t>
  </si>
  <si>
    <t>HZS000112.S R</t>
  </si>
  <si>
    <t>Stavebno montážne práce náročnejšie, ucelené, obtiažne, rutinné (Tr. 2) v rozsahu viac ako 8 hodín náročnejšie - opracovanie drevených prvkov oplotenia - rezanie obrúsenie, vŕtanie</t>
  </si>
  <si>
    <t>hod</t>
  </si>
  <si>
    <t>512</t>
  </si>
  <si>
    <t>-1247192132</t>
  </si>
  <si>
    <t>Stavebno montážne práce V rozsahu viac ako 8 hodín náročnejšie (Tr.2)</t>
  </si>
  <si>
    <t>02.03 - Povrchové úpravy</t>
  </si>
  <si>
    <t xml:space="preserve">    5 - Komunikácie</t>
  </si>
  <si>
    <t>171203111.S</t>
  </si>
  <si>
    <t>Uloženie a hrubé rozhrnutie výkopku bez zhutnenia v rovine alebo na svahu do 1:5</t>
  </si>
  <si>
    <t>-709731085</t>
  </si>
  <si>
    <t>215901101.S</t>
  </si>
  <si>
    <t>Zhutnenie podložia z rastlej horniny 1 až 4 pod násypy, z hornina súdržných do 92 % PS a nesúdržných</t>
  </si>
  <si>
    <t>-225156599</t>
  </si>
  <si>
    <t>Zhutnenie podložia z rastlej horniny 1 až 4 pod násypy, z hornín súdržných do 92 % PS a nesúdržných sypkých relatívnej uľahnutosti l(d) do 0,8</t>
  </si>
  <si>
    <t>289971213.S</t>
  </si>
  <si>
    <t>Zhotovenie vrstvy z geotextílie na upravenom povrchu sklon do 1 : 5 , šírky nad 6 do 8,5 m</t>
  </si>
  <si>
    <t>1806993005</t>
  </si>
  <si>
    <t>Zhotovenie vrstvy z geotextílie na upravenom povrchu v sklone do 1:5 , šírky nad 6 do 8,5 m</t>
  </si>
  <si>
    <t>693110005555.S</t>
  </si>
  <si>
    <t>Geotextília polyesterová netkaná 300 g/m2</t>
  </si>
  <si>
    <t>-1577673165</t>
  </si>
  <si>
    <t>1130,5*1,02 'Prepočítané koeficientom množstva</t>
  </si>
  <si>
    <t>289971211.S</t>
  </si>
  <si>
    <t>Zhotovenie vrstvy z geotextílie na upravenom povrchu sklon do 1 : 5 , šírky od 0 do 3 m</t>
  </si>
  <si>
    <t>-1749263980</t>
  </si>
  <si>
    <t>Zhotovenie vrstvy z geotextílie na upravenom povrchu v sklone do 1:5 , šírky od 0 do 3 m</t>
  </si>
  <si>
    <t>Z1355605216003100200</t>
  </si>
  <si>
    <t>Pevná sieť proti krtkom,  oko 19x19mm – Uninet 60g/m2 100x2m</t>
  </si>
  <si>
    <t>rola</t>
  </si>
  <si>
    <t>-1324640232</t>
  </si>
  <si>
    <t>Poznámka k položke:_x000D_
Ľahká a pevná sieť s otvormi s veľkosťou 19x19 mm proti krtkom alebo ako pletivo pre hydinové výbehy (ochrana proti dravcom). Ochrana proti UV žiareniu. Možno ju použiť na spevnenie povrchu miernych svahov.
Ľahká a pevná sieť s otvormi s veľkosťou 19x19 mm proti krtkom alebo ako pletivo pre hydinové výbehy (ochrana proti dravcom). Ochrana proti UV žiareniu. Nainštalovanie siete Uninet pod trávnik je najspoľahlivejší spôsob, ako sa zbaviť krtkov, bez toho aby sme ich museli zabiť. Sieť slúži ako prekážka a zamedzuje krtkovi dostať sa na povrch. Toto riešenie je ekonomické, trvalé, nemá žiadny vplyv na rast rastlín a inštalácia je jednoduchá a rýchla. Návod na použitie: ak inštalujete trávny koberec, sieť sa umiestňuje priamo pod neho. V prípade tradičného zatrávňovania je nutné na sieť naviezť 8 cm hrubú vrstvu humusu.</t>
  </si>
  <si>
    <t>7*1,02 'Prepočítané koeficientom množstva</t>
  </si>
  <si>
    <t>Komunikácie</t>
  </si>
  <si>
    <t>564281111.S R</t>
  </si>
  <si>
    <t>Podklad alebo podsyp zo štrkopiesku s rozprestretím, vlhčením a zhutnením, po zhutnení hr. 300 mm - bez materiálu</t>
  </si>
  <si>
    <t>1980533478</t>
  </si>
  <si>
    <t>Podklad alebo podsyp zo štrkopiesku s rozprestretím, vlhčením a zhutnením, po zhutnení hr. 300 mm</t>
  </si>
  <si>
    <t>10</t>
  </si>
  <si>
    <t>583410001200.S</t>
  </si>
  <si>
    <t>Kamenivo drvené hrubé frakcia 4-8 mm</t>
  </si>
  <si>
    <t>-650850524</t>
  </si>
  <si>
    <t>103640000100.S</t>
  </si>
  <si>
    <t>Zemina pre terénne úpravy - ornica</t>
  </si>
  <si>
    <t>1773435753</t>
  </si>
  <si>
    <t>56*1,3 'Prepočítané koeficientom množstva</t>
  </si>
  <si>
    <t>583410001000.S</t>
  </si>
  <si>
    <t>Kamenivo drvené drobné frakcia 2-4 mm</t>
  </si>
  <si>
    <t>1064806638</t>
  </si>
  <si>
    <t>742</t>
  </si>
  <si>
    <t>Neviditeľný obrubník 80mm (1m)  (stratený) 1297</t>
  </si>
  <si>
    <t>-1826521486</t>
  </si>
  <si>
    <t>Poznámka k položke:_x000D_
Cena je za kus
Doprava kuriérom po celom Slovensku
Dĺžka: 100 cm (+/- 5 mm)Výška: 78 mm (+/- 2 mm)Šírka podstavy: 75 mm (+/- 2 mm)Otvory na kotviace prvky: 6Farba: čierna
Material: PP polypropylén
Kotviace prvky  (link) 4 ks  na 1m (pri tvorbe oblúkov odporúčame 5ks) kotviace prvky presne zapadnu do drážky na obrubníku
Obubník je takzvaný &amp;quot;neviditelný (skrytý) obrubník &amp;quot;, ktorý umožnuje od seba rýchlo a esteticky oddelit dve rôzne povrchy, napríklad dlažbu alebo kamienkovú cestu od trávy, mulcovaciu kôru, záhony s kvetmi... Neviditelným obrubníkom sa nazýva preto, lebo po aplikácii a zahrnutí vystupuje nad povrch len úzky pruh rovného cela, zvyšok obrubníka je skrytý.
Obrubnik je trvanlivý, lahký, mechanicky odolný a pružný. Ideálne použitie je na tvorbu oblúkov, kružníc a rôznych kriviek, pretože sa dá velmi lahko ohýbat.
Vlastnosti:
- vyrobené z vysoko odolného plastu, odolného proti poveternostným podmienkam;- stálosť materiálu minimálne 10 rokov;- je odolné voči kyselinám, zásadám (na sypanie soli, amoniak, kyslý dážď a podobne).
 Výhody: -lahké, estetické a lacné oddelenie dvoch rôznych povrchov - rýchla, cistá, jednoduchá a presná montáž - obrubnick je vyrobený z kvalitného, pevného a exibilného materiálu - možnost tvorby plynulých prechodov z roviny do oblúkov - obrubnick je možné rýchlo a pevne spojit zámkom a tým vytvorit nekonecný, kompaktný pás - kotvy presne zapadajú do pripravených otvorov a poskytujú kvalitnú oporu obrubníku - ihned po inštalácii sú obrubníky plne funkcné - skryté obrubníky nenarušujú vzhlad okolia a je možné kosit trávu až po ich okraj - výborné mechanické vlastnosti, neobmedzené použitie - minimálna hmotnost a tým aj lahká manipulácia - obrubnick je možné jednoducho demontovat a použit znova - priestor pre uloženie rôznych rozvodov (voda, el. kabely)
 Použitie na oddelenie: - spevnených a nespevnených plôch - dlažieb od trávnikov, záhonov, mulcovacej kôry, sypkých materiálov - betónových plôch od trávnikov,... - zmesi kameniva a asfaltu od trávnikov,... - kamenivo, štrk, teraco od trávnikov,...</t>
  </si>
  <si>
    <t>3013</t>
  </si>
  <si>
    <t>Kotviaci prvok k neviditelnému obrubníku 45/60/80mm rovný 20cm 3338</t>
  </si>
  <si>
    <t>1899002957</t>
  </si>
  <si>
    <t>Poznámka k položke:_x000D_
Doprava kuriérom po celom Slovensku. 
Cena za 1ks
Farba: čierna
Dľžka tŕňa: 20cm 
Kotviaci prvok: plastový 
Minimálny odporúčaný počet kotiev na jeden obrubník sú 3 - 4ks na 1m ( pri tvorbe oblúkov odporúčame 5ks) kotviace prvky presne zapadnu do drážky na obrubníku 
Doprava 1: kurier
Kotvenie: Upevnenie obrubniku sa vykoná pomocou kotiev, ktoré zaistujú požadovaný tvar a stabilitu.</t>
  </si>
  <si>
    <t>142*4 'Prepočítané koeficientom množstva</t>
  </si>
  <si>
    <t>564851111.S</t>
  </si>
  <si>
    <t>Podklad zo štrkodrviny s rozprestretím a zhutnením, po zhutnení hr. 150 mm</t>
  </si>
  <si>
    <t>568594057</t>
  </si>
  <si>
    <t>Podklad zo štrkodrvy s rozprestretím a zhutnením, po zhutnení hr. 150 mm</t>
  </si>
  <si>
    <t>596211002.S R</t>
  </si>
  <si>
    <t>Položenie dlažby po prekopoch, dlaždice betonové zámkové do lôžka z kameniva ťaženého - znovupoloženie dlažby chodníka</t>
  </si>
  <si>
    <t>1198536693</t>
  </si>
  <si>
    <t>Kladenie dlažby po prekopoch, do lôžka z kameniva ťaženého, dlaždice betonové, zámkové</t>
  </si>
  <si>
    <t>HZS000211.S R</t>
  </si>
  <si>
    <t>Stavebno montážne práce menej náročne, pomocné alebo manipulačné (Tr. 1) v rozsahu viac 4 a menej ako 8 hodín - montáž nerviditelného obrubníka</t>
  </si>
  <si>
    <t>-2139154039</t>
  </si>
  <si>
    <t>Stavebno montážne práce V rozsahu viac ako 4 a menej ako 8 hodín menej náročné (Tr.1)</t>
  </si>
  <si>
    <t>564762111.S</t>
  </si>
  <si>
    <t>Podklad alebo kryt z kameniva hrubého drveného veľ. 32-63 mm (vibr.štrk) po zhut.hr. 200 mm</t>
  </si>
  <si>
    <t>-1175235117</t>
  </si>
  <si>
    <t>Podklad alebo kryt z kameniva hrubého drveného veľ. 32-63 mm s výplňovým kamenivom (vibrovaný štrk), s rozprestretím, vlhčením a zhutnením, po zhutnení hr. 200 mm</t>
  </si>
  <si>
    <t>564801111.S</t>
  </si>
  <si>
    <t>Podklad zo štrkodrviny s rozprestretím a zhutnením, po zhutnení hr. 30 mm</t>
  </si>
  <si>
    <t>-674807754</t>
  </si>
  <si>
    <t>Podklad zo štrkodrvy s rozprestretím a zhutnením, po zhutnení hr. 30 mm</t>
  </si>
  <si>
    <t>589121111.S</t>
  </si>
  <si>
    <t>Kryt z medzerov. betónu MCB pre TDZ IV-V s rozprestretím, vlhčením, zhutnením, ošetrením vodou, po zhutnení hr. 150 mm</t>
  </si>
  <si>
    <t>-1535510314</t>
  </si>
  <si>
    <t>Kryt z medzerovitého betónu pre triedu dopravného zaťaženia IV-V s rozprestretím, vlhčením, zhutnením, ošetrením vodou, po zhutnení hr. 150 mm</t>
  </si>
  <si>
    <t>596911115.S</t>
  </si>
  <si>
    <t>Kladenie stupníc do lôžka na sv.nad 1:5 do 1:2</t>
  </si>
  <si>
    <t>757072306</t>
  </si>
  <si>
    <t>Kladenie stupníc z jednotlivých kusov do lôžka zo štrkopiesku alebo z prehodenej zeminy s prípadným naložením odpadu na dopravný prostriedok, odvozom na vzdialenosť do 20 km a so zložením v rovine alebo na svahu do 1:5</t>
  </si>
  <si>
    <t>6682 7417 R</t>
  </si>
  <si>
    <t>Platňa betónová SEMMELROCK ASTI NATURA, rozmer 600x300x50 mm, stredne sivá - alebo ekvivalent.</t>
  </si>
  <si>
    <t>1287177998</t>
  </si>
  <si>
    <t>916561111.S</t>
  </si>
  <si>
    <t>Osadenie záhonového alebo parkového obrubníka betón., do lôžka z bet. pros. tr. C 12/15 s bočnou oporou</t>
  </si>
  <si>
    <t>-265362604</t>
  </si>
  <si>
    <t>Osadenie záhonového alebo parkového obrubníka betónového so zaliatím a zatrením škár cementovou maltou, so zhotovením lôžka s bočnou oporou z betónu prostého tr. C 12/15</t>
  </si>
  <si>
    <t>592170001400.S</t>
  </si>
  <si>
    <t>Obrubník parkový, lxšxv 500x50x200 mm, prírodný</t>
  </si>
  <si>
    <t>-1912727217</t>
  </si>
  <si>
    <t>171201101.S</t>
  </si>
  <si>
    <t>Uloženie sypaniny do násypov s rozprestretím sypaniny vo vrstvách a s hrubým urovnaním nezhutnených</t>
  </si>
  <si>
    <t>1818950185</t>
  </si>
  <si>
    <t>989281353 R</t>
  </si>
  <si>
    <t>Vodorovné premiestnenie ručne fúrikom - sypký materiál hmotn. nad 900-1500 kg/m3, vodor. presun v úrovni do 10 ms naložením , vyložením a jazdou späť s prázdnym fúrikom - 25% materiálu manipulovaného ručne</t>
  </si>
  <si>
    <t>1655294710</t>
  </si>
  <si>
    <t>Vodorovné premiestnenie ručne fúrikom, vodorovný presun v úrovni do 10 m vrátane naloženia, vyloženia a jazda späť s prázdnym fúrikom sypké materiály hmotnosti nad 900 do 1 500 kg/m3</t>
  </si>
  <si>
    <t>583310000300.S</t>
  </si>
  <si>
    <t>Kamenivo ťažené drobné frakcia 0-2 mm</t>
  </si>
  <si>
    <t>677857052</t>
  </si>
  <si>
    <t>055410000100.S R</t>
  </si>
  <si>
    <t>Mulčovacia kôra / drevná štiepka fr. 5-30</t>
  </si>
  <si>
    <t>l</t>
  </si>
  <si>
    <t>-1382384970</t>
  </si>
  <si>
    <t>Mulčovacia kôra</t>
  </si>
  <si>
    <t>sub1</t>
  </si>
  <si>
    <t>Drevená palisáda so zámkom a fazetou, zahrotená, priemer 12-14cm, impregnovaná, dĺžka 80-100cm</t>
  </si>
  <si>
    <t>1217747190</t>
  </si>
  <si>
    <t>469951221.S</t>
  </si>
  <si>
    <t>Spevnenie kolom z tyčoviny dĺžka 0,8-1,0 m v hornine 3 až 5</t>
  </si>
  <si>
    <t>1530158883</t>
  </si>
  <si>
    <t>Spevnenie kolmi z tyčoviny D od 80 do 130 mm, so zarazením najmenej na jednu polovicu ich dĺžky, dĺžky od 0,8 do 1,0 m, zarazené v hornine 3 až 5</t>
  </si>
  <si>
    <t>000300016.S</t>
  </si>
  <si>
    <t>Geodetické práce - vykonávané pred výstavbou určenie vytyčovacej siete, vytýčenie staveniska, staveb. objektu</t>
  </si>
  <si>
    <t>-28083719</t>
  </si>
  <si>
    <t>Geodetické práce vykonávané pred výstavbou určenie vytyčovacej siete, vytýčenie staveniska, staveb. objektu</t>
  </si>
  <si>
    <t>02.06 - Prípojka vody</t>
  </si>
  <si>
    <t xml:space="preserve">HSV - Práce a dodávky HSV   </t>
  </si>
  <si>
    <t xml:space="preserve">    1 - Zemné práce   </t>
  </si>
  <si>
    <t xml:space="preserve">    4 - Vodorovné konštrukcie   </t>
  </si>
  <si>
    <t xml:space="preserve">    8 - Rúrové vedenie   </t>
  </si>
  <si>
    <t xml:space="preserve">    99 - Presun hmôt HSV   </t>
  </si>
  <si>
    <t xml:space="preserve">Práce a dodávky HSV   </t>
  </si>
  <si>
    <t xml:space="preserve">Zemné práce   </t>
  </si>
  <si>
    <t>132201201</t>
  </si>
  <si>
    <t>Výkop ryhy šírky 600-2000mm horn.3 do 100m3</t>
  </si>
  <si>
    <t>132201209</t>
  </si>
  <si>
    <t>Príplatok k cenám za lepivosť pri hĺbení rýh š. nad 600 do 2 000 mm zapaž. i nezapažených, s urovnaním dna v hornine 3</t>
  </si>
  <si>
    <t>151101101</t>
  </si>
  <si>
    <t>Paženie a rozopretie stien rýh pre podzemné vedenie, príložné do 2 m</t>
  </si>
  <si>
    <t>151101111</t>
  </si>
  <si>
    <t>Odstránenie paženia rýh pre podzemné vedenie, príložné hĺbky do 2 m</t>
  </si>
  <si>
    <t>174101001</t>
  </si>
  <si>
    <t>Zásyp sypaninou so zhutnením jám, šachiet, rýh, zárezov alebo okolo objektov do 100 m3</t>
  </si>
  <si>
    <t>583310003200</t>
  </si>
  <si>
    <t>Štrkopiesok frakcia 0-32 mm, STN EN 12620 + A1</t>
  </si>
  <si>
    <t>175101102</t>
  </si>
  <si>
    <t>Obsyp potrubia sypaninou z vhodných hornín 1 až 4 s prehodením sypaniny</t>
  </si>
  <si>
    <t>583310002700</t>
  </si>
  <si>
    <t>Štrkopiesok frakcia 0-8 mm, STN EN 12620 + A1</t>
  </si>
  <si>
    <t xml:space="preserve">Vodorovné konštrukcie   </t>
  </si>
  <si>
    <t>451572111</t>
  </si>
  <si>
    <t>Lôžko pod potrubie, stoky a drobné objekty, v otvorenom výkope z kameniva drobného ťaženého 0-4 mm</t>
  </si>
  <si>
    <t xml:space="preserve">Rúrové vedenie   </t>
  </si>
  <si>
    <t>871171056</t>
  </si>
  <si>
    <t>Montáž vodovodného potrubia z dvojvsrtvového PE 100 SDR17/PN10 zváraných natupo D 32x2,0 mm</t>
  </si>
  <si>
    <t>286130030700</t>
  </si>
  <si>
    <t>Rúra HDPE na vodu PE100 PN10 SDR17 32x2x100 m</t>
  </si>
  <si>
    <t>286530031100</t>
  </si>
  <si>
    <t>Oblúk 90° na tupo PE 100, na vodu, plyn a kanalizáciu, SDR 11 L D 32 mm</t>
  </si>
  <si>
    <t>891181111</t>
  </si>
  <si>
    <t>Montáž vodovodného posúvača v otvorenom výkope s osadením zemnej súpravy (bez poklopov) DN 40</t>
  </si>
  <si>
    <t>422210007800</t>
  </si>
  <si>
    <t>Posúvač navarovací DN 25 PN na vodu</t>
  </si>
  <si>
    <t>891181221</t>
  </si>
  <si>
    <t>Dodávka a montáž vodomernej zostavy</t>
  </si>
  <si>
    <t>892233111</t>
  </si>
  <si>
    <t>Preplach a dezinfekcia vodovodného potrubia DN od 40 do 70</t>
  </si>
  <si>
    <t>892241111</t>
  </si>
  <si>
    <t>Ostatné práce na rúrovom vedení, tlakové skúšky vodovodného potrubia DN do 80</t>
  </si>
  <si>
    <t>893301002</t>
  </si>
  <si>
    <t>Osadenie vodomernej šachty železobetónovej, hmotnosti nad 3 do 6 t</t>
  </si>
  <si>
    <t>594300000500</t>
  </si>
  <si>
    <t>Vodomerná  šachta, lxšxv 1600x1200x1800 mm, objem 3,5 m3, železobetónová</t>
  </si>
  <si>
    <t>899721121</t>
  </si>
  <si>
    <t>Signalizačný vodič na potrubí PVC DN do 150 mm</t>
  </si>
  <si>
    <t>899721131</t>
  </si>
  <si>
    <t>Označenie vodovodného potrubia bielou výstražnou fóliou</t>
  </si>
  <si>
    <t>42</t>
  </si>
  <si>
    <t>99</t>
  </si>
  <si>
    <t xml:space="preserve">Presun hmôt HSV   </t>
  </si>
  <si>
    <t>998276101</t>
  </si>
  <si>
    <t>Presun hmôt pre rúrové vedenie hĺbené z rúr z plast., hmôt alebo sklolamin. v otvorenom výkope</t>
  </si>
  <si>
    <t>44</t>
  </si>
  <si>
    <t>02.07 - Vjazd</t>
  </si>
  <si>
    <t xml:space="preserve">    8 - Rúrové vedenie</t>
  </si>
  <si>
    <t>112101113.S</t>
  </si>
  <si>
    <t>Vyrúbanie stromu listnatého vo svahu do 1:5 priem. kmeňa nad 300 do 400 mm</t>
  </si>
  <si>
    <t>-1381751288</t>
  </si>
  <si>
    <t>Vyrúbanie stromu s rozrezaním a odstránením konárov a kmeňa do vzdialenosti 20 m, so zložením na hromady alebo naložením na dopravný prostriedok v rovine alebo na svahu do 1:5 listnatého, priemeru kmeňa na reznej ploche pňa nad 300 do 400 mm</t>
  </si>
  <si>
    <t>113106611.S</t>
  </si>
  <si>
    <t>Rozoberanie zámkovej dlažby všetkých druhov v ploche do 20 m2,  -0,2600 t</t>
  </si>
  <si>
    <t>-944095872</t>
  </si>
  <si>
    <t>Rozoberanie zámkovej dlažby všetkých druhov v ploche do 20 m2 -0,260 t</t>
  </si>
  <si>
    <t>113107112.S</t>
  </si>
  <si>
    <t>Odstránenie krytu v ploche do 200 m2 z kameniva ťaženého, hr.100 do 200 mm,  -0,24000t</t>
  </si>
  <si>
    <t>300350672</t>
  </si>
  <si>
    <t>Odstránenie krytov s premiestnením hmôt na skládku na vzdialenosť do 3 m alebo s naložením na dopravný prostriedok, v ploche jednotlivo do 200 m2 z kameniva ťaženého, hr. vrstvy nad 100 do 200 mm -0,240 t</t>
  </si>
  <si>
    <t>113107122.S</t>
  </si>
  <si>
    <t>Odstránenie krytu v ploche do 200 m2 z kameniva hrubého drveného, hr.100 do 200 mm,  -0,23500t</t>
  </si>
  <si>
    <t>2035740385</t>
  </si>
  <si>
    <t>Odstránenie krytov s premiestnením hmôt na skládku na vzdialenosť do 3 m alebo s naložením na dopravný prostriedok, v ploche jednotlivo do 200 m2 z kameniva hrubého drveného, hr. vrstvy nad 100 do 200 mm -0,235 t</t>
  </si>
  <si>
    <t>113107131.S</t>
  </si>
  <si>
    <t>Odstránenie krytu v ploche do 200 m2 z betónu prostého, hr. vrstvy do 150 mm,  -0,22500t</t>
  </si>
  <si>
    <t>873748827</t>
  </si>
  <si>
    <t>Odstránenie krytov s premiestnením hmôt na skládku na vzdialenosť do 3 m alebo s naložením na dopravný prostriedok, v ploche jednotlivo do 200 m2 z betónu prostého, hr. vrstvy do 150 mm -0,225 t</t>
  </si>
  <si>
    <t>113107143.S</t>
  </si>
  <si>
    <t>Odstránenie krytu asfaltového v ploche do 200 m2, hr. nad 100 do 150 mm,  -0,31600t</t>
  </si>
  <si>
    <t>408357104</t>
  </si>
  <si>
    <t>Odstránenie krytov s premiestnením hmôt na skládku na vzdialenosť do 3 m alebo s naložením na dopravný prostriedok, v ploche jednotlivo do 200 m2 asfaltových, hr. vrstvy nad 100 do 150 mm -0,316 t</t>
  </si>
  <si>
    <t>113205121.S</t>
  </si>
  <si>
    <t>Vytrhanie obrúb betónových, cestných ležatých,  -0,29000t</t>
  </si>
  <si>
    <t>125772149</t>
  </si>
  <si>
    <t>Vytrhanie obrúb betónových, s vybúraním lôžka, s premiestnením hmôt na skládku na vzdialenosť do 3 m alebo s naložením na dopravný prostriedok cestných ležatých -0,290 t</t>
  </si>
  <si>
    <t>113206111.S</t>
  </si>
  <si>
    <t>Vytrhanie obrúb betónových, s vybúraním lôžka, z krajníkov alebo obrubníkov stojatých,  -0,14500t</t>
  </si>
  <si>
    <t>830221253</t>
  </si>
  <si>
    <t>Vytrhanie obrúb betónových, s vybúraním lôžka, s premiestnením hmôt na skládku na vzdialenosť do 3 m alebo s naložením na dopravný prostriedok z krajníkov, obrubníkov stojatých -,145 t</t>
  </si>
  <si>
    <t>228617090</t>
  </si>
  <si>
    <t>452386151</t>
  </si>
  <si>
    <t>Vyrovnávací prstenec z prostého betónu tr. C 12/15 pod poklopy a mreže, výška do 100 mm</t>
  </si>
  <si>
    <t>2080250089</t>
  </si>
  <si>
    <t>Vyrovnávacie prstence a rámy z prostého betónu tr. C 12/15 pod poklopy a mreže, výšky do 100 mm</t>
  </si>
  <si>
    <t>-1473064984</t>
  </si>
  <si>
    <t>TET48-066-400S</t>
  </si>
  <si>
    <t>Poklop liatinový "TETRA" 600x600 mm, D400 kN, s tesnením, uzamykateľný, TECHNO TIP</t>
  </si>
  <si>
    <t>941145486</t>
  </si>
  <si>
    <t>567132113.S</t>
  </si>
  <si>
    <t>Podklad z kameniva stmeleného cementom s rozprestretím a zhutnením, CBGM C 8/10 (C 6/8), po zhutnení hr. 180 mm</t>
  </si>
  <si>
    <t>-1351765974</t>
  </si>
  <si>
    <t>Podklad z kameniva stmeleného cementom bez dilatačných škár, s rozprestretím a zhutnením CBGM C 8/10 (C 6/8), po zhutnení hr. 180 mm</t>
  </si>
  <si>
    <t>581130213.S</t>
  </si>
  <si>
    <t>Kryt cementobetónový cestných komunikácií skupiny CB II pre TDZ II, III a IV, hr. 180 mm</t>
  </si>
  <si>
    <t>1718984899</t>
  </si>
  <si>
    <t>Kryt cementobetónový cestných komunikácií skupiny CB II pre TDZ II, III a IV hr. 180 mm</t>
  </si>
  <si>
    <t>Rúrové vedenie</t>
  </si>
  <si>
    <t>899102111</t>
  </si>
  <si>
    <t>Osadenie poklopu liatinového a oceľového vrátane rámu hmotn. nad 50 do 100 kg</t>
  </si>
  <si>
    <t>1888733699</t>
  </si>
  <si>
    <t>Osadenie poklopov liatinových a oceľových vrátane rámov hmotnosti nad 50 do 100 kg</t>
  </si>
  <si>
    <t>916362111.S</t>
  </si>
  <si>
    <t>Osadenie cestného obrubníka betónového stojatého do lôžka z betónu prostého tr. C 12/15 s bočnou oporou</t>
  </si>
  <si>
    <t>-371071291</t>
  </si>
  <si>
    <t>Osadenie cestného obrubníka betónového stojatého so zaliatím a zatrením škár cementovou maltou, so zhotovením lôžka s bočnou oporou z betónu prostého tr. C 12/15</t>
  </si>
  <si>
    <t>919721211.S</t>
  </si>
  <si>
    <t>Dilatačné škáry vkladané v cementobet. kryte, s vyplnením škár asfaltovou zálievkou, priečne</t>
  </si>
  <si>
    <t>-19265897</t>
  </si>
  <si>
    <t>Dilatačné škáry vkladané v cementobetónovom kryte s odstránením vložiek, s vyčistením a vyplnením škár priečne asfaltovou zálievkou</t>
  </si>
  <si>
    <t>919735113.S</t>
  </si>
  <si>
    <t>Rezanie existujúceho asfaltového krytu alebo podkladu hĺbky nad 100 do 150 mm</t>
  </si>
  <si>
    <t>2137490502</t>
  </si>
  <si>
    <t>592170000700.S</t>
  </si>
  <si>
    <t>Obrubník cestný prechodový , lxšxv 1000x200x150 mm</t>
  </si>
  <si>
    <t>854966798</t>
  </si>
  <si>
    <t>1,98019801980198*1,01 'Prepočítané koeficientom množstva</t>
  </si>
  <si>
    <t>592170000900.S</t>
  </si>
  <si>
    <t>Obrubník cestný bez skosenia rovný, lxšxv 1000x150x260 mm</t>
  </si>
  <si>
    <t>251184</t>
  </si>
  <si>
    <t>16,8316831683168*1,01 'Prepočítané koeficientom množstva</t>
  </si>
  <si>
    <t>919794455.S</t>
  </si>
  <si>
    <t>Cementová rýchlotuhnúca hmota s vláknami z uhlíkovej ocele na vysprávku betónových plôch, pevnosti v tlaku 30 MPa, hr. 30 mm</t>
  </si>
  <si>
    <t>1774050189</t>
  </si>
  <si>
    <t>Úprava plôch okolo hydrantov, šupátok, kanalizačných poklopov a mreží, stĺpov a pod. v betónových krytoch rýchlotuhnúcou betónovou hmotou s vláknami z uhlíkovej ocele, pevnosti v tlaku 30 MPa, hr. 30 mm</t>
  </si>
  <si>
    <t>-1588729687</t>
  </si>
  <si>
    <t>966006211.S</t>
  </si>
  <si>
    <t>Odstránenie (demontáž) zvislej dopravnej značky zo stĺpov, stĺpikov alebo konzol,  -0,00400t</t>
  </si>
  <si>
    <t>603923168</t>
  </si>
  <si>
    <t>Odstránenie (demontáž) zvislých dopravných značiek s odprataním materiálu na skládku na vzdialenosť do 20 m alebo s naložením na dopravný prostriedok zo stĺpov, stĺpikov alebo konzol -0,004 t</t>
  </si>
  <si>
    <t>592170000100.S</t>
  </si>
  <si>
    <t>Obrubník cestný oblúkový, lxšxv 780x150x250(260) mm</t>
  </si>
  <si>
    <t>-376757040</t>
  </si>
  <si>
    <t>6,93069306930693*1,01 'Prepočítané koeficientom množstva</t>
  </si>
  <si>
    <t>979081111</t>
  </si>
  <si>
    <t>Odvoz sutiny a vybúraných hmôt na skládku do 1 km</t>
  </si>
  <si>
    <t>824511791</t>
  </si>
  <si>
    <t>979081121</t>
  </si>
  <si>
    <t>Odvoz sutiny a vybúraných hmôt na skládku za každý ďalší 1 km</t>
  </si>
  <si>
    <t>545916223</t>
  </si>
  <si>
    <t>35,343*16 'Prepočítané koeficientom množstva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</si>
</sst>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29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1" fillId="0" borderId="0" xfId="0" applyFont="1" applyAlignment="1" applyProtection="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5"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6" fillId="0" borderId="3" xfId="0" applyFont="1" applyBorder="1" applyAlignment="1">
      <alignment vertical="center"/>
    </xf>
    <xf numFmtId="0" fontId="16" fillId="0" borderId="0" xfId="0" applyFont="1" applyAlignment="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5"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3" fillId="0" borderId="14" xfId="0" applyNumberFormat="1" applyFont="1" applyBorder="1" applyAlignment="1" applyProtection="1">
      <alignment horizontal="right" vertical="center"/>
    </xf>
    <xf numFmtId="4" fontId="13" fillId="0" borderId="0" xfId="0" applyNumberFormat="1" applyFont="1" applyBorder="1" applyAlignment="1" applyProtection="1">
      <alignment horizontal="righ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1" xfId="0" applyBorder="1"/>
    <xf numFmtId="0" fontId="0" fillId="0" borderId="2" xfId="0" applyBorder="1"/>
    <xf numFmtId="0" fontId="11"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4" fontId="1" fillId="0" borderId="0" xfId="0" applyNumberFormat="1" applyFont="1" applyAlignment="1">
      <alignment vertical="center"/>
    </xf>
    <xf numFmtId="0" fontId="15"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0" fontId="16" fillId="0" borderId="0" xfId="0" applyFont="1" applyAlignment="1">
      <alignment horizontal="left" vertical="center"/>
    </xf>
    <xf numFmtId="4" fontId="16" fillId="0" borderId="0" xfId="0" applyNumberFormat="1" applyFont="1" applyAlignment="1">
      <alignment vertical="center"/>
    </xf>
    <xf numFmtId="0" fontId="10" fillId="0" borderId="0" xfId="0" applyFont="1" applyAlignment="1">
      <alignment vertical="center"/>
    </xf>
    <xf numFmtId="164" fontId="16" fillId="0" borderId="0" xfId="0" applyNumberFormat="1" applyFont="1" applyAlignment="1">
      <alignment horizontal="righ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0" xfId="0" applyFont="1" applyFill="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4" fontId="32" fillId="0" borderId="12" xfId="0" applyNumberFormat="1" applyFont="1" applyBorder="1" applyAlignment="1" applyProtection="1"/>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4" fontId="8" fillId="0" borderId="0" xfId="0" applyNumberFormat="1"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6" fillId="0" borderId="0" xfId="0"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37" fillId="0" borderId="22" xfId="0" applyFont="1" applyBorder="1" applyAlignment="1" applyProtection="1">
      <alignment horizontal="center" vertical="center"/>
    </xf>
    <xf numFmtId="49" fontId="37" fillId="0" borderId="22" xfId="0" applyNumberFormat="1" applyFont="1" applyBorder="1" applyAlignment="1" applyProtection="1">
      <alignment horizontal="left" vertical="center" wrapText="1"/>
    </xf>
    <xf numFmtId="0" fontId="37" fillId="0" borderId="22" xfId="0" applyFont="1" applyBorder="1" applyAlignment="1" applyProtection="1">
      <alignment horizontal="left" vertical="center" wrapText="1"/>
    </xf>
    <xf numFmtId="0" fontId="37" fillId="0" borderId="22" xfId="0" applyFont="1" applyBorder="1" applyAlignment="1" applyProtection="1">
      <alignment horizontal="center" vertical="center" wrapText="1"/>
    </xf>
    <xf numFmtId="167" fontId="37" fillId="0" borderId="22" xfId="0" applyNumberFormat="1" applyFont="1" applyBorder="1" applyAlignment="1" applyProtection="1">
      <alignment vertical="center"/>
    </xf>
    <xf numFmtId="4" fontId="37" fillId="2" borderId="22" xfId="0" applyNumberFormat="1" applyFont="1" applyFill="1" applyBorder="1" applyAlignment="1" applyProtection="1">
      <alignment vertical="center"/>
      <protection locked="0"/>
    </xf>
    <xf numFmtId="0" fontId="38" fillId="0" borderId="22" xfId="0" applyFont="1" applyBorder="1" applyAlignment="1" applyProtection="1">
      <alignment vertical="center"/>
    </xf>
    <xf numFmtId="4" fontId="37" fillId="0" borderId="22" xfId="0" applyNumberFormat="1" applyFont="1" applyBorder="1" applyAlignment="1" applyProtection="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righ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7" fillId="0" borderId="0" xfId="0" applyFont="1" applyAlignment="1" applyProtection="1">
      <alignment horizontal="left" vertical="center" wrapText="1"/>
    </xf>
    <xf numFmtId="4" fontId="28" fillId="0" borderId="0" xfId="0" applyNumberFormat="1" applyFont="1" applyAlignment="1" applyProtection="1">
      <alignment vertical="center"/>
    </xf>
    <xf numFmtId="0" fontId="28"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14" fillId="0" borderId="0" xfId="0" applyFont="1" applyAlignment="1">
      <alignment horizontal="left" vertical="top" wrapText="1"/>
    </xf>
    <xf numFmtId="0" fontId="14"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5"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7" fillId="0" borderId="0" xfId="0" applyNumberFormat="1" applyFont="1" applyAlignment="1" applyProtection="1">
      <alignment vertical="center"/>
    </xf>
    <xf numFmtId="0" fontId="16" fillId="0" borderId="0" xfId="0" applyFont="1" applyAlignment="1" applyProtection="1">
      <alignment vertical="center"/>
    </xf>
    <xf numFmtId="164" fontId="16" fillId="0" borderId="0" xfId="0" applyNumberFormat="1" applyFont="1" applyAlignment="1" applyProtection="1">
      <alignment horizontal="left" vertical="center"/>
    </xf>
    <xf numFmtId="164" fontId="1" fillId="0" borderId="0" xfId="0" applyNumberFormat="1" applyFont="1" applyAlignment="1" applyProtection="1">
      <alignment horizontal="left" vertical="center"/>
    </xf>
    <xf numFmtId="0" fontId="1" fillId="0" borderId="0" xfId="0" applyFont="1" applyAlignment="1" applyProtection="1">
      <alignment vertical="center"/>
    </xf>
    <xf numFmtId="4" fontId="18" fillId="0" borderId="0" xfId="0" applyNumberFormat="1" applyFont="1" applyAlignment="1" applyProtection="1">
      <alignmen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1"/>
  <sheetViews>
    <sheetView showGridLines="0" topLeftCell="A145" workbookViewId="0">
      <selection activeCell="AN8" sqref="AN8"/>
    </sheetView>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9" width="25.83203125" style="1" hidden="1" customWidth="1"/>
    <col min="50" max="51" width="21.6640625" style="1" hidden="1" customWidth="1"/>
    <col min="52" max="53" width="25" style="1" hidden="1" customWidth="1"/>
    <col min="54" max="54" width="21.6640625" style="1" hidden="1" customWidth="1"/>
    <col min="55" max="55" width="19.1640625" style="1" hidden="1" customWidth="1"/>
    <col min="56" max="56" width="25" style="1" hidden="1" customWidth="1"/>
    <col min="57" max="57" width="21.6640625" style="1" hidden="1" customWidth="1"/>
    <col min="58" max="58" width="19.1640625" style="1" hidden="1" customWidth="1"/>
    <col min="59" max="59" width="66.5" style="1" customWidth="1"/>
    <col min="71" max="91" width="9.33203125" style="1" hidden="1"/>
  </cols>
  <sheetData>
    <row r="1" spans="1:74" ht="11.25">
      <c r="A1" s="14" t="s">
        <v>0</v>
      </c>
      <c r="AZ1" s="14" t="s">
        <v>1</v>
      </c>
      <c r="BA1" s="14" t="s">
        <v>2</v>
      </c>
      <c r="BB1" s="14" t="s">
        <v>3</v>
      </c>
      <c r="BT1" s="14" t="s">
        <v>4</v>
      </c>
      <c r="BU1" s="14" t="s">
        <v>5</v>
      </c>
      <c r="BV1" s="14" t="s">
        <v>6</v>
      </c>
    </row>
    <row r="2" spans="1:74" s="1" customFormat="1" ht="36.950000000000003" customHeight="1">
      <c r="AR2" s="287"/>
      <c r="AS2" s="287"/>
      <c r="AT2" s="287"/>
      <c r="AU2" s="287"/>
      <c r="AV2" s="287"/>
      <c r="AW2" s="287"/>
      <c r="AX2" s="287"/>
      <c r="AY2" s="287"/>
      <c r="AZ2" s="287"/>
      <c r="BA2" s="287"/>
      <c r="BB2" s="287"/>
      <c r="BC2" s="287"/>
      <c r="BD2" s="287"/>
      <c r="BE2" s="287"/>
      <c r="BF2" s="287"/>
      <c r="BG2" s="287"/>
      <c r="BS2" s="15" t="s">
        <v>7</v>
      </c>
      <c r="BT2" s="15" t="s">
        <v>8</v>
      </c>
    </row>
    <row r="3" spans="1:74" s="1" customFormat="1" ht="6.95" customHeight="1">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8"/>
      <c r="BS3" s="15" t="s">
        <v>7</v>
      </c>
      <c r="BT3" s="15" t="s">
        <v>8</v>
      </c>
    </row>
    <row r="4" spans="1:74" s="1" customFormat="1" ht="24.95" customHeight="1">
      <c r="B4" s="19"/>
      <c r="C4" s="20"/>
      <c r="D4" s="21" t="s">
        <v>9</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18"/>
      <c r="AS4" s="22" t="s">
        <v>10</v>
      </c>
      <c r="BG4" s="23" t="s">
        <v>11</v>
      </c>
      <c r="BS4" s="15" t="s">
        <v>12</v>
      </c>
    </row>
    <row r="5" spans="1:74" s="1" customFormat="1" ht="12" customHeight="1">
      <c r="B5" s="19"/>
      <c r="C5" s="20"/>
      <c r="D5" s="24" t="s">
        <v>13</v>
      </c>
      <c r="E5" s="20"/>
      <c r="F5" s="20"/>
      <c r="G5" s="20"/>
      <c r="H5" s="20"/>
      <c r="I5" s="20"/>
      <c r="J5" s="20"/>
      <c r="K5" s="268" t="s">
        <v>14</v>
      </c>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0"/>
      <c r="AQ5" s="20"/>
      <c r="AR5" s="18"/>
      <c r="BG5" s="265" t="s">
        <v>15</v>
      </c>
      <c r="BS5" s="15" t="s">
        <v>7</v>
      </c>
    </row>
    <row r="6" spans="1:74" s="1" customFormat="1" ht="36.950000000000003" customHeight="1">
      <c r="B6" s="19"/>
      <c r="C6" s="20"/>
      <c r="D6" s="26" t="s">
        <v>16</v>
      </c>
      <c r="E6" s="20"/>
      <c r="F6" s="20"/>
      <c r="G6" s="20"/>
      <c r="H6" s="20"/>
      <c r="I6" s="20"/>
      <c r="J6" s="20"/>
      <c r="K6" s="270" t="s">
        <v>17</v>
      </c>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0"/>
      <c r="AQ6" s="20"/>
      <c r="AR6" s="18"/>
      <c r="BG6" s="266"/>
      <c r="BS6" s="15" t="s">
        <v>7</v>
      </c>
    </row>
    <row r="7" spans="1:74" s="1" customFormat="1" ht="12" customHeight="1">
      <c r="B7" s="19"/>
      <c r="C7" s="20"/>
      <c r="D7" s="27" t="s">
        <v>18</v>
      </c>
      <c r="E7" s="20"/>
      <c r="F7" s="20"/>
      <c r="G7" s="20"/>
      <c r="H7" s="20"/>
      <c r="I7" s="20"/>
      <c r="J7" s="20"/>
      <c r="K7" s="25" t="s">
        <v>1</v>
      </c>
      <c r="L7" s="20"/>
      <c r="M7" s="20"/>
      <c r="N7" s="20"/>
      <c r="O7" s="20"/>
      <c r="P7" s="20"/>
      <c r="Q7" s="20"/>
      <c r="R7" s="20"/>
      <c r="S7" s="20"/>
      <c r="T7" s="20"/>
      <c r="U7" s="20"/>
      <c r="V7" s="20"/>
      <c r="W7" s="20"/>
      <c r="X7" s="20"/>
      <c r="Y7" s="20"/>
      <c r="Z7" s="20"/>
      <c r="AA7" s="20"/>
      <c r="AB7" s="20"/>
      <c r="AC7" s="20"/>
      <c r="AD7" s="20"/>
      <c r="AE7" s="20"/>
      <c r="AF7" s="20"/>
      <c r="AG7" s="20"/>
      <c r="AH7" s="20"/>
      <c r="AI7" s="20"/>
      <c r="AJ7" s="20"/>
      <c r="AK7" s="27" t="s">
        <v>19</v>
      </c>
      <c r="AL7" s="20"/>
      <c r="AM7" s="20"/>
      <c r="AN7" s="25" t="s">
        <v>1</v>
      </c>
      <c r="AO7" s="20"/>
      <c r="AP7" s="20"/>
      <c r="AQ7" s="20"/>
      <c r="AR7" s="18"/>
      <c r="BG7" s="266"/>
      <c r="BS7" s="15" t="s">
        <v>7</v>
      </c>
    </row>
    <row r="8" spans="1:74" s="1" customFormat="1" ht="12" customHeight="1">
      <c r="B8" s="19"/>
      <c r="C8" s="20"/>
      <c r="D8" s="27" t="s">
        <v>20</v>
      </c>
      <c r="E8" s="20"/>
      <c r="F8" s="20"/>
      <c r="G8" s="20"/>
      <c r="H8" s="20"/>
      <c r="I8" s="20"/>
      <c r="J8" s="20"/>
      <c r="K8" s="25" t="s">
        <v>21</v>
      </c>
      <c r="L8" s="20"/>
      <c r="M8" s="20"/>
      <c r="N8" s="20"/>
      <c r="O8" s="20"/>
      <c r="P8" s="20"/>
      <c r="Q8" s="20"/>
      <c r="R8" s="20"/>
      <c r="S8" s="20"/>
      <c r="T8" s="20"/>
      <c r="U8" s="20"/>
      <c r="V8" s="20"/>
      <c r="W8" s="20"/>
      <c r="X8" s="20"/>
      <c r="Y8" s="20"/>
      <c r="Z8" s="20"/>
      <c r="AA8" s="20"/>
      <c r="AB8" s="20"/>
      <c r="AC8" s="20"/>
      <c r="AD8" s="20"/>
      <c r="AE8" s="20"/>
      <c r="AF8" s="20"/>
      <c r="AG8" s="20"/>
      <c r="AH8" s="20"/>
      <c r="AI8" s="20"/>
      <c r="AJ8" s="20"/>
      <c r="AK8" s="27" t="s">
        <v>22</v>
      </c>
      <c r="AL8" s="20"/>
      <c r="AM8" s="20"/>
      <c r="AN8" s="28"/>
      <c r="AO8" s="20"/>
      <c r="AP8" s="20"/>
      <c r="AQ8" s="20"/>
      <c r="AR8" s="18"/>
      <c r="BG8" s="266"/>
      <c r="BS8" s="15" t="s">
        <v>7</v>
      </c>
    </row>
    <row r="9" spans="1:74" s="1" customFormat="1" ht="14.45" customHeight="1">
      <c r="B9" s="1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18"/>
      <c r="BG9" s="266"/>
      <c r="BS9" s="15" t="s">
        <v>7</v>
      </c>
    </row>
    <row r="10" spans="1:74" s="1" customFormat="1" ht="12" customHeight="1">
      <c r="B10" s="19"/>
      <c r="C10" s="20"/>
      <c r="D10" s="27" t="s">
        <v>23</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7" t="s">
        <v>24</v>
      </c>
      <c r="AL10" s="20"/>
      <c r="AM10" s="20"/>
      <c r="AN10" s="25" t="s">
        <v>1</v>
      </c>
      <c r="AO10" s="20"/>
      <c r="AP10" s="20"/>
      <c r="AQ10" s="20"/>
      <c r="AR10" s="18"/>
      <c r="BG10" s="266"/>
      <c r="BS10" s="15" t="s">
        <v>7</v>
      </c>
    </row>
    <row r="11" spans="1:74" s="1" customFormat="1" ht="18.399999999999999" customHeight="1">
      <c r="B11" s="19"/>
      <c r="C11" s="20"/>
      <c r="D11" s="20"/>
      <c r="E11" s="25" t="s">
        <v>25</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7" t="s">
        <v>26</v>
      </c>
      <c r="AL11" s="20"/>
      <c r="AM11" s="20"/>
      <c r="AN11" s="25" t="s">
        <v>1</v>
      </c>
      <c r="AO11" s="20"/>
      <c r="AP11" s="20"/>
      <c r="AQ11" s="20"/>
      <c r="AR11" s="18"/>
      <c r="BG11" s="266"/>
      <c r="BS11" s="15" t="s">
        <v>7</v>
      </c>
    </row>
    <row r="12" spans="1:74" s="1" customFormat="1" ht="6.9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18"/>
      <c r="BG12" s="266"/>
      <c r="BS12" s="15" t="s">
        <v>7</v>
      </c>
    </row>
    <row r="13" spans="1:74" s="1" customFormat="1" ht="12" customHeight="1">
      <c r="B13" s="19"/>
      <c r="C13" s="20"/>
      <c r="D13" s="27" t="s">
        <v>27</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7" t="s">
        <v>24</v>
      </c>
      <c r="AL13" s="20"/>
      <c r="AM13" s="20"/>
      <c r="AN13" s="29" t="s">
        <v>28</v>
      </c>
      <c r="AO13" s="20"/>
      <c r="AP13" s="20"/>
      <c r="AQ13" s="20"/>
      <c r="AR13" s="18"/>
      <c r="BG13" s="266"/>
      <c r="BS13" s="15" t="s">
        <v>7</v>
      </c>
    </row>
    <row r="14" spans="1:74" ht="12.75">
      <c r="B14" s="19"/>
      <c r="C14" s="20"/>
      <c r="D14" s="20"/>
      <c r="E14" s="271" t="s">
        <v>28</v>
      </c>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 t="s">
        <v>26</v>
      </c>
      <c r="AL14" s="20"/>
      <c r="AM14" s="20"/>
      <c r="AN14" s="29" t="s">
        <v>28</v>
      </c>
      <c r="AO14" s="20"/>
      <c r="AP14" s="20"/>
      <c r="AQ14" s="20"/>
      <c r="AR14" s="18"/>
      <c r="BG14" s="266"/>
      <c r="BS14" s="15" t="s">
        <v>7</v>
      </c>
    </row>
    <row r="15" spans="1:74" s="1" customFormat="1" ht="6.95" customHeight="1">
      <c r="B15" s="19"/>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18"/>
      <c r="BG15" s="266"/>
      <c r="BS15" s="15" t="s">
        <v>4</v>
      </c>
    </row>
    <row r="16" spans="1:74" s="1" customFormat="1" ht="12" customHeight="1">
      <c r="B16" s="19"/>
      <c r="C16" s="20"/>
      <c r="D16" s="27" t="s">
        <v>29</v>
      </c>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7" t="s">
        <v>24</v>
      </c>
      <c r="AL16" s="20"/>
      <c r="AM16" s="20"/>
      <c r="AN16" s="25" t="s">
        <v>1</v>
      </c>
      <c r="AO16" s="20"/>
      <c r="AP16" s="20"/>
      <c r="AQ16" s="20"/>
      <c r="AR16" s="18"/>
      <c r="BG16" s="266"/>
      <c r="BS16" s="15" t="s">
        <v>4</v>
      </c>
    </row>
    <row r="17" spans="1:71" s="1" customFormat="1" ht="18.399999999999999" customHeight="1">
      <c r="B17" s="19"/>
      <c r="C17" s="20"/>
      <c r="D17" s="20"/>
      <c r="E17" s="25" t="s">
        <v>30</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7" t="s">
        <v>26</v>
      </c>
      <c r="AL17" s="20"/>
      <c r="AM17" s="20"/>
      <c r="AN17" s="25" t="s">
        <v>1</v>
      </c>
      <c r="AO17" s="20"/>
      <c r="AP17" s="20"/>
      <c r="AQ17" s="20"/>
      <c r="AR17" s="18"/>
      <c r="BG17" s="266"/>
      <c r="BS17" s="15" t="s">
        <v>5</v>
      </c>
    </row>
    <row r="18" spans="1:71" s="1" customFormat="1" ht="6.95" customHeight="1">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18"/>
      <c r="BG18" s="266"/>
      <c r="BS18" s="15" t="s">
        <v>7</v>
      </c>
    </row>
    <row r="19" spans="1:71" s="1" customFormat="1" ht="12" customHeight="1">
      <c r="B19" s="19"/>
      <c r="C19" s="20"/>
      <c r="D19" s="27" t="s">
        <v>31</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7" t="s">
        <v>24</v>
      </c>
      <c r="AL19" s="20"/>
      <c r="AM19" s="20"/>
      <c r="AN19" s="25" t="s">
        <v>1</v>
      </c>
      <c r="AO19" s="20"/>
      <c r="AP19" s="20"/>
      <c r="AQ19" s="20"/>
      <c r="AR19" s="18"/>
      <c r="BG19" s="266"/>
      <c r="BS19" s="15" t="s">
        <v>7</v>
      </c>
    </row>
    <row r="20" spans="1:71" s="1" customFormat="1" ht="18.399999999999999" customHeight="1">
      <c r="B20" s="19"/>
      <c r="C20" s="20"/>
      <c r="D20" s="20"/>
      <c r="E20" s="25" t="s">
        <v>32</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7" t="s">
        <v>26</v>
      </c>
      <c r="AL20" s="20"/>
      <c r="AM20" s="20"/>
      <c r="AN20" s="25" t="s">
        <v>1</v>
      </c>
      <c r="AO20" s="20"/>
      <c r="AP20" s="20"/>
      <c r="AQ20" s="20"/>
      <c r="AR20" s="18"/>
      <c r="BG20" s="266"/>
      <c r="BS20" s="15" t="s">
        <v>5</v>
      </c>
    </row>
    <row r="21" spans="1:71" s="1" customFormat="1" ht="6.95" customHeight="1">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18"/>
      <c r="BG21" s="266"/>
    </row>
    <row r="22" spans="1:71" s="1" customFormat="1" ht="12" customHeight="1">
      <c r="B22" s="19"/>
      <c r="C22" s="20"/>
      <c r="D22" s="27" t="s">
        <v>33</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18"/>
      <c r="BG22" s="266"/>
    </row>
    <row r="23" spans="1:71" s="1" customFormat="1" ht="16.5" customHeight="1">
      <c r="B23" s="19"/>
      <c r="C23" s="20"/>
      <c r="D23" s="20"/>
      <c r="E23" s="273" t="s">
        <v>1</v>
      </c>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0"/>
      <c r="AP23" s="20"/>
      <c r="AQ23" s="20"/>
      <c r="AR23" s="18"/>
      <c r="BG23" s="266"/>
    </row>
    <row r="24" spans="1:71" s="1" customFormat="1" ht="6.95" customHeight="1">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18"/>
      <c r="BG24" s="266"/>
    </row>
    <row r="25" spans="1:71" s="1" customFormat="1" ht="6.95" customHeight="1">
      <c r="B25" s="19"/>
      <c r="C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20"/>
      <c r="AQ25" s="20"/>
      <c r="AR25" s="18"/>
      <c r="BG25" s="266"/>
    </row>
    <row r="26" spans="1:71" s="2" customFormat="1" ht="25.9" customHeight="1">
      <c r="A26" s="32"/>
      <c r="B26" s="33"/>
      <c r="C26" s="34"/>
      <c r="D26" s="35" t="s">
        <v>34</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74">
        <f>ROUND(AG94,2)</f>
        <v>0</v>
      </c>
      <c r="AL26" s="275"/>
      <c r="AM26" s="275"/>
      <c r="AN26" s="275"/>
      <c r="AO26" s="275"/>
      <c r="AP26" s="34"/>
      <c r="AQ26" s="34"/>
      <c r="AR26" s="37"/>
      <c r="BG26" s="266"/>
    </row>
    <row r="27" spans="1:71" s="2" customFormat="1" ht="6.95" customHeight="1">
      <c r="A27" s="32"/>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7"/>
      <c r="BG27" s="266"/>
    </row>
    <row r="28" spans="1:71" s="2" customFormat="1" ht="12.75">
      <c r="A28" s="32"/>
      <c r="B28" s="33"/>
      <c r="C28" s="34"/>
      <c r="D28" s="34"/>
      <c r="E28" s="34"/>
      <c r="F28" s="34"/>
      <c r="G28" s="34"/>
      <c r="H28" s="34"/>
      <c r="I28" s="34"/>
      <c r="J28" s="34"/>
      <c r="K28" s="34"/>
      <c r="L28" s="276" t="s">
        <v>35</v>
      </c>
      <c r="M28" s="276"/>
      <c r="N28" s="276"/>
      <c r="O28" s="276"/>
      <c r="P28" s="276"/>
      <c r="Q28" s="34"/>
      <c r="R28" s="34"/>
      <c r="S28" s="34"/>
      <c r="T28" s="34"/>
      <c r="U28" s="34"/>
      <c r="V28" s="34"/>
      <c r="W28" s="276" t="s">
        <v>36</v>
      </c>
      <c r="X28" s="276"/>
      <c r="Y28" s="276"/>
      <c r="Z28" s="276"/>
      <c r="AA28" s="276"/>
      <c r="AB28" s="276"/>
      <c r="AC28" s="276"/>
      <c r="AD28" s="276"/>
      <c r="AE28" s="276"/>
      <c r="AF28" s="34"/>
      <c r="AG28" s="34"/>
      <c r="AH28" s="34"/>
      <c r="AI28" s="34"/>
      <c r="AJ28" s="34"/>
      <c r="AK28" s="276" t="s">
        <v>37</v>
      </c>
      <c r="AL28" s="276"/>
      <c r="AM28" s="276"/>
      <c r="AN28" s="276"/>
      <c r="AO28" s="276"/>
      <c r="AP28" s="34"/>
      <c r="AQ28" s="34"/>
      <c r="AR28" s="37"/>
      <c r="BG28" s="266"/>
    </row>
    <row r="29" spans="1:71" s="3" customFormat="1" ht="14.45" customHeight="1">
      <c r="B29" s="38"/>
      <c r="C29" s="39"/>
      <c r="D29" s="27" t="s">
        <v>38</v>
      </c>
      <c r="E29" s="39"/>
      <c r="F29" s="40" t="s">
        <v>39</v>
      </c>
      <c r="G29" s="39"/>
      <c r="H29" s="39"/>
      <c r="I29" s="39"/>
      <c r="J29" s="39"/>
      <c r="K29" s="39"/>
      <c r="L29" s="279">
        <v>0.2</v>
      </c>
      <c r="M29" s="278"/>
      <c r="N29" s="278"/>
      <c r="O29" s="278"/>
      <c r="P29" s="278"/>
      <c r="Q29" s="41"/>
      <c r="R29" s="41"/>
      <c r="S29" s="41"/>
      <c r="T29" s="41"/>
      <c r="U29" s="41"/>
      <c r="V29" s="41"/>
      <c r="W29" s="277">
        <f>ROUND(BB94, 2)</f>
        <v>0</v>
      </c>
      <c r="X29" s="278"/>
      <c r="Y29" s="278"/>
      <c r="Z29" s="278"/>
      <c r="AA29" s="278"/>
      <c r="AB29" s="278"/>
      <c r="AC29" s="278"/>
      <c r="AD29" s="278"/>
      <c r="AE29" s="278"/>
      <c r="AF29" s="41"/>
      <c r="AG29" s="41"/>
      <c r="AH29" s="41"/>
      <c r="AI29" s="41"/>
      <c r="AJ29" s="41"/>
      <c r="AK29" s="277">
        <f>ROUND(AX94, 2)</f>
        <v>0</v>
      </c>
      <c r="AL29" s="278"/>
      <c r="AM29" s="278"/>
      <c r="AN29" s="278"/>
      <c r="AO29" s="278"/>
      <c r="AP29" s="41"/>
      <c r="AQ29" s="41"/>
      <c r="AR29" s="42"/>
      <c r="AS29" s="43"/>
      <c r="AT29" s="43"/>
      <c r="AU29" s="43"/>
      <c r="AV29" s="43"/>
      <c r="AW29" s="43"/>
      <c r="AX29" s="43"/>
      <c r="AY29" s="43"/>
      <c r="AZ29" s="43"/>
      <c r="BG29" s="267"/>
    </row>
    <row r="30" spans="1:71" s="3" customFormat="1" ht="14.45" customHeight="1">
      <c r="B30" s="38"/>
      <c r="C30" s="39"/>
      <c r="D30" s="39"/>
      <c r="E30" s="39"/>
      <c r="F30" s="40" t="s">
        <v>40</v>
      </c>
      <c r="G30" s="39"/>
      <c r="H30" s="39"/>
      <c r="I30" s="39"/>
      <c r="J30" s="39"/>
      <c r="K30" s="39"/>
      <c r="L30" s="279">
        <v>0.2</v>
      </c>
      <c r="M30" s="278"/>
      <c r="N30" s="278"/>
      <c r="O30" s="278"/>
      <c r="P30" s="278"/>
      <c r="Q30" s="41"/>
      <c r="R30" s="41"/>
      <c r="S30" s="41"/>
      <c r="T30" s="41"/>
      <c r="U30" s="41"/>
      <c r="V30" s="41"/>
      <c r="W30" s="277">
        <f>ROUND(BC94, 2)</f>
        <v>0</v>
      </c>
      <c r="X30" s="278"/>
      <c r="Y30" s="278"/>
      <c r="Z30" s="278"/>
      <c r="AA30" s="278"/>
      <c r="AB30" s="278"/>
      <c r="AC30" s="278"/>
      <c r="AD30" s="278"/>
      <c r="AE30" s="278"/>
      <c r="AF30" s="41"/>
      <c r="AG30" s="41"/>
      <c r="AH30" s="41"/>
      <c r="AI30" s="41"/>
      <c r="AJ30" s="41"/>
      <c r="AK30" s="277">
        <f>ROUND(AY94, 2)</f>
        <v>0</v>
      </c>
      <c r="AL30" s="278"/>
      <c r="AM30" s="278"/>
      <c r="AN30" s="278"/>
      <c r="AO30" s="278"/>
      <c r="AP30" s="41"/>
      <c r="AQ30" s="41"/>
      <c r="AR30" s="42"/>
      <c r="AS30" s="43"/>
      <c r="AT30" s="43"/>
      <c r="AU30" s="43"/>
      <c r="AV30" s="43"/>
      <c r="AW30" s="43"/>
      <c r="AX30" s="43"/>
      <c r="AY30" s="43"/>
      <c r="AZ30" s="43"/>
      <c r="BG30" s="267"/>
    </row>
    <row r="31" spans="1:71" s="3" customFormat="1" ht="14.45" hidden="1" customHeight="1">
      <c r="B31" s="38"/>
      <c r="C31" s="39"/>
      <c r="D31" s="39"/>
      <c r="E31" s="39"/>
      <c r="F31" s="27" t="s">
        <v>41</v>
      </c>
      <c r="G31" s="39"/>
      <c r="H31" s="39"/>
      <c r="I31" s="39"/>
      <c r="J31" s="39"/>
      <c r="K31" s="39"/>
      <c r="L31" s="280">
        <v>0.2</v>
      </c>
      <c r="M31" s="281"/>
      <c r="N31" s="281"/>
      <c r="O31" s="281"/>
      <c r="P31" s="281"/>
      <c r="Q31" s="39"/>
      <c r="R31" s="39"/>
      <c r="S31" s="39"/>
      <c r="T31" s="39"/>
      <c r="U31" s="39"/>
      <c r="V31" s="39"/>
      <c r="W31" s="282">
        <f>ROUND(BD94, 2)</f>
        <v>0</v>
      </c>
      <c r="X31" s="281"/>
      <c r="Y31" s="281"/>
      <c r="Z31" s="281"/>
      <c r="AA31" s="281"/>
      <c r="AB31" s="281"/>
      <c r="AC31" s="281"/>
      <c r="AD31" s="281"/>
      <c r="AE31" s="281"/>
      <c r="AF31" s="39"/>
      <c r="AG31" s="39"/>
      <c r="AH31" s="39"/>
      <c r="AI31" s="39"/>
      <c r="AJ31" s="39"/>
      <c r="AK31" s="282">
        <v>0</v>
      </c>
      <c r="AL31" s="281"/>
      <c r="AM31" s="281"/>
      <c r="AN31" s="281"/>
      <c r="AO31" s="281"/>
      <c r="AP31" s="39"/>
      <c r="AQ31" s="39"/>
      <c r="AR31" s="44"/>
      <c r="BG31" s="267"/>
    </row>
    <row r="32" spans="1:71" s="3" customFormat="1" ht="14.45" hidden="1" customHeight="1">
      <c r="B32" s="38"/>
      <c r="C32" s="39"/>
      <c r="D32" s="39"/>
      <c r="E32" s="39"/>
      <c r="F32" s="27" t="s">
        <v>42</v>
      </c>
      <c r="G32" s="39"/>
      <c r="H32" s="39"/>
      <c r="I32" s="39"/>
      <c r="J32" s="39"/>
      <c r="K32" s="39"/>
      <c r="L32" s="280">
        <v>0.2</v>
      </c>
      <c r="M32" s="281"/>
      <c r="N32" s="281"/>
      <c r="O32" s="281"/>
      <c r="P32" s="281"/>
      <c r="Q32" s="39"/>
      <c r="R32" s="39"/>
      <c r="S32" s="39"/>
      <c r="T32" s="39"/>
      <c r="U32" s="39"/>
      <c r="V32" s="39"/>
      <c r="W32" s="282">
        <f>ROUND(BE94, 2)</f>
        <v>0</v>
      </c>
      <c r="X32" s="281"/>
      <c r="Y32" s="281"/>
      <c r="Z32" s="281"/>
      <c r="AA32" s="281"/>
      <c r="AB32" s="281"/>
      <c r="AC32" s="281"/>
      <c r="AD32" s="281"/>
      <c r="AE32" s="281"/>
      <c r="AF32" s="39"/>
      <c r="AG32" s="39"/>
      <c r="AH32" s="39"/>
      <c r="AI32" s="39"/>
      <c r="AJ32" s="39"/>
      <c r="AK32" s="282">
        <v>0</v>
      </c>
      <c r="AL32" s="281"/>
      <c r="AM32" s="281"/>
      <c r="AN32" s="281"/>
      <c r="AO32" s="281"/>
      <c r="AP32" s="39"/>
      <c r="AQ32" s="39"/>
      <c r="AR32" s="44"/>
      <c r="BG32" s="267"/>
    </row>
    <row r="33" spans="1:59" s="3" customFormat="1" ht="14.45" hidden="1" customHeight="1">
      <c r="B33" s="38"/>
      <c r="C33" s="39"/>
      <c r="D33" s="39"/>
      <c r="E33" s="39"/>
      <c r="F33" s="40" t="s">
        <v>43</v>
      </c>
      <c r="G33" s="39"/>
      <c r="H33" s="39"/>
      <c r="I33" s="39"/>
      <c r="J33" s="39"/>
      <c r="K33" s="39"/>
      <c r="L33" s="279">
        <v>0</v>
      </c>
      <c r="M33" s="278"/>
      <c r="N33" s="278"/>
      <c r="O33" s="278"/>
      <c r="P33" s="278"/>
      <c r="Q33" s="41"/>
      <c r="R33" s="41"/>
      <c r="S33" s="41"/>
      <c r="T33" s="41"/>
      <c r="U33" s="41"/>
      <c r="V33" s="41"/>
      <c r="W33" s="277">
        <f>ROUND(BF94, 2)</f>
        <v>0</v>
      </c>
      <c r="X33" s="278"/>
      <c r="Y33" s="278"/>
      <c r="Z33" s="278"/>
      <c r="AA33" s="278"/>
      <c r="AB33" s="278"/>
      <c r="AC33" s="278"/>
      <c r="AD33" s="278"/>
      <c r="AE33" s="278"/>
      <c r="AF33" s="41"/>
      <c r="AG33" s="41"/>
      <c r="AH33" s="41"/>
      <c r="AI33" s="41"/>
      <c r="AJ33" s="41"/>
      <c r="AK33" s="277">
        <v>0</v>
      </c>
      <c r="AL33" s="278"/>
      <c r="AM33" s="278"/>
      <c r="AN33" s="278"/>
      <c r="AO33" s="278"/>
      <c r="AP33" s="41"/>
      <c r="AQ33" s="41"/>
      <c r="AR33" s="42"/>
      <c r="AS33" s="43"/>
      <c r="AT33" s="43"/>
      <c r="AU33" s="43"/>
      <c r="AV33" s="43"/>
      <c r="AW33" s="43"/>
      <c r="AX33" s="43"/>
      <c r="AY33" s="43"/>
      <c r="AZ33" s="43"/>
      <c r="BG33" s="267"/>
    </row>
    <row r="34" spans="1:59" s="2" customFormat="1" ht="6.95" customHeight="1">
      <c r="A34" s="32"/>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7"/>
      <c r="BG34" s="266"/>
    </row>
    <row r="35" spans="1:59" s="2" customFormat="1" ht="25.9" customHeight="1">
      <c r="A35" s="32"/>
      <c r="B35" s="33"/>
      <c r="C35" s="45"/>
      <c r="D35" s="46" t="s">
        <v>44</v>
      </c>
      <c r="E35" s="47"/>
      <c r="F35" s="47"/>
      <c r="G35" s="47"/>
      <c r="H35" s="47"/>
      <c r="I35" s="47"/>
      <c r="J35" s="47"/>
      <c r="K35" s="47"/>
      <c r="L35" s="47"/>
      <c r="M35" s="47"/>
      <c r="N35" s="47"/>
      <c r="O35" s="47"/>
      <c r="P35" s="47"/>
      <c r="Q35" s="47"/>
      <c r="R35" s="47"/>
      <c r="S35" s="47"/>
      <c r="T35" s="48" t="s">
        <v>45</v>
      </c>
      <c r="U35" s="47"/>
      <c r="V35" s="47"/>
      <c r="W35" s="47"/>
      <c r="X35" s="286" t="s">
        <v>46</v>
      </c>
      <c r="Y35" s="284"/>
      <c r="Z35" s="284"/>
      <c r="AA35" s="284"/>
      <c r="AB35" s="284"/>
      <c r="AC35" s="47"/>
      <c r="AD35" s="47"/>
      <c r="AE35" s="47"/>
      <c r="AF35" s="47"/>
      <c r="AG35" s="47"/>
      <c r="AH35" s="47"/>
      <c r="AI35" s="47"/>
      <c r="AJ35" s="47"/>
      <c r="AK35" s="283">
        <f>SUM(AK26:AK33)</f>
        <v>0</v>
      </c>
      <c r="AL35" s="284"/>
      <c r="AM35" s="284"/>
      <c r="AN35" s="284"/>
      <c r="AO35" s="285"/>
      <c r="AP35" s="45"/>
      <c r="AQ35" s="45"/>
      <c r="AR35" s="37"/>
      <c r="BG35" s="32"/>
    </row>
    <row r="36" spans="1:59" s="2" customFormat="1" ht="6.95" customHeight="1">
      <c r="A36" s="32"/>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7"/>
      <c r="BG36" s="32"/>
    </row>
    <row r="37" spans="1:59" s="2" customFormat="1" ht="14.45" customHeight="1">
      <c r="A37" s="32"/>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7"/>
      <c r="BG37" s="32"/>
    </row>
    <row r="38" spans="1:59" s="1" customFormat="1" ht="14.45" customHeight="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18"/>
    </row>
    <row r="39" spans="1:59" s="1" customFormat="1" ht="14.45" customHeight="1">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18"/>
    </row>
    <row r="40" spans="1:59" s="1" customFormat="1" ht="14.45" customHeight="1">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18"/>
    </row>
    <row r="41" spans="1:59" s="1" customFormat="1" ht="14.45" customHeight="1">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18"/>
    </row>
    <row r="42" spans="1:59" s="1" customFormat="1" ht="14.45" customHeight="1">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18"/>
    </row>
    <row r="43" spans="1:59" s="1" customFormat="1" ht="14.45" customHeight="1">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18"/>
    </row>
    <row r="44" spans="1:59" s="1" customFormat="1" ht="14.45" customHeight="1">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18"/>
    </row>
    <row r="45" spans="1:59" s="1" customFormat="1" ht="14.45" customHeight="1">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18"/>
    </row>
    <row r="46" spans="1:59" s="1" customFormat="1" ht="14.45" customHeight="1">
      <c r="B46" s="1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18"/>
    </row>
    <row r="47" spans="1:59" s="1" customFormat="1" ht="14.45" customHeight="1">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18"/>
    </row>
    <row r="48" spans="1:59" s="1" customFormat="1" ht="14.45" customHeight="1">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18"/>
    </row>
    <row r="49" spans="1:59" s="2" customFormat="1" ht="14.45" customHeight="1">
      <c r="B49" s="49"/>
      <c r="C49" s="50"/>
      <c r="D49" s="51" t="s">
        <v>47</v>
      </c>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1" t="s">
        <v>48</v>
      </c>
      <c r="AI49" s="52"/>
      <c r="AJ49" s="52"/>
      <c r="AK49" s="52"/>
      <c r="AL49" s="52"/>
      <c r="AM49" s="52"/>
      <c r="AN49" s="52"/>
      <c r="AO49" s="52"/>
      <c r="AP49" s="50"/>
      <c r="AQ49" s="50"/>
      <c r="AR49" s="53"/>
    </row>
    <row r="50" spans="1:59" ht="11.25">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18"/>
    </row>
    <row r="51" spans="1:59" ht="11.25">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18"/>
    </row>
    <row r="52" spans="1:59" ht="11.25">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18"/>
    </row>
    <row r="53" spans="1:59" ht="11.25">
      <c r="B53" s="1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18"/>
    </row>
    <row r="54" spans="1:59" ht="11.2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18"/>
    </row>
    <row r="55" spans="1:59" ht="11.25">
      <c r="B55" s="19"/>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18"/>
    </row>
    <row r="56" spans="1:59" ht="11.25">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18"/>
    </row>
    <row r="57" spans="1:59" ht="11.25">
      <c r="B57" s="19"/>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18"/>
    </row>
    <row r="58" spans="1:59" ht="11.25">
      <c r="B58" s="1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18"/>
    </row>
    <row r="59" spans="1:59" ht="11.25">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18"/>
    </row>
    <row r="60" spans="1:59" s="2" customFormat="1" ht="12.75">
      <c r="A60" s="32"/>
      <c r="B60" s="33"/>
      <c r="C60" s="34"/>
      <c r="D60" s="54" t="s">
        <v>49</v>
      </c>
      <c r="E60" s="36"/>
      <c r="F60" s="36"/>
      <c r="G60" s="36"/>
      <c r="H60" s="36"/>
      <c r="I60" s="36"/>
      <c r="J60" s="36"/>
      <c r="K60" s="36"/>
      <c r="L60" s="36"/>
      <c r="M60" s="36"/>
      <c r="N60" s="36"/>
      <c r="O60" s="36"/>
      <c r="P60" s="36"/>
      <c r="Q60" s="36"/>
      <c r="R60" s="36"/>
      <c r="S60" s="36"/>
      <c r="T60" s="36"/>
      <c r="U60" s="36"/>
      <c r="V60" s="54" t="s">
        <v>50</v>
      </c>
      <c r="W60" s="36"/>
      <c r="X60" s="36"/>
      <c r="Y60" s="36"/>
      <c r="Z60" s="36"/>
      <c r="AA60" s="36"/>
      <c r="AB60" s="36"/>
      <c r="AC60" s="36"/>
      <c r="AD60" s="36"/>
      <c r="AE60" s="36"/>
      <c r="AF60" s="36"/>
      <c r="AG60" s="36"/>
      <c r="AH60" s="54" t="s">
        <v>49</v>
      </c>
      <c r="AI60" s="36"/>
      <c r="AJ60" s="36"/>
      <c r="AK60" s="36"/>
      <c r="AL60" s="36"/>
      <c r="AM60" s="54" t="s">
        <v>50</v>
      </c>
      <c r="AN60" s="36"/>
      <c r="AO60" s="36"/>
      <c r="AP60" s="34"/>
      <c r="AQ60" s="34"/>
      <c r="AR60" s="37"/>
      <c r="BG60" s="32"/>
    </row>
    <row r="61" spans="1:59" ht="11.25">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18"/>
    </row>
    <row r="62" spans="1:59" ht="11.25">
      <c r="B62" s="19"/>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18"/>
    </row>
    <row r="63" spans="1:59" ht="11.25">
      <c r="B63" s="19"/>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18"/>
    </row>
    <row r="64" spans="1:59" s="2" customFormat="1" ht="12.75">
      <c r="A64" s="32"/>
      <c r="B64" s="33"/>
      <c r="C64" s="34"/>
      <c r="D64" s="51" t="s">
        <v>51</v>
      </c>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1" t="s">
        <v>52</v>
      </c>
      <c r="AI64" s="55"/>
      <c r="AJ64" s="55"/>
      <c r="AK64" s="55"/>
      <c r="AL64" s="55"/>
      <c r="AM64" s="55"/>
      <c r="AN64" s="55"/>
      <c r="AO64" s="55"/>
      <c r="AP64" s="34"/>
      <c r="AQ64" s="34"/>
      <c r="AR64" s="37"/>
      <c r="BG64" s="32"/>
    </row>
    <row r="65" spans="1:59" ht="11.25">
      <c r="B65" s="1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18"/>
    </row>
    <row r="66" spans="1:59" ht="11.25">
      <c r="B66" s="19"/>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18"/>
    </row>
    <row r="67" spans="1:59" ht="11.25">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8"/>
    </row>
    <row r="68" spans="1:59" ht="11.25">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18"/>
    </row>
    <row r="69" spans="1:59" ht="11.25">
      <c r="B69" s="19"/>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18"/>
    </row>
    <row r="70" spans="1:59" ht="11.25">
      <c r="B70" s="19"/>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18"/>
    </row>
    <row r="71" spans="1:59" ht="11.25">
      <c r="B71" s="19"/>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8"/>
    </row>
    <row r="72" spans="1:59" ht="11.25">
      <c r="B72" s="1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18"/>
    </row>
    <row r="73" spans="1:59" ht="11.25">
      <c r="B73" s="19"/>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8"/>
    </row>
    <row r="74" spans="1:59" ht="11.25">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8"/>
    </row>
    <row r="75" spans="1:59" s="2" customFormat="1" ht="12.75">
      <c r="A75" s="32"/>
      <c r="B75" s="33"/>
      <c r="C75" s="34"/>
      <c r="D75" s="54" t="s">
        <v>49</v>
      </c>
      <c r="E75" s="36"/>
      <c r="F75" s="36"/>
      <c r="G75" s="36"/>
      <c r="H75" s="36"/>
      <c r="I75" s="36"/>
      <c r="J75" s="36"/>
      <c r="K75" s="36"/>
      <c r="L75" s="36"/>
      <c r="M75" s="36"/>
      <c r="N75" s="36"/>
      <c r="O75" s="36"/>
      <c r="P75" s="36"/>
      <c r="Q75" s="36"/>
      <c r="R75" s="36"/>
      <c r="S75" s="36"/>
      <c r="T75" s="36"/>
      <c r="U75" s="36"/>
      <c r="V75" s="54" t="s">
        <v>50</v>
      </c>
      <c r="W75" s="36"/>
      <c r="X75" s="36"/>
      <c r="Y75" s="36"/>
      <c r="Z75" s="36"/>
      <c r="AA75" s="36"/>
      <c r="AB75" s="36"/>
      <c r="AC75" s="36"/>
      <c r="AD75" s="36"/>
      <c r="AE75" s="36"/>
      <c r="AF75" s="36"/>
      <c r="AG75" s="36"/>
      <c r="AH75" s="54" t="s">
        <v>49</v>
      </c>
      <c r="AI75" s="36"/>
      <c r="AJ75" s="36"/>
      <c r="AK75" s="36"/>
      <c r="AL75" s="36"/>
      <c r="AM75" s="54" t="s">
        <v>50</v>
      </c>
      <c r="AN75" s="36"/>
      <c r="AO75" s="36"/>
      <c r="AP75" s="34"/>
      <c r="AQ75" s="34"/>
      <c r="AR75" s="37"/>
      <c r="BG75" s="32"/>
    </row>
    <row r="76" spans="1:59" s="2" customFormat="1" ht="11.25">
      <c r="A76" s="32"/>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7"/>
      <c r="BG76" s="32"/>
    </row>
    <row r="77" spans="1:59" s="2" customFormat="1" ht="6.95" customHeight="1">
      <c r="A77" s="32"/>
      <c r="B77" s="56"/>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37"/>
      <c r="BG77" s="32"/>
    </row>
    <row r="81" spans="1:91" s="2" customFormat="1" ht="6.95" customHeight="1">
      <c r="A81" s="32"/>
      <c r="B81" s="58"/>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37"/>
      <c r="BG81" s="32"/>
    </row>
    <row r="82" spans="1:91" s="2" customFormat="1" ht="24.95" customHeight="1">
      <c r="A82" s="32"/>
      <c r="B82" s="33"/>
      <c r="C82" s="21" t="s">
        <v>53</v>
      </c>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7"/>
      <c r="BG82" s="32"/>
    </row>
    <row r="83" spans="1:91" s="2" customFormat="1" ht="6.95" customHeight="1">
      <c r="A83" s="32"/>
      <c r="B83" s="33"/>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7"/>
      <c r="BG83" s="32"/>
    </row>
    <row r="84" spans="1:91" s="4" customFormat="1" ht="12" customHeight="1">
      <c r="B84" s="60"/>
      <c r="C84" s="27" t="s">
        <v>13</v>
      </c>
      <c r="D84" s="61"/>
      <c r="E84" s="61"/>
      <c r="F84" s="61"/>
      <c r="G84" s="61"/>
      <c r="H84" s="61"/>
      <c r="I84" s="61"/>
      <c r="J84" s="61"/>
      <c r="K84" s="61"/>
      <c r="L84" s="61" t="str">
        <f>K5</f>
        <v>02-1</v>
      </c>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2"/>
    </row>
    <row r="85" spans="1:91" s="5" customFormat="1" ht="36.950000000000003" customHeight="1">
      <c r="B85" s="63"/>
      <c r="C85" s="64" t="s">
        <v>16</v>
      </c>
      <c r="D85" s="65"/>
      <c r="E85" s="65"/>
      <c r="F85" s="65"/>
      <c r="G85" s="65"/>
      <c r="H85" s="65"/>
      <c r="I85" s="65"/>
      <c r="J85" s="65"/>
      <c r="K85" s="65"/>
      <c r="L85" s="244" t="str">
        <f>K6</f>
        <v>Detské ihrisko Považská ulica 2022 - stavebné práce</v>
      </c>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65"/>
      <c r="AQ85" s="65"/>
      <c r="AR85" s="66"/>
    </row>
    <row r="86" spans="1:91" s="2" customFormat="1" ht="6.95" customHeight="1">
      <c r="A86" s="32"/>
      <c r="B86" s="33"/>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7"/>
      <c r="BG86" s="32"/>
    </row>
    <row r="87" spans="1:91" s="2" customFormat="1" ht="12" customHeight="1">
      <c r="A87" s="32"/>
      <c r="B87" s="33"/>
      <c r="C87" s="27" t="s">
        <v>20</v>
      </c>
      <c r="D87" s="34"/>
      <c r="E87" s="34"/>
      <c r="F87" s="34"/>
      <c r="G87" s="34"/>
      <c r="H87" s="34"/>
      <c r="I87" s="34"/>
      <c r="J87" s="34"/>
      <c r="K87" s="34"/>
      <c r="L87" s="67" t="str">
        <f>IF(K8="","",K8)</f>
        <v>Považská ulica</v>
      </c>
      <c r="M87" s="34"/>
      <c r="N87" s="34"/>
      <c r="O87" s="34"/>
      <c r="P87" s="34"/>
      <c r="Q87" s="34"/>
      <c r="R87" s="34"/>
      <c r="S87" s="34"/>
      <c r="T87" s="34"/>
      <c r="U87" s="34"/>
      <c r="V87" s="34"/>
      <c r="W87" s="34"/>
      <c r="X87" s="34"/>
      <c r="Y87" s="34"/>
      <c r="Z87" s="34"/>
      <c r="AA87" s="34"/>
      <c r="AB87" s="34"/>
      <c r="AC87" s="34"/>
      <c r="AD87" s="34"/>
      <c r="AE87" s="34"/>
      <c r="AF87" s="34"/>
      <c r="AG87" s="34"/>
      <c r="AH87" s="34"/>
      <c r="AI87" s="27" t="s">
        <v>22</v>
      </c>
      <c r="AJ87" s="34"/>
      <c r="AK87" s="34"/>
      <c r="AL87" s="34"/>
      <c r="AM87" s="246" t="str">
        <f>IF(AN8= "","",AN8)</f>
        <v/>
      </c>
      <c r="AN87" s="246"/>
      <c r="AO87" s="34"/>
      <c r="AP87" s="34"/>
      <c r="AQ87" s="34"/>
      <c r="AR87" s="37"/>
      <c r="BG87" s="32"/>
    </row>
    <row r="88" spans="1:91" s="2" customFormat="1" ht="6.95" customHeight="1">
      <c r="A88" s="32"/>
      <c r="B88" s="33"/>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7"/>
      <c r="BG88" s="32"/>
    </row>
    <row r="89" spans="1:91" s="2" customFormat="1" ht="15.2" customHeight="1">
      <c r="A89" s="32"/>
      <c r="B89" s="33"/>
      <c r="C89" s="27" t="s">
        <v>23</v>
      </c>
      <c r="D89" s="34"/>
      <c r="E89" s="34"/>
      <c r="F89" s="34"/>
      <c r="G89" s="34"/>
      <c r="H89" s="34"/>
      <c r="I89" s="34"/>
      <c r="J89" s="34"/>
      <c r="K89" s="34"/>
      <c r="L89" s="61" t="str">
        <f>IF(E11= "","",E11)</f>
        <v>Mesto Trenčín</v>
      </c>
      <c r="M89" s="34"/>
      <c r="N89" s="34"/>
      <c r="O89" s="34"/>
      <c r="P89" s="34"/>
      <c r="Q89" s="34"/>
      <c r="R89" s="34"/>
      <c r="S89" s="34"/>
      <c r="T89" s="34"/>
      <c r="U89" s="34"/>
      <c r="V89" s="34"/>
      <c r="W89" s="34"/>
      <c r="X89" s="34"/>
      <c r="Y89" s="34"/>
      <c r="Z89" s="34"/>
      <c r="AA89" s="34"/>
      <c r="AB89" s="34"/>
      <c r="AC89" s="34"/>
      <c r="AD89" s="34"/>
      <c r="AE89" s="34"/>
      <c r="AF89" s="34"/>
      <c r="AG89" s="34"/>
      <c r="AH89" s="34"/>
      <c r="AI89" s="27" t="s">
        <v>29</v>
      </c>
      <c r="AJ89" s="34"/>
      <c r="AK89" s="34"/>
      <c r="AL89" s="34"/>
      <c r="AM89" s="247" t="str">
        <f>IF(E17="","",E17)</f>
        <v xml:space="preserve"> </v>
      </c>
      <c r="AN89" s="248"/>
      <c r="AO89" s="248"/>
      <c r="AP89" s="248"/>
      <c r="AQ89" s="34"/>
      <c r="AR89" s="37"/>
      <c r="AS89" s="249" t="s">
        <v>54</v>
      </c>
      <c r="AT89" s="250"/>
      <c r="AU89" s="69"/>
      <c r="AV89" s="69"/>
      <c r="AW89" s="69"/>
      <c r="AX89" s="69"/>
      <c r="AY89" s="69"/>
      <c r="AZ89" s="69"/>
      <c r="BA89" s="69"/>
      <c r="BB89" s="69"/>
      <c r="BC89" s="69"/>
      <c r="BD89" s="69"/>
      <c r="BE89" s="69"/>
      <c r="BF89" s="70"/>
      <c r="BG89" s="32"/>
    </row>
    <row r="90" spans="1:91" s="2" customFormat="1" ht="15.2" customHeight="1">
      <c r="A90" s="32"/>
      <c r="B90" s="33"/>
      <c r="C90" s="27" t="s">
        <v>27</v>
      </c>
      <c r="D90" s="34"/>
      <c r="E90" s="34"/>
      <c r="F90" s="34"/>
      <c r="G90" s="34"/>
      <c r="H90" s="34"/>
      <c r="I90" s="34"/>
      <c r="J90" s="34"/>
      <c r="K90" s="34"/>
      <c r="L90" s="61" t="str">
        <f>IF(E14= "Vyplň údaj","",E14)</f>
        <v/>
      </c>
      <c r="M90" s="34"/>
      <c r="N90" s="34"/>
      <c r="O90" s="34"/>
      <c r="P90" s="34"/>
      <c r="Q90" s="34"/>
      <c r="R90" s="34"/>
      <c r="S90" s="34"/>
      <c r="T90" s="34"/>
      <c r="U90" s="34"/>
      <c r="V90" s="34"/>
      <c r="W90" s="34"/>
      <c r="X90" s="34"/>
      <c r="Y90" s="34"/>
      <c r="Z90" s="34"/>
      <c r="AA90" s="34"/>
      <c r="AB90" s="34"/>
      <c r="AC90" s="34"/>
      <c r="AD90" s="34"/>
      <c r="AE90" s="34"/>
      <c r="AF90" s="34"/>
      <c r="AG90" s="34"/>
      <c r="AH90" s="34"/>
      <c r="AI90" s="27" t="s">
        <v>31</v>
      </c>
      <c r="AJ90" s="34"/>
      <c r="AK90" s="34"/>
      <c r="AL90" s="34"/>
      <c r="AM90" s="247" t="str">
        <f>IF(E20="","",E20)</f>
        <v>Ing.arch. Michal Vojtek</v>
      </c>
      <c r="AN90" s="248"/>
      <c r="AO90" s="248"/>
      <c r="AP90" s="248"/>
      <c r="AQ90" s="34"/>
      <c r="AR90" s="37"/>
      <c r="AS90" s="251"/>
      <c r="AT90" s="252"/>
      <c r="AU90" s="71"/>
      <c r="AV90" s="71"/>
      <c r="AW90" s="71"/>
      <c r="AX90" s="71"/>
      <c r="AY90" s="71"/>
      <c r="AZ90" s="71"/>
      <c r="BA90" s="71"/>
      <c r="BB90" s="71"/>
      <c r="BC90" s="71"/>
      <c r="BD90" s="71"/>
      <c r="BE90" s="71"/>
      <c r="BF90" s="72"/>
      <c r="BG90" s="32"/>
    </row>
    <row r="91" spans="1:91" s="2" customFormat="1" ht="10.9" customHeight="1">
      <c r="A91" s="32"/>
      <c r="B91" s="33"/>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7"/>
      <c r="AS91" s="253"/>
      <c r="AT91" s="254"/>
      <c r="AU91" s="73"/>
      <c r="AV91" s="73"/>
      <c r="AW91" s="73"/>
      <c r="AX91" s="73"/>
      <c r="AY91" s="73"/>
      <c r="AZ91" s="73"/>
      <c r="BA91" s="73"/>
      <c r="BB91" s="73"/>
      <c r="BC91" s="73"/>
      <c r="BD91" s="73"/>
      <c r="BE91" s="73"/>
      <c r="BF91" s="74"/>
      <c r="BG91" s="32"/>
    </row>
    <row r="92" spans="1:91" s="2" customFormat="1" ht="29.25" customHeight="1">
      <c r="A92" s="32"/>
      <c r="B92" s="33"/>
      <c r="C92" s="255" t="s">
        <v>55</v>
      </c>
      <c r="D92" s="256"/>
      <c r="E92" s="256"/>
      <c r="F92" s="256"/>
      <c r="G92" s="256"/>
      <c r="H92" s="75"/>
      <c r="I92" s="258" t="s">
        <v>56</v>
      </c>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7" t="s">
        <v>57</v>
      </c>
      <c r="AH92" s="256"/>
      <c r="AI92" s="256"/>
      <c r="AJ92" s="256"/>
      <c r="AK92" s="256"/>
      <c r="AL92" s="256"/>
      <c r="AM92" s="256"/>
      <c r="AN92" s="258" t="s">
        <v>58</v>
      </c>
      <c r="AO92" s="256"/>
      <c r="AP92" s="259"/>
      <c r="AQ92" s="76" t="s">
        <v>59</v>
      </c>
      <c r="AR92" s="37"/>
      <c r="AS92" s="77" t="s">
        <v>60</v>
      </c>
      <c r="AT92" s="78" t="s">
        <v>61</v>
      </c>
      <c r="AU92" s="78" t="s">
        <v>62</v>
      </c>
      <c r="AV92" s="78" t="s">
        <v>63</v>
      </c>
      <c r="AW92" s="78" t="s">
        <v>64</v>
      </c>
      <c r="AX92" s="78" t="s">
        <v>65</v>
      </c>
      <c r="AY92" s="78" t="s">
        <v>66</v>
      </c>
      <c r="AZ92" s="78" t="s">
        <v>67</v>
      </c>
      <c r="BA92" s="78" t="s">
        <v>68</v>
      </c>
      <c r="BB92" s="78" t="s">
        <v>69</v>
      </c>
      <c r="BC92" s="78" t="s">
        <v>70</v>
      </c>
      <c r="BD92" s="78" t="s">
        <v>71</v>
      </c>
      <c r="BE92" s="78" t="s">
        <v>72</v>
      </c>
      <c r="BF92" s="79" t="s">
        <v>73</v>
      </c>
      <c r="BG92" s="32"/>
    </row>
    <row r="93" spans="1:91" s="2" customFormat="1" ht="10.9" customHeight="1">
      <c r="A93" s="32"/>
      <c r="B93" s="33"/>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7"/>
      <c r="AS93" s="80"/>
      <c r="AT93" s="81"/>
      <c r="AU93" s="81"/>
      <c r="AV93" s="81"/>
      <c r="AW93" s="81"/>
      <c r="AX93" s="81"/>
      <c r="AY93" s="81"/>
      <c r="AZ93" s="81"/>
      <c r="BA93" s="81"/>
      <c r="BB93" s="81"/>
      <c r="BC93" s="81"/>
      <c r="BD93" s="81"/>
      <c r="BE93" s="81"/>
      <c r="BF93" s="82"/>
      <c r="BG93" s="32"/>
    </row>
    <row r="94" spans="1:91" s="6" customFormat="1" ht="32.450000000000003" customHeight="1">
      <c r="B94" s="83"/>
      <c r="C94" s="84" t="s">
        <v>74</v>
      </c>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263">
        <f>ROUND(SUM(AG95:AG99),2)</f>
        <v>0</v>
      </c>
      <c r="AH94" s="263"/>
      <c r="AI94" s="263"/>
      <c r="AJ94" s="263"/>
      <c r="AK94" s="263"/>
      <c r="AL94" s="263"/>
      <c r="AM94" s="263"/>
      <c r="AN94" s="264">
        <f t="shared" ref="AN94:AN99" si="0">SUM(AG94,AV94)</f>
        <v>0</v>
      </c>
      <c r="AO94" s="264"/>
      <c r="AP94" s="264"/>
      <c r="AQ94" s="87" t="s">
        <v>1</v>
      </c>
      <c r="AR94" s="88"/>
      <c r="AS94" s="89">
        <f>ROUND(SUM(AS95:AS99),2)</f>
        <v>0</v>
      </c>
      <c r="AT94" s="90">
        <f>ROUND(SUM(AT95:AT99),2)</f>
        <v>0</v>
      </c>
      <c r="AU94" s="91">
        <f>ROUND(SUM(AU95:AU99),2)</f>
        <v>0</v>
      </c>
      <c r="AV94" s="91">
        <f t="shared" ref="AV94:AV99" si="1">ROUND(SUM(AX94:AY94),2)</f>
        <v>0</v>
      </c>
      <c r="AW94" s="92">
        <f>ROUND(SUM(AW95:AW99),5)</f>
        <v>0</v>
      </c>
      <c r="AX94" s="91">
        <f>ROUND(BB94*L29,2)</f>
        <v>0</v>
      </c>
      <c r="AY94" s="91">
        <f>ROUND(BC94*L30,2)</f>
        <v>0</v>
      </c>
      <c r="AZ94" s="91">
        <f>ROUND(BD94*L29,2)</f>
        <v>0</v>
      </c>
      <c r="BA94" s="91">
        <f>ROUND(BE94*L30,2)</f>
        <v>0</v>
      </c>
      <c r="BB94" s="91">
        <f>ROUND(SUM(BB95:BB99),2)</f>
        <v>0</v>
      </c>
      <c r="BC94" s="91">
        <f>ROUND(SUM(BC95:BC99),2)</f>
        <v>0</v>
      </c>
      <c r="BD94" s="91">
        <f>ROUND(SUM(BD95:BD99),2)</f>
        <v>0</v>
      </c>
      <c r="BE94" s="91">
        <f>ROUND(SUM(BE95:BE99),2)</f>
        <v>0</v>
      </c>
      <c r="BF94" s="93">
        <f>ROUND(SUM(BF95:BF99),2)</f>
        <v>0</v>
      </c>
      <c r="BS94" s="94" t="s">
        <v>75</v>
      </c>
      <c r="BT94" s="94" t="s">
        <v>76</v>
      </c>
      <c r="BU94" s="95" t="s">
        <v>77</v>
      </c>
      <c r="BV94" s="94" t="s">
        <v>78</v>
      </c>
      <c r="BW94" s="94" t="s">
        <v>6</v>
      </c>
      <c r="BX94" s="94" t="s">
        <v>79</v>
      </c>
      <c r="CL94" s="94" t="s">
        <v>1</v>
      </c>
    </row>
    <row r="95" spans="1:91" s="7" customFormat="1" ht="16.5" customHeight="1">
      <c r="A95" s="96" t="s">
        <v>80</v>
      </c>
      <c r="B95" s="97"/>
      <c r="C95" s="98"/>
      <c r="D95" s="260" t="s">
        <v>81</v>
      </c>
      <c r="E95" s="260"/>
      <c r="F95" s="260"/>
      <c r="G95" s="260"/>
      <c r="H95" s="260"/>
      <c r="I95" s="99"/>
      <c r="J95" s="260" t="s">
        <v>82</v>
      </c>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1">
        <f>'02.01 - Búracie práce a v...'!K32</f>
        <v>0</v>
      </c>
      <c r="AH95" s="262"/>
      <c r="AI95" s="262"/>
      <c r="AJ95" s="262"/>
      <c r="AK95" s="262"/>
      <c r="AL95" s="262"/>
      <c r="AM95" s="262"/>
      <c r="AN95" s="261">
        <f t="shared" si="0"/>
        <v>0</v>
      </c>
      <c r="AO95" s="262"/>
      <c r="AP95" s="262"/>
      <c r="AQ95" s="100" t="s">
        <v>83</v>
      </c>
      <c r="AR95" s="101"/>
      <c r="AS95" s="102">
        <f>'02.01 - Búracie práce a v...'!K30</f>
        <v>0</v>
      </c>
      <c r="AT95" s="103">
        <f>'02.01 - Búracie práce a v...'!K31</f>
        <v>0</v>
      </c>
      <c r="AU95" s="103">
        <v>0</v>
      </c>
      <c r="AV95" s="103">
        <f t="shared" si="1"/>
        <v>0</v>
      </c>
      <c r="AW95" s="104">
        <f>'02.01 - Búracie práce a v...'!T120</f>
        <v>0</v>
      </c>
      <c r="AX95" s="103">
        <f>'02.01 - Búracie práce a v...'!K35</f>
        <v>0</v>
      </c>
      <c r="AY95" s="103">
        <f>'02.01 - Búracie práce a v...'!K36</f>
        <v>0</v>
      </c>
      <c r="AZ95" s="103">
        <f>'02.01 - Búracie práce a v...'!K37</f>
        <v>0</v>
      </c>
      <c r="BA95" s="103">
        <f>'02.01 - Búracie práce a v...'!K38</f>
        <v>0</v>
      </c>
      <c r="BB95" s="103">
        <f>'02.01 - Búracie práce a v...'!F35</f>
        <v>0</v>
      </c>
      <c r="BC95" s="103">
        <f>'02.01 - Búracie práce a v...'!F36</f>
        <v>0</v>
      </c>
      <c r="BD95" s="103">
        <f>'02.01 - Búracie práce a v...'!F37</f>
        <v>0</v>
      </c>
      <c r="BE95" s="103">
        <f>'02.01 - Búracie práce a v...'!F38</f>
        <v>0</v>
      </c>
      <c r="BF95" s="105">
        <f>'02.01 - Búracie práce a v...'!F39</f>
        <v>0</v>
      </c>
      <c r="BT95" s="106" t="s">
        <v>84</v>
      </c>
      <c r="BV95" s="106" t="s">
        <v>78</v>
      </c>
      <c r="BW95" s="106" t="s">
        <v>85</v>
      </c>
      <c r="BX95" s="106" t="s">
        <v>6</v>
      </c>
      <c r="CL95" s="106" t="s">
        <v>1</v>
      </c>
      <c r="CM95" s="106" t="s">
        <v>76</v>
      </c>
    </row>
    <row r="96" spans="1:91" s="7" customFormat="1" ht="16.5" customHeight="1">
      <c r="A96" s="96" t="s">
        <v>80</v>
      </c>
      <c r="B96" s="97"/>
      <c r="C96" s="98"/>
      <c r="D96" s="260" t="s">
        <v>86</v>
      </c>
      <c r="E96" s="260"/>
      <c r="F96" s="260"/>
      <c r="G96" s="260"/>
      <c r="H96" s="260"/>
      <c r="I96" s="99"/>
      <c r="J96" s="260" t="s">
        <v>87</v>
      </c>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1">
        <f>'02.02 - Oplotenie'!K32</f>
        <v>0</v>
      </c>
      <c r="AH96" s="262"/>
      <c r="AI96" s="262"/>
      <c r="AJ96" s="262"/>
      <c r="AK96" s="262"/>
      <c r="AL96" s="262"/>
      <c r="AM96" s="262"/>
      <c r="AN96" s="261">
        <f t="shared" si="0"/>
        <v>0</v>
      </c>
      <c r="AO96" s="262"/>
      <c r="AP96" s="262"/>
      <c r="AQ96" s="100" t="s">
        <v>83</v>
      </c>
      <c r="AR96" s="101"/>
      <c r="AS96" s="102">
        <f>'02.02 - Oplotenie'!K30</f>
        <v>0</v>
      </c>
      <c r="AT96" s="103">
        <f>'02.02 - Oplotenie'!K31</f>
        <v>0</v>
      </c>
      <c r="AU96" s="103">
        <v>0</v>
      </c>
      <c r="AV96" s="103">
        <f t="shared" si="1"/>
        <v>0</v>
      </c>
      <c r="AW96" s="104">
        <f>'02.02 - Oplotenie'!T130</f>
        <v>0</v>
      </c>
      <c r="AX96" s="103">
        <f>'02.02 - Oplotenie'!K35</f>
        <v>0</v>
      </c>
      <c r="AY96" s="103">
        <f>'02.02 - Oplotenie'!K36</f>
        <v>0</v>
      </c>
      <c r="AZ96" s="103">
        <f>'02.02 - Oplotenie'!K37</f>
        <v>0</v>
      </c>
      <c r="BA96" s="103">
        <f>'02.02 - Oplotenie'!K38</f>
        <v>0</v>
      </c>
      <c r="BB96" s="103">
        <f>'02.02 - Oplotenie'!F35</f>
        <v>0</v>
      </c>
      <c r="BC96" s="103">
        <f>'02.02 - Oplotenie'!F36</f>
        <v>0</v>
      </c>
      <c r="BD96" s="103">
        <f>'02.02 - Oplotenie'!F37</f>
        <v>0</v>
      </c>
      <c r="BE96" s="103">
        <f>'02.02 - Oplotenie'!F38</f>
        <v>0</v>
      </c>
      <c r="BF96" s="105">
        <f>'02.02 - Oplotenie'!F39</f>
        <v>0</v>
      </c>
      <c r="BT96" s="106" t="s">
        <v>84</v>
      </c>
      <c r="BV96" s="106" t="s">
        <v>78</v>
      </c>
      <c r="BW96" s="106" t="s">
        <v>88</v>
      </c>
      <c r="BX96" s="106" t="s">
        <v>6</v>
      </c>
      <c r="CL96" s="106" t="s">
        <v>1</v>
      </c>
      <c r="CM96" s="106" t="s">
        <v>76</v>
      </c>
    </row>
    <row r="97" spans="1:91" s="7" customFormat="1" ht="16.5" customHeight="1">
      <c r="A97" s="96" t="s">
        <v>80</v>
      </c>
      <c r="B97" s="97"/>
      <c r="C97" s="98"/>
      <c r="D97" s="260" t="s">
        <v>89</v>
      </c>
      <c r="E97" s="260"/>
      <c r="F97" s="260"/>
      <c r="G97" s="260"/>
      <c r="H97" s="260"/>
      <c r="I97" s="99"/>
      <c r="J97" s="260" t="s">
        <v>90</v>
      </c>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1">
        <f>'02.03 - Povrchové úpravy'!K32</f>
        <v>0</v>
      </c>
      <c r="AH97" s="262"/>
      <c r="AI97" s="262"/>
      <c r="AJ97" s="262"/>
      <c r="AK97" s="262"/>
      <c r="AL97" s="262"/>
      <c r="AM97" s="262"/>
      <c r="AN97" s="261">
        <f t="shared" si="0"/>
        <v>0</v>
      </c>
      <c r="AO97" s="262"/>
      <c r="AP97" s="262"/>
      <c r="AQ97" s="100" t="s">
        <v>83</v>
      </c>
      <c r="AR97" s="101"/>
      <c r="AS97" s="102">
        <f>'02.03 - Povrchové úpravy'!K30</f>
        <v>0</v>
      </c>
      <c r="AT97" s="103">
        <f>'02.03 - Povrchové úpravy'!K31</f>
        <v>0</v>
      </c>
      <c r="AU97" s="103">
        <v>0</v>
      </c>
      <c r="AV97" s="103">
        <f t="shared" si="1"/>
        <v>0</v>
      </c>
      <c r="AW97" s="104">
        <f>'02.03 - Povrchové úpravy'!T122</f>
        <v>0</v>
      </c>
      <c r="AX97" s="103">
        <f>'02.03 - Povrchové úpravy'!K35</f>
        <v>0</v>
      </c>
      <c r="AY97" s="103">
        <f>'02.03 - Povrchové úpravy'!K36</f>
        <v>0</v>
      </c>
      <c r="AZ97" s="103">
        <f>'02.03 - Povrchové úpravy'!K37</f>
        <v>0</v>
      </c>
      <c r="BA97" s="103">
        <f>'02.03 - Povrchové úpravy'!K38</f>
        <v>0</v>
      </c>
      <c r="BB97" s="103">
        <f>'02.03 - Povrchové úpravy'!F35</f>
        <v>0</v>
      </c>
      <c r="BC97" s="103">
        <f>'02.03 - Povrchové úpravy'!F36</f>
        <v>0</v>
      </c>
      <c r="BD97" s="103">
        <f>'02.03 - Povrchové úpravy'!F37</f>
        <v>0</v>
      </c>
      <c r="BE97" s="103">
        <f>'02.03 - Povrchové úpravy'!F38</f>
        <v>0</v>
      </c>
      <c r="BF97" s="105">
        <f>'02.03 - Povrchové úpravy'!F39</f>
        <v>0</v>
      </c>
      <c r="BT97" s="106" t="s">
        <v>84</v>
      </c>
      <c r="BV97" s="106" t="s">
        <v>78</v>
      </c>
      <c r="BW97" s="106" t="s">
        <v>91</v>
      </c>
      <c r="BX97" s="106" t="s">
        <v>6</v>
      </c>
      <c r="CL97" s="106" t="s">
        <v>1</v>
      </c>
      <c r="CM97" s="106" t="s">
        <v>76</v>
      </c>
    </row>
    <row r="98" spans="1:91" s="7" customFormat="1" ht="16.5" customHeight="1">
      <c r="A98" s="96" t="s">
        <v>80</v>
      </c>
      <c r="B98" s="97"/>
      <c r="C98" s="98"/>
      <c r="D98" s="260" t="s">
        <v>92</v>
      </c>
      <c r="E98" s="260"/>
      <c r="F98" s="260"/>
      <c r="G98" s="260"/>
      <c r="H98" s="260"/>
      <c r="I98" s="99"/>
      <c r="J98" s="260" t="s">
        <v>93</v>
      </c>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1">
        <f>'02.06 - Prípojka vody'!K32</f>
        <v>0</v>
      </c>
      <c r="AH98" s="262"/>
      <c r="AI98" s="262"/>
      <c r="AJ98" s="262"/>
      <c r="AK98" s="262"/>
      <c r="AL98" s="262"/>
      <c r="AM98" s="262"/>
      <c r="AN98" s="261">
        <f t="shared" si="0"/>
        <v>0</v>
      </c>
      <c r="AO98" s="262"/>
      <c r="AP98" s="262"/>
      <c r="AQ98" s="100" t="s">
        <v>83</v>
      </c>
      <c r="AR98" s="101"/>
      <c r="AS98" s="102">
        <f>'02.06 - Prípojka vody'!K30</f>
        <v>0</v>
      </c>
      <c r="AT98" s="103">
        <f>'02.06 - Prípojka vody'!K31</f>
        <v>0</v>
      </c>
      <c r="AU98" s="103">
        <v>0</v>
      </c>
      <c r="AV98" s="103">
        <f t="shared" si="1"/>
        <v>0</v>
      </c>
      <c r="AW98" s="104">
        <f>'02.06 - Prípojka vody'!T121</f>
        <v>0</v>
      </c>
      <c r="AX98" s="103">
        <f>'02.06 - Prípojka vody'!K35</f>
        <v>0</v>
      </c>
      <c r="AY98" s="103">
        <f>'02.06 - Prípojka vody'!K36</f>
        <v>0</v>
      </c>
      <c r="AZ98" s="103">
        <f>'02.06 - Prípojka vody'!K37</f>
        <v>0</v>
      </c>
      <c r="BA98" s="103">
        <f>'02.06 - Prípojka vody'!K38</f>
        <v>0</v>
      </c>
      <c r="BB98" s="103">
        <f>'02.06 - Prípojka vody'!F35</f>
        <v>0</v>
      </c>
      <c r="BC98" s="103">
        <f>'02.06 - Prípojka vody'!F36</f>
        <v>0</v>
      </c>
      <c r="BD98" s="103">
        <f>'02.06 - Prípojka vody'!F37</f>
        <v>0</v>
      </c>
      <c r="BE98" s="103">
        <f>'02.06 - Prípojka vody'!F38</f>
        <v>0</v>
      </c>
      <c r="BF98" s="105">
        <f>'02.06 - Prípojka vody'!F39</f>
        <v>0</v>
      </c>
      <c r="BT98" s="106" t="s">
        <v>84</v>
      </c>
      <c r="BV98" s="106" t="s">
        <v>78</v>
      </c>
      <c r="BW98" s="106" t="s">
        <v>94</v>
      </c>
      <c r="BX98" s="106" t="s">
        <v>6</v>
      </c>
      <c r="CL98" s="106" t="s">
        <v>1</v>
      </c>
      <c r="CM98" s="106" t="s">
        <v>76</v>
      </c>
    </row>
    <row r="99" spans="1:91" s="7" customFormat="1" ht="16.5" customHeight="1">
      <c r="A99" s="96" t="s">
        <v>80</v>
      </c>
      <c r="B99" s="97"/>
      <c r="C99" s="98"/>
      <c r="D99" s="260" t="s">
        <v>95</v>
      </c>
      <c r="E99" s="260"/>
      <c r="F99" s="260"/>
      <c r="G99" s="260"/>
      <c r="H99" s="260"/>
      <c r="I99" s="99"/>
      <c r="J99" s="260" t="s">
        <v>96</v>
      </c>
      <c r="K99" s="260"/>
      <c r="L99" s="260"/>
      <c r="M99" s="260"/>
      <c r="N99" s="260"/>
      <c r="O99" s="260"/>
      <c r="P99" s="260"/>
      <c r="Q99" s="260"/>
      <c r="R99" s="260"/>
      <c r="S99" s="260"/>
      <c r="T99" s="260"/>
      <c r="U99" s="260"/>
      <c r="V99" s="260"/>
      <c r="W99" s="260"/>
      <c r="X99" s="260"/>
      <c r="Y99" s="260"/>
      <c r="Z99" s="260"/>
      <c r="AA99" s="260"/>
      <c r="AB99" s="260"/>
      <c r="AC99" s="260"/>
      <c r="AD99" s="260"/>
      <c r="AE99" s="260"/>
      <c r="AF99" s="260"/>
      <c r="AG99" s="261">
        <f>'02.07 - Vjazd'!K32</f>
        <v>0</v>
      </c>
      <c r="AH99" s="262"/>
      <c r="AI99" s="262"/>
      <c r="AJ99" s="262"/>
      <c r="AK99" s="262"/>
      <c r="AL99" s="262"/>
      <c r="AM99" s="262"/>
      <c r="AN99" s="261">
        <f t="shared" si="0"/>
        <v>0</v>
      </c>
      <c r="AO99" s="262"/>
      <c r="AP99" s="262"/>
      <c r="AQ99" s="100" t="s">
        <v>83</v>
      </c>
      <c r="AR99" s="101"/>
      <c r="AS99" s="107">
        <f>'02.07 - Vjazd'!K30</f>
        <v>0</v>
      </c>
      <c r="AT99" s="108">
        <f>'02.07 - Vjazd'!K31</f>
        <v>0</v>
      </c>
      <c r="AU99" s="108">
        <v>0</v>
      </c>
      <c r="AV99" s="108">
        <f t="shared" si="1"/>
        <v>0</v>
      </c>
      <c r="AW99" s="109">
        <f>'02.07 - Vjazd'!T123</f>
        <v>0</v>
      </c>
      <c r="AX99" s="108">
        <f>'02.07 - Vjazd'!K35</f>
        <v>0</v>
      </c>
      <c r="AY99" s="108">
        <f>'02.07 - Vjazd'!K36</f>
        <v>0</v>
      </c>
      <c r="AZ99" s="108">
        <f>'02.07 - Vjazd'!K37</f>
        <v>0</v>
      </c>
      <c r="BA99" s="108">
        <f>'02.07 - Vjazd'!K38</f>
        <v>0</v>
      </c>
      <c r="BB99" s="108">
        <f>'02.07 - Vjazd'!F35</f>
        <v>0</v>
      </c>
      <c r="BC99" s="108">
        <f>'02.07 - Vjazd'!F36</f>
        <v>0</v>
      </c>
      <c r="BD99" s="108">
        <f>'02.07 - Vjazd'!F37</f>
        <v>0</v>
      </c>
      <c r="BE99" s="108">
        <f>'02.07 - Vjazd'!F38</f>
        <v>0</v>
      </c>
      <c r="BF99" s="110">
        <f>'02.07 - Vjazd'!F39</f>
        <v>0</v>
      </c>
      <c r="BT99" s="106" t="s">
        <v>84</v>
      </c>
      <c r="BV99" s="106" t="s">
        <v>78</v>
      </c>
      <c r="BW99" s="106" t="s">
        <v>97</v>
      </c>
      <c r="BX99" s="106" t="s">
        <v>6</v>
      </c>
      <c r="CL99" s="106" t="s">
        <v>1</v>
      </c>
      <c r="CM99" s="106" t="s">
        <v>76</v>
      </c>
    </row>
    <row r="100" spans="1:91" s="2" customFormat="1" ht="30" customHeight="1">
      <c r="A100" s="32"/>
      <c r="B100" s="33"/>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7"/>
      <c r="AS100" s="32"/>
      <c r="AT100" s="32"/>
      <c r="AU100" s="32"/>
      <c r="AV100" s="32"/>
      <c r="AW100" s="32"/>
      <c r="AX100" s="32"/>
      <c r="AY100" s="32"/>
      <c r="AZ100" s="32"/>
      <c r="BA100" s="32"/>
      <c r="BB100" s="32"/>
      <c r="BC100" s="32"/>
      <c r="BD100" s="32"/>
      <c r="BE100" s="32"/>
      <c r="BF100" s="32"/>
      <c r="BG100" s="32"/>
    </row>
    <row r="101" spans="1:91" s="2" customFormat="1" ht="6.95" customHeight="1">
      <c r="A101" s="32"/>
      <c r="B101" s="56"/>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37"/>
      <c r="AS101" s="32"/>
      <c r="AT101" s="32"/>
      <c r="AU101" s="32"/>
      <c r="AV101" s="32"/>
      <c r="AW101" s="32"/>
      <c r="AX101" s="32"/>
      <c r="AY101" s="32"/>
      <c r="AZ101" s="32"/>
      <c r="BA101" s="32"/>
      <c r="BB101" s="32"/>
      <c r="BC101" s="32"/>
      <c r="BD101" s="32"/>
      <c r="BE101" s="32"/>
      <c r="BF101" s="32"/>
      <c r="BG101" s="32"/>
    </row>
  </sheetData>
  <sheetProtection algorithmName="SHA-512" hashValue="RrJUhLAu8jYth5OgB9m3fKGNDATCeBv20UX64uRJajPIOOqZU+VQHDoFYULzJ83m+AVWdRT+EXPMBLr9+Gvo9Q==" saltValue="Ila1voppQQwqBGjyZyY/8hkY2WK8X3ss0PHGEOOXV3DSV7puLRFiOvqeDsbjPezFtSLDN+IDlSe+/R5rIdTs2g==" spinCount="100000" sheet="1" objects="1" scenarios="1" formatColumns="0" formatRows="0"/>
  <mergeCells count="58">
    <mergeCell ref="AR2:BG2"/>
    <mergeCell ref="AK33:AO33"/>
    <mergeCell ref="L33:P33"/>
    <mergeCell ref="W33:AE33"/>
    <mergeCell ref="AK35:AO35"/>
    <mergeCell ref="X35:AB35"/>
    <mergeCell ref="W31:AE31"/>
    <mergeCell ref="AK31:AO31"/>
    <mergeCell ref="AK32:AO32"/>
    <mergeCell ref="L32:P32"/>
    <mergeCell ref="W32:AE32"/>
    <mergeCell ref="BG5:BG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98:AP98"/>
    <mergeCell ref="AG98:AM98"/>
    <mergeCell ref="D98:H98"/>
    <mergeCell ref="J98:AF98"/>
    <mergeCell ref="AN99:AP99"/>
    <mergeCell ref="AG99:AM99"/>
    <mergeCell ref="D99:H99"/>
    <mergeCell ref="J99:AF99"/>
    <mergeCell ref="J96:AF96"/>
    <mergeCell ref="D96:H96"/>
    <mergeCell ref="AG96:AM96"/>
    <mergeCell ref="AN96:AP96"/>
    <mergeCell ref="AN97:AP97"/>
    <mergeCell ref="D97:H97"/>
    <mergeCell ref="J97:AF97"/>
    <mergeCell ref="AG97:AM97"/>
    <mergeCell ref="C92:G92"/>
    <mergeCell ref="AG92:AM92"/>
    <mergeCell ref="I92:AF92"/>
    <mergeCell ref="AN92:AP92"/>
    <mergeCell ref="D95:H95"/>
    <mergeCell ref="AG95:AM95"/>
    <mergeCell ref="J95:AF95"/>
    <mergeCell ref="AN95:AP95"/>
    <mergeCell ref="AG94:AM94"/>
    <mergeCell ref="AN94:AP94"/>
    <mergeCell ref="L85:AO85"/>
    <mergeCell ref="AM87:AN87"/>
    <mergeCell ref="AM89:AP89"/>
    <mergeCell ref="AS89:AT91"/>
    <mergeCell ref="AM90:AP90"/>
  </mergeCells>
  <hyperlinks>
    <hyperlink ref="A95" location="'02.01 - Búracie práce a v...'!C2" display="/" xr:uid="{00000000-0004-0000-0000-000000000000}"/>
    <hyperlink ref="A96" location="'02.02 - Oplotenie'!C2" display="/" xr:uid="{00000000-0004-0000-0000-000001000000}"/>
    <hyperlink ref="A97" location="'02.03 - Povrchové úpravy'!C2" display="/" xr:uid="{00000000-0004-0000-0000-000002000000}"/>
    <hyperlink ref="A98" location="'02.06 - Prípojka vody'!C2" display="/" xr:uid="{00000000-0004-0000-0000-000003000000}"/>
    <hyperlink ref="A99" location="'02.07 - Vjazd'!C2" display="/" xr:uid="{00000000-0004-0000-0000-000004000000}"/>
  </hyperlink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71"/>
  <sheetViews>
    <sheetView showGridLines="0" topLeftCell="A178"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15.5" style="1" hidden="1" customWidth="1"/>
    <col min="13" max="13" width="9.33203125" style="1" customWidth="1"/>
    <col min="14" max="14" width="10.83203125" style="1" hidden="1" customWidth="1"/>
    <col min="15" max="15" width="9.33203125" style="1" hidden="1"/>
    <col min="16" max="24" width="14.1640625" style="1" hidden="1" customWidth="1"/>
    <col min="25" max="25" width="12.33203125" style="1" hidden="1" customWidth="1"/>
    <col min="26" max="26" width="16.33203125" style="1" customWidth="1"/>
    <col min="27" max="27" width="12.33203125" style="1" customWidth="1"/>
    <col min="28" max="28" width="1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M2" s="287"/>
      <c r="N2" s="287"/>
      <c r="O2" s="287"/>
      <c r="P2" s="287"/>
      <c r="Q2" s="287"/>
      <c r="R2" s="287"/>
      <c r="S2" s="287"/>
      <c r="T2" s="287"/>
      <c r="U2" s="287"/>
      <c r="V2" s="287"/>
      <c r="W2" s="287"/>
      <c r="X2" s="287"/>
      <c r="Y2" s="287"/>
      <c r="Z2" s="287"/>
      <c r="AT2" s="15" t="s">
        <v>85</v>
      </c>
    </row>
    <row r="3" spans="1:46" s="1" customFormat="1" ht="6.95" customHeight="1">
      <c r="B3" s="111"/>
      <c r="C3" s="112"/>
      <c r="D3" s="112"/>
      <c r="E3" s="112"/>
      <c r="F3" s="112"/>
      <c r="G3" s="112"/>
      <c r="H3" s="112"/>
      <c r="I3" s="112"/>
      <c r="J3" s="112"/>
      <c r="K3" s="112"/>
      <c r="L3" s="112"/>
      <c r="M3" s="18"/>
      <c r="AT3" s="15" t="s">
        <v>76</v>
      </c>
    </row>
    <row r="4" spans="1:46" s="1" customFormat="1" ht="24.95" customHeight="1">
      <c r="B4" s="18"/>
      <c r="D4" s="113" t="s">
        <v>98</v>
      </c>
      <c r="M4" s="18"/>
      <c r="N4" s="114" t="s">
        <v>10</v>
      </c>
      <c r="AT4" s="15" t="s">
        <v>4</v>
      </c>
    </row>
    <row r="5" spans="1:46" s="1" customFormat="1" ht="6.95" customHeight="1">
      <c r="B5" s="18"/>
      <c r="M5" s="18"/>
    </row>
    <row r="6" spans="1:46" s="1" customFormat="1" ht="12" customHeight="1">
      <c r="B6" s="18"/>
      <c r="D6" s="115" t="s">
        <v>16</v>
      </c>
      <c r="M6" s="18"/>
    </row>
    <row r="7" spans="1:46" s="1" customFormat="1" ht="16.5" customHeight="1">
      <c r="B7" s="18"/>
      <c r="E7" s="288" t="str">
        <f>'Rekapitulácia stavby'!K6</f>
        <v>Detské ihrisko Považská ulica 2022 - stavebné práce</v>
      </c>
      <c r="F7" s="289"/>
      <c r="G7" s="289"/>
      <c r="H7" s="289"/>
      <c r="M7" s="18"/>
    </row>
    <row r="8" spans="1:46" s="2" customFormat="1" ht="12" customHeight="1">
      <c r="A8" s="32"/>
      <c r="B8" s="37"/>
      <c r="C8" s="32"/>
      <c r="D8" s="115" t="s">
        <v>99</v>
      </c>
      <c r="E8" s="32"/>
      <c r="F8" s="32"/>
      <c r="G8" s="32"/>
      <c r="H8" s="32"/>
      <c r="I8" s="32"/>
      <c r="J8" s="32"/>
      <c r="K8" s="32"/>
      <c r="L8" s="32"/>
      <c r="M8" s="53"/>
      <c r="S8" s="32"/>
      <c r="T8" s="32"/>
      <c r="U8" s="32"/>
      <c r="V8" s="32"/>
      <c r="W8" s="32"/>
      <c r="X8" s="32"/>
      <c r="Y8" s="32"/>
      <c r="Z8" s="32"/>
      <c r="AA8" s="32"/>
      <c r="AB8" s="32"/>
      <c r="AC8" s="32"/>
      <c r="AD8" s="32"/>
      <c r="AE8" s="32"/>
    </row>
    <row r="9" spans="1:46" s="2" customFormat="1" ht="16.5" customHeight="1">
      <c r="A9" s="32"/>
      <c r="B9" s="37"/>
      <c r="C9" s="32"/>
      <c r="D9" s="32"/>
      <c r="E9" s="290" t="s">
        <v>100</v>
      </c>
      <c r="F9" s="291"/>
      <c r="G9" s="291"/>
      <c r="H9" s="291"/>
      <c r="I9" s="32"/>
      <c r="J9" s="32"/>
      <c r="K9" s="32"/>
      <c r="L9" s="32"/>
      <c r="M9" s="53"/>
      <c r="S9" s="32"/>
      <c r="T9" s="32"/>
      <c r="U9" s="32"/>
      <c r="V9" s="32"/>
      <c r="W9" s="32"/>
      <c r="X9" s="32"/>
      <c r="Y9" s="32"/>
      <c r="Z9" s="32"/>
      <c r="AA9" s="32"/>
      <c r="AB9" s="32"/>
      <c r="AC9" s="32"/>
      <c r="AD9" s="32"/>
      <c r="AE9" s="32"/>
    </row>
    <row r="10" spans="1:46" s="2" customFormat="1" ht="11.25">
      <c r="A10" s="32"/>
      <c r="B10" s="37"/>
      <c r="C10" s="32"/>
      <c r="D10" s="32"/>
      <c r="E10" s="32"/>
      <c r="F10" s="32"/>
      <c r="G10" s="32"/>
      <c r="H10" s="32"/>
      <c r="I10" s="32"/>
      <c r="J10" s="32"/>
      <c r="K10" s="32"/>
      <c r="L10" s="32"/>
      <c r="M10" s="53"/>
      <c r="S10" s="32"/>
      <c r="T10" s="32"/>
      <c r="U10" s="32"/>
      <c r="V10" s="32"/>
      <c r="W10" s="32"/>
      <c r="X10" s="32"/>
      <c r="Y10" s="32"/>
      <c r="Z10" s="32"/>
      <c r="AA10" s="32"/>
      <c r="AB10" s="32"/>
      <c r="AC10" s="32"/>
      <c r="AD10" s="32"/>
      <c r="AE10" s="32"/>
    </row>
    <row r="11" spans="1:46" s="2" customFormat="1" ht="12" customHeight="1">
      <c r="A11" s="32"/>
      <c r="B11" s="37"/>
      <c r="C11" s="32"/>
      <c r="D11" s="115" t="s">
        <v>18</v>
      </c>
      <c r="E11" s="32"/>
      <c r="F11" s="116" t="s">
        <v>1</v>
      </c>
      <c r="G11" s="32"/>
      <c r="H11" s="32"/>
      <c r="I11" s="115" t="s">
        <v>19</v>
      </c>
      <c r="J11" s="116" t="s">
        <v>1</v>
      </c>
      <c r="K11" s="32"/>
      <c r="L11" s="32"/>
      <c r="M11" s="53"/>
      <c r="S11" s="32"/>
      <c r="T11" s="32"/>
      <c r="U11" s="32"/>
      <c r="V11" s="32"/>
      <c r="W11" s="32"/>
      <c r="X11" s="32"/>
      <c r="Y11" s="32"/>
      <c r="Z11" s="32"/>
      <c r="AA11" s="32"/>
      <c r="AB11" s="32"/>
      <c r="AC11" s="32"/>
      <c r="AD11" s="32"/>
      <c r="AE11" s="32"/>
    </row>
    <row r="12" spans="1:46" s="2" customFormat="1" ht="12" customHeight="1">
      <c r="A12" s="32"/>
      <c r="B12" s="37"/>
      <c r="C12" s="32"/>
      <c r="D12" s="115" t="s">
        <v>20</v>
      </c>
      <c r="E12" s="32"/>
      <c r="F12" s="116" t="s">
        <v>21</v>
      </c>
      <c r="G12" s="32"/>
      <c r="H12" s="32"/>
      <c r="I12" s="115" t="s">
        <v>22</v>
      </c>
      <c r="J12" s="117">
        <f>'Rekapitulácia stavby'!AN8</f>
        <v>0</v>
      </c>
      <c r="K12" s="32"/>
      <c r="L12" s="32"/>
      <c r="M12" s="53"/>
      <c r="S12" s="32"/>
      <c r="T12" s="32"/>
      <c r="U12" s="32"/>
      <c r="V12" s="32"/>
      <c r="W12" s="32"/>
      <c r="X12" s="32"/>
      <c r="Y12" s="32"/>
      <c r="Z12" s="32"/>
      <c r="AA12" s="32"/>
      <c r="AB12" s="32"/>
      <c r="AC12" s="32"/>
      <c r="AD12" s="32"/>
      <c r="AE12" s="32"/>
    </row>
    <row r="13" spans="1:46" s="2" customFormat="1" ht="10.9" customHeight="1">
      <c r="A13" s="32"/>
      <c r="B13" s="37"/>
      <c r="C13" s="32"/>
      <c r="D13" s="32"/>
      <c r="E13" s="32"/>
      <c r="F13" s="32"/>
      <c r="G13" s="32"/>
      <c r="H13" s="32"/>
      <c r="I13" s="32"/>
      <c r="J13" s="32"/>
      <c r="K13" s="32"/>
      <c r="L13" s="32"/>
      <c r="M13" s="53"/>
      <c r="S13" s="32"/>
      <c r="T13" s="32"/>
      <c r="U13" s="32"/>
      <c r="V13" s="32"/>
      <c r="W13" s="32"/>
      <c r="X13" s="32"/>
      <c r="Y13" s="32"/>
      <c r="Z13" s="32"/>
      <c r="AA13" s="32"/>
      <c r="AB13" s="32"/>
      <c r="AC13" s="32"/>
      <c r="AD13" s="32"/>
      <c r="AE13" s="32"/>
    </row>
    <row r="14" spans="1:46" s="2" customFormat="1" ht="12" customHeight="1">
      <c r="A14" s="32"/>
      <c r="B14" s="37"/>
      <c r="C14" s="32"/>
      <c r="D14" s="115" t="s">
        <v>23</v>
      </c>
      <c r="E14" s="32"/>
      <c r="F14" s="32"/>
      <c r="G14" s="32"/>
      <c r="H14" s="32"/>
      <c r="I14" s="115" t="s">
        <v>24</v>
      </c>
      <c r="J14" s="116" t="str">
        <f>IF('Rekapitulácia stavby'!AN10="","",'Rekapitulácia stavby'!AN10)</f>
        <v/>
      </c>
      <c r="K14" s="32"/>
      <c r="L14" s="32"/>
      <c r="M14" s="53"/>
      <c r="S14" s="32"/>
      <c r="T14" s="32"/>
      <c r="U14" s="32"/>
      <c r="V14" s="32"/>
      <c r="W14" s="32"/>
      <c r="X14" s="32"/>
      <c r="Y14" s="32"/>
      <c r="Z14" s="32"/>
      <c r="AA14" s="32"/>
      <c r="AB14" s="32"/>
      <c r="AC14" s="32"/>
      <c r="AD14" s="32"/>
      <c r="AE14" s="32"/>
    </row>
    <row r="15" spans="1:46" s="2" customFormat="1" ht="18" customHeight="1">
      <c r="A15" s="32"/>
      <c r="B15" s="37"/>
      <c r="C15" s="32"/>
      <c r="D15" s="32"/>
      <c r="E15" s="116" t="str">
        <f>IF('Rekapitulácia stavby'!E11="","",'Rekapitulácia stavby'!E11)</f>
        <v>Mesto Trenčín</v>
      </c>
      <c r="F15" s="32"/>
      <c r="G15" s="32"/>
      <c r="H15" s="32"/>
      <c r="I15" s="115" t="s">
        <v>26</v>
      </c>
      <c r="J15" s="116" t="str">
        <f>IF('Rekapitulácia stavby'!AN11="","",'Rekapitulácia stavby'!AN11)</f>
        <v/>
      </c>
      <c r="K15" s="32"/>
      <c r="L15" s="32"/>
      <c r="M15" s="53"/>
      <c r="S15" s="32"/>
      <c r="T15" s="32"/>
      <c r="U15" s="32"/>
      <c r="V15" s="32"/>
      <c r="W15" s="32"/>
      <c r="X15" s="32"/>
      <c r="Y15" s="32"/>
      <c r="Z15" s="32"/>
      <c r="AA15" s="32"/>
      <c r="AB15" s="32"/>
      <c r="AC15" s="32"/>
      <c r="AD15" s="32"/>
      <c r="AE15" s="32"/>
    </row>
    <row r="16" spans="1:46" s="2" customFormat="1" ht="6.95" customHeight="1">
      <c r="A16" s="32"/>
      <c r="B16" s="37"/>
      <c r="C16" s="32"/>
      <c r="D16" s="32"/>
      <c r="E16" s="32"/>
      <c r="F16" s="32"/>
      <c r="G16" s="32"/>
      <c r="H16" s="32"/>
      <c r="I16" s="32"/>
      <c r="J16" s="32"/>
      <c r="K16" s="32"/>
      <c r="L16" s="32"/>
      <c r="M16" s="53"/>
      <c r="S16" s="32"/>
      <c r="T16" s="32"/>
      <c r="U16" s="32"/>
      <c r="V16" s="32"/>
      <c r="W16" s="32"/>
      <c r="X16" s="32"/>
      <c r="Y16" s="32"/>
      <c r="Z16" s="32"/>
      <c r="AA16" s="32"/>
      <c r="AB16" s="32"/>
      <c r="AC16" s="32"/>
      <c r="AD16" s="32"/>
      <c r="AE16" s="32"/>
    </row>
    <row r="17" spans="1:31" s="2" customFormat="1" ht="12" customHeight="1">
      <c r="A17" s="32"/>
      <c r="B17" s="37"/>
      <c r="C17" s="32"/>
      <c r="D17" s="115" t="s">
        <v>27</v>
      </c>
      <c r="E17" s="32"/>
      <c r="F17" s="32"/>
      <c r="G17" s="32"/>
      <c r="H17" s="32"/>
      <c r="I17" s="115" t="s">
        <v>24</v>
      </c>
      <c r="J17" s="28" t="str">
        <f>'Rekapitulácia stavby'!AN13</f>
        <v>Vyplň údaj</v>
      </c>
      <c r="K17" s="32"/>
      <c r="L17" s="32"/>
      <c r="M17" s="53"/>
      <c r="S17" s="32"/>
      <c r="T17" s="32"/>
      <c r="U17" s="32"/>
      <c r="V17" s="32"/>
      <c r="W17" s="32"/>
      <c r="X17" s="32"/>
      <c r="Y17" s="32"/>
      <c r="Z17" s="32"/>
      <c r="AA17" s="32"/>
      <c r="AB17" s="32"/>
      <c r="AC17" s="32"/>
      <c r="AD17" s="32"/>
      <c r="AE17" s="32"/>
    </row>
    <row r="18" spans="1:31" s="2" customFormat="1" ht="18" customHeight="1">
      <c r="A18" s="32"/>
      <c r="B18" s="37"/>
      <c r="C18" s="32"/>
      <c r="D18" s="32"/>
      <c r="E18" s="292" t="str">
        <f>'Rekapitulácia stavby'!E14</f>
        <v>Vyplň údaj</v>
      </c>
      <c r="F18" s="293"/>
      <c r="G18" s="293"/>
      <c r="H18" s="293"/>
      <c r="I18" s="115" t="s">
        <v>26</v>
      </c>
      <c r="J18" s="28" t="str">
        <f>'Rekapitulácia stavby'!AN14</f>
        <v>Vyplň údaj</v>
      </c>
      <c r="K18" s="32"/>
      <c r="L18" s="32"/>
      <c r="M18" s="53"/>
      <c r="S18" s="32"/>
      <c r="T18" s="32"/>
      <c r="U18" s="32"/>
      <c r="V18" s="32"/>
      <c r="W18" s="32"/>
      <c r="X18" s="32"/>
      <c r="Y18" s="32"/>
      <c r="Z18" s="32"/>
      <c r="AA18" s="32"/>
      <c r="AB18" s="32"/>
      <c r="AC18" s="32"/>
      <c r="AD18" s="32"/>
      <c r="AE18" s="32"/>
    </row>
    <row r="19" spans="1:31" s="2" customFormat="1" ht="6.95" customHeight="1">
      <c r="A19" s="32"/>
      <c r="B19" s="37"/>
      <c r="C19" s="32"/>
      <c r="D19" s="32"/>
      <c r="E19" s="32"/>
      <c r="F19" s="32"/>
      <c r="G19" s="32"/>
      <c r="H19" s="32"/>
      <c r="I19" s="32"/>
      <c r="J19" s="32"/>
      <c r="K19" s="32"/>
      <c r="L19" s="32"/>
      <c r="M19" s="53"/>
      <c r="S19" s="32"/>
      <c r="T19" s="32"/>
      <c r="U19" s="32"/>
      <c r="V19" s="32"/>
      <c r="W19" s="32"/>
      <c r="X19" s="32"/>
      <c r="Y19" s="32"/>
      <c r="Z19" s="32"/>
      <c r="AA19" s="32"/>
      <c r="AB19" s="32"/>
      <c r="AC19" s="32"/>
      <c r="AD19" s="32"/>
      <c r="AE19" s="32"/>
    </row>
    <row r="20" spans="1:31" s="2" customFormat="1" ht="12" customHeight="1">
      <c r="A20" s="32"/>
      <c r="B20" s="37"/>
      <c r="C20" s="32"/>
      <c r="D20" s="115" t="s">
        <v>29</v>
      </c>
      <c r="E20" s="32"/>
      <c r="F20" s="32"/>
      <c r="G20" s="32"/>
      <c r="H20" s="32"/>
      <c r="I20" s="115" t="s">
        <v>24</v>
      </c>
      <c r="J20" s="116" t="str">
        <f>IF('Rekapitulácia stavby'!AN16="","",'Rekapitulácia stavby'!AN16)</f>
        <v/>
      </c>
      <c r="K20" s="32"/>
      <c r="L20" s="32"/>
      <c r="M20" s="53"/>
      <c r="S20" s="32"/>
      <c r="T20" s="32"/>
      <c r="U20" s="32"/>
      <c r="V20" s="32"/>
      <c r="W20" s="32"/>
      <c r="X20" s="32"/>
      <c r="Y20" s="32"/>
      <c r="Z20" s="32"/>
      <c r="AA20" s="32"/>
      <c r="AB20" s="32"/>
      <c r="AC20" s="32"/>
      <c r="AD20" s="32"/>
      <c r="AE20" s="32"/>
    </row>
    <row r="21" spans="1:31" s="2" customFormat="1" ht="18" customHeight="1">
      <c r="A21" s="32"/>
      <c r="B21" s="37"/>
      <c r="C21" s="32"/>
      <c r="D21" s="32"/>
      <c r="E21" s="116" t="str">
        <f>IF('Rekapitulácia stavby'!E17="","",'Rekapitulácia stavby'!E17)</f>
        <v xml:space="preserve"> </v>
      </c>
      <c r="F21" s="32"/>
      <c r="G21" s="32"/>
      <c r="H21" s="32"/>
      <c r="I21" s="115" t="s">
        <v>26</v>
      </c>
      <c r="J21" s="116" t="str">
        <f>IF('Rekapitulácia stavby'!AN17="","",'Rekapitulácia stavby'!AN17)</f>
        <v/>
      </c>
      <c r="K21" s="32"/>
      <c r="L21" s="32"/>
      <c r="M21" s="53"/>
      <c r="S21" s="32"/>
      <c r="T21" s="32"/>
      <c r="U21" s="32"/>
      <c r="V21" s="32"/>
      <c r="W21" s="32"/>
      <c r="X21" s="32"/>
      <c r="Y21" s="32"/>
      <c r="Z21" s="32"/>
      <c r="AA21" s="32"/>
      <c r="AB21" s="32"/>
      <c r="AC21" s="32"/>
      <c r="AD21" s="32"/>
      <c r="AE21" s="32"/>
    </row>
    <row r="22" spans="1:31" s="2" customFormat="1" ht="6.95" customHeight="1">
      <c r="A22" s="32"/>
      <c r="B22" s="37"/>
      <c r="C22" s="32"/>
      <c r="D22" s="32"/>
      <c r="E22" s="32"/>
      <c r="F22" s="32"/>
      <c r="G22" s="32"/>
      <c r="H22" s="32"/>
      <c r="I22" s="32"/>
      <c r="J22" s="32"/>
      <c r="K22" s="32"/>
      <c r="L22" s="32"/>
      <c r="M22" s="53"/>
      <c r="S22" s="32"/>
      <c r="T22" s="32"/>
      <c r="U22" s="32"/>
      <c r="V22" s="32"/>
      <c r="W22" s="32"/>
      <c r="X22" s="32"/>
      <c r="Y22" s="32"/>
      <c r="Z22" s="32"/>
      <c r="AA22" s="32"/>
      <c r="AB22" s="32"/>
      <c r="AC22" s="32"/>
      <c r="AD22" s="32"/>
      <c r="AE22" s="32"/>
    </row>
    <row r="23" spans="1:31" s="2" customFormat="1" ht="12" customHeight="1">
      <c r="A23" s="32"/>
      <c r="B23" s="37"/>
      <c r="C23" s="32"/>
      <c r="D23" s="115" t="s">
        <v>31</v>
      </c>
      <c r="E23" s="32"/>
      <c r="F23" s="32"/>
      <c r="G23" s="32"/>
      <c r="H23" s="32"/>
      <c r="I23" s="115" t="s">
        <v>24</v>
      </c>
      <c r="J23" s="116" t="str">
        <f>IF('Rekapitulácia stavby'!AN19="","",'Rekapitulácia stavby'!AN19)</f>
        <v/>
      </c>
      <c r="K23" s="32"/>
      <c r="L23" s="32"/>
      <c r="M23" s="53"/>
      <c r="S23" s="32"/>
      <c r="T23" s="32"/>
      <c r="U23" s="32"/>
      <c r="V23" s="32"/>
      <c r="W23" s="32"/>
      <c r="X23" s="32"/>
      <c r="Y23" s="32"/>
      <c r="Z23" s="32"/>
      <c r="AA23" s="32"/>
      <c r="AB23" s="32"/>
      <c r="AC23" s="32"/>
      <c r="AD23" s="32"/>
      <c r="AE23" s="32"/>
    </row>
    <row r="24" spans="1:31" s="2" customFormat="1" ht="18" customHeight="1">
      <c r="A24" s="32"/>
      <c r="B24" s="37"/>
      <c r="C24" s="32"/>
      <c r="D24" s="32"/>
      <c r="E24" s="116" t="str">
        <f>IF('Rekapitulácia stavby'!E20="","",'Rekapitulácia stavby'!E20)</f>
        <v>Ing.arch. Michal Vojtek</v>
      </c>
      <c r="F24" s="32"/>
      <c r="G24" s="32"/>
      <c r="H24" s="32"/>
      <c r="I24" s="115" t="s">
        <v>26</v>
      </c>
      <c r="J24" s="116" t="str">
        <f>IF('Rekapitulácia stavby'!AN20="","",'Rekapitulácia stavby'!AN20)</f>
        <v/>
      </c>
      <c r="K24" s="32"/>
      <c r="L24" s="32"/>
      <c r="M24" s="53"/>
      <c r="S24" s="32"/>
      <c r="T24" s="32"/>
      <c r="U24" s="32"/>
      <c r="V24" s="32"/>
      <c r="W24" s="32"/>
      <c r="X24" s="32"/>
      <c r="Y24" s="32"/>
      <c r="Z24" s="32"/>
      <c r="AA24" s="32"/>
      <c r="AB24" s="32"/>
      <c r="AC24" s="32"/>
      <c r="AD24" s="32"/>
      <c r="AE24" s="32"/>
    </row>
    <row r="25" spans="1:31" s="2" customFormat="1" ht="6.95" customHeight="1">
      <c r="A25" s="32"/>
      <c r="B25" s="37"/>
      <c r="C25" s="32"/>
      <c r="D25" s="32"/>
      <c r="E25" s="32"/>
      <c r="F25" s="32"/>
      <c r="G25" s="32"/>
      <c r="H25" s="32"/>
      <c r="I25" s="32"/>
      <c r="J25" s="32"/>
      <c r="K25" s="32"/>
      <c r="L25" s="32"/>
      <c r="M25" s="53"/>
      <c r="S25" s="32"/>
      <c r="T25" s="32"/>
      <c r="U25" s="32"/>
      <c r="V25" s="32"/>
      <c r="W25" s="32"/>
      <c r="X25" s="32"/>
      <c r="Y25" s="32"/>
      <c r="Z25" s="32"/>
      <c r="AA25" s="32"/>
      <c r="AB25" s="32"/>
      <c r="AC25" s="32"/>
      <c r="AD25" s="32"/>
      <c r="AE25" s="32"/>
    </row>
    <row r="26" spans="1:31" s="2" customFormat="1" ht="12" customHeight="1">
      <c r="A26" s="32"/>
      <c r="B26" s="37"/>
      <c r="C26" s="32"/>
      <c r="D26" s="115" t="s">
        <v>33</v>
      </c>
      <c r="E26" s="32"/>
      <c r="F26" s="32"/>
      <c r="G26" s="32"/>
      <c r="H26" s="32"/>
      <c r="I26" s="32"/>
      <c r="J26" s="32"/>
      <c r="K26" s="32"/>
      <c r="L26" s="32"/>
      <c r="M26" s="53"/>
      <c r="S26" s="32"/>
      <c r="T26" s="32"/>
      <c r="U26" s="32"/>
      <c r="V26" s="32"/>
      <c r="W26" s="32"/>
      <c r="X26" s="32"/>
      <c r="Y26" s="32"/>
      <c r="Z26" s="32"/>
      <c r="AA26" s="32"/>
      <c r="AB26" s="32"/>
      <c r="AC26" s="32"/>
      <c r="AD26" s="32"/>
      <c r="AE26" s="32"/>
    </row>
    <row r="27" spans="1:31" s="8" customFormat="1" ht="16.5" customHeight="1">
      <c r="A27" s="118"/>
      <c r="B27" s="119"/>
      <c r="C27" s="118"/>
      <c r="D27" s="118"/>
      <c r="E27" s="294" t="s">
        <v>1</v>
      </c>
      <c r="F27" s="294"/>
      <c r="G27" s="294"/>
      <c r="H27" s="294"/>
      <c r="I27" s="118"/>
      <c r="J27" s="118"/>
      <c r="K27" s="118"/>
      <c r="L27" s="118"/>
      <c r="M27" s="120"/>
      <c r="S27" s="118"/>
      <c r="T27" s="118"/>
      <c r="U27" s="118"/>
      <c r="V27" s="118"/>
      <c r="W27" s="118"/>
      <c r="X27" s="118"/>
      <c r="Y27" s="118"/>
      <c r="Z27" s="118"/>
      <c r="AA27" s="118"/>
      <c r="AB27" s="118"/>
      <c r="AC27" s="118"/>
      <c r="AD27" s="118"/>
      <c r="AE27" s="118"/>
    </row>
    <row r="28" spans="1:31" s="2" customFormat="1" ht="6.95" customHeight="1">
      <c r="A28" s="32"/>
      <c r="B28" s="37"/>
      <c r="C28" s="32"/>
      <c r="D28" s="32"/>
      <c r="E28" s="32"/>
      <c r="F28" s="32"/>
      <c r="G28" s="32"/>
      <c r="H28" s="32"/>
      <c r="I28" s="32"/>
      <c r="J28" s="32"/>
      <c r="K28" s="32"/>
      <c r="L28" s="32"/>
      <c r="M28" s="53"/>
      <c r="S28" s="32"/>
      <c r="T28" s="32"/>
      <c r="U28" s="32"/>
      <c r="V28" s="32"/>
      <c r="W28" s="32"/>
      <c r="X28" s="32"/>
      <c r="Y28" s="32"/>
      <c r="Z28" s="32"/>
      <c r="AA28" s="32"/>
      <c r="AB28" s="32"/>
      <c r="AC28" s="32"/>
      <c r="AD28" s="32"/>
      <c r="AE28" s="32"/>
    </row>
    <row r="29" spans="1:31" s="2" customFormat="1" ht="6.95" customHeight="1">
      <c r="A29" s="32"/>
      <c r="B29" s="37"/>
      <c r="C29" s="32"/>
      <c r="D29" s="121"/>
      <c r="E29" s="121"/>
      <c r="F29" s="121"/>
      <c r="G29" s="121"/>
      <c r="H29" s="121"/>
      <c r="I29" s="121"/>
      <c r="J29" s="121"/>
      <c r="K29" s="121"/>
      <c r="L29" s="121"/>
      <c r="M29" s="53"/>
      <c r="S29" s="32"/>
      <c r="T29" s="32"/>
      <c r="U29" s="32"/>
      <c r="V29" s="32"/>
      <c r="W29" s="32"/>
      <c r="X29" s="32"/>
      <c r="Y29" s="32"/>
      <c r="Z29" s="32"/>
      <c r="AA29" s="32"/>
      <c r="AB29" s="32"/>
      <c r="AC29" s="32"/>
      <c r="AD29" s="32"/>
      <c r="AE29" s="32"/>
    </row>
    <row r="30" spans="1:31" s="2" customFormat="1" ht="12.75">
      <c r="A30" s="32"/>
      <c r="B30" s="37"/>
      <c r="C30" s="32"/>
      <c r="D30" s="32"/>
      <c r="E30" s="115" t="s">
        <v>101</v>
      </c>
      <c r="F30" s="32"/>
      <c r="G30" s="32"/>
      <c r="H30" s="32"/>
      <c r="I30" s="32"/>
      <c r="J30" s="32"/>
      <c r="K30" s="122">
        <f>I96</f>
        <v>0</v>
      </c>
      <c r="L30" s="32"/>
      <c r="M30" s="53"/>
      <c r="S30" s="32"/>
      <c r="T30" s="32"/>
      <c r="U30" s="32"/>
      <c r="V30" s="32"/>
      <c r="W30" s="32"/>
      <c r="X30" s="32"/>
      <c r="Y30" s="32"/>
      <c r="Z30" s="32"/>
      <c r="AA30" s="32"/>
      <c r="AB30" s="32"/>
      <c r="AC30" s="32"/>
      <c r="AD30" s="32"/>
      <c r="AE30" s="32"/>
    </row>
    <row r="31" spans="1:31" s="2" customFormat="1" ht="12.75">
      <c r="A31" s="32"/>
      <c r="B31" s="37"/>
      <c r="C31" s="32"/>
      <c r="D31" s="32"/>
      <c r="E31" s="115" t="s">
        <v>102</v>
      </c>
      <c r="F31" s="32"/>
      <c r="G31" s="32"/>
      <c r="H31" s="32"/>
      <c r="I31" s="32"/>
      <c r="J31" s="32"/>
      <c r="K31" s="122">
        <f>J96</f>
        <v>0</v>
      </c>
      <c r="L31" s="32"/>
      <c r="M31" s="53"/>
      <c r="S31" s="32"/>
      <c r="T31" s="32"/>
      <c r="U31" s="32"/>
      <c r="V31" s="32"/>
      <c r="W31" s="32"/>
      <c r="X31" s="32"/>
      <c r="Y31" s="32"/>
      <c r="Z31" s="32"/>
      <c r="AA31" s="32"/>
      <c r="AB31" s="32"/>
      <c r="AC31" s="32"/>
      <c r="AD31" s="32"/>
      <c r="AE31" s="32"/>
    </row>
    <row r="32" spans="1:31" s="2" customFormat="1" ht="25.35" customHeight="1">
      <c r="A32" s="32"/>
      <c r="B32" s="37"/>
      <c r="C32" s="32"/>
      <c r="D32" s="123" t="s">
        <v>34</v>
      </c>
      <c r="E32" s="32"/>
      <c r="F32" s="32"/>
      <c r="G32" s="32"/>
      <c r="H32" s="32"/>
      <c r="I32" s="32"/>
      <c r="J32" s="32"/>
      <c r="K32" s="124">
        <f>ROUND(K120, 2)</f>
        <v>0</v>
      </c>
      <c r="L32" s="32"/>
      <c r="M32" s="53"/>
      <c r="S32" s="32"/>
      <c r="T32" s="32"/>
      <c r="U32" s="32"/>
      <c r="V32" s="32"/>
      <c r="W32" s="32"/>
      <c r="X32" s="32"/>
      <c r="Y32" s="32"/>
      <c r="Z32" s="32"/>
      <c r="AA32" s="32"/>
      <c r="AB32" s="32"/>
      <c r="AC32" s="32"/>
      <c r="AD32" s="32"/>
      <c r="AE32" s="32"/>
    </row>
    <row r="33" spans="1:31" s="2" customFormat="1" ht="6.95" customHeight="1">
      <c r="A33" s="32"/>
      <c r="B33" s="37"/>
      <c r="C33" s="32"/>
      <c r="D33" s="121"/>
      <c r="E33" s="121"/>
      <c r="F33" s="121"/>
      <c r="G33" s="121"/>
      <c r="H33" s="121"/>
      <c r="I33" s="121"/>
      <c r="J33" s="121"/>
      <c r="K33" s="121"/>
      <c r="L33" s="121"/>
      <c r="M33" s="53"/>
      <c r="S33" s="32"/>
      <c r="T33" s="32"/>
      <c r="U33" s="32"/>
      <c r="V33" s="32"/>
      <c r="W33" s="32"/>
      <c r="X33" s="32"/>
      <c r="Y33" s="32"/>
      <c r="Z33" s="32"/>
      <c r="AA33" s="32"/>
      <c r="AB33" s="32"/>
      <c r="AC33" s="32"/>
      <c r="AD33" s="32"/>
      <c r="AE33" s="32"/>
    </row>
    <row r="34" spans="1:31" s="2" customFormat="1" ht="14.45" customHeight="1">
      <c r="A34" s="32"/>
      <c r="B34" s="37"/>
      <c r="C34" s="32"/>
      <c r="D34" s="32"/>
      <c r="E34" s="32"/>
      <c r="F34" s="125" t="s">
        <v>36</v>
      </c>
      <c r="G34" s="32"/>
      <c r="H34" s="32"/>
      <c r="I34" s="125" t="s">
        <v>35</v>
      </c>
      <c r="J34" s="32"/>
      <c r="K34" s="125" t="s">
        <v>37</v>
      </c>
      <c r="L34" s="32"/>
      <c r="M34" s="53"/>
      <c r="S34" s="32"/>
      <c r="T34" s="32"/>
      <c r="U34" s="32"/>
      <c r="V34" s="32"/>
      <c r="W34" s="32"/>
      <c r="X34" s="32"/>
      <c r="Y34" s="32"/>
      <c r="Z34" s="32"/>
      <c r="AA34" s="32"/>
      <c r="AB34" s="32"/>
      <c r="AC34" s="32"/>
      <c r="AD34" s="32"/>
      <c r="AE34" s="32"/>
    </row>
    <row r="35" spans="1:31" s="2" customFormat="1" ht="14.45" customHeight="1">
      <c r="A35" s="32"/>
      <c r="B35" s="37"/>
      <c r="C35" s="32"/>
      <c r="D35" s="126" t="s">
        <v>38</v>
      </c>
      <c r="E35" s="127" t="s">
        <v>39</v>
      </c>
      <c r="F35" s="128">
        <f>ROUND((SUM(BE120:BE170)),  2)</f>
        <v>0</v>
      </c>
      <c r="G35" s="129"/>
      <c r="H35" s="129"/>
      <c r="I35" s="130">
        <v>0.2</v>
      </c>
      <c r="J35" s="129"/>
      <c r="K35" s="128">
        <f>ROUND(((SUM(BE120:BE170))*I35),  2)</f>
        <v>0</v>
      </c>
      <c r="L35" s="32"/>
      <c r="M35" s="53"/>
      <c r="S35" s="32"/>
      <c r="T35" s="32"/>
      <c r="U35" s="32"/>
      <c r="V35" s="32"/>
      <c r="W35" s="32"/>
      <c r="X35" s="32"/>
      <c r="Y35" s="32"/>
      <c r="Z35" s="32"/>
      <c r="AA35" s="32"/>
      <c r="AB35" s="32"/>
      <c r="AC35" s="32"/>
      <c r="AD35" s="32"/>
      <c r="AE35" s="32"/>
    </row>
    <row r="36" spans="1:31" s="2" customFormat="1" ht="14.45" customHeight="1">
      <c r="A36" s="32"/>
      <c r="B36" s="37"/>
      <c r="C36" s="32"/>
      <c r="D36" s="32"/>
      <c r="E36" s="127" t="s">
        <v>40</v>
      </c>
      <c r="F36" s="128">
        <f>ROUND((SUM(BF120:BF170)),  2)</f>
        <v>0</v>
      </c>
      <c r="G36" s="129"/>
      <c r="H36" s="129"/>
      <c r="I36" s="130">
        <v>0.2</v>
      </c>
      <c r="J36" s="129"/>
      <c r="K36" s="128">
        <f>ROUND(((SUM(BF120:BF170))*I36),  2)</f>
        <v>0</v>
      </c>
      <c r="L36" s="32"/>
      <c r="M36" s="53"/>
      <c r="S36" s="32"/>
      <c r="T36" s="32"/>
      <c r="U36" s="32"/>
      <c r="V36" s="32"/>
      <c r="W36" s="32"/>
      <c r="X36" s="32"/>
      <c r="Y36" s="32"/>
      <c r="Z36" s="32"/>
      <c r="AA36" s="32"/>
      <c r="AB36" s="32"/>
      <c r="AC36" s="32"/>
      <c r="AD36" s="32"/>
      <c r="AE36" s="32"/>
    </row>
    <row r="37" spans="1:31" s="2" customFormat="1" ht="14.45" hidden="1" customHeight="1">
      <c r="A37" s="32"/>
      <c r="B37" s="37"/>
      <c r="C37" s="32"/>
      <c r="D37" s="32"/>
      <c r="E37" s="115" t="s">
        <v>41</v>
      </c>
      <c r="F37" s="122">
        <f>ROUND((SUM(BG120:BG170)),  2)</f>
        <v>0</v>
      </c>
      <c r="G37" s="32"/>
      <c r="H37" s="32"/>
      <c r="I37" s="131">
        <v>0.2</v>
      </c>
      <c r="J37" s="32"/>
      <c r="K37" s="122">
        <f>0</f>
        <v>0</v>
      </c>
      <c r="L37" s="32"/>
      <c r="M37" s="53"/>
      <c r="S37" s="32"/>
      <c r="T37" s="32"/>
      <c r="U37" s="32"/>
      <c r="V37" s="32"/>
      <c r="W37" s="32"/>
      <c r="X37" s="32"/>
      <c r="Y37" s="32"/>
      <c r="Z37" s="32"/>
      <c r="AA37" s="32"/>
      <c r="AB37" s="32"/>
      <c r="AC37" s="32"/>
      <c r="AD37" s="32"/>
      <c r="AE37" s="32"/>
    </row>
    <row r="38" spans="1:31" s="2" customFormat="1" ht="14.45" hidden="1" customHeight="1">
      <c r="A38" s="32"/>
      <c r="B38" s="37"/>
      <c r="C38" s="32"/>
      <c r="D38" s="32"/>
      <c r="E38" s="115" t="s">
        <v>42</v>
      </c>
      <c r="F38" s="122">
        <f>ROUND((SUM(BH120:BH170)),  2)</f>
        <v>0</v>
      </c>
      <c r="G38" s="32"/>
      <c r="H38" s="32"/>
      <c r="I38" s="131">
        <v>0.2</v>
      </c>
      <c r="J38" s="32"/>
      <c r="K38" s="122">
        <f>0</f>
        <v>0</v>
      </c>
      <c r="L38" s="32"/>
      <c r="M38" s="53"/>
      <c r="S38" s="32"/>
      <c r="T38" s="32"/>
      <c r="U38" s="32"/>
      <c r="V38" s="32"/>
      <c r="W38" s="32"/>
      <c r="X38" s="32"/>
      <c r="Y38" s="32"/>
      <c r="Z38" s="32"/>
      <c r="AA38" s="32"/>
      <c r="AB38" s="32"/>
      <c r="AC38" s="32"/>
      <c r="AD38" s="32"/>
      <c r="AE38" s="32"/>
    </row>
    <row r="39" spans="1:31" s="2" customFormat="1" ht="14.45" hidden="1" customHeight="1">
      <c r="A39" s="32"/>
      <c r="B39" s="37"/>
      <c r="C39" s="32"/>
      <c r="D39" s="32"/>
      <c r="E39" s="127" t="s">
        <v>43</v>
      </c>
      <c r="F39" s="128">
        <f>ROUND((SUM(BI120:BI170)),  2)</f>
        <v>0</v>
      </c>
      <c r="G39" s="129"/>
      <c r="H39" s="129"/>
      <c r="I39" s="130">
        <v>0</v>
      </c>
      <c r="J39" s="129"/>
      <c r="K39" s="128">
        <f>0</f>
        <v>0</v>
      </c>
      <c r="L39" s="32"/>
      <c r="M39" s="53"/>
      <c r="S39" s="32"/>
      <c r="T39" s="32"/>
      <c r="U39" s="32"/>
      <c r="V39" s="32"/>
      <c r="W39" s="32"/>
      <c r="X39" s="32"/>
      <c r="Y39" s="32"/>
      <c r="Z39" s="32"/>
      <c r="AA39" s="32"/>
      <c r="AB39" s="32"/>
      <c r="AC39" s="32"/>
      <c r="AD39" s="32"/>
      <c r="AE39" s="32"/>
    </row>
    <row r="40" spans="1:31" s="2" customFormat="1" ht="6.95" customHeight="1">
      <c r="A40" s="32"/>
      <c r="B40" s="37"/>
      <c r="C40" s="32"/>
      <c r="D40" s="32"/>
      <c r="E40" s="32"/>
      <c r="F40" s="32"/>
      <c r="G40" s="32"/>
      <c r="H40" s="32"/>
      <c r="I40" s="32"/>
      <c r="J40" s="32"/>
      <c r="K40" s="32"/>
      <c r="L40" s="32"/>
      <c r="M40" s="53"/>
      <c r="S40" s="32"/>
      <c r="T40" s="32"/>
      <c r="U40" s="32"/>
      <c r="V40" s="32"/>
      <c r="W40" s="32"/>
      <c r="X40" s="32"/>
      <c r="Y40" s="32"/>
      <c r="Z40" s="32"/>
      <c r="AA40" s="32"/>
      <c r="AB40" s="32"/>
      <c r="AC40" s="32"/>
      <c r="AD40" s="32"/>
      <c r="AE40" s="32"/>
    </row>
    <row r="41" spans="1:31" s="2" customFormat="1" ht="25.35" customHeight="1">
      <c r="A41" s="32"/>
      <c r="B41" s="37"/>
      <c r="C41" s="132"/>
      <c r="D41" s="133" t="s">
        <v>44</v>
      </c>
      <c r="E41" s="134"/>
      <c r="F41" s="134"/>
      <c r="G41" s="135" t="s">
        <v>45</v>
      </c>
      <c r="H41" s="136" t="s">
        <v>46</v>
      </c>
      <c r="I41" s="134"/>
      <c r="J41" s="134"/>
      <c r="K41" s="137">
        <f>SUM(K32:K39)</f>
        <v>0</v>
      </c>
      <c r="L41" s="138"/>
      <c r="M41" s="53"/>
      <c r="S41" s="32"/>
      <c r="T41" s="32"/>
      <c r="U41" s="32"/>
      <c r="V41" s="32"/>
      <c r="W41" s="32"/>
      <c r="X41" s="32"/>
      <c r="Y41" s="32"/>
      <c r="Z41" s="32"/>
      <c r="AA41" s="32"/>
      <c r="AB41" s="32"/>
      <c r="AC41" s="32"/>
      <c r="AD41" s="32"/>
      <c r="AE41" s="32"/>
    </row>
    <row r="42" spans="1:31" s="2" customFormat="1" ht="14.45" customHeight="1">
      <c r="A42" s="32"/>
      <c r="B42" s="37"/>
      <c r="C42" s="32"/>
      <c r="D42" s="32"/>
      <c r="E42" s="32"/>
      <c r="F42" s="32"/>
      <c r="G42" s="32"/>
      <c r="H42" s="32"/>
      <c r="I42" s="32"/>
      <c r="J42" s="32"/>
      <c r="K42" s="32"/>
      <c r="L42" s="32"/>
      <c r="M42" s="53"/>
      <c r="S42" s="32"/>
      <c r="T42" s="32"/>
      <c r="U42" s="32"/>
      <c r="V42" s="32"/>
      <c r="W42" s="32"/>
      <c r="X42" s="32"/>
      <c r="Y42" s="32"/>
      <c r="Z42" s="32"/>
      <c r="AA42" s="32"/>
      <c r="AB42" s="32"/>
      <c r="AC42" s="32"/>
      <c r="AD42" s="32"/>
      <c r="AE42" s="32"/>
    </row>
    <row r="43" spans="1:31" s="1" customFormat="1" ht="14.45" customHeight="1">
      <c r="B43" s="18"/>
      <c r="M43" s="18"/>
    </row>
    <row r="44" spans="1:31" s="1" customFormat="1" ht="14.45" customHeight="1">
      <c r="B44" s="18"/>
      <c r="M44" s="18"/>
    </row>
    <row r="45" spans="1:31" s="1" customFormat="1" ht="14.45" customHeight="1">
      <c r="B45" s="18"/>
      <c r="M45" s="18"/>
    </row>
    <row r="46" spans="1:31" s="1" customFormat="1" ht="14.45" customHeight="1">
      <c r="B46" s="18"/>
      <c r="M46" s="18"/>
    </row>
    <row r="47" spans="1:31" s="1" customFormat="1" ht="14.45" customHeight="1">
      <c r="B47" s="18"/>
      <c r="M47" s="18"/>
    </row>
    <row r="48" spans="1:31" s="1" customFormat="1" ht="14.45" customHeight="1">
      <c r="B48" s="18"/>
      <c r="M48" s="18"/>
    </row>
    <row r="49" spans="1:31" s="1" customFormat="1" ht="14.45" customHeight="1">
      <c r="B49" s="18"/>
      <c r="M49" s="18"/>
    </row>
    <row r="50" spans="1:31" s="2" customFormat="1" ht="14.45" customHeight="1">
      <c r="B50" s="53"/>
      <c r="D50" s="139" t="s">
        <v>47</v>
      </c>
      <c r="E50" s="140"/>
      <c r="F50" s="140"/>
      <c r="G50" s="139" t="s">
        <v>48</v>
      </c>
      <c r="H50" s="140"/>
      <c r="I50" s="140"/>
      <c r="J50" s="140"/>
      <c r="K50" s="140"/>
      <c r="L50" s="140"/>
      <c r="M50" s="53"/>
    </row>
    <row r="51" spans="1:31" ht="11.25">
      <c r="B51" s="18"/>
      <c r="M51" s="18"/>
    </row>
    <row r="52" spans="1:31" ht="11.25">
      <c r="B52" s="18"/>
      <c r="M52" s="18"/>
    </row>
    <row r="53" spans="1:31" ht="11.25">
      <c r="B53" s="18"/>
      <c r="M53" s="18"/>
    </row>
    <row r="54" spans="1:31" ht="11.25">
      <c r="B54" s="18"/>
      <c r="M54" s="18"/>
    </row>
    <row r="55" spans="1:31" ht="11.25">
      <c r="B55" s="18"/>
      <c r="M55" s="18"/>
    </row>
    <row r="56" spans="1:31" ht="11.25">
      <c r="B56" s="18"/>
      <c r="M56" s="18"/>
    </row>
    <row r="57" spans="1:31" ht="11.25">
      <c r="B57" s="18"/>
      <c r="M57" s="18"/>
    </row>
    <row r="58" spans="1:31" ht="11.25">
      <c r="B58" s="18"/>
      <c r="M58" s="18"/>
    </row>
    <row r="59" spans="1:31" ht="11.25">
      <c r="B59" s="18"/>
      <c r="M59" s="18"/>
    </row>
    <row r="60" spans="1:31" ht="11.25">
      <c r="B60" s="18"/>
      <c r="M60" s="18"/>
    </row>
    <row r="61" spans="1:31" s="2" customFormat="1" ht="12.75">
      <c r="A61" s="32"/>
      <c r="B61" s="37"/>
      <c r="C61" s="32"/>
      <c r="D61" s="141" t="s">
        <v>49</v>
      </c>
      <c r="E61" s="142"/>
      <c r="F61" s="143" t="s">
        <v>50</v>
      </c>
      <c r="G61" s="141" t="s">
        <v>49</v>
      </c>
      <c r="H61" s="142"/>
      <c r="I61" s="142"/>
      <c r="J61" s="144" t="s">
        <v>50</v>
      </c>
      <c r="K61" s="142"/>
      <c r="L61" s="142"/>
      <c r="M61" s="53"/>
      <c r="S61" s="32"/>
      <c r="T61" s="32"/>
      <c r="U61" s="32"/>
      <c r="V61" s="32"/>
      <c r="W61" s="32"/>
      <c r="X61" s="32"/>
      <c r="Y61" s="32"/>
      <c r="Z61" s="32"/>
      <c r="AA61" s="32"/>
      <c r="AB61" s="32"/>
      <c r="AC61" s="32"/>
      <c r="AD61" s="32"/>
      <c r="AE61" s="32"/>
    </row>
    <row r="62" spans="1:31" ht="11.25">
      <c r="B62" s="18"/>
      <c r="M62" s="18"/>
    </row>
    <row r="63" spans="1:31" ht="11.25">
      <c r="B63" s="18"/>
      <c r="M63" s="18"/>
    </row>
    <row r="64" spans="1:31" ht="11.25">
      <c r="B64" s="18"/>
      <c r="M64" s="18"/>
    </row>
    <row r="65" spans="1:31" s="2" customFormat="1" ht="12.75">
      <c r="A65" s="32"/>
      <c r="B65" s="37"/>
      <c r="C65" s="32"/>
      <c r="D65" s="139" t="s">
        <v>51</v>
      </c>
      <c r="E65" s="145"/>
      <c r="F65" s="145"/>
      <c r="G65" s="139" t="s">
        <v>52</v>
      </c>
      <c r="H65" s="145"/>
      <c r="I65" s="145"/>
      <c r="J65" s="145"/>
      <c r="K65" s="145"/>
      <c r="L65" s="145"/>
      <c r="M65" s="53"/>
      <c r="S65" s="32"/>
      <c r="T65" s="32"/>
      <c r="U65" s="32"/>
      <c r="V65" s="32"/>
      <c r="W65" s="32"/>
      <c r="X65" s="32"/>
      <c r="Y65" s="32"/>
      <c r="Z65" s="32"/>
      <c r="AA65" s="32"/>
      <c r="AB65" s="32"/>
      <c r="AC65" s="32"/>
      <c r="AD65" s="32"/>
      <c r="AE65" s="32"/>
    </row>
    <row r="66" spans="1:31" ht="11.25">
      <c r="B66" s="18"/>
      <c r="M66" s="18"/>
    </row>
    <row r="67" spans="1:31" ht="11.25">
      <c r="B67" s="18"/>
      <c r="M67" s="18"/>
    </row>
    <row r="68" spans="1:31" ht="11.25">
      <c r="B68" s="18"/>
      <c r="M68" s="18"/>
    </row>
    <row r="69" spans="1:31" ht="11.25">
      <c r="B69" s="18"/>
      <c r="M69" s="18"/>
    </row>
    <row r="70" spans="1:31" ht="11.25">
      <c r="B70" s="18"/>
      <c r="M70" s="18"/>
    </row>
    <row r="71" spans="1:31" ht="11.25">
      <c r="B71" s="18"/>
      <c r="M71" s="18"/>
    </row>
    <row r="72" spans="1:31" ht="11.25">
      <c r="B72" s="18"/>
      <c r="M72" s="18"/>
    </row>
    <row r="73" spans="1:31" ht="11.25">
      <c r="B73" s="18"/>
      <c r="M73" s="18"/>
    </row>
    <row r="74" spans="1:31" ht="11.25">
      <c r="B74" s="18"/>
      <c r="M74" s="18"/>
    </row>
    <row r="75" spans="1:31" ht="11.25">
      <c r="B75" s="18"/>
      <c r="M75" s="18"/>
    </row>
    <row r="76" spans="1:31" s="2" customFormat="1" ht="12.75">
      <c r="A76" s="32"/>
      <c r="B76" s="37"/>
      <c r="C76" s="32"/>
      <c r="D76" s="141" t="s">
        <v>49</v>
      </c>
      <c r="E76" s="142"/>
      <c r="F76" s="143" t="s">
        <v>50</v>
      </c>
      <c r="G76" s="141" t="s">
        <v>49</v>
      </c>
      <c r="H76" s="142"/>
      <c r="I76" s="142"/>
      <c r="J76" s="144" t="s">
        <v>50</v>
      </c>
      <c r="K76" s="142"/>
      <c r="L76" s="142"/>
      <c r="M76" s="53"/>
      <c r="S76" s="32"/>
      <c r="T76" s="32"/>
      <c r="U76" s="32"/>
      <c r="V76" s="32"/>
      <c r="W76" s="32"/>
      <c r="X76" s="32"/>
      <c r="Y76" s="32"/>
      <c r="Z76" s="32"/>
      <c r="AA76" s="32"/>
      <c r="AB76" s="32"/>
      <c r="AC76" s="32"/>
      <c r="AD76" s="32"/>
      <c r="AE76" s="32"/>
    </row>
    <row r="77" spans="1:31" s="2" customFormat="1" ht="14.45" customHeight="1">
      <c r="A77" s="32"/>
      <c r="B77" s="146"/>
      <c r="C77" s="147"/>
      <c r="D77" s="147"/>
      <c r="E77" s="147"/>
      <c r="F77" s="147"/>
      <c r="G77" s="147"/>
      <c r="H77" s="147"/>
      <c r="I77" s="147"/>
      <c r="J77" s="147"/>
      <c r="K77" s="147"/>
      <c r="L77" s="147"/>
      <c r="M77" s="53"/>
      <c r="S77" s="32"/>
      <c r="T77" s="32"/>
      <c r="U77" s="32"/>
      <c r="V77" s="32"/>
      <c r="W77" s="32"/>
      <c r="X77" s="32"/>
      <c r="Y77" s="32"/>
      <c r="Z77" s="32"/>
      <c r="AA77" s="32"/>
      <c r="AB77" s="32"/>
      <c r="AC77" s="32"/>
      <c r="AD77" s="32"/>
      <c r="AE77" s="32"/>
    </row>
    <row r="81" spans="1:47" s="2" customFormat="1" ht="6.95" customHeight="1">
      <c r="A81" s="32"/>
      <c r="B81" s="148"/>
      <c r="C81" s="149"/>
      <c r="D81" s="149"/>
      <c r="E81" s="149"/>
      <c r="F81" s="149"/>
      <c r="G81" s="149"/>
      <c r="H81" s="149"/>
      <c r="I81" s="149"/>
      <c r="J81" s="149"/>
      <c r="K81" s="149"/>
      <c r="L81" s="149"/>
      <c r="M81" s="53"/>
      <c r="S81" s="32"/>
      <c r="T81" s="32"/>
      <c r="U81" s="32"/>
      <c r="V81" s="32"/>
      <c r="W81" s="32"/>
      <c r="X81" s="32"/>
      <c r="Y81" s="32"/>
      <c r="Z81" s="32"/>
      <c r="AA81" s="32"/>
      <c r="AB81" s="32"/>
      <c r="AC81" s="32"/>
      <c r="AD81" s="32"/>
      <c r="AE81" s="32"/>
    </row>
    <row r="82" spans="1:47" s="2" customFormat="1" ht="24.95" customHeight="1">
      <c r="A82" s="32"/>
      <c r="B82" s="33"/>
      <c r="C82" s="21" t="s">
        <v>103</v>
      </c>
      <c r="D82" s="34"/>
      <c r="E82" s="34"/>
      <c r="F82" s="34"/>
      <c r="G82" s="34"/>
      <c r="H82" s="34"/>
      <c r="I82" s="34"/>
      <c r="J82" s="34"/>
      <c r="K82" s="34"/>
      <c r="L82" s="34"/>
      <c r="M82" s="53"/>
      <c r="S82" s="32"/>
      <c r="T82" s="32"/>
      <c r="U82" s="32"/>
      <c r="V82" s="32"/>
      <c r="W82" s="32"/>
      <c r="X82" s="32"/>
      <c r="Y82" s="32"/>
      <c r="Z82" s="32"/>
      <c r="AA82" s="32"/>
      <c r="AB82" s="32"/>
      <c r="AC82" s="32"/>
      <c r="AD82" s="32"/>
      <c r="AE82" s="32"/>
    </row>
    <row r="83" spans="1:47" s="2" customFormat="1" ht="6.95" customHeight="1">
      <c r="A83" s="32"/>
      <c r="B83" s="33"/>
      <c r="C83" s="34"/>
      <c r="D83" s="34"/>
      <c r="E83" s="34"/>
      <c r="F83" s="34"/>
      <c r="G83" s="34"/>
      <c r="H83" s="34"/>
      <c r="I83" s="34"/>
      <c r="J83" s="34"/>
      <c r="K83" s="34"/>
      <c r="L83" s="34"/>
      <c r="M83" s="53"/>
      <c r="S83" s="32"/>
      <c r="T83" s="32"/>
      <c r="U83" s="32"/>
      <c r="V83" s="32"/>
      <c r="W83" s="32"/>
      <c r="X83" s="32"/>
      <c r="Y83" s="32"/>
      <c r="Z83" s="32"/>
      <c r="AA83" s="32"/>
      <c r="AB83" s="32"/>
      <c r="AC83" s="32"/>
      <c r="AD83" s="32"/>
      <c r="AE83" s="32"/>
    </row>
    <row r="84" spans="1:47" s="2" customFormat="1" ht="12" customHeight="1">
      <c r="A84" s="32"/>
      <c r="B84" s="33"/>
      <c r="C84" s="27" t="s">
        <v>16</v>
      </c>
      <c r="D84" s="34"/>
      <c r="E84" s="34"/>
      <c r="F84" s="34"/>
      <c r="G84" s="34"/>
      <c r="H84" s="34"/>
      <c r="I84" s="34"/>
      <c r="J84" s="34"/>
      <c r="K84" s="34"/>
      <c r="L84" s="34"/>
      <c r="M84" s="53"/>
      <c r="S84" s="32"/>
      <c r="T84" s="32"/>
      <c r="U84" s="32"/>
      <c r="V84" s="32"/>
      <c r="W84" s="32"/>
      <c r="X84" s="32"/>
      <c r="Y84" s="32"/>
      <c r="Z84" s="32"/>
      <c r="AA84" s="32"/>
      <c r="AB84" s="32"/>
      <c r="AC84" s="32"/>
      <c r="AD84" s="32"/>
      <c r="AE84" s="32"/>
    </row>
    <row r="85" spans="1:47" s="2" customFormat="1" ht="16.5" customHeight="1">
      <c r="A85" s="32"/>
      <c r="B85" s="33"/>
      <c r="C85" s="34"/>
      <c r="D85" s="34"/>
      <c r="E85" s="295" t="str">
        <f>E7</f>
        <v>Detské ihrisko Považská ulica 2022 - stavebné práce</v>
      </c>
      <c r="F85" s="296"/>
      <c r="G85" s="296"/>
      <c r="H85" s="296"/>
      <c r="I85" s="34"/>
      <c r="J85" s="34"/>
      <c r="K85" s="34"/>
      <c r="L85" s="34"/>
      <c r="M85" s="53"/>
      <c r="S85" s="32"/>
      <c r="T85" s="32"/>
      <c r="U85" s="32"/>
      <c r="V85" s="32"/>
      <c r="W85" s="32"/>
      <c r="X85" s="32"/>
      <c r="Y85" s="32"/>
      <c r="Z85" s="32"/>
      <c r="AA85" s="32"/>
      <c r="AB85" s="32"/>
      <c r="AC85" s="32"/>
      <c r="AD85" s="32"/>
      <c r="AE85" s="32"/>
    </row>
    <row r="86" spans="1:47" s="2" customFormat="1" ht="12" customHeight="1">
      <c r="A86" s="32"/>
      <c r="B86" s="33"/>
      <c r="C86" s="27" t="s">
        <v>99</v>
      </c>
      <c r="D86" s="34"/>
      <c r="E86" s="34"/>
      <c r="F86" s="34"/>
      <c r="G86" s="34"/>
      <c r="H86" s="34"/>
      <c r="I86" s="34"/>
      <c r="J86" s="34"/>
      <c r="K86" s="34"/>
      <c r="L86" s="34"/>
      <c r="M86" s="53"/>
      <c r="S86" s="32"/>
      <c r="T86" s="32"/>
      <c r="U86" s="32"/>
      <c r="V86" s="32"/>
      <c r="W86" s="32"/>
      <c r="X86" s="32"/>
      <c r="Y86" s="32"/>
      <c r="Z86" s="32"/>
      <c r="AA86" s="32"/>
      <c r="AB86" s="32"/>
      <c r="AC86" s="32"/>
      <c r="AD86" s="32"/>
      <c r="AE86" s="32"/>
    </row>
    <row r="87" spans="1:47" s="2" customFormat="1" ht="16.5" customHeight="1">
      <c r="A87" s="32"/>
      <c r="B87" s="33"/>
      <c r="C87" s="34"/>
      <c r="D87" s="34"/>
      <c r="E87" s="244" t="str">
        <f>E9</f>
        <v>02.01 - Búracie práce a výkopy</v>
      </c>
      <c r="F87" s="297"/>
      <c r="G87" s="297"/>
      <c r="H87" s="297"/>
      <c r="I87" s="34"/>
      <c r="J87" s="34"/>
      <c r="K87" s="34"/>
      <c r="L87" s="34"/>
      <c r="M87" s="53"/>
      <c r="S87" s="32"/>
      <c r="T87" s="32"/>
      <c r="U87" s="32"/>
      <c r="V87" s="32"/>
      <c r="W87" s="32"/>
      <c r="X87" s="32"/>
      <c r="Y87" s="32"/>
      <c r="Z87" s="32"/>
      <c r="AA87" s="32"/>
      <c r="AB87" s="32"/>
      <c r="AC87" s="32"/>
      <c r="AD87" s="32"/>
      <c r="AE87" s="32"/>
    </row>
    <row r="88" spans="1:47" s="2" customFormat="1" ht="6.95" customHeight="1">
      <c r="A88" s="32"/>
      <c r="B88" s="33"/>
      <c r="C88" s="34"/>
      <c r="D88" s="34"/>
      <c r="E88" s="34"/>
      <c r="F88" s="34"/>
      <c r="G88" s="34"/>
      <c r="H88" s="34"/>
      <c r="I88" s="34"/>
      <c r="J88" s="34"/>
      <c r="K88" s="34"/>
      <c r="L88" s="34"/>
      <c r="M88" s="53"/>
      <c r="S88" s="32"/>
      <c r="T88" s="32"/>
      <c r="U88" s="32"/>
      <c r="V88" s="32"/>
      <c r="W88" s="32"/>
      <c r="X88" s="32"/>
      <c r="Y88" s="32"/>
      <c r="Z88" s="32"/>
      <c r="AA88" s="32"/>
      <c r="AB88" s="32"/>
      <c r="AC88" s="32"/>
      <c r="AD88" s="32"/>
      <c r="AE88" s="32"/>
    </row>
    <row r="89" spans="1:47" s="2" customFormat="1" ht="12" customHeight="1">
      <c r="A89" s="32"/>
      <c r="B89" s="33"/>
      <c r="C89" s="27" t="s">
        <v>20</v>
      </c>
      <c r="D89" s="34"/>
      <c r="E89" s="34"/>
      <c r="F89" s="25" t="str">
        <f>F12</f>
        <v>Považská ulica</v>
      </c>
      <c r="G89" s="34"/>
      <c r="H89" s="34"/>
      <c r="I89" s="27" t="s">
        <v>22</v>
      </c>
      <c r="J89" s="68">
        <f>IF(J12="","",J12)</f>
        <v>0</v>
      </c>
      <c r="K89" s="34"/>
      <c r="L89" s="34"/>
      <c r="M89" s="53"/>
      <c r="S89" s="32"/>
      <c r="T89" s="32"/>
      <c r="U89" s="32"/>
      <c r="V89" s="32"/>
      <c r="W89" s="32"/>
      <c r="X89" s="32"/>
      <c r="Y89" s="32"/>
      <c r="Z89" s="32"/>
      <c r="AA89" s="32"/>
      <c r="AB89" s="32"/>
      <c r="AC89" s="32"/>
      <c r="AD89" s="32"/>
      <c r="AE89" s="32"/>
    </row>
    <row r="90" spans="1:47" s="2" customFormat="1" ht="6.95" customHeight="1">
      <c r="A90" s="32"/>
      <c r="B90" s="33"/>
      <c r="C90" s="34"/>
      <c r="D90" s="34"/>
      <c r="E90" s="34"/>
      <c r="F90" s="34"/>
      <c r="G90" s="34"/>
      <c r="H90" s="34"/>
      <c r="I90" s="34"/>
      <c r="J90" s="34"/>
      <c r="K90" s="34"/>
      <c r="L90" s="34"/>
      <c r="M90" s="53"/>
      <c r="S90" s="32"/>
      <c r="T90" s="32"/>
      <c r="U90" s="32"/>
      <c r="V90" s="32"/>
      <c r="W90" s="32"/>
      <c r="X90" s="32"/>
      <c r="Y90" s="32"/>
      <c r="Z90" s="32"/>
      <c r="AA90" s="32"/>
      <c r="AB90" s="32"/>
      <c r="AC90" s="32"/>
      <c r="AD90" s="32"/>
      <c r="AE90" s="32"/>
    </row>
    <row r="91" spans="1:47" s="2" customFormat="1" ht="15.2" customHeight="1">
      <c r="A91" s="32"/>
      <c r="B91" s="33"/>
      <c r="C91" s="27" t="s">
        <v>23</v>
      </c>
      <c r="D91" s="34"/>
      <c r="E91" s="34"/>
      <c r="F91" s="25" t="str">
        <f>E15</f>
        <v>Mesto Trenčín</v>
      </c>
      <c r="G91" s="34"/>
      <c r="H91" s="34"/>
      <c r="I91" s="27" t="s">
        <v>29</v>
      </c>
      <c r="J91" s="30" t="str">
        <f>E21</f>
        <v xml:space="preserve"> </v>
      </c>
      <c r="K91" s="34"/>
      <c r="L91" s="34"/>
      <c r="M91" s="53"/>
      <c r="S91" s="32"/>
      <c r="T91" s="32"/>
      <c r="U91" s="32"/>
      <c r="V91" s="32"/>
      <c r="W91" s="32"/>
      <c r="X91" s="32"/>
      <c r="Y91" s="32"/>
      <c r="Z91" s="32"/>
      <c r="AA91" s="32"/>
      <c r="AB91" s="32"/>
      <c r="AC91" s="32"/>
      <c r="AD91" s="32"/>
      <c r="AE91" s="32"/>
    </row>
    <row r="92" spans="1:47" s="2" customFormat="1" ht="25.7" customHeight="1">
      <c r="A92" s="32"/>
      <c r="B92" s="33"/>
      <c r="C92" s="27" t="s">
        <v>27</v>
      </c>
      <c r="D92" s="34"/>
      <c r="E92" s="34"/>
      <c r="F92" s="25" t="str">
        <f>IF(E18="","",E18)</f>
        <v>Vyplň údaj</v>
      </c>
      <c r="G92" s="34"/>
      <c r="H92" s="34"/>
      <c r="I92" s="27" t="s">
        <v>31</v>
      </c>
      <c r="J92" s="30" t="str">
        <f>E24</f>
        <v>Ing.arch. Michal Vojtek</v>
      </c>
      <c r="K92" s="34"/>
      <c r="L92" s="34"/>
      <c r="M92" s="53"/>
      <c r="S92" s="32"/>
      <c r="T92" s="32"/>
      <c r="U92" s="32"/>
      <c r="V92" s="32"/>
      <c r="W92" s="32"/>
      <c r="X92" s="32"/>
      <c r="Y92" s="32"/>
      <c r="Z92" s="32"/>
      <c r="AA92" s="32"/>
      <c r="AB92" s="32"/>
      <c r="AC92" s="32"/>
      <c r="AD92" s="32"/>
      <c r="AE92" s="32"/>
    </row>
    <row r="93" spans="1:47" s="2" customFormat="1" ht="10.35" customHeight="1">
      <c r="A93" s="32"/>
      <c r="B93" s="33"/>
      <c r="C93" s="34"/>
      <c r="D93" s="34"/>
      <c r="E93" s="34"/>
      <c r="F93" s="34"/>
      <c r="G93" s="34"/>
      <c r="H93" s="34"/>
      <c r="I93" s="34"/>
      <c r="J93" s="34"/>
      <c r="K93" s="34"/>
      <c r="L93" s="34"/>
      <c r="M93" s="53"/>
      <c r="S93" s="32"/>
      <c r="T93" s="32"/>
      <c r="U93" s="32"/>
      <c r="V93" s="32"/>
      <c r="W93" s="32"/>
      <c r="X93" s="32"/>
      <c r="Y93" s="32"/>
      <c r="Z93" s="32"/>
      <c r="AA93" s="32"/>
      <c r="AB93" s="32"/>
      <c r="AC93" s="32"/>
      <c r="AD93" s="32"/>
      <c r="AE93" s="32"/>
    </row>
    <row r="94" spans="1:47" s="2" customFormat="1" ht="29.25" customHeight="1">
      <c r="A94" s="32"/>
      <c r="B94" s="33"/>
      <c r="C94" s="150" t="s">
        <v>104</v>
      </c>
      <c r="D94" s="151"/>
      <c r="E94" s="151"/>
      <c r="F94" s="151"/>
      <c r="G94" s="151"/>
      <c r="H94" s="151"/>
      <c r="I94" s="152" t="s">
        <v>105</v>
      </c>
      <c r="J94" s="152" t="s">
        <v>106</v>
      </c>
      <c r="K94" s="152" t="s">
        <v>107</v>
      </c>
      <c r="L94" s="151"/>
      <c r="M94" s="53"/>
      <c r="S94" s="32"/>
      <c r="T94" s="32"/>
      <c r="U94" s="32"/>
      <c r="V94" s="32"/>
      <c r="W94" s="32"/>
      <c r="X94" s="32"/>
      <c r="Y94" s="32"/>
      <c r="Z94" s="32"/>
      <c r="AA94" s="32"/>
      <c r="AB94" s="32"/>
      <c r="AC94" s="32"/>
      <c r="AD94" s="32"/>
      <c r="AE94" s="32"/>
    </row>
    <row r="95" spans="1:47" s="2" customFormat="1" ht="10.35" customHeight="1">
      <c r="A95" s="32"/>
      <c r="B95" s="33"/>
      <c r="C95" s="34"/>
      <c r="D95" s="34"/>
      <c r="E95" s="34"/>
      <c r="F95" s="34"/>
      <c r="G95" s="34"/>
      <c r="H95" s="34"/>
      <c r="I95" s="34"/>
      <c r="J95" s="34"/>
      <c r="K95" s="34"/>
      <c r="L95" s="34"/>
      <c r="M95" s="53"/>
      <c r="S95" s="32"/>
      <c r="T95" s="32"/>
      <c r="U95" s="32"/>
      <c r="V95" s="32"/>
      <c r="W95" s="32"/>
      <c r="X95" s="32"/>
      <c r="Y95" s="32"/>
      <c r="Z95" s="32"/>
      <c r="AA95" s="32"/>
      <c r="AB95" s="32"/>
      <c r="AC95" s="32"/>
      <c r="AD95" s="32"/>
      <c r="AE95" s="32"/>
    </row>
    <row r="96" spans="1:47" s="2" customFormat="1" ht="22.9" customHeight="1">
      <c r="A96" s="32"/>
      <c r="B96" s="33"/>
      <c r="C96" s="153" t="s">
        <v>108</v>
      </c>
      <c r="D96" s="34"/>
      <c r="E96" s="34"/>
      <c r="F96" s="34"/>
      <c r="G96" s="34"/>
      <c r="H96" s="34"/>
      <c r="I96" s="86">
        <f t="shared" ref="I96:J98" si="0">Q120</f>
        <v>0</v>
      </c>
      <c r="J96" s="86">
        <f t="shared" si="0"/>
        <v>0</v>
      </c>
      <c r="K96" s="86">
        <f>K120</f>
        <v>0</v>
      </c>
      <c r="L96" s="34"/>
      <c r="M96" s="53"/>
      <c r="S96" s="32"/>
      <c r="T96" s="32"/>
      <c r="U96" s="32"/>
      <c r="V96" s="32"/>
      <c r="W96" s="32"/>
      <c r="X96" s="32"/>
      <c r="Y96" s="32"/>
      <c r="Z96" s="32"/>
      <c r="AA96" s="32"/>
      <c r="AB96" s="32"/>
      <c r="AC96" s="32"/>
      <c r="AD96" s="32"/>
      <c r="AE96" s="32"/>
      <c r="AU96" s="15" t="s">
        <v>109</v>
      </c>
    </row>
    <row r="97" spans="1:31" s="9" customFormat="1" ht="24.95" customHeight="1">
      <c r="B97" s="154"/>
      <c r="C97" s="155"/>
      <c r="D97" s="156" t="s">
        <v>110</v>
      </c>
      <c r="E97" s="157"/>
      <c r="F97" s="157"/>
      <c r="G97" s="157"/>
      <c r="H97" s="157"/>
      <c r="I97" s="158">
        <f t="shared" si="0"/>
        <v>0</v>
      </c>
      <c r="J97" s="158">
        <f t="shared" si="0"/>
        <v>0</v>
      </c>
      <c r="K97" s="158">
        <f>K121</f>
        <v>0</v>
      </c>
      <c r="L97" s="155"/>
      <c r="M97" s="159"/>
    </row>
    <row r="98" spans="1:31" s="10" customFormat="1" ht="19.899999999999999" customHeight="1">
      <c r="B98" s="160"/>
      <c r="C98" s="161"/>
      <c r="D98" s="162" t="s">
        <v>111</v>
      </c>
      <c r="E98" s="163"/>
      <c r="F98" s="163"/>
      <c r="G98" s="163"/>
      <c r="H98" s="163"/>
      <c r="I98" s="164">
        <f t="shared" si="0"/>
        <v>0</v>
      </c>
      <c r="J98" s="164">
        <f t="shared" si="0"/>
        <v>0</v>
      </c>
      <c r="K98" s="164">
        <f>K122</f>
        <v>0</v>
      </c>
      <c r="L98" s="161"/>
      <c r="M98" s="165"/>
    </row>
    <row r="99" spans="1:31" s="10" customFormat="1" ht="19.899999999999999" customHeight="1">
      <c r="B99" s="160"/>
      <c r="C99" s="161"/>
      <c r="D99" s="162" t="s">
        <v>112</v>
      </c>
      <c r="E99" s="163"/>
      <c r="F99" s="163"/>
      <c r="G99" s="163"/>
      <c r="H99" s="163"/>
      <c r="I99" s="164">
        <f>Q141</f>
        <v>0</v>
      </c>
      <c r="J99" s="164">
        <f>R141</f>
        <v>0</v>
      </c>
      <c r="K99" s="164">
        <f>K141</f>
        <v>0</v>
      </c>
      <c r="L99" s="161"/>
      <c r="M99" s="165"/>
    </row>
    <row r="100" spans="1:31" s="9" customFormat="1" ht="24.95" customHeight="1">
      <c r="B100" s="154"/>
      <c r="C100" s="155"/>
      <c r="D100" s="156" t="s">
        <v>113</v>
      </c>
      <c r="E100" s="157"/>
      <c r="F100" s="157"/>
      <c r="G100" s="157"/>
      <c r="H100" s="157"/>
      <c r="I100" s="158">
        <f>Q168</f>
        <v>0</v>
      </c>
      <c r="J100" s="158">
        <f>R168</f>
        <v>0</v>
      </c>
      <c r="K100" s="158">
        <f>K168</f>
        <v>0</v>
      </c>
      <c r="L100" s="155"/>
      <c r="M100" s="159"/>
    </row>
    <row r="101" spans="1:31" s="2" customFormat="1" ht="21.75" customHeight="1">
      <c r="A101" s="32"/>
      <c r="B101" s="33"/>
      <c r="C101" s="34"/>
      <c r="D101" s="34"/>
      <c r="E101" s="34"/>
      <c r="F101" s="34"/>
      <c r="G101" s="34"/>
      <c r="H101" s="34"/>
      <c r="I101" s="34"/>
      <c r="J101" s="34"/>
      <c r="K101" s="34"/>
      <c r="L101" s="34"/>
      <c r="M101" s="53"/>
      <c r="S101" s="32"/>
      <c r="T101" s="32"/>
      <c r="U101" s="32"/>
      <c r="V101" s="32"/>
      <c r="W101" s="32"/>
      <c r="X101" s="32"/>
      <c r="Y101" s="32"/>
      <c r="Z101" s="32"/>
      <c r="AA101" s="32"/>
      <c r="AB101" s="32"/>
      <c r="AC101" s="32"/>
      <c r="AD101" s="32"/>
      <c r="AE101" s="32"/>
    </row>
    <row r="102" spans="1:31" s="2" customFormat="1" ht="6.95" customHeight="1">
      <c r="A102" s="32"/>
      <c r="B102" s="56"/>
      <c r="C102" s="57"/>
      <c r="D102" s="57"/>
      <c r="E102" s="57"/>
      <c r="F102" s="57"/>
      <c r="G102" s="57"/>
      <c r="H102" s="57"/>
      <c r="I102" s="57"/>
      <c r="J102" s="57"/>
      <c r="K102" s="57"/>
      <c r="L102" s="57"/>
      <c r="M102" s="53"/>
      <c r="S102" s="32"/>
      <c r="T102" s="32"/>
      <c r="U102" s="32"/>
      <c r="V102" s="32"/>
      <c r="W102" s="32"/>
      <c r="X102" s="32"/>
      <c r="Y102" s="32"/>
      <c r="Z102" s="32"/>
      <c r="AA102" s="32"/>
      <c r="AB102" s="32"/>
      <c r="AC102" s="32"/>
      <c r="AD102" s="32"/>
      <c r="AE102" s="32"/>
    </row>
    <row r="106" spans="1:31" s="2" customFormat="1" ht="6.95" customHeight="1">
      <c r="A106" s="32"/>
      <c r="B106" s="58"/>
      <c r="C106" s="59"/>
      <c r="D106" s="59"/>
      <c r="E106" s="59"/>
      <c r="F106" s="59"/>
      <c r="G106" s="59"/>
      <c r="H106" s="59"/>
      <c r="I106" s="59"/>
      <c r="J106" s="59"/>
      <c r="K106" s="59"/>
      <c r="L106" s="59"/>
      <c r="M106" s="53"/>
      <c r="S106" s="32"/>
      <c r="T106" s="32"/>
      <c r="U106" s="32"/>
      <c r="V106" s="32"/>
      <c r="W106" s="32"/>
      <c r="X106" s="32"/>
      <c r="Y106" s="32"/>
      <c r="Z106" s="32"/>
      <c r="AA106" s="32"/>
      <c r="AB106" s="32"/>
      <c r="AC106" s="32"/>
      <c r="AD106" s="32"/>
      <c r="AE106" s="32"/>
    </row>
    <row r="107" spans="1:31" s="2" customFormat="1" ht="24.95" customHeight="1">
      <c r="A107" s="32"/>
      <c r="B107" s="33"/>
      <c r="C107" s="21" t="s">
        <v>114</v>
      </c>
      <c r="D107" s="34"/>
      <c r="E107" s="34"/>
      <c r="F107" s="34"/>
      <c r="G107" s="34"/>
      <c r="H107" s="34"/>
      <c r="I107" s="34"/>
      <c r="J107" s="34"/>
      <c r="K107" s="34"/>
      <c r="L107" s="34"/>
      <c r="M107" s="53"/>
      <c r="S107" s="32"/>
      <c r="T107" s="32"/>
      <c r="U107" s="32"/>
      <c r="V107" s="32"/>
      <c r="W107" s="32"/>
      <c r="X107" s="32"/>
      <c r="Y107" s="32"/>
      <c r="Z107" s="32"/>
      <c r="AA107" s="32"/>
      <c r="AB107" s="32"/>
      <c r="AC107" s="32"/>
      <c r="AD107" s="32"/>
      <c r="AE107" s="32"/>
    </row>
    <row r="108" spans="1:31" s="2" customFormat="1" ht="6.95" customHeight="1">
      <c r="A108" s="32"/>
      <c r="B108" s="33"/>
      <c r="C108" s="34"/>
      <c r="D108" s="34"/>
      <c r="E108" s="34"/>
      <c r="F108" s="34"/>
      <c r="G108" s="34"/>
      <c r="H108" s="34"/>
      <c r="I108" s="34"/>
      <c r="J108" s="34"/>
      <c r="K108" s="34"/>
      <c r="L108" s="34"/>
      <c r="M108" s="53"/>
      <c r="S108" s="32"/>
      <c r="T108" s="32"/>
      <c r="U108" s="32"/>
      <c r="V108" s="32"/>
      <c r="W108" s="32"/>
      <c r="X108" s="32"/>
      <c r="Y108" s="32"/>
      <c r="Z108" s="32"/>
      <c r="AA108" s="32"/>
      <c r="AB108" s="32"/>
      <c r="AC108" s="32"/>
      <c r="AD108" s="32"/>
      <c r="AE108" s="32"/>
    </row>
    <row r="109" spans="1:31" s="2" customFormat="1" ht="12" customHeight="1">
      <c r="A109" s="32"/>
      <c r="B109" s="33"/>
      <c r="C109" s="27" t="s">
        <v>16</v>
      </c>
      <c r="D109" s="34"/>
      <c r="E109" s="34"/>
      <c r="F109" s="34"/>
      <c r="G109" s="34"/>
      <c r="H109" s="34"/>
      <c r="I109" s="34"/>
      <c r="J109" s="34"/>
      <c r="K109" s="34"/>
      <c r="L109" s="34"/>
      <c r="M109" s="53"/>
      <c r="S109" s="32"/>
      <c r="T109" s="32"/>
      <c r="U109" s="32"/>
      <c r="V109" s="32"/>
      <c r="W109" s="32"/>
      <c r="X109" s="32"/>
      <c r="Y109" s="32"/>
      <c r="Z109" s="32"/>
      <c r="AA109" s="32"/>
      <c r="AB109" s="32"/>
      <c r="AC109" s="32"/>
      <c r="AD109" s="32"/>
      <c r="AE109" s="32"/>
    </row>
    <row r="110" spans="1:31" s="2" customFormat="1" ht="16.5" customHeight="1">
      <c r="A110" s="32"/>
      <c r="B110" s="33"/>
      <c r="C110" s="34"/>
      <c r="D110" s="34"/>
      <c r="E110" s="295" t="str">
        <f>E7</f>
        <v>Detské ihrisko Považská ulica 2022 - stavebné práce</v>
      </c>
      <c r="F110" s="296"/>
      <c r="G110" s="296"/>
      <c r="H110" s="296"/>
      <c r="I110" s="34"/>
      <c r="J110" s="34"/>
      <c r="K110" s="34"/>
      <c r="L110" s="34"/>
      <c r="M110" s="53"/>
      <c r="S110" s="32"/>
      <c r="T110" s="32"/>
      <c r="U110" s="32"/>
      <c r="V110" s="32"/>
      <c r="W110" s="32"/>
      <c r="X110" s="32"/>
      <c r="Y110" s="32"/>
      <c r="Z110" s="32"/>
      <c r="AA110" s="32"/>
      <c r="AB110" s="32"/>
      <c r="AC110" s="32"/>
      <c r="AD110" s="32"/>
      <c r="AE110" s="32"/>
    </row>
    <row r="111" spans="1:31" s="2" customFormat="1" ht="12" customHeight="1">
      <c r="A111" s="32"/>
      <c r="B111" s="33"/>
      <c r="C111" s="27" t="s">
        <v>99</v>
      </c>
      <c r="D111" s="34"/>
      <c r="E111" s="34"/>
      <c r="F111" s="34"/>
      <c r="G111" s="34"/>
      <c r="H111" s="34"/>
      <c r="I111" s="34"/>
      <c r="J111" s="34"/>
      <c r="K111" s="34"/>
      <c r="L111" s="34"/>
      <c r="M111" s="53"/>
      <c r="S111" s="32"/>
      <c r="T111" s="32"/>
      <c r="U111" s="32"/>
      <c r="V111" s="32"/>
      <c r="W111" s="32"/>
      <c r="X111" s="32"/>
      <c r="Y111" s="32"/>
      <c r="Z111" s="32"/>
      <c r="AA111" s="32"/>
      <c r="AB111" s="32"/>
      <c r="AC111" s="32"/>
      <c r="AD111" s="32"/>
      <c r="AE111" s="32"/>
    </row>
    <row r="112" spans="1:31" s="2" customFormat="1" ht="16.5" customHeight="1">
      <c r="A112" s="32"/>
      <c r="B112" s="33"/>
      <c r="C112" s="34"/>
      <c r="D112" s="34"/>
      <c r="E112" s="244" t="str">
        <f>E9</f>
        <v>02.01 - Búracie práce a výkopy</v>
      </c>
      <c r="F112" s="297"/>
      <c r="G112" s="297"/>
      <c r="H112" s="297"/>
      <c r="I112" s="34"/>
      <c r="J112" s="34"/>
      <c r="K112" s="34"/>
      <c r="L112" s="34"/>
      <c r="M112" s="53"/>
      <c r="S112" s="32"/>
      <c r="T112" s="32"/>
      <c r="U112" s="32"/>
      <c r="V112" s="32"/>
      <c r="W112" s="32"/>
      <c r="X112" s="32"/>
      <c r="Y112" s="32"/>
      <c r="Z112" s="32"/>
      <c r="AA112" s="32"/>
      <c r="AB112" s="32"/>
      <c r="AC112" s="32"/>
      <c r="AD112" s="32"/>
      <c r="AE112" s="32"/>
    </row>
    <row r="113" spans="1:65" s="2" customFormat="1" ht="6.95" customHeight="1">
      <c r="A113" s="32"/>
      <c r="B113" s="33"/>
      <c r="C113" s="34"/>
      <c r="D113" s="34"/>
      <c r="E113" s="34"/>
      <c r="F113" s="34"/>
      <c r="G113" s="34"/>
      <c r="H113" s="34"/>
      <c r="I113" s="34"/>
      <c r="J113" s="34"/>
      <c r="K113" s="34"/>
      <c r="L113" s="34"/>
      <c r="M113" s="53"/>
      <c r="S113" s="32"/>
      <c r="T113" s="32"/>
      <c r="U113" s="32"/>
      <c r="V113" s="32"/>
      <c r="W113" s="32"/>
      <c r="X113" s="32"/>
      <c r="Y113" s="32"/>
      <c r="Z113" s="32"/>
      <c r="AA113" s="32"/>
      <c r="AB113" s="32"/>
      <c r="AC113" s="32"/>
      <c r="AD113" s="32"/>
      <c r="AE113" s="32"/>
    </row>
    <row r="114" spans="1:65" s="2" customFormat="1" ht="12" customHeight="1">
      <c r="A114" s="32"/>
      <c r="B114" s="33"/>
      <c r="C114" s="27" t="s">
        <v>20</v>
      </c>
      <c r="D114" s="34"/>
      <c r="E114" s="34"/>
      <c r="F114" s="25" t="str">
        <f>F12</f>
        <v>Považská ulica</v>
      </c>
      <c r="G114" s="34"/>
      <c r="H114" s="34"/>
      <c r="I114" s="27" t="s">
        <v>22</v>
      </c>
      <c r="J114" s="68">
        <f>IF(J12="","",J12)</f>
        <v>0</v>
      </c>
      <c r="K114" s="34"/>
      <c r="L114" s="34"/>
      <c r="M114" s="53"/>
      <c r="S114" s="32"/>
      <c r="T114" s="32"/>
      <c r="U114" s="32"/>
      <c r="V114" s="32"/>
      <c r="W114" s="32"/>
      <c r="X114" s="32"/>
      <c r="Y114" s="32"/>
      <c r="Z114" s="32"/>
      <c r="AA114" s="32"/>
      <c r="AB114" s="32"/>
      <c r="AC114" s="32"/>
      <c r="AD114" s="32"/>
      <c r="AE114" s="32"/>
    </row>
    <row r="115" spans="1:65" s="2" customFormat="1" ht="6.95" customHeight="1">
      <c r="A115" s="32"/>
      <c r="B115" s="33"/>
      <c r="C115" s="34"/>
      <c r="D115" s="34"/>
      <c r="E115" s="34"/>
      <c r="F115" s="34"/>
      <c r="G115" s="34"/>
      <c r="H115" s="34"/>
      <c r="I115" s="34"/>
      <c r="J115" s="34"/>
      <c r="K115" s="34"/>
      <c r="L115" s="34"/>
      <c r="M115" s="53"/>
      <c r="S115" s="32"/>
      <c r="T115" s="32"/>
      <c r="U115" s="32"/>
      <c r="V115" s="32"/>
      <c r="W115" s="32"/>
      <c r="X115" s="32"/>
      <c r="Y115" s="32"/>
      <c r="Z115" s="32"/>
      <c r="AA115" s="32"/>
      <c r="AB115" s="32"/>
      <c r="AC115" s="32"/>
      <c r="AD115" s="32"/>
      <c r="AE115" s="32"/>
    </row>
    <row r="116" spans="1:65" s="2" customFormat="1" ht="15.2" customHeight="1">
      <c r="A116" s="32"/>
      <c r="B116" s="33"/>
      <c r="C116" s="27" t="s">
        <v>23</v>
      </c>
      <c r="D116" s="34"/>
      <c r="E116" s="34"/>
      <c r="F116" s="25" t="str">
        <f>E15</f>
        <v>Mesto Trenčín</v>
      </c>
      <c r="G116" s="34"/>
      <c r="H116" s="34"/>
      <c r="I116" s="27" t="s">
        <v>29</v>
      </c>
      <c r="J116" s="30" t="str">
        <f>E21</f>
        <v xml:space="preserve"> </v>
      </c>
      <c r="K116" s="34"/>
      <c r="L116" s="34"/>
      <c r="M116" s="53"/>
      <c r="S116" s="32"/>
      <c r="T116" s="32"/>
      <c r="U116" s="32"/>
      <c r="V116" s="32"/>
      <c r="W116" s="32"/>
      <c r="X116" s="32"/>
      <c r="Y116" s="32"/>
      <c r="Z116" s="32"/>
      <c r="AA116" s="32"/>
      <c r="AB116" s="32"/>
      <c r="AC116" s="32"/>
      <c r="AD116" s="32"/>
      <c r="AE116" s="32"/>
    </row>
    <row r="117" spans="1:65" s="2" customFormat="1" ht="25.7" customHeight="1">
      <c r="A117" s="32"/>
      <c r="B117" s="33"/>
      <c r="C117" s="27" t="s">
        <v>27</v>
      </c>
      <c r="D117" s="34"/>
      <c r="E117" s="34"/>
      <c r="F117" s="25" t="str">
        <f>IF(E18="","",E18)</f>
        <v>Vyplň údaj</v>
      </c>
      <c r="G117" s="34"/>
      <c r="H117" s="34"/>
      <c r="I117" s="27" t="s">
        <v>31</v>
      </c>
      <c r="J117" s="30" t="str">
        <f>E24</f>
        <v>Ing.arch. Michal Vojtek</v>
      </c>
      <c r="K117" s="34"/>
      <c r="L117" s="34"/>
      <c r="M117" s="53"/>
      <c r="S117" s="32"/>
      <c r="T117" s="32"/>
      <c r="U117" s="32"/>
      <c r="V117" s="32"/>
      <c r="W117" s="32"/>
      <c r="X117" s="32"/>
      <c r="Y117" s="32"/>
      <c r="Z117" s="32"/>
      <c r="AA117" s="32"/>
      <c r="AB117" s="32"/>
      <c r="AC117" s="32"/>
      <c r="AD117" s="32"/>
      <c r="AE117" s="32"/>
    </row>
    <row r="118" spans="1:65" s="2" customFormat="1" ht="10.35" customHeight="1">
      <c r="A118" s="32"/>
      <c r="B118" s="33"/>
      <c r="C118" s="34"/>
      <c r="D118" s="34"/>
      <c r="E118" s="34"/>
      <c r="F118" s="34"/>
      <c r="G118" s="34"/>
      <c r="H118" s="34"/>
      <c r="I118" s="34"/>
      <c r="J118" s="34"/>
      <c r="K118" s="34"/>
      <c r="L118" s="34"/>
      <c r="M118" s="53"/>
      <c r="S118" s="32"/>
      <c r="T118" s="32"/>
      <c r="U118" s="32"/>
      <c r="V118" s="32"/>
      <c r="W118" s="32"/>
      <c r="X118" s="32"/>
      <c r="Y118" s="32"/>
      <c r="Z118" s="32"/>
      <c r="AA118" s="32"/>
      <c r="AB118" s="32"/>
      <c r="AC118" s="32"/>
      <c r="AD118" s="32"/>
      <c r="AE118" s="32"/>
    </row>
    <row r="119" spans="1:65" s="11" customFormat="1" ht="29.25" customHeight="1">
      <c r="A119" s="166"/>
      <c r="B119" s="167"/>
      <c r="C119" s="168" t="s">
        <v>115</v>
      </c>
      <c r="D119" s="169" t="s">
        <v>59</v>
      </c>
      <c r="E119" s="169" t="s">
        <v>55</v>
      </c>
      <c r="F119" s="169" t="s">
        <v>56</v>
      </c>
      <c r="G119" s="169" t="s">
        <v>116</v>
      </c>
      <c r="H119" s="169" t="s">
        <v>117</v>
      </c>
      <c r="I119" s="169" t="s">
        <v>118</v>
      </c>
      <c r="J119" s="169" t="s">
        <v>119</v>
      </c>
      <c r="K119" s="170" t="s">
        <v>107</v>
      </c>
      <c r="L119" s="171" t="s">
        <v>120</v>
      </c>
      <c r="M119" s="172"/>
      <c r="N119" s="77" t="s">
        <v>1</v>
      </c>
      <c r="O119" s="78" t="s">
        <v>38</v>
      </c>
      <c r="P119" s="78" t="s">
        <v>121</v>
      </c>
      <c r="Q119" s="78" t="s">
        <v>122</v>
      </c>
      <c r="R119" s="78" t="s">
        <v>123</v>
      </c>
      <c r="S119" s="78" t="s">
        <v>124</v>
      </c>
      <c r="T119" s="78" t="s">
        <v>125</v>
      </c>
      <c r="U119" s="78" t="s">
        <v>126</v>
      </c>
      <c r="V119" s="78" t="s">
        <v>127</v>
      </c>
      <c r="W119" s="78" t="s">
        <v>128</v>
      </c>
      <c r="X119" s="79" t="s">
        <v>129</v>
      </c>
      <c r="Y119" s="166"/>
      <c r="Z119" s="166"/>
      <c r="AA119" s="166"/>
      <c r="AB119" s="166"/>
      <c r="AC119" s="166"/>
      <c r="AD119" s="166"/>
      <c r="AE119" s="166"/>
    </row>
    <row r="120" spans="1:65" s="2" customFormat="1" ht="22.9" customHeight="1">
      <c r="A120" s="32"/>
      <c r="B120" s="33"/>
      <c r="C120" s="84" t="s">
        <v>108</v>
      </c>
      <c r="D120" s="34"/>
      <c r="E120" s="34"/>
      <c r="F120" s="34"/>
      <c r="G120" s="34"/>
      <c r="H120" s="34"/>
      <c r="I120" s="34"/>
      <c r="J120" s="34"/>
      <c r="K120" s="173">
        <f>BK120</f>
        <v>0</v>
      </c>
      <c r="L120" s="34"/>
      <c r="M120" s="37"/>
      <c r="N120" s="80"/>
      <c r="O120" s="174"/>
      <c r="P120" s="81"/>
      <c r="Q120" s="175">
        <f>Q121+Q168</f>
        <v>0</v>
      </c>
      <c r="R120" s="175">
        <f>R121+R168</f>
        <v>0</v>
      </c>
      <c r="S120" s="81"/>
      <c r="T120" s="176">
        <f>T121+T168</f>
        <v>0</v>
      </c>
      <c r="U120" s="81"/>
      <c r="V120" s="176">
        <f>V121+V168</f>
        <v>3.7099999999999996E-4</v>
      </c>
      <c r="W120" s="81"/>
      <c r="X120" s="177">
        <f>X121+X168</f>
        <v>999.55800000000011</v>
      </c>
      <c r="Y120" s="32"/>
      <c r="Z120" s="32"/>
      <c r="AA120" s="32"/>
      <c r="AB120" s="32"/>
      <c r="AC120" s="32"/>
      <c r="AD120" s="32"/>
      <c r="AE120" s="32"/>
      <c r="AT120" s="15" t="s">
        <v>75</v>
      </c>
      <c r="AU120" s="15" t="s">
        <v>109</v>
      </c>
      <c r="BK120" s="178">
        <f>BK121+BK168</f>
        <v>0</v>
      </c>
    </row>
    <row r="121" spans="1:65" s="12" customFormat="1" ht="25.9" customHeight="1">
      <c r="B121" s="179"/>
      <c r="C121" s="180"/>
      <c r="D121" s="181" t="s">
        <v>75</v>
      </c>
      <c r="E121" s="182" t="s">
        <v>130</v>
      </c>
      <c r="F121" s="182" t="s">
        <v>131</v>
      </c>
      <c r="G121" s="180"/>
      <c r="H121" s="180"/>
      <c r="I121" s="183"/>
      <c r="J121" s="183"/>
      <c r="K121" s="184">
        <f>BK121</f>
        <v>0</v>
      </c>
      <c r="L121" s="180"/>
      <c r="M121" s="185"/>
      <c r="N121" s="186"/>
      <c r="O121" s="187"/>
      <c r="P121" s="187"/>
      <c r="Q121" s="188">
        <f>Q122+Q141</f>
        <v>0</v>
      </c>
      <c r="R121" s="188">
        <f>R122+R141</f>
        <v>0</v>
      </c>
      <c r="S121" s="187"/>
      <c r="T121" s="189">
        <f>T122+T141</f>
        <v>0</v>
      </c>
      <c r="U121" s="187"/>
      <c r="V121" s="189">
        <f>V122+V141</f>
        <v>3.7099999999999996E-4</v>
      </c>
      <c r="W121" s="187"/>
      <c r="X121" s="190">
        <f>X122+X141</f>
        <v>999.55800000000011</v>
      </c>
      <c r="AR121" s="191" t="s">
        <v>84</v>
      </c>
      <c r="AT121" s="192" t="s">
        <v>75</v>
      </c>
      <c r="AU121" s="192" t="s">
        <v>76</v>
      </c>
      <c r="AY121" s="191" t="s">
        <v>132</v>
      </c>
      <c r="BK121" s="193">
        <f>BK122+BK141</f>
        <v>0</v>
      </c>
    </row>
    <row r="122" spans="1:65" s="12" customFormat="1" ht="22.9" customHeight="1">
      <c r="B122" s="179"/>
      <c r="C122" s="180"/>
      <c r="D122" s="181" t="s">
        <v>75</v>
      </c>
      <c r="E122" s="194" t="s">
        <v>84</v>
      </c>
      <c r="F122" s="194" t="s">
        <v>133</v>
      </c>
      <c r="G122" s="180"/>
      <c r="H122" s="180"/>
      <c r="I122" s="183"/>
      <c r="J122" s="183"/>
      <c r="K122" s="195">
        <f>BK122</f>
        <v>0</v>
      </c>
      <c r="L122" s="180"/>
      <c r="M122" s="185"/>
      <c r="N122" s="186"/>
      <c r="O122" s="187"/>
      <c r="P122" s="187"/>
      <c r="Q122" s="188">
        <f>SUM(Q123:Q140)</f>
        <v>0</v>
      </c>
      <c r="R122" s="188">
        <f>SUM(R123:R140)</f>
        <v>0</v>
      </c>
      <c r="S122" s="187"/>
      <c r="T122" s="189">
        <f>SUM(T123:T140)</f>
        <v>0</v>
      </c>
      <c r="U122" s="187"/>
      <c r="V122" s="189">
        <f>SUM(V123:V140)</f>
        <v>0</v>
      </c>
      <c r="W122" s="187"/>
      <c r="X122" s="190">
        <f>SUM(X123:X140)</f>
        <v>935.16500000000008</v>
      </c>
      <c r="AR122" s="191" t="s">
        <v>84</v>
      </c>
      <c r="AT122" s="192" t="s">
        <v>75</v>
      </c>
      <c r="AU122" s="192" t="s">
        <v>84</v>
      </c>
      <c r="AY122" s="191" t="s">
        <v>132</v>
      </c>
      <c r="BK122" s="193">
        <f>SUM(BK123:BK140)</f>
        <v>0</v>
      </c>
    </row>
    <row r="123" spans="1:65" s="2" customFormat="1" ht="24.2" customHeight="1">
      <c r="A123" s="32"/>
      <c r="B123" s="33"/>
      <c r="C123" s="196" t="s">
        <v>134</v>
      </c>
      <c r="D123" s="196" t="s">
        <v>135</v>
      </c>
      <c r="E123" s="197" t="s">
        <v>136</v>
      </c>
      <c r="F123" s="198" t="s">
        <v>137</v>
      </c>
      <c r="G123" s="199" t="s">
        <v>138</v>
      </c>
      <c r="H123" s="200">
        <v>50</v>
      </c>
      <c r="I123" s="201"/>
      <c r="J123" s="201"/>
      <c r="K123" s="202">
        <f>ROUND(P123*H123,2)</f>
        <v>0</v>
      </c>
      <c r="L123" s="203"/>
      <c r="M123" s="37"/>
      <c r="N123" s="204" t="s">
        <v>1</v>
      </c>
      <c r="O123" s="205" t="s">
        <v>40</v>
      </c>
      <c r="P123" s="206">
        <f>I123+J123</f>
        <v>0</v>
      </c>
      <c r="Q123" s="206">
        <f>ROUND(I123*H123,2)</f>
        <v>0</v>
      </c>
      <c r="R123" s="206">
        <f>ROUND(J123*H123,2)</f>
        <v>0</v>
      </c>
      <c r="S123" s="73"/>
      <c r="T123" s="207">
        <f>S123*H123</f>
        <v>0</v>
      </c>
      <c r="U123" s="207">
        <v>0</v>
      </c>
      <c r="V123" s="207">
        <f>U123*H123</f>
        <v>0</v>
      </c>
      <c r="W123" s="207">
        <v>0</v>
      </c>
      <c r="X123" s="208">
        <f>W123*H123</f>
        <v>0</v>
      </c>
      <c r="Y123" s="32"/>
      <c r="Z123" s="32"/>
      <c r="AA123" s="32"/>
      <c r="AB123" s="32"/>
      <c r="AC123" s="32"/>
      <c r="AD123" s="32"/>
      <c r="AE123" s="32"/>
      <c r="AR123" s="209" t="s">
        <v>139</v>
      </c>
      <c r="AT123" s="209" t="s">
        <v>135</v>
      </c>
      <c r="AU123" s="209" t="s">
        <v>140</v>
      </c>
      <c r="AY123" s="15" t="s">
        <v>132</v>
      </c>
      <c r="BE123" s="210">
        <f>IF(O123="základná",K123,0)</f>
        <v>0</v>
      </c>
      <c r="BF123" s="210">
        <f>IF(O123="znížená",K123,0)</f>
        <v>0</v>
      </c>
      <c r="BG123" s="210">
        <f>IF(O123="zákl. prenesená",K123,0)</f>
        <v>0</v>
      </c>
      <c r="BH123" s="210">
        <f>IF(O123="zníž. prenesená",K123,0)</f>
        <v>0</v>
      </c>
      <c r="BI123" s="210">
        <f>IF(O123="nulová",K123,0)</f>
        <v>0</v>
      </c>
      <c r="BJ123" s="15" t="s">
        <v>140</v>
      </c>
      <c r="BK123" s="210">
        <f>ROUND(P123*H123,2)</f>
        <v>0</v>
      </c>
      <c r="BL123" s="15" t="s">
        <v>139</v>
      </c>
      <c r="BM123" s="209" t="s">
        <v>141</v>
      </c>
    </row>
    <row r="124" spans="1:65" s="2" customFormat="1" ht="29.25">
      <c r="A124" s="32"/>
      <c r="B124" s="33"/>
      <c r="C124" s="34"/>
      <c r="D124" s="211" t="s">
        <v>142</v>
      </c>
      <c r="E124" s="34"/>
      <c r="F124" s="212" t="s">
        <v>143</v>
      </c>
      <c r="G124" s="34"/>
      <c r="H124" s="34"/>
      <c r="I124" s="213"/>
      <c r="J124" s="213"/>
      <c r="K124" s="34"/>
      <c r="L124" s="34"/>
      <c r="M124" s="37"/>
      <c r="N124" s="214"/>
      <c r="O124" s="215"/>
      <c r="P124" s="73"/>
      <c r="Q124" s="73"/>
      <c r="R124" s="73"/>
      <c r="S124" s="73"/>
      <c r="T124" s="73"/>
      <c r="U124" s="73"/>
      <c r="V124" s="73"/>
      <c r="W124" s="73"/>
      <c r="X124" s="74"/>
      <c r="Y124" s="32"/>
      <c r="Z124" s="32"/>
      <c r="AA124" s="32"/>
      <c r="AB124" s="32"/>
      <c r="AC124" s="32"/>
      <c r="AD124" s="32"/>
      <c r="AE124" s="32"/>
      <c r="AT124" s="15" t="s">
        <v>142</v>
      </c>
      <c r="AU124" s="15" t="s">
        <v>140</v>
      </c>
    </row>
    <row r="125" spans="1:65" s="2" customFormat="1" ht="24.2" customHeight="1">
      <c r="A125" s="32"/>
      <c r="B125" s="33"/>
      <c r="C125" s="196" t="s">
        <v>144</v>
      </c>
      <c r="D125" s="196" t="s">
        <v>135</v>
      </c>
      <c r="E125" s="197" t="s">
        <v>145</v>
      </c>
      <c r="F125" s="198" t="s">
        <v>146</v>
      </c>
      <c r="G125" s="199" t="s">
        <v>138</v>
      </c>
      <c r="H125" s="200">
        <v>28</v>
      </c>
      <c r="I125" s="201"/>
      <c r="J125" s="201"/>
      <c r="K125" s="202">
        <f>ROUND(P125*H125,2)</f>
        <v>0</v>
      </c>
      <c r="L125" s="203"/>
      <c r="M125" s="37"/>
      <c r="N125" s="204" t="s">
        <v>1</v>
      </c>
      <c r="O125" s="205" t="s">
        <v>40</v>
      </c>
      <c r="P125" s="206">
        <f>I125+J125</f>
        <v>0</v>
      </c>
      <c r="Q125" s="206">
        <f>ROUND(I125*H125,2)</f>
        <v>0</v>
      </c>
      <c r="R125" s="206">
        <f>ROUND(J125*H125,2)</f>
        <v>0</v>
      </c>
      <c r="S125" s="73"/>
      <c r="T125" s="207">
        <f>S125*H125</f>
        <v>0</v>
      </c>
      <c r="U125" s="207">
        <v>0</v>
      </c>
      <c r="V125" s="207">
        <f>U125*H125</f>
        <v>0</v>
      </c>
      <c r="W125" s="207">
        <v>0.26</v>
      </c>
      <c r="X125" s="208">
        <f>W125*H125</f>
        <v>7.28</v>
      </c>
      <c r="Y125" s="32"/>
      <c r="Z125" s="32"/>
      <c r="AA125" s="32"/>
      <c r="AB125" s="32"/>
      <c r="AC125" s="32"/>
      <c r="AD125" s="32"/>
      <c r="AE125" s="32"/>
      <c r="AR125" s="209" t="s">
        <v>139</v>
      </c>
      <c r="AT125" s="209" t="s">
        <v>135</v>
      </c>
      <c r="AU125" s="209" t="s">
        <v>140</v>
      </c>
      <c r="AY125" s="15" t="s">
        <v>132</v>
      </c>
      <c r="BE125" s="210">
        <f>IF(O125="základná",K125,0)</f>
        <v>0</v>
      </c>
      <c r="BF125" s="210">
        <f>IF(O125="znížená",K125,0)</f>
        <v>0</v>
      </c>
      <c r="BG125" s="210">
        <f>IF(O125="zákl. prenesená",K125,0)</f>
        <v>0</v>
      </c>
      <c r="BH125" s="210">
        <f>IF(O125="zníž. prenesená",K125,0)</f>
        <v>0</v>
      </c>
      <c r="BI125" s="210">
        <f>IF(O125="nulová",K125,0)</f>
        <v>0</v>
      </c>
      <c r="BJ125" s="15" t="s">
        <v>140</v>
      </c>
      <c r="BK125" s="210">
        <f>ROUND(P125*H125,2)</f>
        <v>0</v>
      </c>
      <c r="BL125" s="15" t="s">
        <v>139</v>
      </c>
      <c r="BM125" s="209" t="s">
        <v>147</v>
      </c>
    </row>
    <row r="126" spans="1:65" s="2" customFormat="1" ht="19.5">
      <c r="A126" s="32"/>
      <c r="B126" s="33"/>
      <c r="C126" s="34"/>
      <c r="D126" s="211" t="s">
        <v>142</v>
      </c>
      <c r="E126" s="34"/>
      <c r="F126" s="212" t="s">
        <v>148</v>
      </c>
      <c r="G126" s="34"/>
      <c r="H126" s="34"/>
      <c r="I126" s="213"/>
      <c r="J126" s="213"/>
      <c r="K126" s="34"/>
      <c r="L126" s="34"/>
      <c r="M126" s="37"/>
      <c r="N126" s="214"/>
      <c r="O126" s="215"/>
      <c r="P126" s="73"/>
      <c r="Q126" s="73"/>
      <c r="R126" s="73"/>
      <c r="S126" s="73"/>
      <c r="T126" s="73"/>
      <c r="U126" s="73"/>
      <c r="V126" s="73"/>
      <c r="W126" s="73"/>
      <c r="X126" s="74"/>
      <c r="Y126" s="32"/>
      <c r="Z126" s="32"/>
      <c r="AA126" s="32"/>
      <c r="AB126" s="32"/>
      <c r="AC126" s="32"/>
      <c r="AD126" s="32"/>
      <c r="AE126" s="32"/>
      <c r="AT126" s="15" t="s">
        <v>142</v>
      </c>
      <c r="AU126" s="15" t="s">
        <v>140</v>
      </c>
    </row>
    <row r="127" spans="1:65" s="2" customFormat="1" ht="24.2" customHeight="1">
      <c r="A127" s="32"/>
      <c r="B127" s="33"/>
      <c r="C127" s="196" t="s">
        <v>140</v>
      </c>
      <c r="D127" s="196" t="s">
        <v>135</v>
      </c>
      <c r="E127" s="197" t="s">
        <v>149</v>
      </c>
      <c r="F127" s="198" t="s">
        <v>150</v>
      </c>
      <c r="G127" s="199" t="s">
        <v>138</v>
      </c>
      <c r="H127" s="200">
        <v>185</v>
      </c>
      <c r="I127" s="201"/>
      <c r="J127" s="201"/>
      <c r="K127" s="202">
        <f>ROUND(P127*H127,2)</f>
        <v>0</v>
      </c>
      <c r="L127" s="203"/>
      <c r="M127" s="37"/>
      <c r="N127" s="204" t="s">
        <v>1</v>
      </c>
      <c r="O127" s="205" t="s">
        <v>40</v>
      </c>
      <c r="P127" s="206">
        <f>I127+J127</f>
        <v>0</v>
      </c>
      <c r="Q127" s="206">
        <f>ROUND(I127*H127,2)</f>
        <v>0</v>
      </c>
      <c r="R127" s="206">
        <f>ROUND(J127*H127,2)</f>
        <v>0</v>
      </c>
      <c r="S127" s="73"/>
      <c r="T127" s="207">
        <f>S127*H127</f>
        <v>0</v>
      </c>
      <c r="U127" s="207">
        <v>0</v>
      </c>
      <c r="V127" s="207">
        <f>U127*H127</f>
        <v>0</v>
      </c>
      <c r="W127" s="207">
        <v>0.18099999999999999</v>
      </c>
      <c r="X127" s="208">
        <f>W127*H127</f>
        <v>33.484999999999999</v>
      </c>
      <c r="Y127" s="32"/>
      <c r="Z127" s="32"/>
      <c r="AA127" s="32"/>
      <c r="AB127" s="32"/>
      <c r="AC127" s="32"/>
      <c r="AD127" s="32"/>
      <c r="AE127" s="32"/>
      <c r="AR127" s="209" t="s">
        <v>139</v>
      </c>
      <c r="AT127" s="209" t="s">
        <v>135</v>
      </c>
      <c r="AU127" s="209" t="s">
        <v>140</v>
      </c>
      <c r="AY127" s="15" t="s">
        <v>132</v>
      </c>
      <c r="BE127" s="210">
        <f>IF(O127="základná",K127,0)</f>
        <v>0</v>
      </c>
      <c r="BF127" s="210">
        <f>IF(O127="znížená",K127,0)</f>
        <v>0</v>
      </c>
      <c r="BG127" s="210">
        <f>IF(O127="zákl. prenesená",K127,0)</f>
        <v>0</v>
      </c>
      <c r="BH127" s="210">
        <f>IF(O127="zníž. prenesená",K127,0)</f>
        <v>0</v>
      </c>
      <c r="BI127" s="210">
        <f>IF(O127="nulová",K127,0)</f>
        <v>0</v>
      </c>
      <c r="BJ127" s="15" t="s">
        <v>140</v>
      </c>
      <c r="BK127" s="210">
        <f>ROUND(P127*H127,2)</f>
        <v>0</v>
      </c>
      <c r="BL127" s="15" t="s">
        <v>139</v>
      </c>
      <c r="BM127" s="209" t="s">
        <v>151</v>
      </c>
    </row>
    <row r="128" spans="1:65" s="2" customFormat="1" ht="39">
      <c r="A128" s="32"/>
      <c r="B128" s="33"/>
      <c r="C128" s="34"/>
      <c r="D128" s="211" t="s">
        <v>142</v>
      </c>
      <c r="E128" s="34"/>
      <c r="F128" s="212" t="s">
        <v>152</v>
      </c>
      <c r="G128" s="34"/>
      <c r="H128" s="34"/>
      <c r="I128" s="213"/>
      <c r="J128" s="213"/>
      <c r="K128" s="34"/>
      <c r="L128" s="34"/>
      <c r="M128" s="37"/>
      <c r="N128" s="214"/>
      <c r="O128" s="215"/>
      <c r="P128" s="73"/>
      <c r="Q128" s="73"/>
      <c r="R128" s="73"/>
      <c r="S128" s="73"/>
      <c r="T128" s="73"/>
      <c r="U128" s="73"/>
      <c r="V128" s="73"/>
      <c r="W128" s="73"/>
      <c r="X128" s="74"/>
      <c r="Y128" s="32"/>
      <c r="Z128" s="32"/>
      <c r="AA128" s="32"/>
      <c r="AB128" s="32"/>
      <c r="AC128" s="32"/>
      <c r="AD128" s="32"/>
      <c r="AE128" s="32"/>
      <c r="AT128" s="15" t="s">
        <v>142</v>
      </c>
      <c r="AU128" s="15" t="s">
        <v>140</v>
      </c>
    </row>
    <row r="129" spans="1:65" s="2" customFormat="1" ht="24.2" customHeight="1">
      <c r="A129" s="32"/>
      <c r="B129" s="33"/>
      <c r="C129" s="196" t="s">
        <v>153</v>
      </c>
      <c r="D129" s="196" t="s">
        <v>135</v>
      </c>
      <c r="E129" s="197" t="s">
        <v>154</v>
      </c>
      <c r="F129" s="198" t="s">
        <v>155</v>
      </c>
      <c r="G129" s="199" t="s">
        <v>156</v>
      </c>
      <c r="H129" s="200">
        <v>19.2</v>
      </c>
      <c r="I129" s="201"/>
      <c r="J129" s="201"/>
      <c r="K129" s="202">
        <f>ROUND(P129*H129,2)</f>
        <v>0</v>
      </c>
      <c r="L129" s="203"/>
      <c r="M129" s="37"/>
      <c r="N129" s="204" t="s">
        <v>1</v>
      </c>
      <c r="O129" s="205" t="s">
        <v>40</v>
      </c>
      <c r="P129" s="206">
        <f>I129+J129</f>
        <v>0</v>
      </c>
      <c r="Q129" s="206">
        <f>ROUND(I129*H129,2)</f>
        <v>0</v>
      </c>
      <c r="R129" s="206">
        <f>ROUND(J129*H129,2)</f>
        <v>0</v>
      </c>
      <c r="S129" s="73"/>
      <c r="T129" s="207">
        <f>S129*H129</f>
        <v>0</v>
      </c>
      <c r="U129" s="207">
        <v>0</v>
      </c>
      <c r="V129" s="207">
        <f>U129*H129</f>
        <v>0</v>
      </c>
      <c r="W129" s="207">
        <v>0</v>
      </c>
      <c r="X129" s="208">
        <f>W129*H129</f>
        <v>0</v>
      </c>
      <c r="Y129" s="32"/>
      <c r="Z129" s="32"/>
      <c r="AA129" s="32"/>
      <c r="AB129" s="32"/>
      <c r="AC129" s="32"/>
      <c r="AD129" s="32"/>
      <c r="AE129" s="32"/>
      <c r="AR129" s="209" t="s">
        <v>139</v>
      </c>
      <c r="AT129" s="209" t="s">
        <v>135</v>
      </c>
      <c r="AU129" s="209" t="s">
        <v>140</v>
      </c>
      <c r="AY129" s="15" t="s">
        <v>132</v>
      </c>
      <c r="BE129" s="210">
        <f>IF(O129="základná",K129,0)</f>
        <v>0</v>
      </c>
      <c r="BF129" s="210">
        <f>IF(O129="znížená",K129,0)</f>
        <v>0</v>
      </c>
      <c r="BG129" s="210">
        <f>IF(O129="zákl. prenesená",K129,0)</f>
        <v>0</v>
      </c>
      <c r="BH129" s="210">
        <f>IF(O129="zníž. prenesená",K129,0)</f>
        <v>0</v>
      </c>
      <c r="BI129" s="210">
        <f>IF(O129="nulová",K129,0)</f>
        <v>0</v>
      </c>
      <c r="BJ129" s="15" t="s">
        <v>140</v>
      </c>
      <c r="BK129" s="210">
        <f>ROUND(P129*H129,2)</f>
        <v>0</v>
      </c>
      <c r="BL129" s="15" t="s">
        <v>139</v>
      </c>
      <c r="BM129" s="209" t="s">
        <v>157</v>
      </c>
    </row>
    <row r="130" spans="1:65" s="2" customFormat="1" ht="29.25">
      <c r="A130" s="32"/>
      <c r="B130" s="33"/>
      <c r="C130" s="34"/>
      <c r="D130" s="211" t="s">
        <v>142</v>
      </c>
      <c r="E130" s="34"/>
      <c r="F130" s="212" t="s">
        <v>158</v>
      </c>
      <c r="G130" s="34"/>
      <c r="H130" s="34"/>
      <c r="I130" s="213"/>
      <c r="J130" s="213"/>
      <c r="K130" s="34"/>
      <c r="L130" s="34"/>
      <c r="M130" s="37"/>
      <c r="N130" s="214"/>
      <c r="O130" s="215"/>
      <c r="P130" s="73"/>
      <c r="Q130" s="73"/>
      <c r="R130" s="73"/>
      <c r="S130" s="73"/>
      <c r="T130" s="73"/>
      <c r="U130" s="73"/>
      <c r="V130" s="73"/>
      <c r="W130" s="73"/>
      <c r="X130" s="74"/>
      <c r="Y130" s="32"/>
      <c r="Z130" s="32"/>
      <c r="AA130" s="32"/>
      <c r="AB130" s="32"/>
      <c r="AC130" s="32"/>
      <c r="AD130" s="32"/>
      <c r="AE130" s="32"/>
      <c r="AT130" s="15" t="s">
        <v>142</v>
      </c>
      <c r="AU130" s="15" t="s">
        <v>140</v>
      </c>
    </row>
    <row r="131" spans="1:65" s="2" customFormat="1" ht="24.2" customHeight="1">
      <c r="A131" s="32"/>
      <c r="B131" s="33"/>
      <c r="C131" s="196" t="s">
        <v>159</v>
      </c>
      <c r="D131" s="196" t="s">
        <v>135</v>
      </c>
      <c r="E131" s="197" t="s">
        <v>160</v>
      </c>
      <c r="F131" s="198" t="s">
        <v>161</v>
      </c>
      <c r="G131" s="199" t="s">
        <v>156</v>
      </c>
      <c r="H131" s="200">
        <v>559</v>
      </c>
      <c r="I131" s="201"/>
      <c r="J131" s="201"/>
      <c r="K131" s="202">
        <f>ROUND(P131*H131,2)</f>
        <v>0</v>
      </c>
      <c r="L131" s="203"/>
      <c r="M131" s="37"/>
      <c r="N131" s="204" t="s">
        <v>1</v>
      </c>
      <c r="O131" s="205" t="s">
        <v>40</v>
      </c>
      <c r="P131" s="206">
        <f>I131+J131</f>
        <v>0</v>
      </c>
      <c r="Q131" s="206">
        <f>ROUND(I131*H131,2)</f>
        <v>0</v>
      </c>
      <c r="R131" s="206">
        <f>ROUND(J131*H131,2)</f>
        <v>0</v>
      </c>
      <c r="S131" s="73"/>
      <c r="T131" s="207">
        <f>S131*H131</f>
        <v>0</v>
      </c>
      <c r="U131" s="207">
        <v>0</v>
      </c>
      <c r="V131" s="207">
        <f>U131*H131</f>
        <v>0</v>
      </c>
      <c r="W131" s="207">
        <v>1.6</v>
      </c>
      <c r="X131" s="208">
        <f>W131*H131</f>
        <v>894.40000000000009</v>
      </c>
      <c r="Y131" s="32"/>
      <c r="Z131" s="32"/>
      <c r="AA131" s="32"/>
      <c r="AB131" s="32"/>
      <c r="AC131" s="32"/>
      <c r="AD131" s="32"/>
      <c r="AE131" s="32"/>
      <c r="AR131" s="209" t="s">
        <v>139</v>
      </c>
      <c r="AT131" s="209" t="s">
        <v>135</v>
      </c>
      <c r="AU131" s="209" t="s">
        <v>140</v>
      </c>
      <c r="AY131" s="15" t="s">
        <v>132</v>
      </c>
      <c r="BE131" s="210">
        <f>IF(O131="základná",K131,0)</f>
        <v>0</v>
      </c>
      <c r="BF131" s="210">
        <f>IF(O131="znížená",K131,0)</f>
        <v>0</v>
      </c>
      <c r="BG131" s="210">
        <f>IF(O131="zákl. prenesená",K131,0)</f>
        <v>0</v>
      </c>
      <c r="BH131" s="210">
        <f>IF(O131="zníž. prenesená",K131,0)</f>
        <v>0</v>
      </c>
      <c r="BI131" s="210">
        <f>IF(O131="nulová",K131,0)</f>
        <v>0</v>
      </c>
      <c r="BJ131" s="15" t="s">
        <v>140</v>
      </c>
      <c r="BK131" s="210">
        <f>ROUND(P131*H131,2)</f>
        <v>0</v>
      </c>
      <c r="BL131" s="15" t="s">
        <v>139</v>
      </c>
      <c r="BM131" s="209" t="s">
        <v>162</v>
      </c>
    </row>
    <row r="132" spans="1:65" s="2" customFormat="1" ht="29.25">
      <c r="A132" s="32"/>
      <c r="B132" s="33"/>
      <c r="C132" s="34"/>
      <c r="D132" s="211" t="s">
        <v>142</v>
      </c>
      <c r="E132" s="34"/>
      <c r="F132" s="212" t="s">
        <v>163</v>
      </c>
      <c r="G132" s="34"/>
      <c r="H132" s="34"/>
      <c r="I132" s="213"/>
      <c r="J132" s="213"/>
      <c r="K132" s="34"/>
      <c r="L132" s="34"/>
      <c r="M132" s="37"/>
      <c r="N132" s="214"/>
      <c r="O132" s="215"/>
      <c r="P132" s="73"/>
      <c r="Q132" s="73"/>
      <c r="R132" s="73"/>
      <c r="S132" s="73"/>
      <c r="T132" s="73"/>
      <c r="U132" s="73"/>
      <c r="V132" s="73"/>
      <c r="W132" s="73"/>
      <c r="X132" s="74"/>
      <c r="Y132" s="32"/>
      <c r="Z132" s="32"/>
      <c r="AA132" s="32"/>
      <c r="AB132" s="32"/>
      <c r="AC132" s="32"/>
      <c r="AD132" s="32"/>
      <c r="AE132" s="32"/>
      <c r="AT132" s="15" t="s">
        <v>142</v>
      </c>
      <c r="AU132" s="15" t="s">
        <v>140</v>
      </c>
    </row>
    <row r="133" spans="1:65" s="2" customFormat="1" ht="24.2" customHeight="1">
      <c r="A133" s="32"/>
      <c r="B133" s="33"/>
      <c r="C133" s="196" t="s">
        <v>164</v>
      </c>
      <c r="D133" s="196" t="s">
        <v>135</v>
      </c>
      <c r="E133" s="197" t="s">
        <v>165</v>
      </c>
      <c r="F133" s="198" t="s">
        <v>166</v>
      </c>
      <c r="G133" s="199" t="s">
        <v>156</v>
      </c>
      <c r="H133" s="200">
        <v>559</v>
      </c>
      <c r="I133" s="201"/>
      <c r="J133" s="201"/>
      <c r="K133" s="202">
        <f>ROUND(P133*H133,2)</f>
        <v>0</v>
      </c>
      <c r="L133" s="203"/>
      <c r="M133" s="37"/>
      <c r="N133" s="204" t="s">
        <v>1</v>
      </c>
      <c r="O133" s="205" t="s">
        <v>40</v>
      </c>
      <c r="P133" s="206">
        <f>I133+J133</f>
        <v>0</v>
      </c>
      <c r="Q133" s="206">
        <f>ROUND(I133*H133,2)</f>
        <v>0</v>
      </c>
      <c r="R133" s="206">
        <f>ROUND(J133*H133,2)</f>
        <v>0</v>
      </c>
      <c r="S133" s="73"/>
      <c r="T133" s="207">
        <f>S133*H133</f>
        <v>0</v>
      </c>
      <c r="U133" s="207">
        <v>0</v>
      </c>
      <c r="V133" s="207">
        <f>U133*H133</f>
        <v>0</v>
      </c>
      <c r="W133" s="207">
        <v>0</v>
      </c>
      <c r="X133" s="208">
        <f>W133*H133</f>
        <v>0</v>
      </c>
      <c r="Y133" s="32"/>
      <c r="Z133" s="32"/>
      <c r="AA133" s="32"/>
      <c r="AB133" s="32"/>
      <c r="AC133" s="32"/>
      <c r="AD133" s="32"/>
      <c r="AE133" s="32"/>
      <c r="AR133" s="209" t="s">
        <v>139</v>
      </c>
      <c r="AT133" s="209" t="s">
        <v>135</v>
      </c>
      <c r="AU133" s="209" t="s">
        <v>140</v>
      </c>
      <c r="AY133" s="15" t="s">
        <v>132</v>
      </c>
      <c r="BE133" s="210">
        <f>IF(O133="základná",K133,0)</f>
        <v>0</v>
      </c>
      <c r="BF133" s="210">
        <f>IF(O133="znížená",K133,0)</f>
        <v>0</v>
      </c>
      <c r="BG133" s="210">
        <f>IF(O133="zákl. prenesená",K133,0)</f>
        <v>0</v>
      </c>
      <c r="BH133" s="210">
        <f>IF(O133="zníž. prenesená",K133,0)</f>
        <v>0</v>
      </c>
      <c r="BI133" s="210">
        <f>IF(O133="nulová",K133,0)</f>
        <v>0</v>
      </c>
      <c r="BJ133" s="15" t="s">
        <v>140</v>
      </c>
      <c r="BK133" s="210">
        <f>ROUND(P133*H133,2)</f>
        <v>0</v>
      </c>
      <c r="BL133" s="15" t="s">
        <v>139</v>
      </c>
      <c r="BM133" s="209" t="s">
        <v>167</v>
      </c>
    </row>
    <row r="134" spans="1:65" s="2" customFormat="1" ht="29.25">
      <c r="A134" s="32"/>
      <c r="B134" s="33"/>
      <c r="C134" s="34"/>
      <c r="D134" s="211" t="s">
        <v>142</v>
      </c>
      <c r="E134" s="34"/>
      <c r="F134" s="212" t="s">
        <v>168</v>
      </c>
      <c r="G134" s="34"/>
      <c r="H134" s="34"/>
      <c r="I134" s="213"/>
      <c r="J134" s="213"/>
      <c r="K134" s="34"/>
      <c r="L134" s="34"/>
      <c r="M134" s="37"/>
      <c r="N134" s="214"/>
      <c r="O134" s="215"/>
      <c r="P134" s="73"/>
      <c r="Q134" s="73"/>
      <c r="R134" s="73"/>
      <c r="S134" s="73"/>
      <c r="T134" s="73"/>
      <c r="U134" s="73"/>
      <c r="V134" s="73"/>
      <c r="W134" s="73"/>
      <c r="X134" s="74"/>
      <c r="Y134" s="32"/>
      <c r="Z134" s="32"/>
      <c r="AA134" s="32"/>
      <c r="AB134" s="32"/>
      <c r="AC134" s="32"/>
      <c r="AD134" s="32"/>
      <c r="AE134" s="32"/>
      <c r="AT134" s="15" t="s">
        <v>142</v>
      </c>
      <c r="AU134" s="15" t="s">
        <v>140</v>
      </c>
    </row>
    <row r="135" spans="1:65" s="2" customFormat="1" ht="24.2" customHeight="1">
      <c r="A135" s="32"/>
      <c r="B135" s="33"/>
      <c r="C135" s="196" t="s">
        <v>169</v>
      </c>
      <c r="D135" s="196" t="s">
        <v>135</v>
      </c>
      <c r="E135" s="197" t="s">
        <v>170</v>
      </c>
      <c r="F135" s="198" t="s">
        <v>171</v>
      </c>
      <c r="G135" s="199" t="s">
        <v>156</v>
      </c>
      <c r="H135" s="200">
        <v>559</v>
      </c>
      <c r="I135" s="201"/>
      <c r="J135" s="201"/>
      <c r="K135" s="202">
        <f>ROUND(P135*H135,2)</f>
        <v>0</v>
      </c>
      <c r="L135" s="203"/>
      <c r="M135" s="37"/>
      <c r="N135" s="204" t="s">
        <v>1</v>
      </c>
      <c r="O135" s="205" t="s">
        <v>40</v>
      </c>
      <c r="P135" s="206">
        <f>I135+J135</f>
        <v>0</v>
      </c>
      <c r="Q135" s="206">
        <f>ROUND(I135*H135,2)</f>
        <v>0</v>
      </c>
      <c r="R135" s="206">
        <f>ROUND(J135*H135,2)</f>
        <v>0</v>
      </c>
      <c r="S135" s="73"/>
      <c r="T135" s="207">
        <f>S135*H135</f>
        <v>0</v>
      </c>
      <c r="U135" s="207">
        <v>0</v>
      </c>
      <c r="V135" s="207">
        <f>U135*H135</f>
        <v>0</v>
      </c>
      <c r="W135" s="207">
        <v>0</v>
      </c>
      <c r="X135" s="208">
        <f>W135*H135</f>
        <v>0</v>
      </c>
      <c r="Y135" s="32"/>
      <c r="Z135" s="32"/>
      <c r="AA135" s="32"/>
      <c r="AB135" s="32"/>
      <c r="AC135" s="32"/>
      <c r="AD135" s="32"/>
      <c r="AE135" s="32"/>
      <c r="AR135" s="209" t="s">
        <v>139</v>
      </c>
      <c r="AT135" s="209" t="s">
        <v>135</v>
      </c>
      <c r="AU135" s="209" t="s">
        <v>140</v>
      </c>
      <c r="AY135" s="15" t="s">
        <v>132</v>
      </c>
      <c r="BE135" s="210">
        <f>IF(O135="základná",K135,0)</f>
        <v>0</v>
      </c>
      <c r="BF135" s="210">
        <f>IF(O135="znížená",K135,0)</f>
        <v>0</v>
      </c>
      <c r="BG135" s="210">
        <f>IF(O135="zákl. prenesená",K135,0)</f>
        <v>0</v>
      </c>
      <c r="BH135" s="210">
        <f>IF(O135="zníž. prenesená",K135,0)</f>
        <v>0</v>
      </c>
      <c r="BI135" s="210">
        <f>IF(O135="nulová",K135,0)</f>
        <v>0</v>
      </c>
      <c r="BJ135" s="15" t="s">
        <v>140</v>
      </c>
      <c r="BK135" s="210">
        <f>ROUND(P135*H135,2)</f>
        <v>0</v>
      </c>
      <c r="BL135" s="15" t="s">
        <v>139</v>
      </c>
      <c r="BM135" s="209" t="s">
        <v>172</v>
      </c>
    </row>
    <row r="136" spans="1:65" s="2" customFormat="1" ht="29.25">
      <c r="A136" s="32"/>
      <c r="B136" s="33"/>
      <c r="C136" s="34"/>
      <c r="D136" s="211" t="s">
        <v>142</v>
      </c>
      <c r="E136" s="34"/>
      <c r="F136" s="212" t="s">
        <v>173</v>
      </c>
      <c r="G136" s="34"/>
      <c r="H136" s="34"/>
      <c r="I136" s="213"/>
      <c r="J136" s="213"/>
      <c r="K136" s="34"/>
      <c r="L136" s="34"/>
      <c r="M136" s="37"/>
      <c r="N136" s="214"/>
      <c r="O136" s="215"/>
      <c r="P136" s="73"/>
      <c r="Q136" s="73"/>
      <c r="R136" s="73"/>
      <c r="S136" s="73"/>
      <c r="T136" s="73"/>
      <c r="U136" s="73"/>
      <c r="V136" s="73"/>
      <c r="W136" s="73"/>
      <c r="X136" s="74"/>
      <c r="Y136" s="32"/>
      <c r="Z136" s="32"/>
      <c r="AA136" s="32"/>
      <c r="AB136" s="32"/>
      <c r="AC136" s="32"/>
      <c r="AD136" s="32"/>
      <c r="AE136" s="32"/>
      <c r="AT136" s="15" t="s">
        <v>142</v>
      </c>
      <c r="AU136" s="15" t="s">
        <v>140</v>
      </c>
    </row>
    <row r="137" spans="1:65" s="2" customFormat="1" ht="16.5" customHeight="1">
      <c r="A137" s="32"/>
      <c r="B137" s="33"/>
      <c r="C137" s="196" t="s">
        <v>174</v>
      </c>
      <c r="D137" s="196" t="s">
        <v>135</v>
      </c>
      <c r="E137" s="197" t="s">
        <v>175</v>
      </c>
      <c r="F137" s="198" t="s">
        <v>176</v>
      </c>
      <c r="G137" s="199" t="s">
        <v>156</v>
      </c>
      <c r="H137" s="200">
        <v>45</v>
      </c>
      <c r="I137" s="201"/>
      <c r="J137" s="201"/>
      <c r="K137" s="202">
        <f>ROUND(P137*H137,2)</f>
        <v>0</v>
      </c>
      <c r="L137" s="203"/>
      <c r="M137" s="37"/>
      <c r="N137" s="204" t="s">
        <v>1</v>
      </c>
      <c r="O137" s="205" t="s">
        <v>40</v>
      </c>
      <c r="P137" s="206">
        <f>I137+J137</f>
        <v>0</v>
      </c>
      <c r="Q137" s="206">
        <f>ROUND(I137*H137,2)</f>
        <v>0</v>
      </c>
      <c r="R137" s="206">
        <f>ROUND(J137*H137,2)</f>
        <v>0</v>
      </c>
      <c r="S137" s="73"/>
      <c r="T137" s="207">
        <f>S137*H137</f>
        <v>0</v>
      </c>
      <c r="U137" s="207">
        <v>0</v>
      </c>
      <c r="V137" s="207">
        <f>U137*H137</f>
        <v>0</v>
      </c>
      <c r="W137" s="207">
        <v>0</v>
      </c>
      <c r="X137" s="208">
        <f>W137*H137</f>
        <v>0</v>
      </c>
      <c r="Y137" s="32"/>
      <c r="Z137" s="32"/>
      <c r="AA137" s="32"/>
      <c r="AB137" s="32"/>
      <c r="AC137" s="32"/>
      <c r="AD137" s="32"/>
      <c r="AE137" s="32"/>
      <c r="AR137" s="209" t="s">
        <v>139</v>
      </c>
      <c r="AT137" s="209" t="s">
        <v>135</v>
      </c>
      <c r="AU137" s="209" t="s">
        <v>140</v>
      </c>
      <c r="AY137" s="15" t="s">
        <v>132</v>
      </c>
      <c r="BE137" s="210">
        <f>IF(O137="základná",K137,0)</f>
        <v>0</v>
      </c>
      <c r="BF137" s="210">
        <f>IF(O137="znížená",K137,0)</f>
        <v>0</v>
      </c>
      <c r="BG137" s="210">
        <f>IF(O137="zákl. prenesená",K137,0)</f>
        <v>0</v>
      </c>
      <c r="BH137" s="210">
        <f>IF(O137="zníž. prenesená",K137,0)</f>
        <v>0</v>
      </c>
      <c r="BI137" s="210">
        <f>IF(O137="nulová",K137,0)</f>
        <v>0</v>
      </c>
      <c r="BJ137" s="15" t="s">
        <v>140</v>
      </c>
      <c r="BK137" s="210">
        <f>ROUND(P137*H137,2)</f>
        <v>0</v>
      </c>
      <c r="BL137" s="15" t="s">
        <v>139</v>
      </c>
      <c r="BM137" s="209" t="s">
        <v>177</v>
      </c>
    </row>
    <row r="138" spans="1:65" s="2" customFormat="1" ht="11.25">
      <c r="A138" s="32"/>
      <c r="B138" s="33"/>
      <c r="C138" s="34"/>
      <c r="D138" s="211" t="s">
        <v>142</v>
      </c>
      <c r="E138" s="34"/>
      <c r="F138" s="212" t="s">
        <v>176</v>
      </c>
      <c r="G138" s="34"/>
      <c r="H138" s="34"/>
      <c r="I138" s="213"/>
      <c r="J138" s="213"/>
      <c r="K138" s="34"/>
      <c r="L138" s="34"/>
      <c r="M138" s="37"/>
      <c r="N138" s="214"/>
      <c r="O138" s="215"/>
      <c r="P138" s="73"/>
      <c r="Q138" s="73"/>
      <c r="R138" s="73"/>
      <c r="S138" s="73"/>
      <c r="T138" s="73"/>
      <c r="U138" s="73"/>
      <c r="V138" s="73"/>
      <c r="W138" s="73"/>
      <c r="X138" s="74"/>
      <c r="Y138" s="32"/>
      <c r="Z138" s="32"/>
      <c r="AA138" s="32"/>
      <c r="AB138" s="32"/>
      <c r="AC138" s="32"/>
      <c r="AD138" s="32"/>
      <c r="AE138" s="32"/>
      <c r="AT138" s="15" t="s">
        <v>142</v>
      </c>
      <c r="AU138" s="15" t="s">
        <v>140</v>
      </c>
    </row>
    <row r="139" spans="1:65" s="2" customFormat="1" ht="24.2" customHeight="1">
      <c r="A139" s="32"/>
      <c r="B139" s="33"/>
      <c r="C139" s="196" t="s">
        <v>178</v>
      </c>
      <c r="D139" s="196" t="s">
        <v>135</v>
      </c>
      <c r="E139" s="197" t="s">
        <v>179</v>
      </c>
      <c r="F139" s="198" t="s">
        <v>180</v>
      </c>
      <c r="G139" s="199" t="s">
        <v>181</v>
      </c>
      <c r="H139" s="200">
        <v>1228</v>
      </c>
      <c r="I139" s="201"/>
      <c r="J139" s="201"/>
      <c r="K139" s="202">
        <f>ROUND(P139*H139,2)</f>
        <v>0</v>
      </c>
      <c r="L139" s="203"/>
      <c r="M139" s="37"/>
      <c r="N139" s="204" t="s">
        <v>1</v>
      </c>
      <c r="O139" s="205" t="s">
        <v>40</v>
      </c>
      <c r="P139" s="206">
        <f>I139+J139</f>
        <v>0</v>
      </c>
      <c r="Q139" s="206">
        <f>ROUND(I139*H139,2)</f>
        <v>0</v>
      </c>
      <c r="R139" s="206">
        <f>ROUND(J139*H139,2)</f>
        <v>0</v>
      </c>
      <c r="S139" s="73"/>
      <c r="T139" s="207">
        <f>S139*H139</f>
        <v>0</v>
      </c>
      <c r="U139" s="207">
        <v>0</v>
      </c>
      <c r="V139" s="207">
        <f>U139*H139</f>
        <v>0</v>
      </c>
      <c r="W139" s="207">
        <v>0</v>
      </c>
      <c r="X139" s="208">
        <f>W139*H139</f>
        <v>0</v>
      </c>
      <c r="Y139" s="32"/>
      <c r="Z139" s="32"/>
      <c r="AA139" s="32"/>
      <c r="AB139" s="32"/>
      <c r="AC139" s="32"/>
      <c r="AD139" s="32"/>
      <c r="AE139" s="32"/>
      <c r="AR139" s="209" t="s">
        <v>139</v>
      </c>
      <c r="AT139" s="209" t="s">
        <v>135</v>
      </c>
      <c r="AU139" s="209" t="s">
        <v>140</v>
      </c>
      <c r="AY139" s="15" t="s">
        <v>132</v>
      </c>
      <c r="BE139" s="210">
        <f>IF(O139="základná",K139,0)</f>
        <v>0</v>
      </c>
      <c r="BF139" s="210">
        <f>IF(O139="znížená",K139,0)</f>
        <v>0</v>
      </c>
      <c r="BG139" s="210">
        <f>IF(O139="zákl. prenesená",K139,0)</f>
        <v>0</v>
      </c>
      <c r="BH139" s="210">
        <f>IF(O139="zníž. prenesená",K139,0)</f>
        <v>0</v>
      </c>
      <c r="BI139" s="210">
        <f>IF(O139="nulová",K139,0)</f>
        <v>0</v>
      </c>
      <c r="BJ139" s="15" t="s">
        <v>140</v>
      </c>
      <c r="BK139" s="210">
        <f>ROUND(P139*H139,2)</f>
        <v>0</v>
      </c>
      <c r="BL139" s="15" t="s">
        <v>139</v>
      </c>
      <c r="BM139" s="209" t="s">
        <v>182</v>
      </c>
    </row>
    <row r="140" spans="1:65" s="2" customFormat="1" ht="29.25">
      <c r="A140" s="32"/>
      <c r="B140" s="33"/>
      <c r="C140" s="34"/>
      <c r="D140" s="211" t="s">
        <v>142</v>
      </c>
      <c r="E140" s="34"/>
      <c r="F140" s="212" t="s">
        <v>183</v>
      </c>
      <c r="G140" s="34"/>
      <c r="H140" s="34"/>
      <c r="I140" s="213"/>
      <c r="J140" s="213"/>
      <c r="K140" s="34"/>
      <c r="L140" s="34"/>
      <c r="M140" s="37"/>
      <c r="N140" s="214"/>
      <c r="O140" s="215"/>
      <c r="P140" s="73"/>
      <c r="Q140" s="73"/>
      <c r="R140" s="73"/>
      <c r="S140" s="73"/>
      <c r="T140" s="73"/>
      <c r="U140" s="73"/>
      <c r="V140" s="73"/>
      <c r="W140" s="73"/>
      <c r="X140" s="74"/>
      <c r="Y140" s="32"/>
      <c r="Z140" s="32"/>
      <c r="AA140" s="32"/>
      <c r="AB140" s="32"/>
      <c r="AC140" s="32"/>
      <c r="AD140" s="32"/>
      <c r="AE140" s="32"/>
      <c r="AT140" s="15" t="s">
        <v>142</v>
      </c>
      <c r="AU140" s="15" t="s">
        <v>140</v>
      </c>
    </row>
    <row r="141" spans="1:65" s="12" customFormat="1" ht="22.9" customHeight="1">
      <c r="B141" s="179"/>
      <c r="C141" s="180"/>
      <c r="D141" s="181" t="s">
        <v>75</v>
      </c>
      <c r="E141" s="194" t="s">
        <v>184</v>
      </c>
      <c r="F141" s="194" t="s">
        <v>185</v>
      </c>
      <c r="G141" s="180"/>
      <c r="H141" s="180"/>
      <c r="I141" s="183"/>
      <c r="J141" s="183"/>
      <c r="K141" s="195">
        <f>BK141</f>
        <v>0</v>
      </c>
      <c r="L141" s="180"/>
      <c r="M141" s="185"/>
      <c r="N141" s="186"/>
      <c r="O141" s="187"/>
      <c r="P141" s="187"/>
      <c r="Q141" s="188">
        <f>SUM(Q142:Q167)</f>
        <v>0</v>
      </c>
      <c r="R141" s="188">
        <f>SUM(R142:R167)</f>
        <v>0</v>
      </c>
      <c r="S141" s="187"/>
      <c r="T141" s="189">
        <f>SUM(T142:T167)</f>
        <v>0</v>
      </c>
      <c r="U141" s="187"/>
      <c r="V141" s="189">
        <f>SUM(V142:V167)</f>
        <v>3.7099999999999996E-4</v>
      </c>
      <c r="W141" s="187"/>
      <c r="X141" s="190">
        <f>SUM(X142:X167)</f>
        <v>64.393000000000001</v>
      </c>
      <c r="AR141" s="191" t="s">
        <v>84</v>
      </c>
      <c r="AT141" s="192" t="s">
        <v>75</v>
      </c>
      <c r="AU141" s="192" t="s">
        <v>84</v>
      </c>
      <c r="AY141" s="191" t="s">
        <v>132</v>
      </c>
      <c r="BK141" s="193">
        <f>SUM(BK142:BK167)</f>
        <v>0</v>
      </c>
    </row>
    <row r="142" spans="1:65" s="2" customFormat="1" ht="24.2" customHeight="1">
      <c r="A142" s="32"/>
      <c r="B142" s="33"/>
      <c r="C142" s="196" t="s">
        <v>186</v>
      </c>
      <c r="D142" s="196" t="s">
        <v>135</v>
      </c>
      <c r="E142" s="197" t="s">
        <v>187</v>
      </c>
      <c r="F142" s="198" t="s">
        <v>188</v>
      </c>
      <c r="G142" s="199" t="s">
        <v>181</v>
      </c>
      <c r="H142" s="200">
        <v>5.3</v>
      </c>
      <c r="I142" s="201"/>
      <c r="J142" s="201"/>
      <c r="K142" s="202">
        <f>ROUND(P142*H142,2)</f>
        <v>0</v>
      </c>
      <c r="L142" s="203"/>
      <c r="M142" s="37"/>
      <c r="N142" s="204" t="s">
        <v>1</v>
      </c>
      <c r="O142" s="205" t="s">
        <v>40</v>
      </c>
      <c r="P142" s="206">
        <f>I142+J142</f>
        <v>0</v>
      </c>
      <c r="Q142" s="206">
        <f>ROUND(I142*H142,2)</f>
        <v>0</v>
      </c>
      <c r="R142" s="206">
        <f>ROUND(J142*H142,2)</f>
        <v>0</v>
      </c>
      <c r="S142" s="73"/>
      <c r="T142" s="207">
        <f>S142*H142</f>
        <v>0</v>
      </c>
      <c r="U142" s="207">
        <v>6.9999999999999994E-5</v>
      </c>
      <c r="V142" s="207">
        <f>U142*H142</f>
        <v>3.7099999999999996E-4</v>
      </c>
      <c r="W142" s="207">
        <v>0</v>
      </c>
      <c r="X142" s="208">
        <f>W142*H142</f>
        <v>0</v>
      </c>
      <c r="Y142" s="32"/>
      <c r="Z142" s="32"/>
      <c r="AA142" s="32"/>
      <c r="AB142" s="32"/>
      <c r="AC142" s="32"/>
      <c r="AD142" s="32"/>
      <c r="AE142" s="32"/>
      <c r="AR142" s="209" t="s">
        <v>139</v>
      </c>
      <c r="AT142" s="209" t="s">
        <v>135</v>
      </c>
      <c r="AU142" s="209" t="s">
        <v>140</v>
      </c>
      <c r="AY142" s="15" t="s">
        <v>132</v>
      </c>
      <c r="BE142" s="210">
        <f>IF(O142="základná",K142,0)</f>
        <v>0</v>
      </c>
      <c r="BF142" s="210">
        <f>IF(O142="znížená",K142,0)</f>
        <v>0</v>
      </c>
      <c r="BG142" s="210">
        <f>IF(O142="zákl. prenesená",K142,0)</f>
        <v>0</v>
      </c>
      <c r="BH142" s="210">
        <f>IF(O142="zníž. prenesená",K142,0)</f>
        <v>0</v>
      </c>
      <c r="BI142" s="210">
        <f>IF(O142="nulová",K142,0)</f>
        <v>0</v>
      </c>
      <c r="BJ142" s="15" t="s">
        <v>140</v>
      </c>
      <c r="BK142" s="210">
        <f>ROUND(P142*H142,2)</f>
        <v>0</v>
      </c>
      <c r="BL142" s="15" t="s">
        <v>139</v>
      </c>
      <c r="BM142" s="209" t="s">
        <v>189</v>
      </c>
    </row>
    <row r="143" spans="1:65" s="2" customFormat="1" ht="19.5">
      <c r="A143" s="32"/>
      <c r="B143" s="33"/>
      <c r="C143" s="34"/>
      <c r="D143" s="211" t="s">
        <v>142</v>
      </c>
      <c r="E143" s="34"/>
      <c r="F143" s="212" t="s">
        <v>188</v>
      </c>
      <c r="G143" s="34"/>
      <c r="H143" s="34"/>
      <c r="I143" s="213"/>
      <c r="J143" s="213"/>
      <c r="K143" s="34"/>
      <c r="L143" s="34"/>
      <c r="M143" s="37"/>
      <c r="N143" s="214"/>
      <c r="O143" s="215"/>
      <c r="P143" s="73"/>
      <c r="Q143" s="73"/>
      <c r="R143" s="73"/>
      <c r="S143" s="73"/>
      <c r="T143" s="73"/>
      <c r="U143" s="73"/>
      <c r="V143" s="73"/>
      <c r="W143" s="73"/>
      <c r="X143" s="74"/>
      <c r="Y143" s="32"/>
      <c r="Z143" s="32"/>
      <c r="AA143" s="32"/>
      <c r="AB143" s="32"/>
      <c r="AC143" s="32"/>
      <c r="AD143" s="32"/>
      <c r="AE143" s="32"/>
      <c r="AT143" s="15" t="s">
        <v>142</v>
      </c>
      <c r="AU143" s="15" t="s">
        <v>140</v>
      </c>
    </row>
    <row r="144" spans="1:65" s="2" customFormat="1" ht="37.9" customHeight="1">
      <c r="A144" s="32"/>
      <c r="B144" s="33"/>
      <c r="C144" s="196" t="s">
        <v>139</v>
      </c>
      <c r="D144" s="196" t="s">
        <v>135</v>
      </c>
      <c r="E144" s="197" t="s">
        <v>190</v>
      </c>
      <c r="F144" s="198" t="s">
        <v>191</v>
      </c>
      <c r="G144" s="199" t="s">
        <v>156</v>
      </c>
      <c r="H144" s="200">
        <v>23.5</v>
      </c>
      <c r="I144" s="201"/>
      <c r="J144" s="201"/>
      <c r="K144" s="202">
        <f>ROUND(P144*H144,2)</f>
        <v>0</v>
      </c>
      <c r="L144" s="203"/>
      <c r="M144" s="37"/>
      <c r="N144" s="204" t="s">
        <v>1</v>
      </c>
      <c r="O144" s="205" t="s">
        <v>40</v>
      </c>
      <c r="P144" s="206">
        <f>I144+J144</f>
        <v>0</v>
      </c>
      <c r="Q144" s="206">
        <f>ROUND(I144*H144,2)</f>
        <v>0</v>
      </c>
      <c r="R144" s="206">
        <f>ROUND(J144*H144,2)</f>
        <v>0</v>
      </c>
      <c r="S144" s="73"/>
      <c r="T144" s="207">
        <f>S144*H144</f>
        <v>0</v>
      </c>
      <c r="U144" s="207">
        <v>0</v>
      </c>
      <c r="V144" s="207">
        <f>U144*H144</f>
        <v>0</v>
      </c>
      <c r="W144" s="207">
        <v>2.2000000000000002</v>
      </c>
      <c r="X144" s="208">
        <f>W144*H144</f>
        <v>51.7</v>
      </c>
      <c r="Y144" s="32"/>
      <c r="Z144" s="32"/>
      <c r="AA144" s="32"/>
      <c r="AB144" s="32"/>
      <c r="AC144" s="32"/>
      <c r="AD144" s="32"/>
      <c r="AE144" s="32"/>
      <c r="AR144" s="209" t="s">
        <v>139</v>
      </c>
      <c r="AT144" s="209" t="s">
        <v>135</v>
      </c>
      <c r="AU144" s="209" t="s">
        <v>140</v>
      </c>
      <c r="AY144" s="15" t="s">
        <v>132</v>
      </c>
      <c r="BE144" s="210">
        <f>IF(O144="základná",K144,0)</f>
        <v>0</v>
      </c>
      <c r="BF144" s="210">
        <f>IF(O144="znížená",K144,0)</f>
        <v>0</v>
      </c>
      <c r="BG144" s="210">
        <f>IF(O144="zákl. prenesená",K144,0)</f>
        <v>0</v>
      </c>
      <c r="BH144" s="210">
        <f>IF(O144="zníž. prenesená",K144,0)</f>
        <v>0</v>
      </c>
      <c r="BI144" s="210">
        <f>IF(O144="nulová",K144,0)</f>
        <v>0</v>
      </c>
      <c r="BJ144" s="15" t="s">
        <v>140</v>
      </c>
      <c r="BK144" s="210">
        <f>ROUND(P144*H144,2)</f>
        <v>0</v>
      </c>
      <c r="BL144" s="15" t="s">
        <v>139</v>
      </c>
      <c r="BM144" s="209" t="s">
        <v>192</v>
      </c>
    </row>
    <row r="145" spans="1:65" s="2" customFormat="1" ht="29.25">
      <c r="A145" s="32"/>
      <c r="B145" s="33"/>
      <c r="C145" s="34"/>
      <c r="D145" s="211" t="s">
        <v>142</v>
      </c>
      <c r="E145" s="34"/>
      <c r="F145" s="212" t="s">
        <v>193</v>
      </c>
      <c r="G145" s="34"/>
      <c r="H145" s="34"/>
      <c r="I145" s="213"/>
      <c r="J145" s="213"/>
      <c r="K145" s="34"/>
      <c r="L145" s="34"/>
      <c r="M145" s="37"/>
      <c r="N145" s="214"/>
      <c r="O145" s="215"/>
      <c r="P145" s="73"/>
      <c r="Q145" s="73"/>
      <c r="R145" s="73"/>
      <c r="S145" s="73"/>
      <c r="T145" s="73"/>
      <c r="U145" s="73"/>
      <c r="V145" s="73"/>
      <c r="W145" s="73"/>
      <c r="X145" s="74"/>
      <c r="Y145" s="32"/>
      <c r="Z145" s="32"/>
      <c r="AA145" s="32"/>
      <c r="AB145" s="32"/>
      <c r="AC145" s="32"/>
      <c r="AD145" s="32"/>
      <c r="AE145" s="32"/>
      <c r="AT145" s="15" t="s">
        <v>142</v>
      </c>
      <c r="AU145" s="15" t="s">
        <v>140</v>
      </c>
    </row>
    <row r="146" spans="1:65" s="2" customFormat="1" ht="39">
      <c r="A146" s="32"/>
      <c r="B146" s="33"/>
      <c r="C146" s="34"/>
      <c r="D146" s="211" t="s">
        <v>194</v>
      </c>
      <c r="E146" s="34"/>
      <c r="F146" s="216" t="s">
        <v>195</v>
      </c>
      <c r="G146" s="34"/>
      <c r="H146" s="34"/>
      <c r="I146" s="213"/>
      <c r="J146" s="213"/>
      <c r="K146" s="34"/>
      <c r="L146" s="34"/>
      <c r="M146" s="37"/>
      <c r="N146" s="214"/>
      <c r="O146" s="215"/>
      <c r="P146" s="73"/>
      <c r="Q146" s="73"/>
      <c r="R146" s="73"/>
      <c r="S146" s="73"/>
      <c r="T146" s="73"/>
      <c r="U146" s="73"/>
      <c r="V146" s="73"/>
      <c r="W146" s="73"/>
      <c r="X146" s="74"/>
      <c r="Y146" s="32"/>
      <c r="Z146" s="32"/>
      <c r="AA146" s="32"/>
      <c r="AB146" s="32"/>
      <c r="AC146" s="32"/>
      <c r="AD146" s="32"/>
      <c r="AE146" s="32"/>
      <c r="AT146" s="15" t="s">
        <v>194</v>
      </c>
      <c r="AU146" s="15" t="s">
        <v>140</v>
      </c>
    </row>
    <row r="147" spans="1:65" s="2" customFormat="1" ht="33" customHeight="1">
      <c r="A147" s="32"/>
      <c r="B147" s="33"/>
      <c r="C147" s="196" t="s">
        <v>184</v>
      </c>
      <c r="D147" s="196" t="s">
        <v>135</v>
      </c>
      <c r="E147" s="197" t="s">
        <v>196</v>
      </c>
      <c r="F147" s="198" t="s">
        <v>197</v>
      </c>
      <c r="G147" s="199" t="s">
        <v>156</v>
      </c>
      <c r="H147" s="200">
        <v>4.5999999999999996</v>
      </c>
      <c r="I147" s="201"/>
      <c r="J147" s="201"/>
      <c r="K147" s="202">
        <f>ROUND(P147*H147,2)</f>
        <v>0</v>
      </c>
      <c r="L147" s="203"/>
      <c r="M147" s="37"/>
      <c r="N147" s="204" t="s">
        <v>1</v>
      </c>
      <c r="O147" s="205" t="s">
        <v>40</v>
      </c>
      <c r="P147" s="206">
        <f>I147+J147</f>
        <v>0</v>
      </c>
      <c r="Q147" s="206">
        <f>ROUND(I147*H147,2)</f>
        <v>0</v>
      </c>
      <c r="R147" s="206">
        <f>ROUND(J147*H147,2)</f>
        <v>0</v>
      </c>
      <c r="S147" s="73"/>
      <c r="T147" s="207">
        <f>S147*H147</f>
        <v>0</v>
      </c>
      <c r="U147" s="207">
        <v>0</v>
      </c>
      <c r="V147" s="207">
        <f>U147*H147</f>
        <v>0</v>
      </c>
      <c r="W147" s="207">
        <v>2.4</v>
      </c>
      <c r="X147" s="208">
        <f>W147*H147</f>
        <v>11.04</v>
      </c>
      <c r="Y147" s="32"/>
      <c r="Z147" s="32"/>
      <c r="AA147" s="32"/>
      <c r="AB147" s="32"/>
      <c r="AC147" s="32"/>
      <c r="AD147" s="32"/>
      <c r="AE147" s="32"/>
      <c r="AR147" s="209" t="s">
        <v>139</v>
      </c>
      <c r="AT147" s="209" t="s">
        <v>135</v>
      </c>
      <c r="AU147" s="209" t="s">
        <v>140</v>
      </c>
      <c r="AY147" s="15" t="s">
        <v>132</v>
      </c>
      <c r="BE147" s="210">
        <f>IF(O147="základná",K147,0)</f>
        <v>0</v>
      </c>
      <c r="BF147" s="210">
        <f>IF(O147="znížená",K147,0)</f>
        <v>0</v>
      </c>
      <c r="BG147" s="210">
        <f>IF(O147="zákl. prenesená",K147,0)</f>
        <v>0</v>
      </c>
      <c r="BH147" s="210">
        <f>IF(O147="zníž. prenesená",K147,0)</f>
        <v>0</v>
      </c>
      <c r="BI147" s="210">
        <f>IF(O147="nulová",K147,0)</f>
        <v>0</v>
      </c>
      <c r="BJ147" s="15" t="s">
        <v>140</v>
      </c>
      <c r="BK147" s="210">
        <f>ROUND(P147*H147,2)</f>
        <v>0</v>
      </c>
      <c r="BL147" s="15" t="s">
        <v>139</v>
      </c>
      <c r="BM147" s="209" t="s">
        <v>198</v>
      </c>
    </row>
    <row r="148" spans="1:65" s="2" customFormat="1" ht="29.25">
      <c r="A148" s="32"/>
      <c r="B148" s="33"/>
      <c r="C148" s="34"/>
      <c r="D148" s="211" t="s">
        <v>142</v>
      </c>
      <c r="E148" s="34"/>
      <c r="F148" s="212" t="s">
        <v>199</v>
      </c>
      <c r="G148" s="34"/>
      <c r="H148" s="34"/>
      <c r="I148" s="213"/>
      <c r="J148" s="213"/>
      <c r="K148" s="34"/>
      <c r="L148" s="34"/>
      <c r="M148" s="37"/>
      <c r="N148" s="214"/>
      <c r="O148" s="215"/>
      <c r="P148" s="73"/>
      <c r="Q148" s="73"/>
      <c r="R148" s="73"/>
      <c r="S148" s="73"/>
      <c r="T148" s="73"/>
      <c r="U148" s="73"/>
      <c r="V148" s="73"/>
      <c r="W148" s="73"/>
      <c r="X148" s="74"/>
      <c r="Y148" s="32"/>
      <c r="Z148" s="32"/>
      <c r="AA148" s="32"/>
      <c r="AB148" s="32"/>
      <c r="AC148" s="32"/>
      <c r="AD148" s="32"/>
      <c r="AE148" s="32"/>
      <c r="AT148" s="15" t="s">
        <v>142</v>
      </c>
      <c r="AU148" s="15" t="s">
        <v>140</v>
      </c>
    </row>
    <row r="149" spans="1:65" s="2" customFormat="1" ht="24.2" customHeight="1">
      <c r="A149" s="32"/>
      <c r="B149" s="33"/>
      <c r="C149" s="196" t="s">
        <v>200</v>
      </c>
      <c r="D149" s="196" t="s">
        <v>135</v>
      </c>
      <c r="E149" s="197" t="s">
        <v>201</v>
      </c>
      <c r="F149" s="198" t="s">
        <v>202</v>
      </c>
      <c r="G149" s="199" t="s">
        <v>203</v>
      </c>
      <c r="H149" s="200">
        <v>7</v>
      </c>
      <c r="I149" s="201"/>
      <c r="J149" s="201"/>
      <c r="K149" s="202">
        <f>ROUND(P149*H149,2)</f>
        <v>0</v>
      </c>
      <c r="L149" s="203"/>
      <c r="M149" s="37"/>
      <c r="N149" s="204" t="s">
        <v>1</v>
      </c>
      <c r="O149" s="205" t="s">
        <v>40</v>
      </c>
      <c r="P149" s="206">
        <f>I149+J149</f>
        <v>0</v>
      </c>
      <c r="Q149" s="206">
        <f>ROUND(I149*H149,2)</f>
        <v>0</v>
      </c>
      <c r="R149" s="206">
        <f>ROUND(J149*H149,2)</f>
        <v>0</v>
      </c>
      <c r="S149" s="73"/>
      <c r="T149" s="207">
        <f>S149*H149</f>
        <v>0</v>
      </c>
      <c r="U149" s="207">
        <v>0</v>
      </c>
      <c r="V149" s="207">
        <f>U149*H149</f>
        <v>0</v>
      </c>
      <c r="W149" s="207">
        <v>3.4000000000000002E-2</v>
      </c>
      <c r="X149" s="208">
        <f>W149*H149</f>
        <v>0.23800000000000002</v>
      </c>
      <c r="Y149" s="32"/>
      <c r="Z149" s="32"/>
      <c r="AA149" s="32"/>
      <c r="AB149" s="32"/>
      <c r="AC149" s="32"/>
      <c r="AD149" s="32"/>
      <c r="AE149" s="32"/>
      <c r="AR149" s="209" t="s">
        <v>139</v>
      </c>
      <c r="AT149" s="209" t="s">
        <v>135</v>
      </c>
      <c r="AU149" s="209" t="s">
        <v>140</v>
      </c>
      <c r="AY149" s="15" t="s">
        <v>132</v>
      </c>
      <c r="BE149" s="210">
        <f>IF(O149="základná",K149,0)</f>
        <v>0</v>
      </c>
      <c r="BF149" s="210">
        <f>IF(O149="znížená",K149,0)</f>
        <v>0</v>
      </c>
      <c r="BG149" s="210">
        <f>IF(O149="zákl. prenesená",K149,0)</f>
        <v>0</v>
      </c>
      <c r="BH149" s="210">
        <f>IF(O149="zníž. prenesená",K149,0)</f>
        <v>0</v>
      </c>
      <c r="BI149" s="210">
        <f>IF(O149="nulová",K149,0)</f>
        <v>0</v>
      </c>
      <c r="BJ149" s="15" t="s">
        <v>140</v>
      </c>
      <c r="BK149" s="210">
        <f>ROUND(P149*H149,2)</f>
        <v>0</v>
      </c>
      <c r="BL149" s="15" t="s">
        <v>139</v>
      </c>
      <c r="BM149" s="209" t="s">
        <v>204</v>
      </c>
    </row>
    <row r="150" spans="1:65" s="2" customFormat="1" ht="11.25">
      <c r="A150" s="32"/>
      <c r="B150" s="33"/>
      <c r="C150" s="34"/>
      <c r="D150" s="211" t="s">
        <v>142</v>
      </c>
      <c r="E150" s="34"/>
      <c r="F150" s="212" t="s">
        <v>205</v>
      </c>
      <c r="G150" s="34"/>
      <c r="H150" s="34"/>
      <c r="I150" s="213"/>
      <c r="J150" s="213"/>
      <c r="K150" s="34"/>
      <c r="L150" s="34"/>
      <c r="M150" s="37"/>
      <c r="N150" s="214"/>
      <c r="O150" s="215"/>
      <c r="P150" s="73"/>
      <c r="Q150" s="73"/>
      <c r="R150" s="73"/>
      <c r="S150" s="73"/>
      <c r="T150" s="73"/>
      <c r="U150" s="73"/>
      <c r="V150" s="73"/>
      <c r="W150" s="73"/>
      <c r="X150" s="74"/>
      <c r="Y150" s="32"/>
      <c r="Z150" s="32"/>
      <c r="AA150" s="32"/>
      <c r="AB150" s="32"/>
      <c r="AC150" s="32"/>
      <c r="AD150" s="32"/>
      <c r="AE150" s="32"/>
      <c r="AT150" s="15" t="s">
        <v>142</v>
      </c>
      <c r="AU150" s="15" t="s">
        <v>140</v>
      </c>
    </row>
    <row r="151" spans="1:65" s="2" customFormat="1" ht="24.2" customHeight="1">
      <c r="A151" s="32"/>
      <c r="B151" s="33"/>
      <c r="C151" s="196" t="s">
        <v>206</v>
      </c>
      <c r="D151" s="196" t="s">
        <v>135</v>
      </c>
      <c r="E151" s="197" t="s">
        <v>207</v>
      </c>
      <c r="F151" s="198" t="s">
        <v>208</v>
      </c>
      <c r="G151" s="199" t="s">
        <v>203</v>
      </c>
      <c r="H151" s="200">
        <v>1</v>
      </c>
      <c r="I151" s="201"/>
      <c r="J151" s="201"/>
      <c r="K151" s="202">
        <f>ROUND(P151*H151,2)</f>
        <v>0</v>
      </c>
      <c r="L151" s="203"/>
      <c r="M151" s="37"/>
      <c r="N151" s="204" t="s">
        <v>1</v>
      </c>
      <c r="O151" s="205" t="s">
        <v>40</v>
      </c>
      <c r="P151" s="206">
        <f>I151+J151</f>
        <v>0</v>
      </c>
      <c r="Q151" s="206">
        <f>ROUND(I151*H151,2)</f>
        <v>0</v>
      </c>
      <c r="R151" s="206">
        <f>ROUND(J151*H151,2)</f>
        <v>0</v>
      </c>
      <c r="S151" s="73"/>
      <c r="T151" s="207">
        <f>S151*H151</f>
        <v>0</v>
      </c>
      <c r="U151" s="207">
        <v>0</v>
      </c>
      <c r="V151" s="207">
        <f>U151*H151</f>
        <v>0</v>
      </c>
      <c r="W151" s="207">
        <v>0.01</v>
      </c>
      <c r="X151" s="208">
        <f>W151*H151</f>
        <v>0.01</v>
      </c>
      <c r="Y151" s="32"/>
      <c r="Z151" s="32"/>
      <c r="AA151" s="32"/>
      <c r="AB151" s="32"/>
      <c r="AC151" s="32"/>
      <c r="AD151" s="32"/>
      <c r="AE151" s="32"/>
      <c r="AR151" s="209" t="s">
        <v>139</v>
      </c>
      <c r="AT151" s="209" t="s">
        <v>135</v>
      </c>
      <c r="AU151" s="209" t="s">
        <v>140</v>
      </c>
      <c r="AY151" s="15" t="s">
        <v>132</v>
      </c>
      <c r="BE151" s="210">
        <f>IF(O151="základná",K151,0)</f>
        <v>0</v>
      </c>
      <c r="BF151" s="210">
        <f>IF(O151="znížená",K151,0)</f>
        <v>0</v>
      </c>
      <c r="BG151" s="210">
        <f>IF(O151="zákl. prenesená",K151,0)</f>
        <v>0</v>
      </c>
      <c r="BH151" s="210">
        <f>IF(O151="zníž. prenesená",K151,0)</f>
        <v>0</v>
      </c>
      <c r="BI151" s="210">
        <f>IF(O151="nulová",K151,0)</f>
        <v>0</v>
      </c>
      <c r="BJ151" s="15" t="s">
        <v>140</v>
      </c>
      <c r="BK151" s="210">
        <f>ROUND(P151*H151,2)</f>
        <v>0</v>
      </c>
      <c r="BL151" s="15" t="s">
        <v>139</v>
      </c>
      <c r="BM151" s="209" t="s">
        <v>209</v>
      </c>
    </row>
    <row r="152" spans="1:65" s="2" customFormat="1" ht="19.5">
      <c r="A152" s="32"/>
      <c r="B152" s="33"/>
      <c r="C152" s="34"/>
      <c r="D152" s="211" t="s">
        <v>142</v>
      </c>
      <c r="E152" s="34"/>
      <c r="F152" s="212" t="s">
        <v>210</v>
      </c>
      <c r="G152" s="34"/>
      <c r="H152" s="34"/>
      <c r="I152" s="213"/>
      <c r="J152" s="213"/>
      <c r="K152" s="34"/>
      <c r="L152" s="34"/>
      <c r="M152" s="37"/>
      <c r="N152" s="214"/>
      <c r="O152" s="215"/>
      <c r="P152" s="73"/>
      <c r="Q152" s="73"/>
      <c r="R152" s="73"/>
      <c r="S152" s="73"/>
      <c r="T152" s="73"/>
      <c r="U152" s="73"/>
      <c r="V152" s="73"/>
      <c r="W152" s="73"/>
      <c r="X152" s="74"/>
      <c r="Y152" s="32"/>
      <c r="Z152" s="32"/>
      <c r="AA152" s="32"/>
      <c r="AB152" s="32"/>
      <c r="AC152" s="32"/>
      <c r="AD152" s="32"/>
      <c r="AE152" s="32"/>
      <c r="AT152" s="15" t="s">
        <v>142</v>
      </c>
      <c r="AU152" s="15" t="s">
        <v>140</v>
      </c>
    </row>
    <row r="153" spans="1:65" s="2" customFormat="1" ht="24.2" customHeight="1">
      <c r="A153" s="32"/>
      <c r="B153" s="33"/>
      <c r="C153" s="196" t="s">
        <v>211</v>
      </c>
      <c r="D153" s="196" t="s">
        <v>135</v>
      </c>
      <c r="E153" s="197" t="s">
        <v>212</v>
      </c>
      <c r="F153" s="198" t="s">
        <v>213</v>
      </c>
      <c r="G153" s="199" t="s">
        <v>203</v>
      </c>
      <c r="H153" s="200">
        <v>7</v>
      </c>
      <c r="I153" s="201"/>
      <c r="J153" s="201"/>
      <c r="K153" s="202">
        <f>ROUND(P153*H153,2)</f>
        <v>0</v>
      </c>
      <c r="L153" s="203"/>
      <c r="M153" s="37"/>
      <c r="N153" s="204" t="s">
        <v>1</v>
      </c>
      <c r="O153" s="205" t="s">
        <v>40</v>
      </c>
      <c r="P153" s="206">
        <f>I153+J153</f>
        <v>0</v>
      </c>
      <c r="Q153" s="206">
        <f>ROUND(I153*H153,2)</f>
        <v>0</v>
      </c>
      <c r="R153" s="206">
        <f>ROUND(J153*H153,2)</f>
        <v>0</v>
      </c>
      <c r="S153" s="73"/>
      <c r="T153" s="207">
        <f>S153*H153</f>
        <v>0</v>
      </c>
      <c r="U153" s="207">
        <v>0</v>
      </c>
      <c r="V153" s="207">
        <f>U153*H153</f>
        <v>0</v>
      </c>
      <c r="W153" s="207">
        <v>0</v>
      </c>
      <c r="X153" s="208">
        <f>W153*H153</f>
        <v>0</v>
      </c>
      <c r="Y153" s="32"/>
      <c r="Z153" s="32"/>
      <c r="AA153" s="32"/>
      <c r="AB153" s="32"/>
      <c r="AC153" s="32"/>
      <c r="AD153" s="32"/>
      <c r="AE153" s="32"/>
      <c r="AR153" s="209" t="s">
        <v>139</v>
      </c>
      <c r="AT153" s="209" t="s">
        <v>135</v>
      </c>
      <c r="AU153" s="209" t="s">
        <v>140</v>
      </c>
      <c r="AY153" s="15" t="s">
        <v>132</v>
      </c>
      <c r="BE153" s="210">
        <f>IF(O153="základná",K153,0)</f>
        <v>0</v>
      </c>
      <c r="BF153" s="210">
        <f>IF(O153="znížená",K153,0)</f>
        <v>0</v>
      </c>
      <c r="BG153" s="210">
        <f>IF(O153="zákl. prenesená",K153,0)</f>
        <v>0</v>
      </c>
      <c r="BH153" s="210">
        <f>IF(O153="zníž. prenesená",K153,0)</f>
        <v>0</v>
      </c>
      <c r="BI153" s="210">
        <f>IF(O153="nulová",K153,0)</f>
        <v>0</v>
      </c>
      <c r="BJ153" s="15" t="s">
        <v>140</v>
      </c>
      <c r="BK153" s="210">
        <f>ROUND(P153*H153,2)</f>
        <v>0</v>
      </c>
      <c r="BL153" s="15" t="s">
        <v>139</v>
      </c>
      <c r="BM153" s="209" t="s">
        <v>214</v>
      </c>
    </row>
    <row r="154" spans="1:65" s="2" customFormat="1" ht="11.25">
      <c r="A154" s="32"/>
      <c r="B154" s="33"/>
      <c r="C154" s="34"/>
      <c r="D154" s="211" t="s">
        <v>142</v>
      </c>
      <c r="E154" s="34"/>
      <c r="F154" s="212" t="s">
        <v>215</v>
      </c>
      <c r="G154" s="34"/>
      <c r="H154" s="34"/>
      <c r="I154" s="213"/>
      <c r="J154" s="213"/>
      <c r="K154" s="34"/>
      <c r="L154" s="34"/>
      <c r="M154" s="37"/>
      <c r="N154" s="214"/>
      <c r="O154" s="215"/>
      <c r="P154" s="73"/>
      <c r="Q154" s="73"/>
      <c r="R154" s="73"/>
      <c r="S154" s="73"/>
      <c r="T154" s="73"/>
      <c r="U154" s="73"/>
      <c r="V154" s="73"/>
      <c r="W154" s="73"/>
      <c r="X154" s="74"/>
      <c r="Y154" s="32"/>
      <c r="Z154" s="32"/>
      <c r="AA154" s="32"/>
      <c r="AB154" s="32"/>
      <c r="AC154" s="32"/>
      <c r="AD154" s="32"/>
      <c r="AE154" s="32"/>
      <c r="AT154" s="15" t="s">
        <v>142</v>
      </c>
      <c r="AU154" s="15" t="s">
        <v>140</v>
      </c>
    </row>
    <row r="155" spans="1:65" s="2" customFormat="1" ht="33" customHeight="1">
      <c r="A155" s="32"/>
      <c r="B155" s="33"/>
      <c r="C155" s="196" t="s">
        <v>216</v>
      </c>
      <c r="D155" s="196" t="s">
        <v>135</v>
      </c>
      <c r="E155" s="197" t="s">
        <v>217</v>
      </c>
      <c r="F155" s="198" t="s">
        <v>218</v>
      </c>
      <c r="G155" s="199" t="s">
        <v>203</v>
      </c>
      <c r="H155" s="200">
        <v>1</v>
      </c>
      <c r="I155" s="201"/>
      <c r="J155" s="201"/>
      <c r="K155" s="202">
        <f>ROUND(P155*H155,2)</f>
        <v>0</v>
      </c>
      <c r="L155" s="203"/>
      <c r="M155" s="37"/>
      <c r="N155" s="204" t="s">
        <v>1</v>
      </c>
      <c r="O155" s="205" t="s">
        <v>40</v>
      </c>
      <c r="P155" s="206">
        <f>I155+J155</f>
        <v>0</v>
      </c>
      <c r="Q155" s="206">
        <f>ROUND(I155*H155,2)</f>
        <v>0</v>
      </c>
      <c r="R155" s="206">
        <f>ROUND(J155*H155,2)</f>
        <v>0</v>
      </c>
      <c r="S155" s="73"/>
      <c r="T155" s="207">
        <f>S155*H155</f>
        <v>0</v>
      </c>
      <c r="U155" s="207">
        <v>0</v>
      </c>
      <c r="V155" s="207">
        <f>U155*H155</f>
        <v>0</v>
      </c>
      <c r="W155" s="207">
        <v>3.5000000000000003E-2</v>
      </c>
      <c r="X155" s="208">
        <f>W155*H155</f>
        <v>3.5000000000000003E-2</v>
      </c>
      <c r="Y155" s="32"/>
      <c r="Z155" s="32"/>
      <c r="AA155" s="32"/>
      <c r="AB155" s="32"/>
      <c r="AC155" s="32"/>
      <c r="AD155" s="32"/>
      <c r="AE155" s="32"/>
      <c r="AR155" s="209" t="s">
        <v>139</v>
      </c>
      <c r="AT155" s="209" t="s">
        <v>135</v>
      </c>
      <c r="AU155" s="209" t="s">
        <v>140</v>
      </c>
      <c r="AY155" s="15" t="s">
        <v>132</v>
      </c>
      <c r="BE155" s="210">
        <f>IF(O155="základná",K155,0)</f>
        <v>0</v>
      </c>
      <c r="BF155" s="210">
        <f>IF(O155="znížená",K155,0)</f>
        <v>0</v>
      </c>
      <c r="BG155" s="210">
        <f>IF(O155="zákl. prenesená",K155,0)</f>
        <v>0</v>
      </c>
      <c r="BH155" s="210">
        <f>IF(O155="zníž. prenesená",K155,0)</f>
        <v>0</v>
      </c>
      <c r="BI155" s="210">
        <f>IF(O155="nulová",K155,0)</f>
        <v>0</v>
      </c>
      <c r="BJ155" s="15" t="s">
        <v>140</v>
      </c>
      <c r="BK155" s="210">
        <f>ROUND(P155*H155,2)</f>
        <v>0</v>
      </c>
      <c r="BL155" s="15" t="s">
        <v>139</v>
      </c>
      <c r="BM155" s="209" t="s">
        <v>219</v>
      </c>
    </row>
    <row r="156" spans="1:65" s="2" customFormat="1" ht="19.5">
      <c r="A156" s="32"/>
      <c r="B156" s="33"/>
      <c r="C156" s="34"/>
      <c r="D156" s="211" t="s">
        <v>142</v>
      </c>
      <c r="E156" s="34"/>
      <c r="F156" s="212" t="s">
        <v>220</v>
      </c>
      <c r="G156" s="34"/>
      <c r="H156" s="34"/>
      <c r="I156" s="213"/>
      <c r="J156" s="213"/>
      <c r="K156" s="34"/>
      <c r="L156" s="34"/>
      <c r="M156" s="37"/>
      <c r="N156" s="214"/>
      <c r="O156" s="215"/>
      <c r="P156" s="73"/>
      <c r="Q156" s="73"/>
      <c r="R156" s="73"/>
      <c r="S156" s="73"/>
      <c r="T156" s="73"/>
      <c r="U156" s="73"/>
      <c r="V156" s="73"/>
      <c r="W156" s="73"/>
      <c r="X156" s="74"/>
      <c r="Y156" s="32"/>
      <c r="Z156" s="32"/>
      <c r="AA156" s="32"/>
      <c r="AB156" s="32"/>
      <c r="AC156" s="32"/>
      <c r="AD156" s="32"/>
      <c r="AE156" s="32"/>
      <c r="AT156" s="15" t="s">
        <v>142</v>
      </c>
      <c r="AU156" s="15" t="s">
        <v>140</v>
      </c>
    </row>
    <row r="157" spans="1:65" s="2" customFormat="1" ht="24.2" customHeight="1">
      <c r="A157" s="32"/>
      <c r="B157" s="33"/>
      <c r="C157" s="196" t="s">
        <v>221</v>
      </c>
      <c r="D157" s="196" t="s">
        <v>135</v>
      </c>
      <c r="E157" s="197" t="s">
        <v>222</v>
      </c>
      <c r="F157" s="198" t="s">
        <v>223</v>
      </c>
      <c r="G157" s="199" t="s">
        <v>181</v>
      </c>
      <c r="H157" s="200">
        <v>53</v>
      </c>
      <c r="I157" s="201"/>
      <c r="J157" s="201"/>
      <c r="K157" s="202">
        <f>ROUND(P157*H157,2)</f>
        <v>0</v>
      </c>
      <c r="L157" s="203"/>
      <c r="M157" s="37"/>
      <c r="N157" s="204" t="s">
        <v>1</v>
      </c>
      <c r="O157" s="205" t="s">
        <v>40</v>
      </c>
      <c r="P157" s="206">
        <f>I157+J157</f>
        <v>0</v>
      </c>
      <c r="Q157" s="206">
        <f>ROUND(I157*H157,2)</f>
        <v>0</v>
      </c>
      <c r="R157" s="206">
        <f>ROUND(J157*H157,2)</f>
        <v>0</v>
      </c>
      <c r="S157" s="73"/>
      <c r="T157" s="207">
        <f>S157*H157</f>
        <v>0</v>
      </c>
      <c r="U157" s="207">
        <v>0</v>
      </c>
      <c r="V157" s="207">
        <f>U157*H157</f>
        <v>0</v>
      </c>
      <c r="W157" s="207">
        <v>0.01</v>
      </c>
      <c r="X157" s="208">
        <f>W157*H157</f>
        <v>0.53</v>
      </c>
      <c r="Y157" s="32"/>
      <c r="Z157" s="32"/>
      <c r="AA157" s="32"/>
      <c r="AB157" s="32"/>
      <c r="AC157" s="32"/>
      <c r="AD157" s="32"/>
      <c r="AE157" s="32"/>
      <c r="AR157" s="209" t="s">
        <v>139</v>
      </c>
      <c r="AT157" s="209" t="s">
        <v>135</v>
      </c>
      <c r="AU157" s="209" t="s">
        <v>140</v>
      </c>
      <c r="AY157" s="15" t="s">
        <v>132</v>
      </c>
      <c r="BE157" s="210">
        <f>IF(O157="základná",K157,0)</f>
        <v>0</v>
      </c>
      <c r="BF157" s="210">
        <f>IF(O157="znížená",K157,0)</f>
        <v>0</v>
      </c>
      <c r="BG157" s="210">
        <f>IF(O157="zákl. prenesená",K157,0)</f>
        <v>0</v>
      </c>
      <c r="BH157" s="210">
        <f>IF(O157="zníž. prenesená",K157,0)</f>
        <v>0</v>
      </c>
      <c r="BI157" s="210">
        <f>IF(O157="nulová",K157,0)</f>
        <v>0</v>
      </c>
      <c r="BJ157" s="15" t="s">
        <v>140</v>
      </c>
      <c r="BK157" s="210">
        <f>ROUND(P157*H157,2)</f>
        <v>0</v>
      </c>
      <c r="BL157" s="15" t="s">
        <v>139</v>
      </c>
      <c r="BM157" s="209" t="s">
        <v>224</v>
      </c>
    </row>
    <row r="158" spans="1:65" s="2" customFormat="1" ht="29.25">
      <c r="A158" s="32"/>
      <c r="B158" s="33"/>
      <c r="C158" s="34"/>
      <c r="D158" s="211" t="s">
        <v>142</v>
      </c>
      <c r="E158" s="34"/>
      <c r="F158" s="212" t="s">
        <v>225</v>
      </c>
      <c r="G158" s="34"/>
      <c r="H158" s="34"/>
      <c r="I158" s="213"/>
      <c r="J158" s="213"/>
      <c r="K158" s="34"/>
      <c r="L158" s="34"/>
      <c r="M158" s="37"/>
      <c r="N158" s="214"/>
      <c r="O158" s="215"/>
      <c r="P158" s="73"/>
      <c r="Q158" s="73"/>
      <c r="R158" s="73"/>
      <c r="S158" s="73"/>
      <c r="T158" s="73"/>
      <c r="U158" s="73"/>
      <c r="V158" s="73"/>
      <c r="W158" s="73"/>
      <c r="X158" s="74"/>
      <c r="Y158" s="32"/>
      <c r="Z158" s="32"/>
      <c r="AA158" s="32"/>
      <c r="AB158" s="32"/>
      <c r="AC158" s="32"/>
      <c r="AD158" s="32"/>
      <c r="AE158" s="32"/>
      <c r="AT158" s="15" t="s">
        <v>142</v>
      </c>
      <c r="AU158" s="15" t="s">
        <v>140</v>
      </c>
    </row>
    <row r="159" spans="1:65" s="2" customFormat="1" ht="24.2" customHeight="1">
      <c r="A159" s="32"/>
      <c r="B159" s="33"/>
      <c r="C159" s="196" t="s">
        <v>226</v>
      </c>
      <c r="D159" s="196" t="s">
        <v>135</v>
      </c>
      <c r="E159" s="197" t="s">
        <v>227</v>
      </c>
      <c r="F159" s="198" t="s">
        <v>228</v>
      </c>
      <c r="G159" s="199" t="s">
        <v>181</v>
      </c>
      <c r="H159" s="200">
        <v>84</v>
      </c>
      <c r="I159" s="201"/>
      <c r="J159" s="201"/>
      <c r="K159" s="202">
        <f>ROUND(P159*H159,2)</f>
        <v>0</v>
      </c>
      <c r="L159" s="203"/>
      <c r="M159" s="37"/>
      <c r="N159" s="204" t="s">
        <v>1</v>
      </c>
      <c r="O159" s="205" t="s">
        <v>40</v>
      </c>
      <c r="P159" s="206">
        <f>I159+J159</f>
        <v>0</v>
      </c>
      <c r="Q159" s="206">
        <f>ROUND(I159*H159,2)</f>
        <v>0</v>
      </c>
      <c r="R159" s="206">
        <f>ROUND(J159*H159,2)</f>
        <v>0</v>
      </c>
      <c r="S159" s="73"/>
      <c r="T159" s="207">
        <f>S159*H159</f>
        <v>0</v>
      </c>
      <c r="U159" s="207">
        <v>0</v>
      </c>
      <c r="V159" s="207">
        <f>U159*H159</f>
        <v>0</v>
      </c>
      <c r="W159" s="207">
        <v>0.01</v>
      </c>
      <c r="X159" s="208">
        <f>W159*H159</f>
        <v>0.84</v>
      </c>
      <c r="Y159" s="32"/>
      <c r="Z159" s="32"/>
      <c r="AA159" s="32"/>
      <c r="AB159" s="32"/>
      <c r="AC159" s="32"/>
      <c r="AD159" s="32"/>
      <c r="AE159" s="32"/>
      <c r="AR159" s="209" t="s">
        <v>139</v>
      </c>
      <c r="AT159" s="209" t="s">
        <v>135</v>
      </c>
      <c r="AU159" s="209" t="s">
        <v>140</v>
      </c>
      <c r="AY159" s="15" t="s">
        <v>132</v>
      </c>
      <c r="BE159" s="210">
        <f>IF(O159="základná",K159,0)</f>
        <v>0</v>
      </c>
      <c r="BF159" s="210">
        <f>IF(O159="znížená",K159,0)</f>
        <v>0</v>
      </c>
      <c r="BG159" s="210">
        <f>IF(O159="zákl. prenesená",K159,0)</f>
        <v>0</v>
      </c>
      <c r="BH159" s="210">
        <f>IF(O159="zníž. prenesená",K159,0)</f>
        <v>0</v>
      </c>
      <c r="BI159" s="210">
        <f>IF(O159="nulová",K159,0)</f>
        <v>0</v>
      </c>
      <c r="BJ159" s="15" t="s">
        <v>140</v>
      </c>
      <c r="BK159" s="210">
        <f>ROUND(P159*H159,2)</f>
        <v>0</v>
      </c>
      <c r="BL159" s="15" t="s">
        <v>139</v>
      </c>
      <c r="BM159" s="209" t="s">
        <v>229</v>
      </c>
    </row>
    <row r="160" spans="1:65" s="2" customFormat="1" ht="29.25">
      <c r="A160" s="32"/>
      <c r="B160" s="33"/>
      <c r="C160" s="34"/>
      <c r="D160" s="211" t="s">
        <v>142</v>
      </c>
      <c r="E160" s="34"/>
      <c r="F160" s="212" t="s">
        <v>230</v>
      </c>
      <c r="G160" s="34"/>
      <c r="H160" s="34"/>
      <c r="I160" s="213"/>
      <c r="J160" s="213"/>
      <c r="K160" s="34"/>
      <c r="L160" s="34"/>
      <c r="M160" s="37"/>
      <c r="N160" s="214"/>
      <c r="O160" s="215"/>
      <c r="P160" s="73"/>
      <c r="Q160" s="73"/>
      <c r="R160" s="73"/>
      <c r="S160" s="73"/>
      <c r="T160" s="73"/>
      <c r="U160" s="73"/>
      <c r="V160" s="73"/>
      <c r="W160" s="73"/>
      <c r="X160" s="74"/>
      <c r="Y160" s="32"/>
      <c r="Z160" s="32"/>
      <c r="AA160" s="32"/>
      <c r="AB160" s="32"/>
      <c r="AC160" s="32"/>
      <c r="AD160" s="32"/>
      <c r="AE160" s="32"/>
      <c r="AT160" s="15" t="s">
        <v>142</v>
      </c>
      <c r="AU160" s="15" t="s">
        <v>140</v>
      </c>
    </row>
    <row r="161" spans="1:65" s="2" customFormat="1" ht="24.2" customHeight="1">
      <c r="A161" s="32"/>
      <c r="B161" s="33"/>
      <c r="C161" s="196" t="s">
        <v>8</v>
      </c>
      <c r="D161" s="196" t="s">
        <v>135</v>
      </c>
      <c r="E161" s="197" t="s">
        <v>231</v>
      </c>
      <c r="F161" s="198" t="s">
        <v>232</v>
      </c>
      <c r="G161" s="199" t="s">
        <v>233</v>
      </c>
      <c r="H161" s="200">
        <v>896</v>
      </c>
      <c r="I161" s="201"/>
      <c r="J161" s="201"/>
      <c r="K161" s="202">
        <f>ROUND(P161*H161,2)</f>
        <v>0</v>
      </c>
      <c r="L161" s="203"/>
      <c r="M161" s="37"/>
      <c r="N161" s="204" t="s">
        <v>1</v>
      </c>
      <c r="O161" s="205" t="s">
        <v>40</v>
      </c>
      <c r="P161" s="206">
        <f>I161+J161</f>
        <v>0</v>
      </c>
      <c r="Q161" s="206">
        <f>ROUND(I161*H161,2)</f>
        <v>0</v>
      </c>
      <c r="R161" s="206">
        <f>ROUND(J161*H161,2)</f>
        <v>0</v>
      </c>
      <c r="S161" s="73"/>
      <c r="T161" s="207">
        <f>S161*H161</f>
        <v>0</v>
      </c>
      <c r="U161" s="207">
        <v>0</v>
      </c>
      <c r="V161" s="207">
        <f>U161*H161</f>
        <v>0</v>
      </c>
      <c r="W161" s="207">
        <v>0</v>
      </c>
      <c r="X161" s="208">
        <f>W161*H161</f>
        <v>0</v>
      </c>
      <c r="Y161" s="32"/>
      <c r="Z161" s="32"/>
      <c r="AA161" s="32"/>
      <c r="AB161" s="32"/>
      <c r="AC161" s="32"/>
      <c r="AD161" s="32"/>
      <c r="AE161" s="32"/>
      <c r="AR161" s="209" t="s">
        <v>139</v>
      </c>
      <c r="AT161" s="209" t="s">
        <v>135</v>
      </c>
      <c r="AU161" s="209" t="s">
        <v>140</v>
      </c>
      <c r="AY161" s="15" t="s">
        <v>132</v>
      </c>
      <c r="BE161" s="210">
        <f>IF(O161="základná",K161,0)</f>
        <v>0</v>
      </c>
      <c r="BF161" s="210">
        <f>IF(O161="znížená",K161,0)</f>
        <v>0</v>
      </c>
      <c r="BG161" s="210">
        <f>IF(O161="zákl. prenesená",K161,0)</f>
        <v>0</v>
      </c>
      <c r="BH161" s="210">
        <f>IF(O161="zníž. prenesená",K161,0)</f>
        <v>0</v>
      </c>
      <c r="BI161" s="210">
        <f>IF(O161="nulová",K161,0)</f>
        <v>0</v>
      </c>
      <c r="BJ161" s="15" t="s">
        <v>140</v>
      </c>
      <c r="BK161" s="210">
        <f>ROUND(P161*H161,2)</f>
        <v>0</v>
      </c>
      <c r="BL161" s="15" t="s">
        <v>139</v>
      </c>
      <c r="BM161" s="209" t="s">
        <v>234</v>
      </c>
    </row>
    <row r="162" spans="1:65" s="2" customFormat="1" ht="19.5">
      <c r="A162" s="32"/>
      <c r="B162" s="33"/>
      <c r="C162" s="34"/>
      <c r="D162" s="211" t="s">
        <v>142</v>
      </c>
      <c r="E162" s="34"/>
      <c r="F162" s="212" t="s">
        <v>235</v>
      </c>
      <c r="G162" s="34"/>
      <c r="H162" s="34"/>
      <c r="I162" s="213"/>
      <c r="J162" s="213"/>
      <c r="K162" s="34"/>
      <c r="L162" s="34"/>
      <c r="M162" s="37"/>
      <c r="N162" s="214"/>
      <c r="O162" s="215"/>
      <c r="P162" s="73"/>
      <c r="Q162" s="73"/>
      <c r="R162" s="73"/>
      <c r="S162" s="73"/>
      <c r="T162" s="73"/>
      <c r="U162" s="73"/>
      <c r="V162" s="73"/>
      <c r="W162" s="73"/>
      <c r="X162" s="74"/>
      <c r="Y162" s="32"/>
      <c r="Z162" s="32"/>
      <c r="AA162" s="32"/>
      <c r="AB162" s="32"/>
      <c r="AC162" s="32"/>
      <c r="AD162" s="32"/>
      <c r="AE162" s="32"/>
      <c r="AT162" s="15" t="s">
        <v>142</v>
      </c>
      <c r="AU162" s="15" t="s">
        <v>140</v>
      </c>
    </row>
    <row r="163" spans="1:65" s="2" customFormat="1" ht="33" customHeight="1">
      <c r="A163" s="32"/>
      <c r="B163" s="33"/>
      <c r="C163" s="196" t="s">
        <v>236</v>
      </c>
      <c r="D163" s="196" t="s">
        <v>135</v>
      </c>
      <c r="E163" s="197" t="s">
        <v>237</v>
      </c>
      <c r="F163" s="198" t="s">
        <v>238</v>
      </c>
      <c r="G163" s="199" t="s">
        <v>233</v>
      </c>
      <c r="H163" s="200">
        <v>11648</v>
      </c>
      <c r="I163" s="201"/>
      <c r="J163" s="201"/>
      <c r="K163" s="202">
        <f>ROUND(P163*H163,2)</f>
        <v>0</v>
      </c>
      <c r="L163" s="203"/>
      <c r="M163" s="37"/>
      <c r="N163" s="204" t="s">
        <v>1</v>
      </c>
      <c r="O163" s="205" t="s">
        <v>40</v>
      </c>
      <c r="P163" s="206">
        <f>I163+J163</f>
        <v>0</v>
      </c>
      <c r="Q163" s="206">
        <f>ROUND(I163*H163,2)</f>
        <v>0</v>
      </c>
      <c r="R163" s="206">
        <f>ROUND(J163*H163,2)</f>
        <v>0</v>
      </c>
      <c r="S163" s="73"/>
      <c r="T163" s="207">
        <f>S163*H163</f>
        <v>0</v>
      </c>
      <c r="U163" s="207">
        <v>0</v>
      </c>
      <c r="V163" s="207">
        <f>U163*H163</f>
        <v>0</v>
      </c>
      <c r="W163" s="207">
        <v>0</v>
      </c>
      <c r="X163" s="208">
        <f>W163*H163</f>
        <v>0</v>
      </c>
      <c r="Y163" s="32"/>
      <c r="Z163" s="32"/>
      <c r="AA163" s="32"/>
      <c r="AB163" s="32"/>
      <c r="AC163" s="32"/>
      <c r="AD163" s="32"/>
      <c r="AE163" s="32"/>
      <c r="AR163" s="209" t="s">
        <v>139</v>
      </c>
      <c r="AT163" s="209" t="s">
        <v>135</v>
      </c>
      <c r="AU163" s="209" t="s">
        <v>140</v>
      </c>
      <c r="AY163" s="15" t="s">
        <v>132</v>
      </c>
      <c r="BE163" s="210">
        <f>IF(O163="základná",K163,0)</f>
        <v>0</v>
      </c>
      <c r="BF163" s="210">
        <f>IF(O163="znížená",K163,0)</f>
        <v>0</v>
      </c>
      <c r="BG163" s="210">
        <f>IF(O163="zákl. prenesená",K163,0)</f>
        <v>0</v>
      </c>
      <c r="BH163" s="210">
        <f>IF(O163="zníž. prenesená",K163,0)</f>
        <v>0</v>
      </c>
      <c r="BI163" s="210">
        <f>IF(O163="nulová",K163,0)</f>
        <v>0</v>
      </c>
      <c r="BJ163" s="15" t="s">
        <v>140</v>
      </c>
      <c r="BK163" s="210">
        <f>ROUND(P163*H163,2)</f>
        <v>0</v>
      </c>
      <c r="BL163" s="15" t="s">
        <v>139</v>
      </c>
      <c r="BM163" s="209" t="s">
        <v>239</v>
      </c>
    </row>
    <row r="164" spans="1:65" s="2" customFormat="1" ht="29.25">
      <c r="A164" s="32"/>
      <c r="B164" s="33"/>
      <c r="C164" s="34"/>
      <c r="D164" s="211" t="s">
        <v>142</v>
      </c>
      <c r="E164" s="34"/>
      <c r="F164" s="212" t="s">
        <v>240</v>
      </c>
      <c r="G164" s="34"/>
      <c r="H164" s="34"/>
      <c r="I164" s="213"/>
      <c r="J164" s="213"/>
      <c r="K164" s="34"/>
      <c r="L164" s="34"/>
      <c r="M164" s="37"/>
      <c r="N164" s="214"/>
      <c r="O164" s="215"/>
      <c r="P164" s="73"/>
      <c r="Q164" s="73"/>
      <c r="R164" s="73"/>
      <c r="S164" s="73"/>
      <c r="T164" s="73"/>
      <c r="U164" s="73"/>
      <c r="V164" s="73"/>
      <c r="W164" s="73"/>
      <c r="X164" s="74"/>
      <c r="Y164" s="32"/>
      <c r="Z164" s="32"/>
      <c r="AA164" s="32"/>
      <c r="AB164" s="32"/>
      <c r="AC164" s="32"/>
      <c r="AD164" s="32"/>
      <c r="AE164" s="32"/>
      <c r="AT164" s="15" t="s">
        <v>142</v>
      </c>
      <c r="AU164" s="15" t="s">
        <v>140</v>
      </c>
    </row>
    <row r="165" spans="1:65" s="13" customFormat="1" ht="11.25">
      <c r="B165" s="217"/>
      <c r="C165" s="218"/>
      <c r="D165" s="211" t="s">
        <v>241</v>
      </c>
      <c r="E165" s="218"/>
      <c r="F165" s="219" t="s">
        <v>242</v>
      </c>
      <c r="G165" s="218"/>
      <c r="H165" s="220">
        <v>11648</v>
      </c>
      <c r="I165" s="221"/>
      <c r="J165" s="221"/>
      <c r="K165" s="218"/>
      <c r="L165" s="218"/>
      <c r="M165" s="222"/>
      <c r="N165" s="223"/>
      <c r="O165" s="224"/>
      <c r="P165" s="224"/>
      <c r="Q165" s="224"/>
      <c r="R165" s="224"/>
      <c r="S165" s="224"/>
      <c r="T165" s="224"/>
      <c r="U165" s="224"/>
      <c r="V165" s="224"/>
      <c r="W165" s="224"/>
      <c r="X165" s="225"/>
      <c r="AT165" s="226" t="s">
        <v>241</v>
      </c>
      <c r="AU165" s="226" t="s">
        <v>140</v>
      </c>
      <c r="AV165" s="13" t="s">
        <v>140</v>
      </c>
      <c r="AW165" s="13" t="s">
        <v>4</v>
      </c>
      <c r="AX165" s="13" t="s">
        <v>84</v>
      </c>
      <c r="AY165" s="226" t="s">
        <v>132</v>
      </c>
    </row>
    <row r="166" spans="1:65" s="2" customFormat="1" ht="24.2" customHeight="1">
      <c r="A166" s="32"/>
      <c r="B166" s="33"/>
      <c r="C166" s="196" t="s">
        <v>243</v>
      </c>
      <c r="D166" s="196" t="s">
        <v>135</v>
      </c>
      <c r="E166" s="197" t="s">
        <v>244</v>
      </c>
      <c r="F166" s="198" t="s">
        <v>245</v>
      </c>
      <c r="G166" s="199" t="s">
        <v>233</v>
      </c>
      <c r="H166" s="200">
        <v>99</v>
      </c>
      <c r="I166" s="201"/>
      <c r="J166" s="201"/>
      <c r="K166" s="202">
        <f>ROUND(P166*H166,2)</f>
        <v>0</v>
      </c>
      <c r="L166" s="203"/>
      <c r="M166" s="37"/>
      <c r="N166" s="204" t="s">
        <v>1</v>
      </c>
      <c r="O166" s="205" t="s">
        <v>40</v>
      </c>
      <c r="P166" s="206">
        <f>I166+J166</f>
        <v>0</v>
      </c>
      <c r="Q166" s="206">
        <f>ROUND(I166*H166,2)</f>
        <v>0</v>
      </c>
      <c r="R166" s="206">
        <f>ROUND(J166*H166,2)</f>
        <v>0</v>
      </c>
      <c r="S166" s="73"/>
      <c r="T166" s="207">
        <f>S166*H166</f>
        <v>0</v>
      </c>
      <c r="U166" s="207">
        <v>0</v>
      </c>
      <c r="V166" s="207">
        <f>U166*H166</f>
        <v>0</v>
      </c>
      <c r="W166" s="207">
        <v>0</v>
      </c>
      <c r="X166" s="208">
        <f>W166*H166</f>
        <v>0</v>
      </c>
      <c r="Y166" s="32"/>
      <c r="Z166" s="32"/>
      <c r="AA166" s="32"/>
      <c r="AB166" s="32"/>
      <c r="AC166" s="32"/>
      <c r="AD166" s="32"/>
      <c r="AE166" s="32"/>
      <c r="AR166" s="209" t="s">
        <v>139</v>
      </c>
      <c r="AT166" s="209" t="s">
        <v>135</v>
      </c>
      <c r="AU166" s="209" t="s">
        <v>140</v>
      </c>
      <c r="AY166" s="15" t="s">
        <v>132</v>
      </c>
      <c r="BE166" s="210">
        <f>IF(O166="základná",K166,0)</f>
        <v>0</v>
      </c>
      <c r="BF166" s="210">
        <f>IF(O166="znížená",K166,0)</f>
        <v>0</v>
      </c>
      <c r="BG166" s="210">
        <f>IF(O166="zákl. prenesená",K166,0)</f>
        <v>0</v>
      </c>
      <c r="BH166" s="210">
        <f>IF(O166="zníž. prenesená",K166,0)</f>
        <v>0</v>
      </c>
      <c r="BI166" s="210">
        <f>IF(O166="nulová",K166,0)</f>
        <v>0</v>
      </c>
      <c r="BJ166" s="15" t="s">
        <v>140</v>
      </c>
      <c r="BK166" s="210">
        <f>ROUND(P166*H166,2)</f>
        <v>0</v>
      </c>
      <c r="BL166" s="15" t="s">
        <v>139</v>
      </c>
      <c r="BM166" s="209" t="s">
        <v>246</v>
      </c>
    </row>
    <row r="167" spans="1:65" s="2" customFormat="1" ht="19.5">
      <c r="A167" s="32"/>
      <c r="B167" s="33"/>
      <c r="C167" s="34"/>
      <c r="D167" s="211" t="s">
        <v>142</v>
      </c>
      <c r="E167" s="34"/>
      <c r="F167" s="212" t="s">
        <v>247</v>
      </c>
      <c r="G167" s="34"/>
      <c r="H167" s="34"/>
      <c r="I167" s="213"/>
      <c r="J167" s="213"/>
      <c r="K167" s="34"/>
      <c r="L167" s="34"/>
      <c r="M167" s="37"/>
      <c r="N167" s="214"/>
      <c r="O167" s="215"/>
      <c r="P167" s="73"/>
      <c r="Q167" s="73"/>
      <c r="R167" s="73"/>
      <c r="S167" s="73"/>
      <c r="T167" s="73"/>
      <c r="U167" s="73"/>
      <c r="V167" s="73"/>
      <c r="W167" s="73"/>
      <c r="X167" s="74"/>
      <c r="Y167" s="32"/>
      <c r="Z167" s="32"/>
      <c r="AA167" s="32"/>
      <c r="AB167" s="32"/>
      <c r="AC167" s="32"/>
      <c r="AD167" s="32"/>
      <c r="AE167" s="32"/>
      <c r="AT167" s="15" t="s">
        <v>142</v>
      </c>
      <c r="AU167" s="15" t="s">
        <v>140</v>
      </c>
    </row>
    <row r="168" spans="1:65" s="12" customFormat="1" ht="25.9" customHeight="1">
      <c r="B168" s="179"/>
      <c r="C168" s="180"/>
      <c r="D168" s="181" t="s">
        <v>75</v>
      </c>
      <c r="E168" s="182" t="s">
        <v>248</v>
      </c>
      <c r="F168" s="182" t="s">
        <v>249</v>
      </c>
      <c r="G168" s="180"/>
      <c r="H168" s="180"/>
      <c r="I168" s="183"/>
      <c r="J168" s="183"/>
      <c r="K168" s="184">
        <f>BK168</f>
        <v>0</v>
      </c>
      <c r="L168" s="180"/>
      <c r="M168" s="185"/>
      <c r="N168" s="186"/>
      <c r="O168" s="187"/>
      <c r="P168" s="187"/>
      <c r="Q168" s="188">
        <f>SUM(Q169:Q170)</f>
        <v>0</v>
      </c>
      <c r="R168" s="188">
        <f>SUM(R169:R170)</f>
        <v>0</v>
      </c>
      <c r="S168" s="187"/>
      <c r="T168" s="189">
        <f>SUM(T169:T170)</f>
        <v>0</v>
      </c>
      <c r="U168" s="187"/>
      <c r="V168" s="189">
        <f>SUM(V169:V170)</f>
        <v>0</v>
      </c>
      <c r="W168" s="187"/>
      <c r="X168" s="190">
        <f>SUM(X169:X170)</f>
        <v>0</v>
      </c>
      <c r="AR168" s="191" t="s">
        <v>200</v>
      </c>
      <c r="AT168" s="192" t="s">
        <v>75</v>
      </c>
      <c r="AU168" s="192" t="s">
        <v>76</v>
      </c>
      <c r="AY168" s="191" t="s">
        <v>132</v>
      </c>
      <c r="BK168" s="193">
        <f>SUM(BK169:BK170)</f>
        <v>0</v>
      </c>
    </row>
    <row r="169" spans="1:65" s="2" customFormat="1" ht="21.75" customHeight="1">
      <c r="A169" s="32"/>
      <c r="B169" s="33"/>
      <c r="C169" s="196" t="s">
        <v>250</v>
      </c>
      <c r="D169" s="196" t="s">
        <v>135</v>
      </c>
      <c r="E169" s="197" t="s">
        <v>251</v>
      </c>
      <c r="F169" s="198" t="s">
        <v>252</v>
      </c>
      <c r="G169" s="199" t="s">
        <v>253</v>
      </c>
      <c r="H169" s="200">
        <v>1</v>
      </c>
      <c r="I169" s="201"/>
      <c r="J169" s="201"/>
      <c r="K169" s="202">
        <f>ROUND(P169*H169,2)</f>
        <v>0</v>
      </c>
      <c r="L169" s="203"/>
      <c r="M169" s="37"/>
      <c r="N169" s="204" t="s">
        <v>1</v>
      </c>
      <c r="O169" s="205" t="s">
        <v>40</v>
      </c>
      <c r="P169" s="206">
        <f>I169+J169</f>
        <v>0</v>
      </c>
      <c r="Q169" s="206">
        <f>ROUND(I169*H169,2)</f>
        <v>0</v>
      </c>
      <c r="R169" s="206">
        <f>ROUND(J169*H169,2)</f>
        <v>0</v>
      </c>
      <c r="S169" s="73"/>
      <c r="T169" s="207">
        <f>S169*H169</f>
        <v>0</v>
      </c>
      <c r="U169" s="207">
        <v>0</v>
      </c>
      <c r="V169" s="207">
        <f>U169*H169</f>
        <v>0</v>
      </c>
      <c r="W169" s="207">
        <v>0</v>
      </c>
      <c r="X169" s="208">
        <f>W169*H169</f>
        <v>0</v>
      </c>
      <c r="Y169" s="32"/>
      <c r="Z169" s="32"/>
      <c r="AA169" s="32"/>
      <c r="AB169" s="32"/>
      <c r="AC169" s="32"/>
      <c r="AD169" s="32"/>
      <c r="AE169" s="32"/>
      <c r="AR169" s="209" t="s">
        <v>254</v>
      </c>
      <c r="AT169" s="209" t="s">
        <v>135</v>
      </c>
      <c r="AU169" s="209" t="s">
        <v>84</v>
      </c>
      <c r="AY169" s="15" t="s">
        <v>132</v>
      </c>
      <c r="BE169" s="210">
        <f>IF(O169="základná",K169,0)</f>
        <v>0</v>
      </c>
      <c r="BF169" s="210">
        <f>IF(O169="znížená",K169,0)</f>
        <v>0</v>
      </c>
      <c r="BG169" s="210">
        <f>IF(O169="zákl. prenesená",K169,0)</f>
        <v>0</v>
      </c>
      <c r="BH169" s="210">
        <f>IF(O169="zníž. prenesená",K169,0)</f>
        <v>0</v>
      </c>
      <c r="BI169" s="210">
        <f>IF(O169="nulová",K169,0)</f>
        <v>0</v>
      </c>
      <c r="BJ169" s="15" t="s">
        <v>140</v>
      </c>
      <c r="BK169" s="210">
        <f>ROUND(P169*H169,2)</f>
        <v>0</v>
      </c>
      <c r="BL169" s="15" t="s">
        <v>254</v>
      </c>
      <c r="BM169" s="209" t="s">
        <v>255</v>
      </c>
    </row>
    <row r="170" spans="1:65" s="2" customFormat="1" ht="11.25">
      <c r="A170" s="32"/>
      <c r="B170" s="33"/>
      <c r="C170" s="34"/>
      <c r="D170" s="211" t="s">
        <v>142</v>
      </c>
      <c r="E170" s="34"/>
      <c r="F170" s="212" t="s">
        <v>256</v>
      </c>
      <c r="G170" s="34"/>
      <c r="H170" s="34"/>
      <c r="I170" s="213"/>
      <c r="J170" s="213"/>
      <c r="K170" s="34"/>
      <c r="L170" s="34"/>
      <c r="M170" s="37"/>
      <c r="N170" s="227"/>
      <c r="O170" s="228"/>
      <c r="P170" s="229"/>
      <c r="Q170" s="229"/>
      <c r="R170" s="229"/>
      <c r="S170" s="229"/>
      <c r="T170" s="229"/>
      <c r="U170" s="229"/>
      <c r="V170" s="229"/>
      <c r="W170" s="229"/>
      <c r="X170" s="230"/>
      <c r="Y170" s="32"/>
      <c r="Z170" s="32"/>
      <c r="AA170" s="32"/>
      <c r="AB170" s="32"/>
      <c r="AC170" s="32"/>
      <c r="AD170" s="32"/>
      <c r="AE170" s="32"/>
      <c r="AT170" s="15" t="s">
        <v>142</v>
      </c>
      <c r="AU170" s="15" t="s">
        <v>84</v>
      </c>
    </row>
    <row r="171" spans="1:65" s="2" customFormat="1" ht="6.95" customHeight="1">
      <c r="A171" s="32"/>
      <c r="B171" s="56"/>
      <c r="C171" s="57"/>
      <c r="D171" s="57"/>
      <c r="E171" s="57"/>
      <c r="F171" s="57"/>
      <c r="G171" s="57"/>
      <c r="H171" s="57"/>
      <c r="I171" s="57"/>
      <c r="J171" s="57"/>
      <c r="K171" s="57"/>
      <c r="L171" s="57"/>
      <c r="M171" s="37"/>
      <c r="N171" s="32"/>
      <c r="P171" s="32"/>
      <c r="Q171" s="32"/>
      <c r="R171" s="32"/>
      <c r="S171" s="32"/>
      <c r="T171" s="32"/>
      <c r="U171" s="32"/>
      <c r="V171" s="32"/>
      <c r="W171" s="32"/>
      <c r="X171" s="32"/>
      <c r="Y171" s="32"/>
      <c r="Z171" s="32"/>
      <c r="AA171" s="32"/>
      <c r="AB171" s="32"/>
      <c r="AC171" s="32"/>
      <c r="AD171" s="32"/>
      <c r="AE171" s="32"/>
    </row>
  </sheetData>
  <sheetProtection algorithmName="SHA-512" hashValue="LsbJgTM/4geFEG0lfLnzLpxnWP+0UYQ8Q40GGto1Nk7Tf6HWQLFlgBIf0w280CvI/TJpDfN28w6fEwKTAywNDQ==" saltValue="8gOZzt3sKXDWyqEebcwpqVKsjA/5mvz8JBX4KOzrlO1jMITJ2Qzx+ITgN7O08nBrJ3PqXtfU8S+UWY+7jyWlwA==" spinCount="100000" sheet="1" objects="1" scenarios="1" formatColumns="0" formatRows="0" autoFilter="0"/>
  <autoFilter ref="C119:L170" xr:uid="{00000000-0009-0000-0000-000001000000}"/>
  <mergeCells count="9">
    <mergeCell ref="E87:H87"/>
    <mergeCell ref="E110:H110"/>
    <mergeCell ref="E112:H112"/>
    <mergeCell ref="M2:Z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230"/>
  <sheetViews>
    <sheetView showGridLines="0" topLeftCell="A157"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15.5" style="1" hidden="1" customWidth="1"/>
    <col min="13" max="13" width="9.33203125" style="1" customWidth="1"/>
    <col min="14" max="14" width="10.83203125" style="1" hidden="1" customWidth="1"/>
    <col min="15" max="15" width="9.33203125" style="1" hidden="1"/>
    <col min="16" max="24" width="14.1640625" style="1" hidden="1" customWidth="1"/>
    <col min="25" max="25" width="12.33203125" style="1" hidden="1" customWidth="1"/>
    <col min="26" max="26" width="16.33203125" style="1" customWidth="1"/>
    <col min="27" max="27" width="12.33203125" style="1" customWidth="1"/>
    <col min="28" max="28" width="1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M2" s="287"/>
      <c r="N2" s="287"/>
      <c r="O2" s="287"/>
      <c r="P2" s="287"/>
      <c r="Q2" s="287"/>
      <c r="R2" s="287"/>
      <c r="S2" s="287"/>
      <c r="T2" s="287"/>
      <c r="U2" s="287"/>
      <c r="V2" s="287"/>
      <c r="W2" s="287"/>
      <c r="X2" s="287"/>
      <c r="Y2" s="287"/>
      <c r="Z2" s="287"/>
      <c r="AT2" s="15" t="s">
        <v>88</v>
      </c>
    </row>
    <row r="3" spans="1:46" s="1" customFormat="1" ht="6.95" customHeight="1">
      <c r="B3" s="111"/>
      <c r="C3" s="112"/>
      <c r="D3" s="112"/>
      <c r="E3" s="112"/>
      <c r="F3" s="112"/>
      <c r="G3" s="112"/>
      <c r="H3" s="112"/>
      <c r="I3" s="112"/>
      <c r="J3" s="112"/>
      <c r="K3" s="112"/>
      <c r="L3" s="112"/>
      <c r="M3" s="18"/>
      <c r="AT3" s="15" t="s">
        <v>76</v>
      </c>
    </row>
    <row r="4" spans="1:46" s="1" customFormat="1" ht="24.95" customHeight="1">
      <c r="B4" s="18"/>
      <c r="D4" s="113" t="s">
        <v>98</v>
      </c>
      <c r="M4" s="18"/>
      <c r="N4" s="114" t="s">
        <v>10</v>
      </c>
      <c r="AT4" s="15" t="s">
        <v>4</v>
      </c>
    </row>
    <row r="5" spans="1:46" s="1" customFormat="1" ht="6.95" customHeight="1">
      <c r="B5" s="18"/>
      <c r="M5" s="18"/>
    </row>
    <row r="6" spans="1:46" s="1" customFormat="1" ht="12" customHeight="1">
      <c r="B6" s="18"/>
      <c r="D6" s="115" t="s">
        <v>16</v>
      </c>
      <c r="M6" s="18"/>
    </row>
    <row r="7" spans="1:46" s="1" customFormat="1" ht="16.5" customHeight="1">
      <c r="B7" s="18"/>
      <c r="E7" s="288" t="str">
        <f>'Rekapitulácia stavby'!K6</f>
        <v>Detské ihrisko Považská ulica 2022 - stavebné práce</v>
      </c>
      <c r="F7" s="289"/>
      <c r="G7" s="289"/>
      <c r="H7" s="289"/>
      <c r="M7" s="18"/>
    </row>
    <row r="8" spans="1:46" s="2" customFormat="1" ht="12" customHeight="1">
      <c r="A8" s="32"/>
      <c r="B8" s="37"/>
      <c r="C8" s="32"/>
      <c r="D8" s="115" t="s">
        <v>99</v>
      </c>
      <c r="E8" s="32"/>
      <c r="F8" s="32"/>
      <c r="G8" s="32"/>
      <c r="H8" s="32"/>
      <c r="I8" s="32"/>
      <c r="J8" s="32"/>
      <c r="K8" s="32"/>
      <c r="L8" s="32"/>
      <c r="M8" s="53"/>
      <c r="S8" s="32"/>
      <c r="T8" s="32"/>
      <c r="U8" s="32"/>
      <c r="V8" s="32"/>
      <c r="W8" s="32"/>
      <c r="X8" s="32"/>
      <c r="Y8" s="32"/>
      <c r="Z8" s="32"/>
      <c r="AA8" s="32"/>
      <c r="AB8" s="32"/>
      <c r="AC8" s="32"/>
      <c r="AD8" s="32"/>
      <c r="AE8" s="32"/>
    </row>
    <row r="9" spans="1:46" s="2" customFormat="1" ht="16.5" customHeight="1">
      <c r="A9" s="32"/>
      <c r="B9" s="37"/>
      <c r="C9" s="32"/>
      <c r="D9" s="32"/>
      <c r="E9" s="290" t="s">
        <v>257</v>
      </c>
      <c r="F9" s="291"/>
      <c r="G9" s="291"/>
      <c r="H9" s="291"/>
      <c r="I9" s="32"/>
      <c r="J9" s="32"/>
      <c r="K9" s="32"/>
      <c r="L9" s="32"/>
      <c r="M9" s="53"/>
      <c r="S9" s="32"/>
      <c r="T9" s="32"/>
      <c r="U9" s="32"/>
      <c r="V9" s="32"/>
      <c r="W9" s="32"/>
      <c r="X9" s="32"/>
      <c r="Y9" s="32"/>
      <c r="Z9" s="32"/>
      <c r="AA9" s="32"/>
      <c r="AB9" s="32"/>
      <c r="AC9" s="32"/>
      <c r="AD9" s="32"/>
      <c r="AE9" s="32"/>
    </row>
    <row r="10" spans="1:46" s="2" customFormat="1" ht="11.25">
      <c r="A10" s="32"/>
      <c r="B10" s="37"/>
      <c r="C10" s="32"/>
      <c r="D10" s="32"/>
      <c r="E10" s="32"/>
      <c r="F10" s="32"/>
      <c r="G10" s="32"/>
      <c r="H10" s="32"/>
      <c r="I10" s="32"/>
      <c r="J10" s="32"/>
      <c r="K10" s="32"/>
      <c r="L10" s="32"/>
      <c r="M10" s="53"/>
      <c r="S10" s="32"/>
      <c r="T10" s="32"/>
      <c r="U10" s="32"/>
      <c r="V10" s="32"/>
      <c r="W10" s="32"/>
      <c r="X10" s="32"/>
      <c r="Y10" s="32"/>
      <c r="Z10" s="32"/>
      <c r="AA10" s="32"/>
      <c r="AB10" s="32"/>
      <c r="AC10" s="32"/>
      <c r="AD10" s="32"/>
      <c r="AE10" s="32"/>
    </row>
    <row r="11" spans="1:46" s="2" customFormat="1" ht="12" customHeight="1">
      <c r="A11" s="32"/>
      <c r="B11" s="37"/>
      <c r="C11" s="32"/>
      <c r="D11" s="115" t="s">
        <v>18</v>
      </c>
      <c r="E11" s="32"/>
      <c r="F11" s="116" t="s">
        <v>1</v>
      </c>
      <c r="G11" s="32"/>
      <c r="H11" s="32"/>
      <c r="I11" s="115" t="s">
        <v>19</v>
      </c>
      <c r="J11" s="116" t="s">
        <v>1</v>
      </c>
      <c r="K11" s="32"/>
      <c r="L11" s="32"/>
      <c r="M11" s="53"/>
      <c r="S11" s="32"/>
      <c r="T11" s="32"/>
      <c r="U11" s="32"/>
      <c r="V11" s="32"/>
      <c r="W11" s="32"/>
      <c r="X11" s="32"/>
      <c r="Y11" s="32"/>
      <c r="Z11" s="32"/>
      <c r="AA11" s="32"/>
      <c r="AB11" s="32"/>
      <c r="AC11" s="32"/>
      <c r="AD11" s="32"/>
      <c r="AE11" s="32"/>
    </row>
    <row r="12" spans="1:46" s="2" customFormat="1" ht="12" customHeight="1">
      <c r="A12" s="32"/>
      <c r="B12" s="37"/>
      <c r="C12" s="32"/>
      <c r="D12" s="115" t="s">
        <v>20</v>
      </c>
      <c r="E12" s="32"/>
      <c r="F12" s="116" t="s">
        <v>21</v>
      </c>
      <c r="G12" s="32"/>
      <c r="H12" s="32"/>
      <c r="I12" s="115" t="s">
        <v>22</v>
      </c>
      <c r="J12" s="117">
        <f>'Rekapitulácia stavby'!AN8</f>
        <v>0</v>
      </c>
      <c r="K12" s="32"/>
      <c r="L12" s="32"/>
      <c r="M12" s="53"/>
      <c r="S12" s="32"/>
      <c r="T12" s="32"/>
      <c r="U12" s="32"/>
      <c r="V12" s="32"/>
      <c r="W12" s="32"/>
      <c r="X12" s="32"/>
      <c r="Y12" s="32"/>
      <c r="Z12" s="32"/>
      <c r="AA12" s="32"/>
      <c r="AB12" s="32"/>
      <c r="AC12" s="32"/>
      <c r="AD12" s="32"/>
      <c r="AE12" s="32"/>
    </row>
    <row r="13" spans="1:46" s="2" customFormat="1" ht="10.9" customHeight="1">
      <c r="A13" s="32"/>
      <c r="B13" s="37"/>
      <c r="C13" s="32"/>
      <c r="D13" s="32"/>
      <c r="E13" s="32"/>
      <c r="F13" s="32"/>
      <c r="G13" s="32"/>
      <c r="H13" s="32"/>
      <c r="I13" s="32"/>
      <c r="J13" s="32"/>
      <c r="K13" s="32"/>
      <c r="L13" s="32"/>
      <c r="M13" s="53"/>
      <c r="S13" s="32"/>
      <c r="T13" s="32"/>
      <c r="U13" s="32"/>
      <c r="V13" s="32"/>
      <c r="W13" s="32"/>
      <c r="X13" s="32"/>
      <c r="Y13" s="32"/>
      <c r="Z13" s="32"/>
      <c r="AA13" s="32"/>
      <c r="AB13" s="32"/>
      <c r="AC13" s="32"/>
      <c r="AD13" s="32"/>
      <c r="AE13" s="32"/>
    </row>
    <row r="14" spans="1:46" s="2" customFormat="1" ht="12" customHeight="1">
      <c r="A14" s="32"/>
      <c r="B14" s="37"/>
      <c r="C14" s="32"/>
      <c r="D14" s="115" t="s">
        <v>23</v>
      </c>
      <c r="E14" s="32"/>
      <c r="F14" s="32"/>
      <c r="G14" s="32"/>
      <c r="H14" s="32"/>
      <c r="I14" s="115" t="s">
        <v>24</v>
      </c>
      <c r="J14" s="116" t="str">
        <f>IF('Rekapitulácia stavby'!AN10="","",'Rekapitulácia stavby'!AN10)</f>
        <v/>
      </c>
      <c r="K14" s="32"/>
      <c r="L14" s="32"/>
      <c r="M14" s="53"/>
      <c r="S14" s="32"/>
      <c r="T14" s="32"/>
      <c r="U14" s="32"/>
      <c r="V14" s="32"/>
      <c r="W14" s="32"/>
      <c r="X14" s="32"/>
      <c r="Y14" s="32"/>
      <c r="Z14" s="32"/>
      <c r="AA14" s="32"/>
      <c r="AB14" s="32"/>
      <c r="AC14" s="32"/>
      <c r="AD14" s="32"/>
      <c r="AE14" s="32"/>
    </row>
    <row r="15" spans="1:46" s="2" customFormat="1" ht="18" customHeight="1">
      <c r="A15" s="32"/>
      <c r="B15" s="37"/>
      <c r="C15" s="32"/>
      <c r="D15" s="32"/>
      <c r="E15" s="116" t="str">
        <f>IF('Rekapitulácia stavby'!E11="","",'Rekapitulácia stavby'!E11)</f>
        <v>Mesto Trenčín</v>
      </c>
      <c r="F15" s="32"/>
      <c r="G15" s="32"/>
      <c r="H15" s="32"/>
      <c r="I15" s="115" t="s">
        <v>26</v>
      </c>
      <c r="J15" s="116" t="str">
        <f>IF('Rekapitulácia stavby'!AN11="","",'Rekapitulácia stavby'!AN11)</f>
        <v/>
      </c>
      <c r="K15" s="32"/>
      <c r="L15" s="32"/>
      <c r="M15" s="53"/>
      <c r="S15" s="32"/>
      <c r="T15" s="32"/>
      <c r="U15" s="32"/>
      <c r="V15" s="32"/>
      <c r="W15" s="32"/>
      <c r="X15" s="32"/>
      <c r="Y15" s="32"/>
      <c r="Z15" s="32"/>
      <c r="AA15" s="32"/>
      <c r="AB15" s="32"/>
      <c r="AC15" s="32"/>
      <c r="AD15" s="32"/>
      <c r="AE15" s="32"/>
    </row>
    <row r="16" spans="1:46" s="2" customFormat="1" ht="6.95" customHeight="1">
      <c r="A16" s="32"/>
      <c r="B16" s="37"/>
      <c r="C16" s="32"/>
      <c r="D16" s="32"/>
      <c r="E16" s="32"/>
      <c r="F16" s="32"/>
      <c r="G16" s="32"/>
      <c r="H16" s="32"/>
      <c r="I16" s="32"/>
      <c r="J16" s="32"/>
      <c r="K16" s="32"/>
      <c r="L16" s="32"/>
      <c r="M16" s="53"/>
      <c r="S16" s="32"/>
      <c r="T16" s="32"/>
      <c r="U16" s="32"/>
      <c r="V16" s="32"/>
      <c r="W16" s="32"/>
      <c r="X16" s="32"/>
      <c r="Y16" s="32"/>
      <c r="Z16" s="32"/>
      <c r="AA16" s="32"/>
      <c r="AB16" s="32"/>
      <c r="AC16" s="32"/>
      <c r="AD16" s="32"/>
      <c r="AE16" s="32"/>
    </row>
    <row r="17" spans="1:31" s="2" customFormat="1" ht="12" customHeight="1">
      <c r="A17" s="32"/>
      <c r="B17" s="37"/>
      <c r="C17" s="32"/>
      <c r="D17" s="115" t="s">
        <v>27</v>
      </c>
      <c r="E17" s="32"/>
      <c r="F17" s="32"/>
      <c r="G17" s="32"/>
      <c r="H17" s="32"/>
      <c r="I17" s="115" t="s">
        <v>24</v>
      </c>
      <c r="J17" s="28" t="str">
        <f>'Rekapitulácia stavby'!AN13</f>
        <v>Vyplň údaj</v>
      </c>
      <c r="K17" s="32"/>
      <c r="L17" s="32"/>
      <c r="M17" s="53"/>
      <c r="S17" s="32"/>
      <c r="T17" s="32"/>
      <c r="U17" s="32"/>
      <c r="V17" s="32"/>
      <c r="W17" s="32"/>
      <c r="X17" s="32"/>
      <c r="Y17" s="32"/>
      <c r="Z17" s="32"/>
      <c r="AA17" s="32"/>
      <c r="AB17" s="32"/>
      <c r="AC17" s="32"/>
      <c r="AD17" s="32"/>
      <c r="AE17" s="32"/>
    </row>
    <row r="18" spans="1:31" s="2" customFormat="1" ht="18" customHeight="1">
      <c r="A18" s="32"/>
      <c r="B18" s="37"/>
      <c r="C18" s="32"/>
      <c r="D18" s="32"/>
      <c r="E18" s="292" t="str">
        <f>'Rekapitulácia stavby'!E14</f>
        <v>Vyplň údaj</v>
      </c>
      <c r="F18" s="293"/>
      <c r="G18" s="293"/>
      <c r="H18" s="293"/>
      <c r="I18" s="115" t="s">
        <v>26</v>
      </c>
      <c r="J18" s="28" t="str">
        <f>'Rekapitulácia stavby'!AN14</f>
        <v>Vyplň údaj</v>
      </c>
      <c r="K18" s="32"/>
      <c r="L18" s="32"/>
      <c r="M18" s="53"/>
      <c r="S18" s="32"/>
      <c r="T18" s="32"/>
      <c r="U18" s="32"/>
      <c r="V18" s="32"/>
      <c r="W18" s="32"/>
      <c r="X18" s="32"/>
      <c r="Y18" s="32"/>
      <c r="Z18" s="32"/>
      <c r="AA18" s="32"/>
      <c r="AB18" s="32"/>
      <c r="AC18" s="32"/>
      <c r="AD18" s="32"/>
      <c r="AE18" s="32"/>
    </row>
    <row r="19" spans="1:31" s="2" customFormat="1" ht="6.95" customHeight="1">
      <c r="A19" s="32"/>
      <c r="B19" s="37"/>
      <c r="C19" s="32"/>
      <c r="D19" s="32"/>
      <c r="E19" s="32"/>
      <c r="F19" s="32"/>
      <c r="G19" s="32"/>
      <c r="H19" s="32"/>
      <c r="I19" s="32"/>
      <c r="J19" s="32"/>
      <c r="K19" s="32"/>
      <c r="L19" s="32"/>
      <c r="M19" s="53"/>
      <c r="S19" s="32"/>
      <c r="T19" s="32"/>
      <c r="U19" s="32"/>
      <c r="V19" s="32"/>
      <c r="W19" s="32"/>
      <c r="X19" s="32"/>
      <c r="Y19" s="32"/>
      <c r="Z19" s="32"/>
      <c r="AA19" s="32"/>
      <c r="AB19" s="32"/>
      <c r="AC19" s="32"/>
      <c r="AD19" s="32"/>
      <c r="AE19" s="32"/>
    </row>
    <row r="20" spans="1:31" s="2" customFormat="1" ht="12" customHeight="1">
      <c r="A20" s="32"/>
      <c r="B20" s="37"/>
      <c r="C20" s="32"/>
      <c r="D20" s="115" t="s">
        <v>29</v>
      </c>
      <c r="E20" s="32"/>
      <c r="F20" s="32"/>
      <c r="G20" s="32"/>
      <c r="H20" s="32"/>
      <c r="I20" s="115" t="s">
        <v>24</v>
      </c>
      <c r="J20" s="116" t="str">
        <f>IF('Rekapitulácia stavby'!AN16="","",'Rekapitulácia stavby'!AN16)</f>
        <v/>
      </c>
      <c r="K20" s="32"/>
      <c r="L20" s="32"/>
      <c r="M20" s="53"/>
      <c r="S20" s="32"/>
      <c r="T20" s="32"/>
      <c r="U20" s="32"/>
      <c r="V20" s="32"/>
      <c r="W20" s="32"/>
      <c r="X20" s="32"/>
      <c r="Y20" s="32"/>
      <c r="Z20" s="32"/>
      <c r="AA20" s="32"/>
      <c r="AB20" s="32"/>
      <c r="AC20" s="32"/>
      <c r="AD20" s="32"/>
      <c r="AE20" s="32"/>
    </row>
    <row r="21" spans="1:31" s="2" customFormat="1" ht="18" customHeight="1">
      <c r="A21" s="32"/>
      <c r="B21" s="37"/>
      <c r="C21" s="32"/>
      <c r="D21" s="32"/>
      <c r="E21" s="116" t="str">
        <f>IF('Rekapitulácia stavby'!E17="","",'Rekapitulácia stavby'!E17)</f>
        <v xml:space="preserve"> </v>
      </c>
      <c r="F21" s="32"/>
      <c r="G21" s="32"/>
      <c r="H21" s="32"/>
      <c r="I21" s="115" t="s">
        <v>26</v>
      </c>
      <c r="J21" s="116" t="str">
        <f>IF('Rekapitulácia stavby'!AN17="","",'Rekapitulácia stavby'!AN17)</f>
        <v/>
      </c>
      <c r="K21" s="32"/>
      <c r="L21" s="32"/>
      <c r="M21" s="53"/>
      <c r="S21" s="32"/>
      <c r="T21" s="32"/>
      <c r="U21" s="32"/>
      <c r="V21" s="32"/>
      <c r="W21" s="32"/>
      <c r="X21" s="32"/>
      <c r="Y21" s="32"/>
      <c r="Z21" s="32"/>
      <c r="AA21" s="32"/>
      <c r="AB21" s="32"/>
      <c r="AC21" s="32"/>
      <c r="AD21" s="32"/>
      <c r="AE21" s="32"/>
    </row>
    <row r="22" spans="1:31" s="2" customFormat="1" ht="6.95" customHeight="1">
      <c r="A22" s="32"/>
      <c r="B22" s="37"/>
      <c r="C22" s="32"/>
      <c r="D22" s="32"/>
      <c r="E22" s="32"/>
      <c r="F22" s="32"/>
      <c r="G22" s="32"/>
      <c r="H22" s="32"/>
      <c r="I22" s="32"/>
      <c r="J22" s="32"/>
      <c r="K22" s="32"/>
      <c r="L22" s="32"/>
      <c r="M22" s="53"/>
      <c r="S22" s="32"/>
      <c r="T22" s="32"/>
      <c r="U22" s="32"/>
      <c r="V22" s="32"/>
      <c r="W22" s="32"/>
      <c r="X22" s="32"/>
      <c r="Y22" s="32"/>
      <c r="Z22" s="32"/>
      <c r="AA22" s="32"/>
      <c r="AB22" s="32"/>
      <c r="AC22" s="32"/>
      <c r="AD22" s="32"/>
      <c r="AE22" s="32"/>
    </row>
    <row r="23" spans="1:31" s="2" customFormat="1" ht="12" customHeight="1">
      <c r="A23" s="32"/>
      <c r="B23" s="37"/>
      <c r="C23" s="32"/>
      <c r="D23" s="115" t="s">
        <v>31</v>
      </c>
      <c r="E23" s="32"/>
      <c r="F23" s="32"/>
      <c r="G23" s="32"/>
      <c r="H23" s="32"/>
      <c r="I23" s="115" t="s">
        <v>24</v>
      </c>
      <c r="J23" s="116" t="str">
        <f>IF('Rekapitulácia stavby'!AN19="","",'Rekapitulácia stavby'!AN19)</f>
        <v/>
      </c>
      <c r="K23" s="32"/>
      <c r="L23" s="32"/>
      <c r="M23" s="53"/>
      <c r="S23" s="32"/>
      <c r="T23" s="32"/>
      <c r="U23" s="32"/>
      <c r="V23" s="32"/>
      <c r="W23" s="32"/>
      <c r="X23" s="32"/>
      <c r="Y23" s="32"/>
      <c r="Z23" s="32"/>
      <c r="AA23" s="32"/>
      <c r="AB23" s="32"/>
      <c r="AC23" s="32"/>
      <c r="AD23" s="32"/>
      <c r="AE23" s="32"/>
    </row>
    <row r="24" spans="1:31" s="2" customFormat="1" ht="18" customHeight="1">
      <c r="A24" s="32"/>
      <c r="B24" s="37"/>
      <c r="C24" s="32"/>
      <c r="D24" s="32"/>
      <c r="E24" s="116" t="str">
        <f>IF('Rekapitulácia stavby'!E20="","",'Rekapitulácia stavby'!E20)</f>
        <v>Ing.arch. Michal Vojtek</v>
      </c>
      <c r="F24" s="32"/>
      <c r="G24" s="32"/>
      <c r="H24" s="32"/>
      <c r="I24" s="115" t="s">
        <v>26</v>
      </c>
      <c r="J24" s="116" t="str">
        <f>IF('Rekapitulácia stavby'!AN20="","",'Rekapitulácia stavby'!AN20)</f>
        <v/>
      </c>
      <c r="K24" s="32"/>
      <c r="L24" s="32"/>
      <c r="M24" s="53"/>
      <c r="S24" s="32"/>
      <c r="T24" s="32"/>
      <c r="U24" s="32"/>
      <c r="V24" s="32"/>
      <c r="W24" s="32"/>
      <c r="X24" s="32"/>
      <c r="Y24" s="32"/>
      <c r="Z24" s="32"/>
      <c r="AA24" s="32"/>
      <c r="AB24" s="32"/>
      <c r="AC24" s="32"/>
      <c r="AD24" s="32"/>
      <c r="AE24" s="32"/>
    </row>
    <row r="25" spans="1:31" s="2" customFormat="1" ht="6.95" customHeight="1">
      <c r="A25" s="32"/>
      <c r="B25" s="37"/>
      <c r="C25" s="32"/>
      <c r="D25" s="32"/>
      <c r="E25" s="32"/>
      <c r="F25" s="32"/>
      <c r="G25" s="32"/>
      <c r="H25" s="32"/>
      <c r="I25" s="32"/>
      <c r="J25" s="32"/>
      <c r="K25" s="32"/>
      <c r="L25" s="32"/>
      <c r="M25" s="53"/>
      <c r="S25" s="32"/>
      <c r="T25" s="32"/>
      <c r="U25" s="32"/>
      <c r="V25" s="32"/>
      <c r="W25" s="32"/>
      <c r="X25" s="32"/>
      <c r="Y25" s="32"/>
      <c r="Z25" s="32"/>
      <c r="AA25" s="32"/>
      <c r="AB25" s="32"/>
      <c r="AC25" s="32"/>
      <c r="AD25" s="32"/>
      <c r="AE25" s="32"/>
    </row>
    <row r="26" spans="1:31" s="2" customFormat="1" ht="12" customHeight="1">
      <c r="A26" s="32"/>
      <c r="B26" s="37"/>
      <c r="C26" s="32"/>
      <c r="D26" s="115" t="s">
        <v>33</v>
      </c>
      <c r="E26" s="32"/>
      <c r="F26" s="32"/>
      <c r="G26" s="32"/>
      <c r="H26" s="32"/>
      <c r="I26" s="32"/>
      <c r="J26" s="32"/>
      <c r="K26" s="32"/>
      <c r="L26" s="32"/>
      <c r="M26" s="53"/>
      <c r="S26" s="32"/>
      <c r="T26" s="32"/>
      <c r="U26" s="32"/>
      <c r="V26" s="32"/>
      <c r="W26" s="32"/>
      <c r="X26" s="32"/>
      <c r="Y26" s="32"/>
      <c r="Z26" s="32"/>
      <c r="AA26" s="32"/>
      <c r="AB26" s="32"/>
      <c r="AC26" s="32"/>
      <c r="AD26" s="32"/>
      <c r="AE26" s="32"/>
    </row>
    <row r="27" spans="1:31" s="8" customFormat="1" ht="16.5" customHeight="1">
      <c r="A27" s="118"/>
      <c r="B27" s="119"/>
      <c r="C27" s="118"/>
      <c r="D27" s="118"/>
      <c r="E27" s="294" t="s">
        <v>1</v>
      </c>
      <c r="F27" s="294"/>
      <c r="G27" s="294"/>
      <c r="H27" s="294"/>
      <c r="I27" s="118"/>
      <c r="J27" s="118"/>
      <c r="K27" s="118"/>
      <c r="L27" s="118"/>
      <c r="M27" s="120"/>
      <c r="S27" s="118"/>
      <c r="T27" s="118"/>
      <c r="U27" s="118"/>
      <c r="V27" s="118"/>
      <c r="W27" s="118"/>
      <c r="X27" s="118"/>
      <c r="Y27" s="118"/>
      <c r="Z27" s="118"/>
      <c r="AA27" s="118"/>
      <c r="AB27" s="118"/>
      <c r="AC27" s="118"/>
      <c r="AD27" s="118"/>
      <c r="AE27" s="118"/>
    </row>
    <row r="28" spans="1:31" s="2" customFormat="1" ht="6.95" customHeight="1">
      <c r="A28" s="32"/>
      <c r="B28" s="37"/>
      <c r="C28" s="32"/>
      <c r="D28" s="32"/>
      <c r="E28" s="32"/>
      <c r="F28" s="32"/>
      <c r="G28" s="32"/>
      <c r="H28" s="32"/>
      <c r="I28" s="32"/>
      <c r="J28" s="32"/>
      <c r="K28" s="32"/>
      <c r="L28" s="32"/>
      <c r="M28" s="53"/>
      <c r="S28" s="32"/>
      <c r="T28" s="32"/>
      <c r="U28" s="32"/>
      <c r="V28" s="32"/>
      <c r="W28" s="32"/>
      <c r="X28" s="32"/>
      <c r="Y28" s="32"/>
      <c r="Z28" s="32"/>
      <c r="AA28" s="32"/>
      <c r="AB28" s="32"/>
      <c r="AC28" s="32"/>
      <c r="AD28" s="32"/>
      <c r="AE28" s="32"/>
    </row>
    <row r="29" spans="1:31" s="2" customFormat="1" ht="6.95" customHeight="1">
      <c r="A29" s="32"/>
      <c r="B29" s="37"/>
      <c r="C29" s="32"/>
      <c r="D29" s="121"/>
      <c r="E29" s="121"/>
      <c r="F29" s="121"/>
      <c r="G29" s="121"/>
      <c r="H29" s="121"/>
      <c r="I29" s="121"/>
      <c r="J29" s="121"/>
      <c r="K29" s="121"/>
      <c r="L29" s="121"/>
      <c r="M29" s="53"/>
      <c r="S29" s="32"/>
      <c r="T29" s="32"/>
      <c r="U29" s="32"/>
      <c r="V29" s="32"/>
      <c r="W29" s="32"/>
      <c r="X29" s="32"/>
      <c r="Y29" s="32"/>
      <c r="Z29" s="32"/>
      <c r="AA29" s="32"/>
      <c r="AB29" s="32"/>
      <c r="AC29" s="32"/>
      <c r="AD29" s="32"/>
      <c r="AE29" s="32"/>
    </row>
    <row r="30" spans="1:31" s="2" customFormat="1" ht="12.75">
      <c r="A30" s="32"/>
      <c r="B30" s="37"/>
      <c r="C30" s="32"/>
      <c r="D30" s="32"/>
      <c r="E30" s="115" t="s">
        <v>101</v>
      </c>
      <c r="F30" s="32"/>
      <c r="G30" s="32"/>
      <c r="H30" s="32"/>
      <c r="I30" s="32"/>
      <c r="J30" s="32"/>
      <c r="K30" s="122">
        <f>I96</f>
        <v>0</v>
      </c>
      <c r="L30" s="32"/>
      <c r="M30" s="53"/>
      <c r="S30" s="32"/>
      <c r="T30" s="32"/>
      <c r="U30" s="32"/>
      <c r="V30" s="32"/>
      <c r="W30" s="32"/>
      <c r="X30" s="32"/>
      <c r="Y30" s="32"/>
      <c r="Z30" s="32"/>
      <c r="AA30" s="32"/>
      <c r="AB30" s="32"/>
      <c r="AC30" s="32"/>
      <c r="AD30" s="32"/>
      <c r="AE30" s="32"/>
    </row>
    <row r="31" spans="1:31" s="2" customFormat="1" ht="12.75">
      <c r="A31" s="32"/>
      <c r="B31" s="37"/>
      <c r="C31" s="32"/>
      <c r="D31" s="32"/>
      <c r="E31" s="115" t="s">
        <v>102</v>
      </c>
      <c r="F31" s="32"/>
      <c r="G31" s="32"/>
      <c r="H31" s="32"/>
      <c r="I31" s="32"/>
      <c r="J31" s="32"/>
      <c r="K31" s="122">
        <f>J96</f>
        <v>0</v>
      </c>
      <c r="L31" s="32"/>
      <c r="M31" s="53"/>
      <c r="S31" s="32"/>
      <c r="T31" s="32"/>
      <c r="U31" s="32"/>
      <c r="V31" s="32"/>
      <c r="W31" s="32"/>
      <c r="X31" s="32"/>
      <c r="Y31" s="32"/>
      <c r="Z31" s="32"/>
      <c r="AA31" s="32"/>
      <c r="AB31" s="32"/>
      <c r="AC31" s="32"/>
      <c r="AD31" s="32"/>
      <c r="AE31" s="32"/>
    </row>
    <row r="32" spans="1:31" s="2" customFormat="1" ht="25.35" customHeight="1">
      <c r="A32" s="32"/>
      <c r="B32" s="37"/>
      <c r="C32" s="32"/>
      <c r="D32" s="123" t="s">
        <v>34</v>
      </c>
      <c r="E32" s="32"/>
      <c r="F32" s="32"/>
      <c r="G32" s="32"/>
      <c r="H32" s="32"/>
      <c r="I32" s="32"/>
      <c r="J32" s="32"/>
      <c r="K32" s="124">
        <f>ROUND(K130, 2)</f>
        <v>0</v>
      </c>
      <c r="L32" s="32"/>
      <c r="M32" s="53"/>
      <c r="S32" s="32"/>
      <c r="T32" s="32"/>
      <c r="U32" s="32"/>
      <c r="V32" s="32"/>
      <c r="W32" s="32"/>
      <c r="X32" s="32"/>
      <c r="Y32" s="32"/>
      <c r="Z32" s="32"/>
      <c r="AA32" s="32"/>
      <c r="AB32" s="32"/>
      <c r="AC32" s="32"/>
      <c r="AD32" s="32"/>
      <c r="AE32" s="32"/>
    </row>
    <row r="33" spans="1:31" s="2" customFormat="1" ht="6.95" customHeight="1">
      <c r="A33" s="32"/>
      <c r="B33" s="37"/>
      <c r="C33" s="32"/>
      <c r="D33" s="121"/>
      <c r="E33" s="121"/>
      <c r="F33" s="121"/>
      <c r="G33" s="121"/>
      <c r="H33" s="121"/>
      <c r="I33" s="121"/>
      <c r="J33" s="121"/>
      <c r="K33" s="121"/>
      <c r="L33" s="121"/>
      <c r="M33" s="53"/>
      <c r="S33" s="32"/>
      <c r="T33" s="32"/>
      <c r="U33" s="32"/>
      <c r="V33" s="32"/>
      <c r="W33" s="32"/>
      <c r="X33" s="32"/>
      <c r="Y33" s="32"/>
      <c r="Z33" s="32"/>
      <c r="AA33" s="32"/>
      <c r="AB33" s="32"/>
      <c r="AC33" s="32"/>
      <c r="AD33" s="32"/>
      <c r="AE33" s="32"/>
    </row>
    <row r="34" spans="1:31" s="2" customFormat="1" ht="14.45" customHeight="1">
      <c r="A34" s="32"/>
      <c r="B34" s="37"/>
      <c r="C34" s="32"/>
      <c r="D34" s="32"/>
      <c r="E34" s="32"/>
      <c r="F34" s="125" t="s">
        <v>36</v>
      </c>
      <c r="G34" s="32"/>
      <c r="H34" s="32"/>
      <c r="I34" s="125" t="s">
        <v>35</v>
      </c>
      <c r="J34" s="32"/>
      <c r="K34" s="125" t="s">
        <v>37</v>
      </c>
      <c r="L34" s="32"/>
      <c r="M34" s="53"/>
      <c r="S34" s="32"/>
      <c r="T34" s="32"/>
      <c r="U34" s="32"/>
      <c r="V34" s="32"/>
      <c r="W34" s="32"/>
      <c r="X34" s="32"/>
      <c r="Y34" s="32"/>
      <c r="Z34" s="32"/>
      <c r="AA34" s="32"/>
      <c r="AB34" s="32"/>
      <c r="AC34" s="32"/>
      <c r="AD34" s="32"/>
      <c r="AE34" s="32"/>
    </row>
    <row r="35" spans="1:31" s="2" customFormat="1" ht="14.45" customHeight="1">
      <c r="A35" s="32"/>
      <c r="B35" s="37"/>
      <c r="C35" s="32"/>
      <c r="D35" s="126" t="s">
        <v>38</v>
      </c>
      <c r="E35" s="127" t="s">
        <v>39</v>
      </c>
      <c r="F35" s="128">
        <f>ROUND((SUM(BE130:BE229)),  2)</f>
        <v>0</v>
      </c>
      <c r="G35" s="129"/>
      <c r="H35" s="129"/>
      <c r="I35" s="130">
        <v>0.2</v>
      </c>
      <c r="J35" s="129"/>
      <c r="K35" s="128">
        <f>ROUND(((SUM(BE130:BE229))*I35),  2)</f>
        <v>0</v>
      </c>
      <c r="L35" s="32"/>
      <c r="M35" s="53"/>
      <c r="S35" s="32"/>
      <c r="T35" s="32"/>
      <c r="U35" s="32"/>
      <c r="V35" s="32"/>
      <c r="W35" s="32"/>
      <c r="X35" s="32"/>
      <c r="Y35" s="32"/>
      <c r="Z35" s="32"/>
      <c r="AA35" s="32"/>
      <c r="AB35" s="32"/>
      <c r="AC35" s="32"/>
      <c r="AD35" s="32"/>
      <c r="AE35" s="32"/>
    </row>
    <row r="36" spans="1:31" s="2" customFormat="1" ht="14.45" customHeight="1">
      <c r="A36" s="32"/>
      <c r="B36" s="37"/>
      <c r="C36" s="32"/>
      <c r="D36" s="32"/>
      <c r="E36" s="127" t="s">
        <v>40</v>
      </c>
      <c r="F36" s="128">
        <f>ROUND((SUM(BF130:BF229)),  2)</f>
        <v>0</v>
      </c>
      <c r="G36" s="129"/>
      <c r="H36" s="129"/>
      <c r="I36" s="130">
        <v>0.2</v>
      </c>
      <c r="J36" s="129"/>
      <c r="K36" s="128">
        <f>ROUND(((SUM(BF130:BF229))*I36),  2)</f>
        <v>0</v>
      </c>
      <c r="L36" s="32"/>
      <c r="M36" s="53"/>
      <c r="S36" s="32"/>
      <c r="T36" s="32"/>
      <c r="U36" s="32"/>
      <c r="V36" s="32"/>
      <c r="W36" s="32"/>
      <c r="X36" s="32"/>
      <c r="Y36" s="32"/>
      <c r="Z36" s="32"/>
      <c r="AA36" s="32"/>
      <c r="AB36" s="32"/>
      <c r="AC36" s="32"/>
      <c r="AD36" s="32"/>
      <c r="AE36" s="32"/>
    </row>
    <row r="37" spans="1:31" s="2" customFormat="1" ht="14.45" hidden="1" customHeight="1">
      <c r="A37" s="32"/>
      <c r="B37" s="37"/>
      <c r="C37" s="32"/>
      <c r="D37" s="32"/>
      <c r="E37" s="115" t="s">
        <v>41</v>
      </c>
      <c r="F37" s="122">
        <f>ROUND((SUM(BG130:BG229)),  2)</f>
        <v>0</v>
      </c>
      <c r="G37" s="32"/>
      <c r="H37" s="32"/>
      <c r="I37" s="131">
        <v>0.2</v>
      </c>
      <c r="J37" s="32"/>
      <c r="K37" s="122">
        <f>0</f>
        <v>0</v>
      </c>
      <c r="L37" s="32"/>
      <c r="M37" s="53"/>
      <c r="S37" s="32"/>
      <c r="T37" s="32"/>
      <c r="U37" s="32"/>
      <c r="V37" s="32"/>
      <c r="W37" s="32"/>
      <c r="X37" s="32"/>
      <c r="Y37" s="32"/>
      <c r="Z37" s="32"/>
      <c r="AA37" s="32"/>
      <c r="AB37" s="32"/>
      <c r="AC37" s="32"/>
      <c r="AD37" s="32"/>
      <c r="AE37" s="32"/>
    </row>
    <row r="38" spans="1:31" s="2" customFormat="1" ht="14.45" hidden="1" customHeight="1">
      <c r="A38" s="32"/>
      <c r="B38" s="37"/>
      <c r="C38" s="32"/>
      <c r="D38" s="32"/>
      <c r="E38" s="115" t="s">
        <v>42</v>
      </c>
      <c r="F38" s="122">
        <f>ROUND((SUM(BH130:BH229)),  2)</f>
        <v>0</v>
      </c>
      <c r="G38" s="32"/>
      <c r="H38" s="32"/>
      <c r="I38" s="131">
        <v>0.2</v>
      </c>
      <c r="J38" s="32"/>
      <c r="K38" s="122">
        <f>0</f>
        <v>0</v>
      </c>
      <c r="L38" s="32"/>
      <c r="M38" s="53"/>
      <c r="S38" s="32"/>
      <c r="T38" s="32"/>
      <c r="U38" s="32"/>
      <c r="V38" s="32"/>
      <c r="W38" s="32"/>
      <c r="X38" s="32"/>
      <c r="Y38" s="32"/>
      <c r="Z38" s="32"/>
      <c r="AA38" s="32"/>
      <c r="AB38" s="32"/>
      <c r="AC38" s="32"/>
      <c r="AD38" s="32"/>
      <c r="AE38" s="32"/>
    </row>
    <row r="39" spans="1:31" s="2" customFormat="1" ht="14.45" hidden="1" customHeight="1">
      <c r="A39" s="32"/>
      <c r="B39" s="37"/>
      <c r="C39" s="32"/>
      <c r="D39" s="32"/>
      <c r="E39" s="127" t="s">
        <v>43</v>
      </c>
      <c r="F39" s="128">
        <f>ROUND((SUM(BI130:BI229)),  2)</f>
        <v>0</v>
      </c>
      <c r="G39" s="129"/>
      <c r="H39" s="129"/>
      <c r="I39" s="130">
        <v>0</v>
      </c>
      <c r="J39" s="129"/>
      <c r="K39" s="128">
        <f>0</f>
        <v>0</v>
      </c>
      <c r="L39" s="32"/>
      <c r="M39" s="53"/>
      <c r="S39" s="32"/>
      <c r="T39" s="32"/>
      <c r="U39" s="32"/>
      <c r="V39" s="32"/>
      <c r="W39" s="32"/>
      <c r="X39" s="32"/>
      <c r="Y39" s="32"/>
      <c r="Z39" s="32"/>
      <c r="AA39" s="32"/>
      <c r="AB39" s="32"/>
      <c r="AC39" s="32"/>
      <c r="AD39" s="32"/>
      <c r="AE39" s="32"/>
    </row>
    <row r="40" spans="1:31" s="2" customFormat="1" ht="6.95" customHeight="1">
      <c r="A40" s="32"/>
      <c r="B40" s="37"/>
      <c r="C40" s="32"/>
      <c r="D40" s="32"/>
      <c r="E40" s="32"/>
      <c r="F40" s="32"/>
      <c r="G40" s="32"/>
      <c r="H40" s="32"/>
      <c r="I40" s="32"/>
      <c r="J40" s="32"/>
      <c r="K40" s="32"/>
      <c r="L40" s="32"/>
      <c r="M40" s="53"/>
      <c r="S40" s="32"/>
      <c r="T40" s="32"/>
      <c r="U40" s="32"/>
      <c r="V40" s="32"/>
      <c r="W40" s="32"/>
      <c r="X40" s="32"/>
      <c r="Y40" s="32"/>
      <c r="Z40" s="32"/>
      <c r="AA40" s="32"/>
      <c r="AB40" s="32"/>
      <c r="AC40" s="32"/>
      <c r="AD40" s="32"/>
      <c r="AE40" s="32"/>
    </row>
    <row r="41" spans="1:31" s="2" customFormat="1" ht="25.35" customHeight="1">
      <c r="A41" s="32"/>
      <c r="B41" s="37"/>
      <c r="C41" s="132"/>
      <c r="D41" s="133" t="s">
        <v>44</v>
      </c>
      <c r="E41" s="134"/>
      <c r="F41" s="134"/>
      <c r="G41" s="135" t="s">
        <v>45</v>
      </c>
      <c r="H41" s="136" t="s">
        <v>46</v>
      </c>
      <c r="I41" s="134"/>
      <c r="J41" s="134"/>
      <c r="K41" s="137">
        <f>SUM(K32:K39)</f>
        <v>0</v>
      </c>
      <c r="L41" s="138"/>
      <c r="M41" s="53"/>
      <c r="S41" s="32"/>
      <c r="T41" s="32"/>
      <c r="U41" s="32"/>
      <c r="V41" s="32"/>
      <c r="W41" s="32"/>
      <c r="X41" s="32"/>
      <c r="Y41" s="32"/>
      <c r="Z41" s="32"/>
      <c r="AA41" s="32"/>
      <c r="AB41" s="32"/>
      <c r="AC41" s="32"/>
      <c r="AD41" s="32"/>
      <c r="AE41" s="32"/>
    </row>
    <row r="42" spans="1:31" s="2" customFormat="1" ht="14.45" customHeight="1">
      <c r="A42" s="32"/>
      <c r="B42" s="37"/>
      <c r="C42" s="32"/>
      <c r="D42" s="32"/>
      <c r="E42" s="32"/>
      <c r="F42" s="32"/>
      <c r="G42" s="32"/>
      <c r="H42" s="32"/>
      <c r="I42" s="32"/>
      <c r="J42" s="32"/>
      <c r="K42" s="32"/>
      <c r="L42" s="32"/>
      <c r="M42" s="53"/>
      <c r="S42" s="32"/>
      <c r="T42" s="32"/>
      <c r="U42" s="32"/>
      <c r="V42" s="32"/>
      <c r="W42" s="32"/>
      <c r="X42" s="32"/>
      <c r="Y42" s="32"/>
      <c r="Z42" s="32"/>
      <c r="AA42" s="32"/>
      <c r="AB42" s="32"/>
      <c r="AC42" s="32"/>
      <c r="AD42" s="32"/>
      <c r="AE42" s="32"/>
    </row>
    <row r="43" spans="1:31" s="1" customFormat="1" ht="14.45" customHeight="1">
      <c r="B43" s="18"/>
      <c r="M43" s="18"/>
    </row>
    <row r="44" spans="1:31" s="1" customFormat="1" ht="14.45" customHeight="1">
      <c r="B44" s="18"/>
      <c r="M44" s="18"/>
    </row>
    <row r="45" spans="1:31" s="1" customFormat="1" ht="14.45" customHeight="1">
      <c r="B45" s="18"/>
      <c r="M45" s="18"/>
    </row>
    <row r="46" spans="1:31" s="1" customFormat="1" ht="14.45" customHeight="1">
      <c r="B46" s="18"/>
      <c r="M46" s="18"/>
    </row>
    <row r="47" spans="1:31" s="1" customFormat="1" ht="14.45" customHeight="1">
      <c r="B47" s="18"/>
      <c r="M47" s="18"/>
    </row>
    <row r="48" spans="1:31" s="1" customFormat="1" ht="14.45" customHeight="1">
      <c r="B48" s="18"/>
      <c r="M48" s="18"/>
    </row>
    <row r="49" spans="1:31" s="1" customFormat="1" ht="14.45" customHeight="1">
      <c r="B49" s="18"/>
      <c r="M49" s="18"/>
    </row>
    <row r="50" spans="1:31" s="2" customFormat="1" ht="14.45" customHeight="1">
      <c r="B50" s="53"/>
      <c r="D50" s="139" t="s">
        <v>47</v>
      </c>
      <c r="E50" s="140"/>
      <c r="F50" s="140"/>
      <c r="G50" s="139" t="s">
        <v>48</v>
      </c>
      <c r="H50" s="140"/>
      <c r="I50" s="140"/>
      <c r="J50" s="140"/>
      <c r="K50" s="140"/>
      <c r="L50" s="140"/>
      <c r="M50" s="53"/>
    </row>
    <row r="51" spans="1:31" ht="11.25">
      <c r="B51" s="18"/>
      <c r="M51" s="18"/>
    </row>
    <row r="52" spans="1:31" ht="11.25">
      <c r="B52" s="18"/>
      <c r="M52" s="18"/>
    </row>
    <row r="53" spans="1:31" ht="11.25">
      <c r="B53" s="18"/>
      <c r="M53" s="18"/>
    </row>
    <row r="54" spans="1:31" ht="11.25">
      <c r="B54" s="18"/>
      <c r="M54" s="18"/>
    </row>
    <row r="55" spans="1:31" ht="11.25">
      <c r="B55" s="18"/>
      <c r="M55" s="18"/>
    </row>
    <row r="56" spans="1:31" ht="11.25">
      <c r="B56" s="18"/>
      <c r="M56" s="18"/>
    </row>
    <row r="57" spans="1:31" ht="11.25">
      <c r="B57" s="18"/>
      <c r="M57" s="18"/>
    </row>
    <row r="58" spans="1:31" ht="11.25">
      <c r="B58" s="18"/>
      <c r="M58" s="18"/>
    </row>
    <row r="59" spans="1:31" ht="11.25">
      <c r="B59" s="18"/>
      <c r="M59" s="18"/>
    </row>
    <row r="60" spans="1:31" ht="11.25">
      <c r="B60" s="18"/>
      <c r="M60" s="18"/>
    </row>
    <row r="61" spans="1:31" s="2" customFormat="1" ht="12.75">
      <c r="A61" s="32"/>
      <c r="B61" s="37"/>
      <c r="C61" s="32"/>
      <c r="D61" s="141" t="s">
        <v>49</v>
      </c>
      <c r="E61" s="142"/>
      <c r="F61" s="143" t="s">
        <v>50</v>
      </c>
      <c r="G61" s="141" t="s">
        <v>49</v>
      </c>
      <c r="H61" s="142"/>
      <c r="I61" s="142"/>
      <c r="J61" s="144" t="s">
        <v>50</v>
      </c>
      <c r="K61" s="142"/>
      <c r="L61" s="142"/>
      <c r="M61" s="53"/>
      <c r="S61" s="32"/>
      <c r="T61" s="32"/>
      <c r="U61" s="32"/>
      <c r="V61" s="32"/>
      <c r="W61" s="32"/>
      <c r="X61" s="32"/>
      <c r="Y61" s="32"/>
      <c r="Z61" s="32"/>
      <c r="AA61" s="32"/>
      <c r="AB61" s="32"/>
      <c r="AC61" s="32"/>
      <c r="AD61" s="32"/>
      <c r="AE61" s="32"/>
    </row>
    <row r="62" spans="1:31" ht="11.25">
      <c r="B62" s="18"/>
      <c r="M62" s="18"/>
    </row>
    <row r="63" spans="1:31" ht="11.25">
      <c r="B63" s="18"/>
      <c r="M63" s="18"/>
    </row>
    <row r="64" spans="1:31" ht="11.25">
      <c r="B64" s="18"/>
      <c r="M64" s="18"/>
    </row>
    <row r="65" spans="1:31" s="2" customFormat="1" ht="12.75">
      <c r="A65" s="32"/>
      <c r="B65" s="37"/>
      <c r="C65" s="32"/>
      <c r="D65" s="139" t="s">
        <v>51</v>
      </c>
      <c r="E65" s="145"/>
      <c r="F65" s="145"/>
      <c r="G65" s="139" t="s">
        <v>52</v>
      </c>
      <c r="H65" s="145"/>
      <c r="I65" s="145"/>
      <c r="J65" s="145"/>
      <c r="K65" s="145"/>
      <c r="L65" s="145"/>
      <c r="M65" s="53"/>
      <c r="S65" s="32"/>
      <c r="T65" s="32"/>
      <c r="U65" s="32"/>
      <c r="V65" s="32"/>
      <c r="W65" s="32"/>
      <c r="X65" s="32"/>
      <c r="Y65" s="32"/>
      <c r="Z65" s="32"/>
      <c r="AA65" s="32"/>
      <c r="AB65" s="32"/>
      <c r="AC65" s="32"/>
      <c r="AD65" s="32"/>
      <c r="AE65" s="32"/>
    </row>
    <row r="66" spans="1:31" ht="11.25">
      <c r="B66" s="18"/>
      <c r="M66" s="18"/>
    </row>
    <row r="67" spans="1:31" ht="11.25">
      <c r="B67" s="18"/>
      <c r="M67" s="18"/>
    </row>
    <row r="68" spans="1:31" ht="11.25">
      <c r="B68" s="18"/>
      <c r="M68" s="18"/>
    </row>
    <row r="69" spans="1:31" ht="11.25">
      <c r="B69" s="18"/>
      <c r="M69" s="18"/>
    </row>
    <row r="70" spans="1:31" ht="11.25">
      <c r="B70" s="18"/>
      <c r="M70" s="18"/>
    </row>
    <row r="71" spans="1:31" ht="11.25">
      <c r="B71" s="18"/>
      <c r="M71" s="18"/>
    </row>
    <row r="72" spans="1:31" ht="11.25">
      <c r="B72" s="18"/>
      <c r="M72" s="18"/>
    </row>
    <row r="73" spans="1:31" ht="11.25">
      <c r="B73" s="18"/>
      <c r="M73" s="18"/>
    </row>
    <row r="74" spans="1:31" ht="11.25">
      <c r="B74" s="18"/>
      <c r="M74" s="18"/>
    </row>
    <row r="75" spans="1:31" ht="11.25">
      <c r="B75" s="18"/>
      <c r="M75" s="18"/>
    </row>
    <row r="76" spans="1:31" s="2" customFormat="1" ht="12.75">
      <c r="A76" s="32"/>
      <c r="B76" s="37"/>
      <c r="C76" s="32"/>
      <c r="D76" s="141" t="s">
        <v>49</v>
      </c>
      <c r="E76" s="142"/>
      <c r="F76" s="143" t="s">
        <v>50</v>
      </c>
      <c r="G76" s="141" t="s">
        <v>49</v>
      </c>
      <c r="H76" s="142"/>
      <c r="I76" s="142"/>
      <c r="J76" s="144" t="s">
        <v>50</v>
      </c>
      <c r="K76" s="142"/>
      <c r="L76" s="142"/>
      <c r="M76" s="53"/>
      <c r="S76" s="32"/>
      <c r="T76" s="32"/>
      <c r="U76" s="32"/>
      <c r="V76" s="32"/>
      <c r="W76" s="32"/>
      <c r="X76" s="32"/>
      <c r="Y76" s="32"/>
      <c r="Z76" s="32"/>
      <c r="AA76" s="32"/>
      <c r="AB76" s="32"/>
      <c r="AC76" s="32"/>
      <c r="AD76" s="32"/>
      <c r="AE76" s="32"/>
    </row>
    <row r="77" spans="1:31" s="2" customFormat="1" ht="14.45" customHeight="1">
      <c r="A77" s="32"/>
      <c r="B77" s="146"/>
      <c r="C77" s="147"/>
      <c r="D77" s="147"/>
      <c r="E77" s="147"/>
      <c r="F77" s="147"/>
      <c r="G77" s="147"/>
      <c r="H77" s="147"/>
      <c r="I77" s="147"/>
      <c r="J77" s="147"/>
      <c r="K77" s="147"/>
      <c r="L77" s="147"/>
      <c r="M77" s="53"/>
      <c r="S77" s="32"/>
      <c r="T77" s="32"/>
      <c r="U77" s="32"/>
      <c r="V77" s="32"/>
      <c r="W77" s="32"/>
      <c r="X77" s="32"/>
      <c r="Y77" s="32"/>
      <c r="Z77" s="32"/>
      <c r="AA77" s="32"/>
      <c r="AB77" s="32"/>
      <c r="AC77" s="32"/>
      <c r="AD77" s="32"/>
      <c r="AE77" s="32"/>
    </row>
    <row r="81" spans="1:47" s="2" customFormat="1" ht="6.95" customHeight="1">
      <c r="A81" s="32"/>
      <c r="B81" s="148"/>
      <c r="C81" s="149"/>
      <c r="D81" s="149"/>
      <c r="E81" s="149"/>
      <c r="F81" s="149"/>
      <c r="G81" s="149"/>
      <c r="H81" s="149"/>
      <c r="I81" s="149"/>
      <c r="J81" s="149"/>
      <c r="K81" s="149"/>
      <c r="L81" s="149"/>
      <c r="M81" s="53"/>
      <c r="S81" s="32"/>
      <c r="T81" s="32"/>
      <c r="U81" s="32"/>
      <c r="V81" s="32"/>
      <c r="W81" s="32"/>
      <c r="X81" s="32"/>
      <c r="Y81" s="32"/>
      <c r="Z81" s="32"/>
      <c r="AA81" s="32"/>
      <c r="AB81" s="32"/>
      <c r="AC81" s="32"/>
      <c r="AD81" s="32"/>
      <c r="AE81" s="32"/>
    </row>
    <row r="82" spans="1:47" s="2" customFormat="1" ht="24.95" customHeight="1">
      <c r="A82" s="32"/>
      <c r="B82" s="33"/>
      <c r="C82" s="21" t="s">
        <v>103</v>
      </c>
      <c r="D82" s="34"/>
      <c r="E82" s="34"/>
      <c r="F82" s="34"/>
      <c r="G82" s="34"/>
      <c r="H82" s="34"/>
      <c r="I82" s="34"/>
      <c r="J82" s="34"/>
      <c r="K82" s="34"/>
      <c r="L82" s="34"/>
      <c r="M82" s="53"/>
      <c r="S82" s="32"/>
      <c r="T82" s="32"/>
      <c r="U82" s="32"/>
      <c r="V82" s="32"/>
      <c r="W82" s="32"/>
      <c r="X82" s="32"/>
      <c r="Y82" s="32"/>
      <c r="Z82" s="32"/>
      <c r="AA82" s="32"/>
      <c r="AB82" s="32"/>
      <c r="AC82" s="32"/>
      <c r="AD82" s="32"/>
      <c r="AE82" s="32"/>
    </row>
    <row r="83" spans="1:47" s="2" customFormat="1" ht="6.95" customHeight="1">
      <c r="A83" s="32"/>
      <c r="B83" s="33"/>
      <c r="C83" s="34"/>
      <c r="D83" s="34"/>
      <c r="E83" s="34"/>
      <c r="F83" s="34"/>
      <c r="G83" s="34"/>
      <c r="H83" s="34"/>
      <c r="I83" s="34"/>
      <c r="J83" s="34"/>
      <c r="K83" s="34"/>
      <c r="L83" s="34"/>
      <c r="M83" s="53"/>
      <c r="S83" s="32"/>
      <c r="T83" s="32"/>
      <c r="U83" s="32"/>
      <c r="V83" s="32"/>
      <c r="W83" s="32"/>
      <c r="X83" s="32"/>
      <c r="Y83" s="32"/>
      <c r="Z83" s="32"/>
      <c r="AA83" s="32"/>
      <c r="AB83" s="32"/>
      <c r="AC83" s="32"/>
      <c r="AD83" s="32"/>
      <c r="AE83" s="32"/>
    </row>
    <row r="84" spans="1:47" s="2" customFormat="1" ht="12" customHeight="1">
      <c r="A84" s="32"/>
      <c r="B84" s="33"/>
      <c r="C84" s="27" t="s">
        <v>16</v>
      </c>
      <c r="D84" s="34"/>
      <c r="E84" s="34"/>
      <c r="F84" s="34"/>
      <c r="G84" s="34"/>
      <c r="H84" s="34"/>
      <c r="I84" s="34"/>
      <c r="J84" s="34"/>
      <c r="K84" s="34"/>
      <c r="L84" s="34"/>
      <c r="M84" s="53"/>
      <c r="S84" s="32"/>
      <c r="T84" s="32"/>
      <c r="U84" s="32"/>
      <c r="V84" s="32"/>
      <c r="W84" s="32"/>
      <c r="X84" s="32"/>
      <c r="Y84" s="32"/>
      <c r="Z84" s="32"/>
      <c r="AA84" s="32"/>
      <c r="AB84" s="32"/>
      <c r="AC84" s="32"/>
      <c r="AD84" s="32"/>
      <c r="AE84" s="32"/>
    </row>
    <row r="85" spans="1:47" s="2" customFormat="1" ht="16.5" customHeight="1">
      <c r="A85" s="32"/>
      <c r="B85" s="33"/>
      <c r="C85" s="34"/>
      <c r="D85" s="34"/>
      <c r="E85" s="295" t="str">
        <f>E7</f>
        <v>Detské ihrisko Považská ulica 2022 - stavebné práce</v>
      </c>
      <c r="F85" s="296"/>
      <c r="G85" s="296"/>
      <c r="H85" s="296"/>
      <c r="I85" s="34"/>
      <c r="J85" s="34"/>
      <c r="K85" s="34"/>
      <c r="L85" s="34"/>
      <c r="M85" s="53"/>
      <c r="S85" s="32"/>
      <c r="T85" s="32"/>
      <c r="U85" s="32"/>
      <c r="V85" s="32"/>
      <c r="W85" s="32"/>
      <c r="X85" s="32"/>
      <c r="Y85" s="32"/>
      <c r="Z85" s="32"/>
      <c r="AA85" s="32"/>
      <c r="AB85" s="32"/>
      <c r="AC85" s="32"/>
      <c r="AD85" s="32"/>
      <c r="AE85" s="32"/>
    </row>
    <row r="86" spans="1:47" s="2" customFormat="1" ht="12" customHeight="1">
      <c r="A86" s="32"/>
      <c r="B86" s="33"/>
      <c r="C86" s="27" t="s">
        <v>99</v>
      </c>
      <c r="D86" s="34"/>
      <c r="E86" s="34"/>
      <c r="F86" s="34"/>
      <c r="G86" s="34"/>
      <c r="H86" s="34"/>
      <c r="I86" s="34"/>
      <c r="J86" s="34"/>
      <c r="K86" s="34"/>
      <c r="L86" s="34"/>
      <c r="M86" s="53"/>
      <c r="S86" s="32"/>
      <c r="T86" s="32"/>
      <c r="U86" s="32"/>
      <c r="V86" s="32"/>
      <c r="W86" s="32"/>
      <c r="X86" s="32"/>
      <c r="Y86" s="32"/>
      <c r="Z86" s="32"/>
      <c r="AA86" s="32"/>
      <c r="AB86" s="32"/>
      <c r="AC86" s="32"/>
      <c r="AD86" s="32"/>
      <c r="AE86" s="32"/>
    </row>
    <row r="87" spans="1:47" s="2" customFormat="1" ht="16.5" customHeight="1">
      <c r="A87" s="32"/>
      <c r="B87" s="33"/>
      <c r="C87" s="34"/>
      <c r="D87" s="34"/>
      <c r="E87" s="244" t="str">
        <f>E9</f>
        <v>02.02 - Oplotenie</v>
      </c>
      <c r="F87" s="297"/>
      <c r="G87" s="297"/>
      <c r="H87" s="297"/>
      <c r="I87" s="34"/>
      <c r="J87" s="34"/>
      <c r="K87" s="34"/>
      <c r="L87" s="34"/>
      <c r="M87" s="53"/>
      <c r="S87" s="32"/>
      <c r="T87" s="32"/>
      <c r="U87" s="32"/>
      <c r="V87" s="32"/>
      <c r="W87" s="32"/>
      <c r="X87" s="32"/>
      <c r="Y87" s="32"/>
      <c r="Z87" s="32"/>
      <c r="AA87" s="32"/>
      <c r="AB87" s="32"/>
      <c r="AC87" s="32"/>
      <c r="AD87" s="32"/>
      <c r="AE87" s="32"/>
    </row>
    <row r="88" spans="1:47" s="2" customFormat="1" ht="6.95" customHeight="1">
      <c r="A88" s="32"/>
      <c r="B88" s="33"/>
      <c r="C88" s="34"/>
      <c r="D88" s="34"/>
      <c r="E88" s="34"/>
      <c r="F88" s="34"/>
      <c r="G88" s="34"/>
      <c r="H88" s="34"/>
      <c r="I88" s="34"/>
      <c r="J88" s="34"/>
      <c r="K88" s="34"/>
      <c r="L88" s="34"/>
      <c r="M88" s="53"/>
      <c r="S88" s="32"/>
      <c r="T88" s="32"/>
      <c r="U88" s="32"/>
      <c r="V88" s="32"/>
      <c r="W88" s="32"/>
      <c r="X88" s="32"/>
      <c r="Y88" s="32"/>
      <c r="Z88" s="32"/>
      <c r="AA88" s="32"/>
      <c r="AB88" s="32"/>
      <c r="AC88" s="32"/>
      <c r="AD88" s="32"/>
      <c r="AE88" s="32"/>
    </row>
    <row r="89" spans="1:47" s="2" customFormat="1" ht="12" customHeight="1">
      <c r="A89" s="32"/>
      <c r="B89" s="33"/>
      <c r="C89" s="27" t="s">
        <v>20</v>
      </c>
      <c r="D89" s="34"/>
      <c r="E89" s="34"/>
      <c r="F89" s="25" t="str">
        <f>F12</f>
        <v>Považská ulica</v>
      </c>
      <c r="G89" s="34"/>
      <c r="H89" s="34"/>
      <c r="I89" s="27" t="s">
        <v>22</v>
      </c>
      <c r="J89" s="68">
        <f>IF(J12="","",J12)</f>
        <v>0</v>
      </c>
      <c r="K89" s="34"/>
      <c r="L89" s="34"/>
      <c r="M89" s="53"/>
      <c r="S89" s="32"/>
      <c r="T89" s="32"/>
      <c r="U89" s="32"/>
      <c r="V89" s="32"/>
      <c r="W89" s="32"/>
      <c r="X89" s="32"/>
      <c r="Y89" s="32"/>
      <c r="Z89" s="32"/>
      <c r="AA89" s="32"/>
      <c r="AB89" s="32"/>
      <c r="AC89" s="32"/>
      <c r="AD89" s="32"/>
      <c r="AE89" s="32"/>
    </row>
    <row r="90" spans="1:47" s="2" customFormat="1" ht="6.95" customHeight="1">
      <c r="A90" s="32"/>
      <c r="B90" s="33"/>
      <c r="C90" s="34"/>
      <c r="D90" s="34"/>
      <c r="E90" s="34"/>
      <c r="F90" s="34"/>
      <c r="G90" s="34"/>
      <c r="H90" s="34"/>
      <c r="I90" s="34"/>
      <c r="J90" s="34"/>
      <c r="K90" s="34"/>
      <c r="L90" s="34"/>
      <c r="M90" s="53"/>
      <c r="S90" s="32"/>
      <c r="T90" s="32"/>
      <c r="U90" s="32"/>
      <c r="V90" s="32"/>
      <c r="W90" s="32"/>
      <c r="X90" s="32"/>
      <c r="Y90" s="32"/>
      <c r="Z90" s="32"/>
      <c r="AA90" s="32"/>
      <c r="AB90" s="32"/>
      <c r="AC90" s="32"/>
      <c r="AD90" s="32"/>
      <c r="AE90" s="32"/>
    </row>
    <row r="91" spans="1:47" s="2" customFormat="1" ht="15.2" customHeight="1">
      <c r="A91" s="32"/>
      <c r="B91" s="33"/>
      <c r="C91" s="27" t="s">
        <v>23</v>
      </c>
      <c r="D91" s="34"/>
      <c r="E91" s="34"/>
      <c r="F91" s="25" t="str">
        <f>E15</f>
        <v>Mesto Trenčín</v>
      </c>
      <c r="G91" s="34"/>
      <c r="H91" s="34"/>
      <c r="I91" s="27" t="s">
        <v>29</v>
      </c>
      <c r="J91" s="30" t="str">
        <f>E21</f>
        <v xml:space="preserve"> </v>
      </c>
      <c r="K91" s="34"/>
      <c r="L91" s="34"/>
      <c r="M91" s="53"/>
      <c r="S91" s="32"/>
      <c r="T91" s="32"/>
      <c r="U91" s="32"/>
      <c r="V91" s="32"/>
      <c r="W91" s="32"/>
      <c r="X91" s="32"/>
      <c r="Y91" s="32"/>
      <c r="Z91" s="32"/>
      <c r="AA91" s="32"/>
      <c r="AB91" s="32"/>
      <c r="AC91" s="32"/>
      <c r="AD91" s="32"/>
      <c r="AE91" s="32"/>
    </row>
    <row r="92" spans="1:47" s="2" customFormat="1" ht="25.7" customHeight="1">
      <c r="A92" s="32"/>
      <c r="B92" s="33"/>
      <c r="C92" s="27" t="s">
        <v>27</v>
      </c>
      <c r="D92" s="34"/>
      <c r="E92" s="34"/>
      <c r="F92" s="25" t="str">
        <f>IF(E18="","",E18)</f>
        <v>Vyplň údaj</v>
      </c>
      <c r="G92" s="34"/>
      <c r="H92" s="34"/>
      <c r="I92" s="27" t="s">
        <v>31</v>
      </c>
      <c r="J92" s="30" t="str">
        <f>E24</f>
        <v>Ing.arch. Michal Vojtek</v>
      </c>
      <c r="K92" s="34"/>
      <c r="L92" s="34"/>
      <c r="M92" s="53"/>
      <c r="S92" s="32"/>
      <c r="T92" s="32"/>
      <c r="U92" s="32"/>
      <c r="V92" s="32"/>
      <c r="W92" s="32"/>
      <c r="X92" s="32"/>
      <c r="Y92" s="32"/>
      <c r="Z92" s="32"/>
      <c r="AA92" s="32"/>
      <c r="AB92" s="32"/>
      <c r="AC92" s="32"/>
      <c r="AD92" s="32"/>
      <c r="AE92" s="32"/>
    </row>
    <row r="93" spans="1:47" s="2" customFormat="1" ht="10.35" customHeight="1">
      <c r="A93" s="32"/>
      <c r="B93" s="33"/>
      <c r="C93" s="34"/>
      <c r="D93" s="34"/>
      <c r="E93" s="34"/>
      <c r="F93" s="34"/>
      <c r="G93" s="34"/>
      <c r="H93" s="34"/>
      <c r="I93" s="34"/>
      <c r="J93" s="34"/>
      <c r="K93" s="34"/>
      <c r="L93" s="34"/>
      <c r="M93" s="53"/>
      <c r="S93" s="32"/>
      <c r="T93" s="32"/>
      <c r="U93" s="32"/>
      <c r="V93" s="32"/>
      <c r="W93" s="32"/>
      <c r="X93" s="32"/>
      <c r="Y93" s="32"/>
      <c r="Z93" s="32"/>
      <c r="AA93" s="32"/>
      <c r="AB93" s="32"/>
      <c r="AC93" s="32"/>
      <c r="AD93" s="32"/>
      <c r="AE93" s="32"/>
    </row>
    <row r="94" spans="1:47" s="2" customFormat="1" ht="29.25" customHeight="1">
      <c r="A94" s="32"/>
      <c r="B94" s="33"/>
      <c r="C94" s="150" t="s">
        <v>104</v>
      </c>
      <c r="D94" s="151"/>
      <c r="E94" s="151"/>
      <c r="F94" s="151"/>
      <c r="G94" s="151"/>
      <c r="H94" s="151"/>
      <c r="I94" s="152" t="s">
        <v>105</v>
      </c>
      <c r="J94" s="152" t="s">
        <v>106</v>
      </c>
      <c r="K94" s="152" t="s">
        <v>107</v>
      </c>
      <c r="L94" s="151"/>
      <c r="M94" s="53"/>
      <c r="S94" s="32"/>
      <c r="T94" s="32"/>
      <c r="U94" s="32"/>
      <c r="V94" s="32"/>
      <c r="W94" s="32"/>
      <c r="X94" s="32"/>
      <c r="Y94" s="32"/>
      <c r="Z94" s="32"/>
      <c r="AA94" s="32"/>
      <c r="AB94" s="32"/>
      <c r="AC94" s="32"/>
      <c r="AD94" s="32"/>
      <c r="AE94" s="32"/>
    </row>
    <row r="95" spans="1:47" s="2" customFormat="1" ht="10.35" customHeight="1">
      <c r="A95" s="32"/>
      <c r="B95" s="33"/>
      <c r="C95" s="34"/>
      <c r="D95" s="34"/>
      <c r="E95" s="34"/>
      <c r="F95" s="34"/>
      <c r="G95" s="34"/>
      <c r="H95" s="34"/>
      <c r="I95" s="34"/>
      <c r="J95" s="34"/>
      <c r="K95" s="34"/>
      <c r="L95" s="34"/>
      <c r="M95" s="53"/>
      <c r="S95" s="32"/>
      <c r="T95" s="32"/>
      <c r="U95" s="32"/>
      <c r="V95" s="32"/>
      <c r="W95" s="32"/>
      <c r="X95" s="32"/>
      <c r="Y95" s="32"/>
      <c r="Z95" s="32"/>
      <c r="AA95" s="32"/>
      <c r="AB95" s="32"/>
      <c r="AC95" s="32"/>
      <c r="AD95" s="32"/>
      <c r="AE95" s="32"/>
    </row>
    <row r="96" spans="1:47" s="2" customFormat="1" ht="22.9" customHeight="1">
      <c r="A96" s="32"/>
      <c r="B96" s="33"/>
      <c r="C96" s="153" t="s">
        <v>108</v>
      </c>
      <c r="D96" s="34"/>
      <c r="E96" s="34"/>
      <c r="F96" s="34"/>
      <c r="G96" s="34"/>
      <c r="H96" s="34"/>
      <c r="I96" s="86">
        <f t="shared" ref="I96:J98" si="0">Q130</f>
        <v>0</v>
      </c>
      <c r="J96" s="86">
        <f t="shared" si="0"/>
        <v>0</v>
      </c>
      <c r="K96" s="86">
        <f>K130</f>
        <v>0</v>
      </c>
      <c r="L96" s="34"/>
      <c r="M96" s="53"/>
      <c r="S96" s="32"/>
      <c r="T96" s="32"/>
      <c r="U96" s="32"/>
      <c r="V96" s="32"/>
      <c r="W96" s="32"/>
      <c r="X96" s="32"/>
      <c r="Y96" s="32"/>
      <c r="Z96" s="32"/>
      <c r="AA96" s="32"/>
      <c r="AB96" s="32"/>
      <c r="AC96" s="32"/>
      <c r="AD96" s="32"/>
      <c r="AE96" s="32"/>
      <c r="AU96" s="15" t="s">
        <v>109</v>
      </c>
    </row>
    <row r="97" spans="1:31" s="9" customFormat="1" ht="24.95" customHeight="1">
      <c r="B97" s="154"/>
      <c r="C97" s="155"/>
      <c r="D97" s="156" t="s">
        <v>110</v>
      </c>
      <c r="E97" s="157"/>
      <c r="F97" s="157"/>
      <c r="G97" s="157"/>
      <c r="H97" s="157"/>
      <c r="I97" s="158">
        <f t="shared" si="0"/>
        <v>0</v>
      </c>
      <c r="J97" s="158">
        <f t="shared" si="0"/>
        <v>0</v>
      </c>
      <c r="K97" s="158">
        <f>K131</f>
        <v>0</v>
      </c>
      <c r="L97" s="155"/>
      <c r="M97" s="159"/>
    </row>
    <row r="98" spans="1:31" s="10" customFormat="1" ht="19.899999999999999" customHeight="1">
      <c r="B98" s="160"/>
      <c r="C98" s="161"/>
      <c r="D98" s="162" t="s">
        <v>111</v>
      </c>
      <c r="E98" s="163"/>
      <c r="F98" s="163"/>
      <c r="G98" s="163"/>
      <c r="H98" s="163"/>
      <c r="I98" s="164">
        <f t="shared" si="0"/>
        <v>0</v>
      </c>
      <c r="J98" s="164">
        <f t="shared" si="0"/>
        <v>0</v>
      </c>
      <c r="K98" s="164">
        <f>K132</f>
        <v>0</v>
      </c>
      <c r="L98" s="161"/>
      <c r="M98" s="165"/>
    </row>
    <row r="99" spans="1:31" s="10" customFormat="1" ht="19.899999999999999" customHeight="1">
      <c r="B99" s="160"/>
      <c r="C99" s="161"/>
      <c r="D99" s="162" t="s">
        <v>258</v>
      </c>
      <c r="E99" s="163"/>
      <c r="F99" s="163"/>
      <c r="G99" s="163"/>
      <c r="H99" s="163"/>
      <c r="I99" s="164">
        <f>Q135</f>
        <v>0</v>
      </c>
      <c r="J99" s="164">
        <f>R135</f>
        <v>0</v>
      </c>
      <c r="K99" s="164">
        <f>K135</f>
        <v>0</v>
      </c>
      <c r="L99" s="161"/>
      <c r="M99" s="165"/>
    </row>
    <row r="100" spans="1:31" s="10" customFormat="1" ht="19.899999999999999" customHeight="1">
      <c r="B100" s="160"/>
      <c r="C100" s="161"/>
      <c r="D100" s="162" t="s">
        <v>259</v>
      </c>
      <c r="E100" s="163"/>
      <c r="F100" s="163"/>
      <c r="G100" s="163"/>
      <c r="H100" s="163"/>
      <c r="I100" s="164">
        <f>Q140</f>
        <v>0</v>
      </c>
      <c r="J100" s="164">
        <f>R140</f>
        <v>0</v>
      </c>
      <c r="K100" s="164">
        <f>K140</f>
        <v>0</v>
      </c>
      <c r="L100" s="161"/>
      <c r="M100" s="165"/>
    </row>
    <row r="101" spans="1:31" s="10" customFormat="1" ht="19.899999999999999" customHeight="1">
      <c r="B101" s="160"/>
      <c r="C101" s="161"/>
      <c r="D101" s="162" t="s">
        <v>260</v>
      </c>
      <c r="E101" s="163"/>
      <c r="F101" s="163"/>
      <c r="G101" s="163"/>
      <c r="H101" s="163"/>
      <c r="I101" s="164">
        <f>Q164</f>
        <v>0</v>
      </c>
      <c r="J101" s="164">
        <f>R164</f>
        <v>0</v>
      </c>
      <c r="K101" s="164">
        <f>K164</f>
        <v>0</v>
      </c>
      <c r="L101" s="161"/>
      <c r="M101" s="165"/>
    </row>
    <row r="102" spans="1:31" s="10" customFormat="1" ht="19.899999999999999" customHeight="1">
      <c r="B102" s="160"/>
      <c r="C102" s="161"/>
      <c r="D102" s="162" t="s">
        <v>112</v>
      </c>
      <c r="E102" s="163"/>
      <c r="F102" s="163"/>
      <c r="G102" s="163"/>
      <c r="H102" s="163"/>
      <c r="I102" s="164">
        <f>Q173</f>
        <v>0</v>
      </c>
      <c r="J102" s="164">
        <f>R173</f>
        <v>0</v>
      </c>
      <c r="K102" s="164">
        <f>K173</f>
        <v>0</v>
      </c>
      <c r="L102" s="161"/>
      <c r="M102" s="165"/>
    </row>
    <row r="103" spans="1:31" s="9" customFormat="1" ht="24.95" customHeight="1">
      <c r="B103" s="154"/>
      <c r="C103" s="155"/>
      <c r="D103" s="156" t="s">
        <v>261</v>
      </c>
      <c r="E103" s="157"/>
      <c r="F103" s="157"/>
      <c r="G103" s="157"/>
      <c r="H103" s="157"/>
      <c r="I103" s="158">
        <f>Q176</f>
        <v>0</v>
      </c>
      <c r="J103" s="158">
        <f>R176</f>
        <v>0</v>
      </c>
      <c r="K103" s="158">
        <f>K176</f>
        <v>0</v>
      </c>
      <c r="L103" s="155"/>
      <c r="M103" s="159"/>
    </row>
    <row r="104" spans="1:31" s="10" customFormat="1" ht="19.899999999999999" customHeight="1">
      <c r="B104" s="160"/>
      <c r="C104" s="161"/>
      <c r="D104" s="162" t="s">
        <v>262</v>
      </c>
      <c r="E104" s="163"/>
      <c r="F104" s="163"/>
      <c r="G104" s="163"/>
      <c r="H104" s="163"/>
      <c r="I104" s="164">
        <f>Q177</f>
        <v>0</v>
      </c>
      <c r="J104" s="164">
        <f>R177</f>
        <v>0</v>
      </c>
      <c r="K104" s="164">
        <f>K177</f>
        <v>0</v>
      </c>
      <c r="L104" s="161"/>
      <c r="M104" s="165"/>
    </row>
    <row r="105" spans="1:31" s="10" customFormat="1" ht="19.899999999999999" customHeight="1">
      <c r="B105" s="160"/>
      <c r="C105" s="161"/>
      <c r="D105" s="162" t="s">
        <v>263</v>
      </c>
      <c r="E105" s="163"/>
      <c r="F105" s="163"/>
      <c r="G105" s="163"/>
      <c r="H105" s="163"/>
      <c r="I105" s="164">
        <f>Q180</f>
        <v>0</v>
      </c>
      <c r="J105" s="164">
        <f>R180</f>
        <v>0</v>
      </c>
      <c r="K105" s="164">
        <f>K180</f>
        <v>0</v>
      </c>
      <c r="L105" s="161"/>
      <c r="M105" s="165"/>
    </row>
    <row r="106" spans="1:31" s="10" customFormat="1" ht="19.899999999999999" customHeight="1">
      <c r="B106" s="160"/>
      <c r="C106" s="161"/>
      <c r="D106" s="162" t="s">
        <v>264</v>
      </c>
      <c r="E106" s="163"/>
      <c r="F106" s="163"/>
      <c r="G106" s="163"/>
      <c r="H106" s="163"/>
      <c r="I106" s="164">
        <f>Q186</f>
        <v>0</v>
      </c>
      <c r="J106" s="164">
        <f>R186</f>
        <v>0</v>
      </c>
      <c r="K106" s="164">
        <f>K186</f>
        <v>0</v>
      </c>
      <c r="L106" s="161"/>
      <c r="M106" s="165"/>
    </row>
    <row r="107" spans="1:31" s="10" customFormat="1" ht="19.899999999999999" customHeight="1">
      <c r="B107" s="160"/>
      <c r="C107" s="161"/>
      <c r="D107" s="162" t="s">
        <v>265</v>
      </c>
      <c r="E107" s="163"/>
      <c r="F107" s="163"/>
      <c r="G107" s="163"/>
      <c r="H107" s="163"/>
      <c r="I107" s="164">
        <f>Q214</f>
        <v>0</v>
      </c>
      <c r="J107" s="164">
        <f>R214</f>
        <v>0</v>
      </c>
      <c r="K107" s="164">
        <f>K214</f>
        <v>0</v>
      </c>
      <c r="L107" s="161"/>
      <c r="M107" s="165"/>
    </row>
    <row r="108" spans="1:31" s="9" customFormat="1" ht="24.95" customHeight="1">
      <c r="B108" s="154"/>
      <c r="C108" s="155"/>
      <c r="D108" s="156" t="s">
        <v>266</v>
      </c>
      <c r="E108" s="157"/>
      <c r="F108" s="157"/>
      <c r="G108" s="157"/>
      <c r="H108" s="157"/>
      <c r="I108" s="158">
        <f>Q219</f>
        <v>0</v>
      </c>
      <c r="J108" s="158">
        <f>R219</f>
        <v>0</v>
      </c>
      <c r="K108" s="158">
        <f>K219</f>
        <v>0</v>
      </c>
      <c r="L108" s="155"/>
      <c r="M108" s="159"/>
    </row>
    <row r="109" spans="1:31" s="10" customFormat="1" ht="19.899999999999999" customHeight="1">
      <c r="B109" s="160"/>
      <c r="C109" s="161"/>
      <c r="D109" s="162" t="s">
        <v>267</v>
      </c>
      <c r="E109" s="163"/>
      <c r="F109" s="163"/>
      <c r="G109" s="163"/>
      <c r="H109" s="163"/>
      <c r="I109" s="164">
        <f>Q220</f>
        <v>0</v>
      </c>
      <c r="J109" s="164">
        <f>R220</f>
        <v>0</v>
      </c>
      <c r="K109" s="164">
        <f>K220</f>
        <v>0</v>
      </c>
      <c r="L109" s="161"/>
      <c r="M109" s="165"/>
    </row>
    <row r="110" spans="1:31" s="9" customFormat="1" ht="24.95" customHeight="1">
      <c r="B110" s="154"/>
      <c r="C110" s="155"/>
      <c r="D110" s="156" t="s">
        <v>268</v>
      </c>
      <c r="E110" s="157"/>
      <c r="F110" s="157"/>
      <c r="G110" s="157"/>
      <c r="H110" s="157"/>
      <c r="I110" s="158">
        <f>Q227</f>
        <v>0</v>
      </c>
      <c r="J110" s="158">
        <f>R227</f>
        <v>0</v>
      </c>
      <c r="K110" s="158">
        <f>K227</f>
        <v>0</v>
      </c>
      <c r="L110" s="155"/>
      <c r="M110" s="159"/>
    </row>
    <row r="111" spans="1:31" s="2" customFormat="1" ht="21.75" customHeight="1">
      <c r="A111" s="32"/>
      <c r="B111" s="33"/>
      <c r="C111" s="34"/>
      <c r="D111" s="34"/>
      <c r="E111" s="34"/>
      <c r="F111" s="34"/>
      <c r="G111" s="34"/>
      <c r="H111" s="34"/>
      <c r="I111" s="34"/>
      <c r="J111" s="34"/>
      <c r="K111" s="34"/>
      <c r="L111" s="34"/>
      <c r="M111" s="53"/>
      <c r="S111" s="32"/>
      <c r="T111" s="32"/>
      <c r="U111" s="32"/>
      <c r="V111" s="32"/>
      <c r="W111" s="32"/>
      <c r="X111" s="32"/>
      <c r="Y111" s="32"/>
      <c r="Z111" s="32"/>
      <c r="AA111" s="32"/>
      <c r="AB111" s="32"/>
      <c r="AC111" s="32"/>
      <c r="AD111" s="32"/>
      <c r="AE111" s="32"/>
    </row>
    <row r="112" spans="1:31" s="2" customFormat="1" ht="6.95" customHeight="1">
      <c r="A112" s="32"/>
      <c r="B112" s="56"/>
      <c r="C112" s="57"/>
      <c r="D112" s="57"/>
      <c r="E112" s="57"/>
      <c r="F112" s="57"/>
      <c r="G112" s="57"/>
      <c r="H112" s="57"/>
      <c r="I112" s="57"/>
      <c r="J112" s="57"/>
      <c r="K112" s="57"/>
      <c r="L112" s="57"/>
      <c r="M112" s="53"/>
      <c r="S112" s="32"/>
      <c r="T112" s="32"/>
      <c r="U112" s="32"/>
      <c r="V112" s="32"/>
      <c r="W112" s="32"/>
      <c r="X112" s="32"/>
      <c r="Y112" s="32"/>
      <c r="Z112" s="32"/>
      <c r="AA112" s="32"/>
      <c r="AB112" s="32"/>
      <c r="AC112" s="32"/>
      <c r="AD112" s="32"/>
      <c r="AE112" s="32"/>
    </row>
    <row r="116" spans="1:31" s="2" customFormat="1" ht="6.95" customHeight="1">
      <c r="A116" s="32"/>
      <c r="B116" s="58"/>
      <c r="C116" s="59"/>
      <c r="D116" s="59"/>
      <c r="E116" s="59"/>
      <c r="F116" s="59"/>
      <c r="G116" s="59"/>
      <c r="H116" s="59"/>
      <c r="I116" s="59"/>
      <c r="J116" s="59"/>
      <c r="K116" s="59"/>
      <c r="L116" s="59"/>
      <c r="M116" s="53"/>
      <c r="S116" s="32"/>
      <c r="T116" s="32"/>
      <c r="U116" s="32"/>
      <c r="V116" s="32"/>
      <c r="W116" s="32"/>
      <c r="X116" s="32"/>
      <c r="Y116" s="32"/>
      <c r="Z116" s="32"/>
      <c r="AA116" s="32"/>
      <c r="AB116" s="32"/>
      <c r="AC116" s="32"/>
      <c r="AD116" s="32"/>
      <c r="AE116" s="32"/>
    </row>
    <row r="117" spans="1:31" s="2" customFormat="1" ht="24.95" customHeight="1">
      <c r="A117" s="32"/>
      <c r="B117" s="33"/>
      <c r="C117" s="21" t="s">
        <v>114</v>
      </c>
      <c r="D117" s="34"/>
      <c r="E117" s="34"/>
      <c r="F117" s="34"/>
      <c r="G117" s="34"/>
      <c r="H117" s="34"/>
      <c r="I117" s="34"/>
      <c r="J117" s="34"/>
      <c r="K117" s="34"/>
      <c r="L117" s="34"/>
      <c r="M117" s="53"/>
      <c r="S117" s="32"/>
      <c r="T117" s="32"/>
      <c r="U117" s="32"/>
      <c r="V117" s="32"/>
      <c r="W117" s="32"/>
      <c r="X117" s="32"/>
      <c r="Y117" s="32"/>
      <c r="Z117" s="32"/>
      <c r="AA117" s="32"/>
      <c r="AB117" s="32"/>
      <c r="AC117" s="32"/>
      <c r="AD117" s="32"/>
      <c r="AE117" s="32"/>
    </row>
    <row r="118" spans="1:31" s="2" customFormat="1" ht="6.95" customHeight="1">
      <c r="A118" s="32"/>
      <c r="B118" s="33"/>
      <c r="C118" s="34"/>
      <c r="D118" s="34"/>
      <c r="E118" s="34"/>
      <c r="F118" s="34"/>
      <c r="G118" s="34"/>
      <c r="H118" s="34"/>
      <c r="I118" s="34"/>
      <c r="J118" s="34"/>
      <c r="K118" s="34"/>
      <c r="L118" s="34"/>
      <c r="M118" s="53"/>
      <c r="S118" s="32"/>
      <c r="T118" s="32"/>
      <c r="U118" s="32"/>
      <c r="V118" s="32"/>
      <c r="W118" s="32"/>
      <c r="X118" s="32"/>
      <c r="Y118" s="32"/>
      <c r="Z118" s="32"/>
      <c r="AA118" s="32"/>
      <c r="AB118" s="32"/>
      <c r="AC118" s="32"/>
      <c r="AD118" s="32"/>
      <c r="AE118" s="32"/>
    </row>
    <row r="119" spans="1:31" s="2" customFormat="1" ht="12" customHeight="1">
      <c r="A119" s="32"/>
      <c r="B119" s="33"/>
      <c r="C119" s="27" t="s">
        <v>16</v>
      </c>
      <c r="D119" s="34"/>
      <c r="E119" s="34"/>
      <c r="F119" s="34"/>
      <c r="G119" s="34"/>
      <c r="H119" s="34"/>
      <c r="I119" s="34"/>
      <c r="J119" s="34"/>
      <c r="K119" s="34"/>
      <c r="L119" s="34"/>
      <c r="M119" s="53"/>
      <c r="S119" s="32"/>
      <c r="T119" s="32"/>
      <c r="U119" s="32"/>
      <c r="V119" s="32"/>
      <c r="W119" s="32"/>
      <c r="X119" s="32"/>
      <c r="Y119" s="32"/>
      <c r="Z119" s="32"/>
      <c r="AA119" s="32"/>
      <c r="AB119" s="32"/>
      <c r="AC119" s="32"/>
      <c r="AD119" s="32"/>
      <c r="AE119" s="32"/>
    </row>
    <row r="120" spans="1:31" s="2" customFormat="1" ht="16.5" customHeight="1">
      <c r="A120" s="32"/>
      <c r="B120" s="33"/>
      <c r="C120" s="34"/>
      <c r="D120" s="34"/>
      <c r="E120" s="295" t="str">
        <f>E7</f>
        <v>Detské ihrisko Považská ulica 2022 - stavebné práce</v>
      </c>
      <c r="F120" s="296"/>
      <c r="G120" s="296"/>
      <c r="H120" s="296"/>
      <c r="I120" s="34"/>
      <c r="J120" s="34"/>
      <c r="K120" s="34"/>
      <c r="L120" s="34"/>
      <c r="M120" s="53"/>
      <c r="S120" s="32"/>
      <c r="T120" s="32"/>
      <c r="U120" s="32"/>
      <c r="V120" s="32"/>
      <c r="W120" s="32"/>
      <c r="X120" s="32"/>
      <c r="Y120" s="32"/>
      <c r="Z120" s="32"/>
      <c r="AA120" s="32"/>
      <c r="AB120" s="32"/>
      <c r="AC120" s="32"/>
      <c r="AD120" s="32"/>
      <c r="AE120" s="32"/>
    </row>
    <row r="121" spans="1:31" s="2" customFormat="1" ht="12" customHeight="1">
      <c r="A121" s="32"/>
      <c r="B121" s="33"/>
      <c r="C121" s="27" t="s">
        <v>99</v>
      </c>
      <c r="D121" s="34"/>
      <c r="E121" s="34"/>
      <c r="F121" s="34"/>
      <c r="G121" s="34"/>
      <c r="H121" s="34"/>
      <c r="I121" s="34"/>
      <c r="J121" s="34"/>
      <c r="K121" s="34"/>
      <c r="L121" s="34"/>
      <c r="M121" s="53"/>
      <c r="S121" s="32"/>
      <c r="T121" s="32"/>
      <c r="U121" s="32"/>
      <c r="V121" s="32"/>
      <c r="W121" s="32"/>
      <c r="X121" s="32"/>
      <c r="Y121" s="32"/>
      <c r="Z121" s="32"/>
      <c r="AA121" s="32"/>
      <c r="AB121" s="32"/>
      <c r="AC121" s="32"/>
      <c r="AD121" s="32"/>
      <c r="AE121" s="32"/>
    </row>
    <row r="122" spans="1:31" s="2" customFormat="1" ht="16.5" customHeight="1">
      <c r="A122" s="32"/>
      <c r="B122" s="33"/>
      <c r="C122" s="34"/>
      <c r="D122" s="34"/>
      <c r="E122" s="244" t="str">
        <f>E9</f>
        <v>02.02 - Oplotenie</v>
      </c>
      <c r="F122" s="297"/>
      <c r="G122" s="297"/>
      <c r="H122" s="297"/>
      <c r="I122" s="34"/>
      <c r="J122" s="34"/>
      <c r="K122" s="34"/>
      <c r="L122" s="34"/>
      <c r="M122" s="53"/>
      <c r="S122" s="32"/>
      <c r="T122" s="32"/>
      <c r="U122" s="32"/>
      <c r="V122" s="32"/>
      <c r="W122" s="32"/>
      <c r="X122" s="32"/>
      <c r="Y122" s="32"/>
      <c r="Z122" s="32"/>
      <c r="AA122" s="32"/>
      <c r="AB122" s="32"/>
      <c r="AC122" s="32"/>
      <c r="AD122" s="32"/>
      <c r="AE122" s="32"/>
    </row>
    <row r="123" spans="1:31" s="2" customFormat="1" ht="6.95" customHeight="1">
      <c r="A123" s="32"/>
      <c r="B123" s="33"/>
      <c r="C123" s="34"/>
      <c r="D123" s="34"/>
      <c r="E123" s="34"/>
      <c r="F123" s="34"/>
      <c r="G123" s="34"/>
      <c r="H123" s="34"/>
      <c r="I123" s="34"/>
      <c r="J123" s="34"/>
      <c r="K123" s="34"/>
      <c r="L123" s="34"/>
      <c r="M123" s="53"/>
      <c r="S123" s="32"/>
      <c r="T123" s="32"/>
      <c r="U123" s="32"/>
      <c r="V123" s="32"/>
      <c r="W123" s="32"/>
      <c r="X123" s="32"/>
      <c r="Y123" s="32"/>
      <c r="Z123" s="32"/>
      <c r="AA123" s="32"/>
      <c r="AB123" s="32"/>
      <c r="AC123" s="32"/>
      <c r="AD123" s="32"/>
      <c r="AE123" s="32"/>
    </row>
    <row r="124" spans="1:31" s="2" customFormat="1" ht="12" customHeight="1">
      <c r="A124" s="32"/>
      <c r="B124" s="33"/>
      <c r="C124" s="27" t="s">
        <v>20</v>
      </c>
      <c r="D124" s="34"/>
      <c r="E124" s="34"/>
      <c r="F124" s="25" t="str">
        <f>F12</f>
        <v>Považská ulica</v>
      </c>
      <c r="G124" s="34"/>
      <c r="H124" s="34"/>
      <c r="I124" s="27" t="s">
        <v>22</v>
      </c>
      <c r="J124" s="68">
        <f>IF(J12="","",J12)</f>
        <v>0</v>
      </c>
      <c r="K124" s="34"/>
      <c r="L124" s="34"/>
      <c r="M124" s="53"/>
      <c r="S124" s="32"/>
      <c r="T124" s="32"/>
      <c r="U124" s="32"/>
      <c r="V124" s="32"/>
      <c r="W124" s="32"/>
      <c r="X124" s="32"/>
      <c r="Y124" s="32"/>
      <c r="Z124" s="32"/>
      <c r="AA124" s="32"/>
      <c r="AB124" s="32"/>
      <c r="AC124" s="32"/>
      <c r="AD124" s="32"/>
      <c r="AE124" s="32"/>
    </row>
    <row r="125" spans="1:31" s="2" customFormat="1" ht="6.95" customHeight="1">
      <c r="A125" s="32"/>
      <c r="B125" s="33"/>
      <c r="C125" s="34"/>
      <c r="D125" s="34"/>
      <c r="E125" s="34"/>
      <c r="F125" s="34"/>
      <c r="G125" s="34"/>
      <c r="H125" s="34"/>
      <c r="I125" s="34"/>
      <c r="J125" s="34"/>
      <c r="K125" s="34"/>
      <c r="L125" s="34"/>
      <c r="M125" s="53"/>
      <c r="S125" s="32"/>
      <c r="T125" s="32"/>
      <c r="U125" s="32"/>
      <c r="V125" s="32"/>
      <c r="W125" s="32"/>
      <c r="X125" s="32"/>
      <c r="Y125" s="32"/>
      <c r="Z125" s="32"/>
      <c r="AA125" s="32"/>
      <c r="AB125" s="32"/>
      <c r="AC125" s="32"/>
      <c r="AD125" s="32"/>
      <c r="AE125" s="32"/>
    </row>
    <row r="126" spans="1:31" s="2" customFormat="1" ht="15.2" customHeight="1">
      <c r="A126" s="32"/>
      <c r="B126" s="33"/>
      <c r="C126" s="27" t="s">
        <v>23</v>
      </c>
      <c r="D126" s="34"/>
      <c r="E126" s="34"/>
      <c r="F126" s="25" t="str">
        <f>E15</f>
        <v>Mesto Trenčín</v>
      </c>
      <c r="G126" s="34"/>
      <c r="H126" s="34"/>
      <c r="I126" s="27" t="s">
        <v>29</v>
      </c>
      <c r="J126" s="30" t="str">
        <f>E21</f>
        <v xml:space="preserve"> </v>
      </c>
      <c r="K126" s="34"/>
      <c r="L126" s="34"/>
      <c r="M126" s="53"/>
      <c r="S126" s="32"/>
      <c r="T126" s="32"/>
      <c r="U126" s="32"/>
      <c r="V126" s="32"/>
      <c r="W126" s="32"/>
      <c r="X126" s="32"/>
      <c r="Y126" s="32"/>
      <c r="Z126" s="32"/>
      <c r="AA126" s="32"/>
      <c r="AB126" s="32"/>
      <c r="AC126" s="32"/>
      <c r="AD126" s="32"/>
      <c r="AE126" s="32"/>
    </row>
    <row r="127" spans="1:31" s="2" customFormat="1" ht="25.7" customHeight="1">
      <c r="A127" s="32"/>
      <c r="B127" s="33"/>
      <c r="C127" s="27" t="s">
        <v>27</v>
      </c>
      <c r="D127" s="34"/>
      <c r="E127" s="34"/>
      <c r="F127" s="25" t="str">
        <f>IF(E18="","",E18)</f>
        <v>Vyplň údaj</v>
      </c>
      <c r="G127" s="34"/>
      <c r="H127" s="34"/>
      <c r="I127" s="27" t="s">
        <v>31</v>
      </c>
      <c r="J127" s="30" t="str">
        <f>E24</f>
        <v>Ing.arch. Michal Vojtek</v>
      </c>
      <c r="K127" s="34"/>
      <c r="L127" s="34"/>
      <c r="M127" s="53"/>
      <c r="S127" s="32"/>
      <c r="T127" s="32"/>
      <c r="U127" s="32"/>
      <c r="V127" s="32"/>
      <c r="W127" s="32"/>
      <c r="X127" s="32"/>
      <c r="Y127" s="32"/>
      <c r="Z127" s="32"/>
      <c r="AA127" s="32"/>
      <c r="AB127" s="32"/>
      <c r="AC127" s="32"/>
      <c r="AD127" s="32"/>
      <c r="AE127" s="32"/>
    </row>
    <row r="128" spans="1:31" s="2" customFormat="1" ht="10.35" customHeight="1">
      <c r="A128" s="32"/>
      <c r="B128" s="33"/>
      <c r="C128" s="34"/>
      <c r="D128" s="34"/>
      <c r="E128" s="34"/>
      <c r="F128" s="34"/>
      <c r="G128" s="34"/>
      <c r="H128" s="34"/>
      <c r="I128" s="34"/>
      <c r="J128" s="34"/>
      <c r="K128" s="34"/>
      <c r="L128" s="34"/>
      <c r="M128" s="53"/>
      <c r="S128" s="32"/>
      <c r="T128" s="32"/>
      <c r="U128" s="32"/>
      <c r="V128" s="32"/>
      <c r="W128" s="32"/>
      <c r="X128" s="32"/>
      <c r="Y128" s="32"/>
      <c r="Z128" s="32"/>
      <c r="AA128" s="32"/>
      <c r="AB128" s="32"/>
      <c r="AC128" s="32"/>
      <c r="AD128" s="32"/>
      <c r="AE128" s="32"/>
    </row>
    <row r="129" spans="1:65" s="11" customFormat="1" ht="29.25" customHeight="1">
      <c r="A129" s="166"/>
      <c r="B129" s="167"/>
      <c r="C129" s="168" t="s">
        <v>115</v>
      </c>
      <c r="D129" s="169" t="s">
        <v>59</v>
      </c>
      <c r="E129" s="169" t="s">
        <v>55</v>
      </c>
      <c r="F129" s="169" t="s">
        <v>56</v>
      </c>
      <c r="G129" s="169" t="s">
        <v>116</v>
      </c>
      <c r="H129" s="169" t="s">
        <v>117</v>
      </c>
      <c r="I129" s="169" t="s">
        <v>118</v>
      </c>
      <c r="J129" s="169" t="s">
        <v>119</v>
      </c>
      <c r="K129" s="170" t="s">
        <v>107</v>
      </c>
      <c r="L129" s="171" t="s">
        <v>120</v>
      </c>
      <c r="M129" s="172"/>
      <c r="N129" s="77" t="s">
        <v>1</v>
      </c>
      <c r="O129" s="78" t="s">
        <v>38</v>
      </c>
      <c r="P129" s="78" t="s">
        <v>121</v>
      </c>
      <c r="Q129" s="78" t="s">
        <v>122</v>
      </c>
      <c r="R129" s="78" t="s">
        <v>123</v>
      </c>
      <c r="S129" s="78" t="s">
        <v>124</v>
      </c>
      <c r="T129" s="78" t="s">
        <v>125</v>
      </c>
      <c r="U129" s="78" t="s">
        <v>126</v>
      </c>
      <c r="V129" s="78" t="s">
        <v>127</v>
      </c>
      <c r="W129" s="78" t="s">
        <v>128</v>
      </c>
      <c r="X129" s="79" t="s">
        <v>129</v>
      </c>
      <c r="Y129" s="166"/>
      <c r="Z129" s="166"/>
      <c r="AA129" s="166"/>
      <c r="AB129" s="166"/>
      <c r="AC129" s="166"/>
      <c r="AD129" s="166"/>
      <c r="AE129" s="166"/>
    </row>
    <row r="130" spans="1:65" s="2" customFormat="1" ht="22.9" customHeight="1">
      <c r="A130" s="32"/>
      <c r="B130" s="33"/>
      <c r="C130" s="84" t="s">
        <v>108</v>
      </c>
      <c r="D130" s="34"/>
      <c r="E130" s="34"/>
      <c r="F130" s="34"/>
      <c r="G130" s="34"/>
      <c r="H130" s="34"/>
      <c r="I130" s="34"/>
      <c r="J130" s="34"/>
      <c r="K130" s="173">
        <f>BK130</f>
        <v>0</v>
      </c>
      <c r="L130" s="34"/>
      <c r="M130" s="37"/>
      <c r="N130" s="80"/>
      <c r="O130" s="174"/>
      <c r="P130" s="81"/>
      <c r="Q130" s="175">
        <f>Q131+Q176+Q219+Q227</f>
        <v>0</v>
      </c>
      <c r="R130" s="175">
        <f>R131+R176+R219+R227</f>
        <v>0</v>
      </c>
      <c r="S130" s="81"/>
      <c r="T130" s="176">
        <f>T131+T176+T219+T227</f>
        <v>0</v>
      </c>
      <c r="U130" s="81"/>
      <c r="V130" s="176">
        <f>V131+V176+V219+V227</f>
        <v>101.71620353</v>
      </c>
      <c r="W130" s="81"/>
      <c r="X130" s="177">
        <f>X131+X176+X219+X227</f>
        <v>0</v>
      </c>
      <c r="Y130" s="32"/>
      <c r="Z130" s="32"/>
      <c r="AA130" s="32"/>
      <c r="AB130" s="32"/>
      <c r="AC130" s="32"/>
      <c r="AD130" s="32"/>
      <c r="AE130" s="32"/>
      <c r="AT130" s="15" t="s">
        <v>75</v>
      </c>
      <c r="AU130" s="15" t="s">
        <v>109</v>
      </c>
      <c r="BK130" s="178">
        <f>BK131+BK176+BK219+BK227</f>
        <v>0</v>
      </c>
    </row>
    <row r="131" spans="1:65" s="12" customFormat="1" ht="25.9" customHeight="1">
      <c r="B131" s="179"/>
      <c r="C131" s="180"/>
      <c r="D131" s="181" t="s">
        <v>75</v>
      </c>
      <c r="E131" s="182" t="s">
        <v>130</v>
      </c>
      <c r="F131" s="182" t="s">
        <v>131</v>
      </c>
      <c r="G131" s="180"/>
      <c r="H131" s="180"/>
      <c r="I131" s="183"/>
      <c r="J131" s="183"/>
      <c r="K131" s="184">
        <f>BK131</f>
        <v>0</v>
      </c>
      <c r="L131" s="180"/>
      <c r="M131" s="185"/>
      <c r="N131" s="186"/>
      <c r="O131" s="187"/>
      <c r="P131" s="187"/>
      <c r="Q131" s="188">
        <f>Q132+Q135+Q140+Q164+Q173</f>
        <v>0</v>
      </c>
      <c r="R131" s="188">
        <f>R132+R135+R140+R164+R173</f>
        <v>0</v>
      </c>
      <c r="S131" s="187"/>
      <c r="T131" s="189">
        <f>T132+T135+T140+T164+T173</f>
        <v>0</v>
      </c>
      <c r="U131" s="187"/>
      <c r="V131" s="189">
        <f>V132+V135+V140+V164+V173</f>
        <v>96.809716530000003</v>
      </c>
      <c r="W131" s="187"/>
      <c r="X131" s="190">
        <f>X132+X135+X140+X164+X173</f>
        <v>0</v>
      </c>
      <c r="AR131" s="191" t="s">
        <v>84</v>
      </c>
      <c r="AT131" s="192" t="s">
        <v>75</v>
      </c>
      <c r="AU131" s="192" t="s">
        <v>76</v>
      </c>
      <c r="AY131" s="191" t="s">
        <v>132</v>
      </c>
      <c r="BK131" s="193">
        <f>BK132+BK135+BK140+BK164+BK173</f>
        <v>0</v>
      </c>
    </row>
    <row r="132" spans="1:65" s="12" customFormat="1" ht="22.9" customHeight="1">
      <c r="B132" s="179"/>
      <c r="C132" s="180"/>
      <c r="D132" s="181" t="s">
        <v>75</v>
      </c>
      <c r="E132" s="194" t="s">
        <v>84</v>
      </c>
      <c r="F132" s="194" t="s">
        <v>133</v>
      </c>
      <c r="G132" s="180"/>
      <c r="H132" s="180"/>
      <c r="I132" s="183"/>
      <c r="J132" s="183"/>
      <c r="K132" s="195">
        <f>BK132</f>
        <v>0</v>
      </c>
      <c r="L132" s="180"/>
      <c r="M132" s="185"/>
      <c r="N132" s="186"/>
      <c r="O132" s="187"/>
      <c r="P132" s="187"/>
      <c r="Q132" s="188">
        <f>SUM(Q133:Q134)</f>
        <v>0</v>
      </c>
      <c r="R132" s="188">
        <f>SUM(R133:R134)</f>
        <v>0</v>
      </c>
      <c r="S132" s="187"/>
      <c r="T132" s="189">
        <f>SUM(T133:T134)</f>
        <v>0</v>
      </c>
      <c r="U132" s="187"/>
      <c r="V132" s="189">
        <f>SUM(V133:V134)</f>
        <v>0</v>
      </c>
      <c r="W132" s="187"/>
      <c r="X132" s="190">
        <f>SUM(X133:X134)</f>
        <v>0</v>
      </c>
      <c r="AR132" s="191" t="s">
        <v>84</v>
      </c>
      <c r="AT132" s="192" t="s">
        <v>75</v>
      </c>
      <c r="AU132" s="192" t="s">
        <v>84</v>
      </c>
      <c r="AY132" s="191" t="s">
        <v>132</v>
      </c>
      <c r="BK132" s="193">
        <f>SUM(BK133:BK134)</f>
        <v>0</v>
      </c>
    </row>
    <row r="133" spans="1:65" s="2" customFormat="1" ht="21.75" customHeight="1">
      <c r="A133" s="32"/>
      <c r="B133" s="33"/>
      <c r="C133" s="196" t="s">
        <v>84</v>
      </c>
      <c r="D133" s="196" t="s">
        <v>135</v>
      </c>
      <c r="E133" s="197" t="s">
        <v>269</v>
      </c>
      <c r="F133" s="198" t="s">
        <v>270</v>
      </c>
      <c r="G133" s="199" t="s">
        <v>156</v>
      </c>
      <c r="H133" s="200">
        <v>22.12</v>
      </c>
      <c r="I133" s="201"/>
      <c r="J133" s="201"/>
      <c r="K133" s="202">
        <f>ROUND(P133*H133,2)</f>
        <v>0</v>
      </c>
      <c r="L133" s="203"/>
      <c r="M133" s="37"/>
      <c r="N133" s="204" t="s">
        <v>1</v>
      </c>
      <c r="O133" s="205" t="s">
        <v>40</v>
      </c>
      <c r="P133" s="206">
        <f>I133+J133</f>
        <v>0</v>
      </c>
      <c r="Q133" s="206">
        <f>ROUND(I133*H133,2)</f>
        <v>0</v>
      </c>
      <c r="R133" s="206">
        <f>ROUND(J133*H133,2)</f>
        <v>0</v>
      </c>
      <c r="S133" s="73"/>
      <c r="T133" s="207">
        <f>S133*H133</f>
        <v>0</v>
      </c>
      <c r="U133" s="207">
        <v>0</v>
      </c>
      <c r="V133" s="207">
        <f>U133*H133</f>
        <v>0</v>
      </c>
      <c r="W133" s="207">
        <v>0</v>
      </c>
      <c r="X133" s="208">
        <f>W133*H133</f>
        <v>0</v>
      </c>
      <c r="Y133" s="32"/>
      <c r="Z133" s="32"/>
      <c r="AA133" s="32"/>
      <c r="AB133" s="32"/>
      <c r="AC133" s="32"/>
      <c r="AD133" s="32"/>
      <c r="AE133" s="32"/>
      <c r="AR133" s="209" t="s">
        <v>139</v>
      </c>
      <c r="AT133" s="209" t="s">
        <v>135</v>
      </c>
      <c r="AU133" s="209" t="s">
        <v>140</v>
      </c>
      <c r="AY133" s="15" t="s">
        <v>132</v>
      </c>
      <c r="BE133" s="210">
        <f>IF(O133="základná",K133,0)</f>
        <v>0</v>
      </c>
      <c r="BF133" s="210">
        <f>IF(O133="znížená",K133,0)</f>
        <v>0</v>
      </c>
      <c r="BG133" s="210">
        <f>IF(O133="zákl. prenesená",K133,0)</f>
        <v>0</v>
      </c>
      <c r="BH133" s="210">
        <f>IF(O133="zníž. prenesená",K133,0)</f>
        <v>0</v>
      </c>
      <c r="BI133" s="210">
        <f>IF(O133="nulová",K133,0)</f>
        <v>0</v>
      </c>
      <c r="BJ133" s="15" t="s">
        <v>140</v>
      </c>
      <c r="BK133" s="210">
        <f>ROUND(P133*H133,2)</f>
        <v>0</v>
      </c>
      <c r="BL133" s="15" t="s">
        <v>139</v>
      </c>
      <c r="BM133" s="209" t="s">
        <v>271</v>
      </c>
    </row>
    <row r="134" spans="1:65" s="2" customFormat="1" ht="48.75">
      <c r="A134" s="32"/>
      <c r="B134" s="33"/>
      <c r="C134" s="34"/>
      <c r="D134" s="211" t="s">
        <v>142</v>
      </c>
      <c r="E134" s="34"/>
      <c r="F134" s="212" t="s">
        <v>272</v>
      </c>
      <c r="G134" s="34"/>
      <c r="H134" s="34"/>
      <c r="I134" s="213"/>
      <c r="J134" s="213"/>
      <c r="K134" s="34"/>
      <c r="L134" s="34"/>
      <c r="M134" s="37"/>
      <c r="N134" s="214"/>
      <c r="O134" s="215"/>
      <c r="P134" s="73"/>
      <c r="Q134" s="73"/>
      <c r="R134" s="73"/>
      <c r="S134" s="73"/>
      <c r="T134" s="73"/>
      <c r="U134" s="73"/>
      <c r="V134" s="73"/>
      <c r="W134" s="73"/>
      <c r="X134" s="74"/>
      <c r="Y134" s="32"/>
      <c r="Z134" s="32"/>
      <c r="AA134" s="32"/>
      <c r="AB134" s="32"/>
      <c r="AC134" s="32"/>
      <c r="AD134" s="32"/>
      <c r="AE134" s="32"/>
      <c r="AT134" s="15" t="s">
        <v>142</v>
      </c>
      <c r="AU134" s="15" t="s">
        <v>140</v>
      </c>
    </row>
    <row r="135" spans="1:65" s="12" customFormat="1" ht="22.9" customHeight="1">
      <c r="B135" s="179"/>
      <c r="C135" s="180"/>
      <c r="D135" s="181" t="s">
        <v>75</v>
      </c>
      <c r="E135" s="194" t="s">
        <v>140</v>
      </c>
      <c r="F135" s="194" t="s">
        <v>273</v>
      </c>
      <c r="G135" s="180"/>
      <c r="H135" s="180"/>
      <c r="I135" s="183"/>
      <c r="J135" s="183"/>
      <c r="K135" s="195">
        <f>BK135</f>
        <v>0</v>
      </c>
      <c r="L135" s="180"/>
      <c r="M135" s="185"/>
      <c r="N135" s="186"/>
      <c r="O135" s="187"/>
      <c r="P135" s="187"/>
      <c r="Q135" s="188">
        <f>SUM(Q136:Q139)</f>
        <v>0</v>
      </c>
      <c r="R135" s="188">
        <f>SUM(R136:R139)</f>
        <v>0</v>
      </c>
      <c r="S135" s="187"/>
      <c r="T135" s="189">
        <f>SUM(T136:T139)</f>
        <v>0</v>
      </c>
      <c r="U135" s="187"/>
      <c r="V135" s="189">
        <f>SUM(V136:V139)</f>
        <v>59.283771399999999</v>
      </c>
      <c r="W135" s="187"/>
      <c r="X135" s="190">
        <f>SUM(X136:X139)</f>
        <v>0</v>
      </c>
      <c r="AR135" s="191" t="s">
        <v>84</v>
      </c>
      <c r="AT135" s="192" t="s">
        <v>75</v>
      </c>
      <c r="AU135" s="192" t="s">
        <v>84</v>
      </c>
      <c r="AY135" s="191" t="s">
        <v>132</v>
      </c>
      <c r="BK135" s="193">
        <f>SUM(BK136:BK139)</f>
        <v>0</v>
      </c>
    </row>
    <row r="136" spans="1:65" s="2" customFormat="1" ht="16.5" customHeight="1">
      <c r="A136" s="32"/>
      <c r="B136" s="33"/>
      <c r="C136" s="196" t="s">
        <v>211</v>
      </c>
      <c r="D136" s="196" t="s">
        <v>135</v>
      </c>
      <c r="E136" s="197" t="s">
        <v>274</v>
      </c>
      <c r="F136" s="198" t="s">
        <v>275</v>
      </c>
      <c r="G136" s="199" t="s">
        <v>156</v>
      </c>
      <c r="H136" s="200">
        <v>22.12</v>
      </c>
      <c r="I136" s="201"/>
      <c r="J136" s="201"/>
      <c r="K136" s="202">
        <f>ROUND(P136*H136,2)</f>
        <v>0</v>
      </c>
      <c r="L136" s="203"/>
      <c r="M136" s="37"/>
      <c r="N136" s="204" t="s">
        <v>1</v>
      </c>
      <c r="O136" s="205" t="s">
        <v>40</v>
      </c>
      <c r="P136" s="206">
        <f>I136+J136</f>
        <v>0</v>
      </c>
      <c r="Q136" s="206">
        <f>ROUND(I136*H136,2)</f>
        <v>0</v>
      </c>
      <c r="R136" s="206">
        <f>ROUND(J136*H136,2)</f>
        <v>0</v>
      </c>
      <c r="S136" s="73"/>
      <c r="T136" s="207">
        <f>S136*H136</f>
        <v>0</v>
      </c>
      <c r="U136" s="207">
        <v>2.19407</v>
      </c>
      <c r="V136" s="207">
        <f>U136*H136</f>
        <v>48.5328284</v>
      </c>
      <c r="W136" s="207">
        <v>0</v>
      </c>
      <c r="X136" s="208">
        <f>W136*H136</f>
        <v>0</v>
      </c>
      <c r="Y136" s="32"/>
      <c r="Z136" s="32"/>
      <c r="AA136" s="32"/>
      <c r="AB136" s="32"/>
      <c r="AC136" s="32"/>
      <c r="AD136" s="32"/>
      <c r="AE136" s="32"/>
      <c r="AR136" s="209" t="s">
        <v>139</v>
      </c>
      <c r="AT136" s="209" t="s">
        <v>135</v>
      </c>
      <c r="AU136" s="209" t="s">
        <v>140</v>
      </c>
      <c r="AY136" s="15" t="s">
        <v>132</v>
      </c>
      <c r="BE136" s="210">
        <f>IF(O136="základná",K136,0)</f>
        <v>0</v>
      </c>
      <c r="BF136" s="210">
        <f>IF(O136="znížená",K136,0)</f>
        <v>0</v>
      </c>
      <c r="BG136" s="210">
        <f>IF(O136="zákl. prenesená",K136,0)</f>
        <v>0</v>
      </c>
      <c r="BH136" s="210">
        <f>IF(O136="zníž. prenesená",K136,0)</f>
        <v>0</v>
      </c>
      <c r="BI136" s="210">
        <f>IF(O136="nulová",K136,0)</f>
        <v>0</v>
      </c>
      <c r="BJ136" s="15" t="s">
        <v>140</v>
      </c>
      <c r="BK136" s="210">
        <f>ROUND(P136*H136,2)</f>
        <v>0</v>
      </c>
      <c r="BL136" s="15" t="s">
        <v>139</v>
      </c>
      <c r="BM136" s="209" t="s">
        <v>276</v>
      </c>
    </row>
    <row r="137" spans="1:65" s="2" customFormat="1" ht="11.25">
      <c r="A137" s="32"/>
      <c r="B137" s="33"/>
      <c r="C137" s="34"/>
      <c r="D137" s="211" t="s">
        <v>142</v>
      </c>
      <c r="E137" s="34"/>
      <c r="F137" s="212" t="s">
        <v>277</v>
      </c>
      <c r="G137" s="34"/>
      <c r="H137" s="34"/>
      <c r="I137" s="213"/>
      <c r="J137" s="213"/>
      <c r="K137" s="34"/>
      <c r="L137" s="34"/>
      <c r="M137" s="37"/>
      <c r="N137" s="214"/>
      <c r="O137" s="215"/>
      <c r="P137" s="73"/>
      <c r="Q137" s="73"/>
      <c r="R137" s="73"/>
      <c r="S137" s="73"/>
      <c r="T137" s="73"/>
      <c r="U137" s="73"/>
      <c r="V137" s="73"/>
      <c r="W137" s="73"/>
      <c r="X137" s="74"/>
      <c r="Y137" s="32"/>
      <c r="Z137" s="32"/>
      <c r="AA137" s="32"/>
      <c r="AB137" s="32"/>
      <c r="AC137" s="32"/>
      <c r="AD137" s="32"/>
      <c r="AE137" s="32"/>
      <c r="AT137" s="15" t="s">
        <v>142</v>
      </c>
      <c r="AU137" s="15" t="s">
        <v>140</v>
      </c>
    </row>
    <row r="138" spans="1:65" s="2" customFormat="1" ht="16.5" customHeight="1">
      <c r="A138" s="32"/>
      <c r="B138" s="33"/>
      <c r="C138" s="196" t="s">
        <v>139</v>
      </c>
      <c r="D138" s="196" t="s">
        <v>135</v>
      </c>
      <c r="E138" s="197" t="s">
        <v>278</v>
      </c>
      <c r="F138" s="198" t="s">
        <v>279</v>
      </c>
      <c r="G138" s="199" t="s">
        <v>156</v>
      </c>
      <c r="H138" s="200">
        <v>4.9000000000000004</v>
      </c>
      <c r="I138" s="201"/>
      <c r="J138" s="201"/>
      <c r="K138" s="202">
        <f>ROUND(P138*H138,2)</f>
        <v>0</v>
      </c>
      <c r="L138" s="203"/>
      <c r="M138" s="37"/>
      <c r="N138" s="204" t="s">
        <v>1</v>
      </c>
      <c r="O138" s="205" t="s">
        <v>40</v>
      </c>
      <c r="P138" s="206">
        <f>I138+J138</f>
        <v>0</v>
      </c>
      <c r="Q138" s="206">
        <f>ROUND(I138*H138,2)</f>
        <v>0</v>
      </c>
      <c r="R138" s="206">
        <f>ROUND(J138*H138,2)</f>
        <v>0</v>
      </c>
      <c r="S138" s="73"/>
      <c r="T138" s="207">
        <f>S138*H138</f>
        <v>0</v>
      </c>
      <c r="U138" s="207">
        <v>2.19407</v>
      </c>
      <c r="V138" s="207">
        <f>U138*H138</f>
        <v>10.750943000000001</v>
      </c>
      <c r="W138" s="207">
        <v>0</v>
      </c>
      <c r="X138" s="208">
        <f>W138*H138</f>
        <v>0</v>
      </c>
      <c r="Y138" s="32"/>
      <c r="Z138" s="32"/>
      <c r="AA138" s="32"/>
      <c r="AB138" s="32"/>
      <c r="AC138" s="32"/>
      <c r="AD138" s="32"/>
      <c r="AE138" s="32"/>
      <c r="AR138" s="209" t="s">
        <v>139</v>
      </c>
      <c r="AT138" s="209" t="s">
        <v>135</v>
      </c>
      <c r="AU138" s="209" t="s">
        <v>140</v>
      </c>
      <c r="AY138" s="15" t="s">
        <v>132</v>
      </c>
      <c r="BE138" s="210">
        <f>IF(O138="základná",K138,0)</f>
        <v>0</v>
      </c>
      <c r="BF138" s="210">
        <f>IF(O138="znížená",K138,0)</f>
        <v>0</v>
      </c>
      <c r="BG138" s="210">
        <f>IF(O138="zákl. prenesená",K138,0)</f>
        <v>0</v>
      </c>
      <c r="BH138" s="210">
        <f>IF(O138="zníž. prenesená",K138,0)</f>
        <v>0</v>
      </c>
      <c r="BI138" s="210">
        <f>IF(O138="nulová",K138,0)</f>
        <v>0</v>
      </c>
      <c r="BJ138" s="15" t="s">
        <v>140</v>
      </c>
      <c r="BK138" s="210">
        <f>ROUND(P138*H138,2)</f>
        <v>0</v>
      </c>
      <c r="BL138" s="15" t="s">
        <v>139</v>
      </c>
      <c r="BM138" s="209" t="s">
        <v>280</v>
      </c>
    </row>
    <row r="139" spans="1:65" s="2" customFormat="1" ht="11.25">
      <c r="A139" s="32"/>
      <c r="B139" s="33"/>
      <c r="C139" s="34"/>
      <c r="D139" s="211" t="s">
        <v>142</v>
      </c>
      <c r="E139" s="34"/>
      <c r="F139" s="212" t="s">
        <v>281</v>
      </c>
      <c r="G139" s="34"/>
      <c r="H139" s="34"/>
      <c r="I139" s="213"/>
      <c r="J139" s="213"/>
      <c r="K139" s="34"/>
      <c r="L139" s="34"/>
      <c r="M139" s="37"/>
      <c r="N139" s="214"/>
      <c r="O139" s="215"/>
      <c r="P139" s="73"/>
      <c r="Q139" s="73"/>
      <c r="R139" s="73"/>
      <c r="S139" s="73"/>
      <c r="T139" s="73"/>
      <c r="U139" s="73"/>
      <c r="V139" s="73"/>
      <c r="W139" s="73"/>
      <c r="X139" s="74"/>
      <c r="Y139" s="32"/>
      <c r="Z139" s="32"/>
      <c r="AA139" s="32"/>
      <c r="AB139" s="32"/>
      <c r="AC139" s="32"/>
      <c r="AD139" s="32"/>
      <c r="AE139" s="32"/>
      <c r="AT139" s="15" t="s">
        <v>142</v>
      </c>
      <c r="AU139" s="15" t="s">
        <v>140</v>
      </c>
    </row>
    <row r="140" spans="1:65" s="12" customFormat="1" ht="22.9" customHeight="1">
      <c r="B140" s="179"/>
      <c r="C140" s="180"/>
      <c r="D140" s="181" t="s">
        <v>75</v>
      </c>
      <c r="E140" s="194" t="s">
        <v>211</v>
      </c>
      <c r="F140" s="194" t="s">
        <v>282</v>
      </c>
      <c r="G140" s="180"/>
      <c r="H140" s="180"/>
      <c r="I140" s="183"/>
      <c r="J140" s="183"/>
      <c r="K140" s="195">
        <f>BK140</f>
        <v>0</v>
      </c>
      <c r="L140" s="180"/>
      <c r="M140" s="185"/>
      <c r="N140" s="186"/>
      <c r="O140" s="187"/>
      <c r="P140" s="187"/>
      <c r="Q140" s="188">
        <f>SUM(Q141:Q163)</f>
        <v>0</v>
      </c>
      <c r="R140" s="188">
        <f>SUM(R141:R163)</f>
        <v>0</v>
      </c>
      <c r="S140" s="187"/>
      <c r="T140" s="189">
        <f>SUM(T141:T163)</f>
        <v>0</v>
      </c>
      <c r="U140" s="187"/>
      <c r="V140" s="189">
        <f>SUM(V141:V163)</f>
        <v>37.045097129999995</v>
      </c>
      <c r="W140" s="187"/>
      <c r="X140" s="190">
        <f>SUM(X141:X163)</f>
        <v>0</v>
      </c>
      <c r="AR140" s="191" t="s">
        <v>84</v>
      </c>
      <c r="AT140" s="192" t="s">
        <v>75</v>
      </c>
      <c r="AU140" s="192" t="s">
        <v>84</v>
      </c>
      <c r="AY140" s="191" t="s">
        <v>132</v>
      </c>
      <c r="BK140" s="193">
        <f>SUM(BK141:BK163)</f>
        <v>0</v>
      </c>
    </row>
    <row r="141" spans="1:65" s="2" customFormat="1" ht="24.2" customHeight="1">
      <c r="A141" s="32"/>
      <c r="B141" s="33"/>
      <c r="C141" s="196" t="s">
        <v>200</v>
      </c>
      <c r="D141" s="196" t="s">
        <v>135</v>
      </c>
      <c r="E141" s="197" t="s">
        <v>153</v>
      </c>
      <c r="F141" s="198" t="s">
        <v>283</v>
      </c>
      <c r="G141" s="199" t="s">
        <v>156</v>
      </c>
      <c r="H141" s="200">
        <v>12</v>
      </c>
      <c r="I141" s="201"/>
      <c r="J141" s="201"/>
      <c r="K141" s="202">
        <f>ROUND(P141*H141,2)</f>
        <v>0</v>
      </c>
      <c r="L141" s="203"/>
      <c r="M141" s="37"/>
      <c r="N141" s="204" t="s">
        <v>1</v>
      </c>
      <c r="O141" s="205" t="s">
        <v>40</v>
      </c>
      <c r="P141" s="206">
        <f>I141+J141</f>
        <v>0</v>
      </c>
      <c r="Q141" s="206">
        <f>ROUND(I141*H141,2)</f>
        <v>0</v>
      </c>
      <c r="R141" s="206">
        <f>ROUND(J141*H141,2)</f>
        <v>0</v>
      </c>
      <c r="S141" s="73"/>
      <c r="T141" s="207">
        <f>S141*H141</f>
        <v>0</v>
      </c>
      <c r="U141" s="207">
        <v>2.4160200000000001</v>
      </c>
      <c r="V141" s="207">
        <f>U141*H141</f>
        <v>28.992240000000002</v>
      </c>
      <c r="W141" s="207">
        <v>0</v>
      </c>
      <c r="X141" s="208">
        <f>W141*H141</f>
        <v>0</v>
      </c>
      <c r="Y141" s="32"/>
      <c r="Z141" s="32"/>
      <c r="AA141" s="32"/>
      <c r="AB141" s="32"/>
      <c r="AC141" s="32"/>
      <c r="AD141" s="32"/>
      <c r="AE141" s="32"/>
      <c r="AR141" s="209" t="s">
        <v>139</v>
      </c>
      <c r="AT141" s="209" t="s">
        <v>135</v>
      </c>
      <c r="AU141" s="209" t="s">
        <v>140</v>
      </c>
      <c r="AY141" s="15" t="s">
        <v>132</v>
      </c>
      <c r="BE141" s="210">
        <f>IF(O141="základná",K141,0)</f>
        <v>0</v>
      </c>
      <c r="BF141" s="210">
        <f>IF(O141="znížená",K141,0)</f>
        <v>0</v>
      </c>
      <c r="BG141" s="210">
        <f>IF(O141="zákl. prenesená",K141,0)</f>
        <v>0</v>
      </c>
      <c r="BH141" s="210">
        <f>IF(O141="zníž. prenesená",K141,0)</f>
        <v>0</v>
      </c>
      <c r="BI141" s="210">
        <f>IF(O141="nulová",K141,0)</f>
        <v>0</v>
      </c>
      <c r="BJ141" s="15" t="s">
        <v>140</v>
      </c>
      <c r="BK141" s="210">
        <f>ROUND(P141*H141,2)</f>
        <v>0</v>
      </c>
      <c r="BL141" s="15" t="s">
        <v>139</v>
      </c>
      <c r="BM141" s="209" t="s">
        <v>284</v>
      </c>
    </row>
    <row r="142" spans="1:65" s="2" customFormat="1" ht="19.5">
      <c r="A142" s="32"/>
      <c r="B142" s="33"/>
      <c r="C142" s="34"/>
      <c r="D142" s="211" t="s">
        <v>142</v>
      </c>
      <c r="E142" s="34"/>
      <c r="F142" s="212" t="s">
        <v>285</v>
      </c>
      <c r="G142" s="34"/>
      <c r="H142" s="34"/>
      <c r="I142" s="213"/>
      <c r="J142" s="213"/>
      <c r="K142" s="34"/>
      <c r="L142" s="34"/>
      <c r="M142" s="37"/>
      <c r="N142" s="214"/>
      <c r="O142" s="215"/>
      <c r="P142" s="73"/>
      <c r="Q142" s="73"/>
      <c r="R142" s="73"/>
      <c r="S142" s="73"/>
      <c r="T142" s="73"/>
      <c r="U142" s="73"/>
      <c r="V142" s="73"/>
      <c r="W142" s="73"/>
      <c r="X142" s="74"/>
      <c r="Y142" s="32"/>
      <c r="Z142" s="32"/>
      <c r="AA142" s="32"/>
      <c r="AB142" s="32"/>
      <c r="AC142" s="32"/>
      <c r="AD142" s="32"/>
      <c r="AE142" s="32"/>
      <c r="AT142" s="15" t="s">
        <v>142</v>
      </c>
      <c r="AU142" s="15" t="s">
        <v>140</v>
      </c>
    </row>
    <row r="143" spans="1:65" s="2" customFormat="1" ht="24.2" customHeight="1">
      <c r="A143" s="32"/>
      <c r="B143" s="33"/>
      <c r="C143" s="196" t="s">
        <v>216</v>
      </c>
      <c r="D143" s="196" t="s">
        <v>135</v>
      </c>
      <c r="E143" s="197" t="s">
        <v>286</v>
      </c>
      <c r="F143" s="198" t="s">
        <v>287</v>
      </c>
      <c r="G143" s="199" t="s">
        <v>138</v>
      </c>
      <c r="H143" s="200">
        <v>85.1</v>
      </c>
      <c r="I143" s="201"/>
      <c r="J143" s="201"/>
      <c r="K143" s="202">
        <f>ROUND(P143*H143,2)</f>
        <v>0</v>
      </c>
      <c r="L143" s="203"/>
      <c r="M143" s="37"/>
      <c r="N143" s="204" t="s">
        <v>1</v>
      </c>
      <c r="O143" s="205" t="s">
        <v>40</v>
      </c>
      <c r="P143" s="206">
        <f>I143+J143</f>
        <v>0</v>
      </c>
      <c r="Q143" s="206">
        <f>ROUND(I143*H143,2)</f>
        <v>0</v>
      </c>
      <c r="R143" s="206">
        <f>ROUND(J143*H143,2)</f>
        <v>0</v>
      </c>
      <c r="S143" s="73"/>
      <c r="T143" s="207">
        <f>S143*H143</f>
        <v>0</v>
      </c>
      <c r="U143" s="207">
        <v>0</v>
      </c>
      <c r="V143" s="207">
        <f>U143*H143</f>
        <v>0</v>
      </c>
      <c r="W143" s="207">
        <v>0</v>
      </c>
      <c r="X143" s="208">
        <f>W143*H143</f>
        <v>0</v>
      </c>
      <c r="Y143" s="32"/>
      <c r="Z143" s="32"/>
      <c r="AA143" s="32"/>
      <c r="AB143" s="32"/>
      <c r="AC143" s="32"/>
      <c r="AD143" s="32"/>
      <c r="AE143" s="32"/>
      <c r="AR143" s="209" t="s">
        <v>139</v>
      </c>
      <c r="AT143" s="209" t="s">
        <v>135</v>
      </c>
      <c r="AU143" s="209" t="s">
        <v>140</v>
      </c>
      <c r="AY143" s="15" t="s">
        <v>132</v>
      </c>
      <c r="BE143" s="210">
        <f>IF(O143="základná",K143,0)</f>
        <v>0</v>
      </c>
      <c r="BF143" s="210">
        <f>IF(O143="znížená",K143,0)</f>
        <v>0</v>
      </c>
      <c r="BG143" s="210">
        <f>IF(O143="zákl. prenesená",K143,0)</f>
        <v>0</v>
      </c>
      <c r="BH143" s="210">
        <f>IF(O143="zníž. prenesená",K143,0)</f>
        <v>0</v>
      </c>
      <c r="BI143" s="210">
        <f>IF(O143="nulová",K143,0)</f>
        <v>0</v>
      </c>
      <c r="BJ143" s="15" t="s">
        <v>140</v>
      </c>
      <c r="BK143" s="210">
        <f>ROUND(P143*H143,2)</f>
        <v>0</v>
      </c>
      <c r="BL143" s="15" t="s">
        <v>139</v>
      </c>
      <c r="BM143" s="209" t="s">
        <v>288</v>
      </c>
    </row>
    <row r="144" spans="1:65" s="2" customFormat="1" ht="11.25">
      <c r="A144" s="32"/>
      <c r="B144" s="33"/>
      <c r="C144" s="34"/>
      <c r="D144" s="211" t="s">
        <v>142</v>
      </c>
      <c r="E144" s="34"/>
      <c r="F144" s="212" t="s">
        <v>287</v>
      </c>
      <c r="G144" s="34"/>
      <c r="H144" s="34"/>
      <c r="I144" s="213"/>
      <c r="J144" s="213"/>
      <c r="K144" s="34"/>
      <c r="L144" s="34"/>
      <c r="M144" s="37"/>
      <c r="N144" s="214"/>
      <c r="O144" s="215"/>
      <c r="P144" s="73"/>
      <c r="Q144" s="73"/>
      <c r="R144" s="73"/>
      <c r="S144" s="73"/>
      <c r="T144" s="73"/>
      <c r="U144" s="73"/>
      <c r="V144" s="73"/>
      <c r="W144" s="73"/>
      <c r="X144" s="74"/>
      <c r="Y144" s="32"/>
      <c r="Z144" s="32"/>
      <c r="AA144" s="32"/>
      <c r="AB144" s="32"/>
      <c r="AC144" s="32"/>
      <c r="AD144" s="32"/>
      <c r="AE144" s="32"/>
      <c r="AT144" s="15" t="s">
        <v>142</v>
      </c>
      <c r="AU144" s="15" t="s">
        <v>140</v>
      </c>
    </row>
    <row r="145" spans="1:65" s="2" customFormat="1" ht="24.2" customHeight="1">
      <c r="A145" s="32"/>
      <c r="B145" s="33"/>
      <c r="C145" s="196" t="s">
        <v>153</v>
      </c>
      <c r="D145" s="196" t="s">
        <v>135</v>
      </c>
      <c r="E145" s="197" t="s">
        <v>289</v>
      </c>
      <c r="F145" s="198" t="s">
        <v>290</v>
      </c>
      <c r="G145" s="199" t="s">
        <v>138</v>
      </c>
      <c r="H145" s="200">
        <v>66.599999999999994</v>
      </c>
      <c r="I145" s="201"/>
      <c r="J145" s="201"/>
      <c r="K145" s="202">
        <f>ROUND(P145*H145,2)</f>
        <v>0</v>
      </c>
      <c r="L145" s="203"/>
      <c r="M145" s="37"/>
      <c r="N145" s="204" t="s">
        <v>1</v>
      </c>
      <c r="O145" s="205" t="s">
        <v>40</v>
      </c>
      <c r="P145" s="206">
        <f>I145+J145</f>
        <v>0</v>
      </c>
      <c r="Q145" s="206">
        <f>ROUND(I145*H145,2)</f>
        <v>0</v>
      </c>
      <c r="R145" s="206">
        <f>ROUND(J145*H145,2)</f>
        <v>0</v>
      </c>
      <c r="S145" s="73"/>
      <c r="T145" s="207">
        <f>S145*H145</f>
        <v>0</v>
      </c>
      <c r="U145" s="207">
        <v>1.5399999999999999E-3</v>
      </c>
      <c r="V145" s="207">
        <f>U145*H145</f>
        <v>0.10256399999999999</v>
      </c>
      <c r="W145" s="207">
        <v>0</v>
      </c>
      <c r="X145" s="208">
        <f>W145*H145</f>
        <v>0</v>
      </c>
      <c r="Y145" s="32"/>
      <c r="Z145" s="32"/>
      <c r="AA145" s="32"/>
      <c r="AB145" s="32"/>
      <c r="AC145" s="32"/>
      <c r="AD145" s="32"/>
      <c r="AE145" s="32"/>
      <c r="AR145" s="209" t="s">
        <v>139</v>
      </c>
      <c r="AT145" s="209" t="s">
        <v>135</v>
      </c>
      <c r="AU145" s="209" t="s">
        <v>140</v>
      </c>
      <c r="AY145" s="15" t="s">
        <v>132</v>
      </c>
      <c r="BE145" s="210">
        <f>IF(O145="základná",K145,0)</f>
        <v>0</v>
      </c>
      <c r="BF145" s="210">
        <f>IF(O145="znížená",K145,0)</f>
        <v>0</v>
      </c>
      <c r="BG145" s="210">
        <f>IF(O145="zákl. prenesená",K145,0)</f>
        <v>0</v>
      </c>
      <c r="BH145" s="210">
        <f>IF(O145="zníž. prenesená",K145,0)</f>
        <v>0</v>
      </c>
      <c r="BI145" s="210">
        <f>IF(O145="nulová",K145,0)</f>
        <v>0</v>
      </c>
      <c r="BJ145" s="15" t="s">
        <v>140</v>
      </c>
      <c r="BK145" s="210">
        <f>ROUND(P145*H145,2)</f>
        <v>0</v>
      </c>
      <c r="BL145" s="15" t="s">
        <v>139</v>
      </c>
      <c r="BM145" s="209" t="s">
        <v>291</v>
      </c>
    </row>
    <row r="146" spans="1:65" s="2" customFormat="1" ht="58.5">
      <c r="A146" s="32"/>
      <c r="B146" s="33"/>
      <c r="C146" s="34"/>
      <c r="D146" s="211" t="s">
        <v>142</v>
      </c>
      <c r="E146" s="34"/>
      <c r="F146" s="212" t="s">
        <v>292</v>
      </c>
      <c r="G146" s="34"/>
      <c r="H146" s="34"/>
      <c r="I146" s="213"/>
      <c r="J146" s="213"/>
      <c r="K146" s="34"/>
      <c r="L146" s="34"/>
      <c r="M146" s="37"/>
      <c r="N146" s="214"/>
      <c r="O146" s="215"/>
      <c r="P146" s="73"/>
      <c r="Q146" s="73"/>
      <c r="R146" s="73"/>
      <c r="S146" s="73"/>
      <c r="T146" s="73"/>
      <c r="U146" s="73"/>
      <c r="V146" s="73"/>
      <c r="W146" s="73"/>
      <c r="X146" s="74"/>
      <c r="Y146" s="32"/>
      <c r="Z146" s="32"/>
      <c r="AA146" s="32"/>
      <c r="AB146" s="32"/>
      <c r="AC146" s="32"/>
      <c r="AD146" s="32"/>
      <c r="AE146" s="32"/>
      <c r="AT146" s="15" t="s">
        <v>142</v>
      </c>
      <c r="AU146" s="15" t="s">
        <v>140</v>
      </c>
    </row>
    <row r="147" spans="1:65" s="2" customFormat="1" ht="24.2" customHeight="1">
      <c r="A147" s="32"/>
      <c r="B147" s="33"/>
      <c r="C147" s="196" t="s">
        <v>134</v>
      </c>
      <c r="D147" s="196" t="s">
        <v>135</v>
      </c>
      <c r="E147" s="197" t="s">
        <v>293</v>
      </c>
      <c r="F147" s="198" t="s">
        <v>294</v>
      </c>
      <c r="G147" s="199" t="s">
        <v>138</v>
      </c>
      <c r="H147" s="200">
        <v>66.599999999999994</v>
      </c>
      <c r="I147" s="201"/>
      <c r="J147" s="201"/>
      <c r="K147" s="202">
        <f>ROUND(P147*H147,2)</f>
        <v>0</v>
      </c>
      <c r="L147" s="203"/>
      <c r="M147" s="37"/>
      <c r="N147" s="204" t="s">
        <v>1</v>
      </c>
      <c r="O147" s="205" t="s">
        <v>40</v>
      </c>
      <c r="P147" s="206">
        <f>I147+J147</f>
        <v>0</v>
      </c>
      <c r="Q147" s="206">
        <f>ROUND(I147*H147,2)</f>
        <v>0</v>
      </c>
      <c r="R147" s="206">
        <f>ROUND(J147*H147,2)</f>
        <v>0</v>
      </c>
      <c r="S147" s="73"/>
      <c r="T147" s="207">
        <f>S147*H147</f>
        <v>0</v>
      </c>
      <c r="U147" s="207">
        <v>0</v>
      </c>
      <c r="V147" s="207">
        <f>U147*H147</f>
        <v>0</v>
      </c>
      <c r="W147" s="207">
        <v>0</v>
      </c>
      <c r="X147" s="208">
        <f>W147*H147</f>
        <v>0</v>
      </c>
      <c r="Y147" s="32"/>
      <c r="Z147" s="32"/>
      <c r="AA147" s="32"/>
      <c r="AB147" s="32"/>
      <c r="AC147" s="32"/>
      <c r="AD147" s="32"/>
      <c r="AE147" s="32"/>
      <c r="AR147" s="209" t="s">
        <v>139</v>
      </c>
      <c r="AT147" s="209" t="s">
        <v>135</v>
      </c>
      <c r="AU147" s="209" t="s">
        <v>140</v>
      </c>
      <c r="AY147" s="15" t="s">
        <v>132</v>
      </c>
      <c r="BE147" s="210">
        <f>IF(O147="základná",K147,0)</f>
        <v>0</v>
      </c>
      <c r="BF147" s="210">
        <f>IF(O147="znížená",K147,0)</f>
        <v>0</v>
      </c>
      <c r="BG147" s="210">
        <f>IF(O147="zákl. prenesená",K147,0)</f>
        <v>0</v>
      </c>
      <c r="BH147" s="210">
        <f>IF(O147="zníž. prenesená",K147,0)</f>
        <v>0</v>
      </c>
      <c r="BI147" s="210">
        <f>IF(O147="nulová",K147,0)</f>
        <v>0</v>
      </c>
      <c r="BJ147" s="15" t="s">
        <v>140</v>
      </c>
      <c r="BK147" s="210">
        <f>ROUND(P147*H147,2)</f>
        <v>0</v>
      </c>
      <c r="BL147" s="15" t="s">
        <v>139</v>
      </c>
      <c r="BM147" s="209" t="s">
        <v>295</v>
      </c>
    </row>
    <row r="148" spans="1:65" s="2" customFormat="1" ht="58.5">
      <c r="A148" s="32"/>
      <c r="B148" s="33"/>
      <c r="C148" s="34"/>
      <c r="D148" s="211" t="s">
        <v>142</v>
      </c>
      <c r="E148" s="34"/>
      <c r="F148" s="212" t="s">
        <v>296</v>
      </c>
      <c r="G148" s="34"/>
      <c r="H148" s="34"/>
      <c r="I148" s="213"/>
      <c r="J148" s="213"/>
      <c r="K148" s="34"/>
      <c r="L148" s="34"/>
      <c r="M148" s="37"/>
      <c r="N148" s="214"/>
      <c r="O148" s="215"/>
      <c r="P148" s="73"/>
      <c r="Q148" s="73"/>
      <c r="R148" s="73"/>
      <c r="S148" s="73"/>
      <c r="T148" s="73"/>
      <c r="U148" s="73"/>
      <c r="V148" s="73"/>
      <c r="W148" s="73"/>
      <c r="X148" s="74"/>
      <c r="Y148" s="32"/>
      <c r="Z148" s="32"/>
      <c r="AA148" s="32"/>
      <c r="AB148" s="32"/>
      <c r="AC148" s="32"/>
      <c r="AD148" s="32"/>
      <c r="AE148" s="32"/>
      <c r="AT148" s="15" t="s">
        <v>142</v>
      </c>
      <c r="AU148" s="15" t="s">
        <v>140</v>
      </c>
    </row>
    <row r="149" spans="1:65" s="2" customFormat="1" ht="24.2" customHeight="1">
      <c r="A149" s="32"/>
      <c r="B149" s="33"/>
      <c r="C149" s="231" t="s">
        <v>206</v>
      </c>
      <c r="D149" s="231" t="s">
        <v>297</v>
      </c>
      <c r="E149" s="232" t="s">
        <v>298</v>
      </c>
      <c r="F149" s="233" t="s">
        <v>299</v>
      </c>
      <c r="G149" s="234" t="s">
        <v>156</v>
      </c>
      <c r="H149" s="235">
        <v>8.65</v>
      </c>
      <c r="I149" s="236"/>
      <c r="J149" s="237"/>
      <c r="K149" s="238">
        <f>ROUND(P149*H149,2)</f>
        <v>0</v>
      </c>
      <c r="L149" s="237"/>
      <c r="M149" s="239"/>
      <c r="N149" s="240" t="s">
        <v>1</v>
      </c>
      <c r="O149" s="205" t="s">
        <v>40</v>
      </c>
      <c r="P149" s="206">
        <f>I149+J149</f>
        <v>0</v>
      </c>
      <c r="Q149" s="206">
        <f>ROUND(I149*H149,2)</f>
        <v>0</v>
      </c>
      <c r="R149" s="206">
        <f>ROUND(J149*H149,2)</f>
        <v>0</v>
      </c>
      <c r="S149" s="73"/>
      <c r="T149" s="207">
        <f>S149*H149</f>
        <v>0</v>
      </c>
      <c r="U149" s="207">
        <v>0.44</v>
      </c>
      <c r="V149" s="207">
        <f>U149*H149</f>
        <v>3.806</v>
      </c>
      <c r="W149" s="207">
        <v>0</v>
      </c>
      <c r="X149" s="208">
        <f>W149*H149</f>
        <v>0</v>
      </c>
      <c r="Y149" s="32"/>
      <c r="Z149" s="32"/>
      <c r="AA149" s="32"/>
      <c r="AB149" s="32"/>
      <c r="AC149" s="32"/>
      <c r="AD149" s="32"/>
      <c r="AE149" s="32"/>
      <c r="AR149" s="209" t="s">
        <v>226</v>
      </c>
      <c r="AT149" s="209" t="s">
        <v>297</v>
      </c>
      <c r="AU149" s="209" t="s">
        <v>140</v>
      </c>
      <c r="AY149" s="15" t="s">
        <v>132</v>
      </c>
      <c r="BE149" s="210">
        <f>IF(O149="základná",K149,0)</f>
        <v>0</v>
      </c>
      <c r="BF149" s="210">
        <f>IF(O149="znížená",K149,0)</f>
        <v>0</v>
      </c>
      <c r="BG149" s="210">
        <f>IF(O149="zákl. prenesená",K149,0)</f>
        <v>0</v>
      </c>
      <c r="BH149" s="210">
        <f>IF(O149="zníž. prenesená",K149,0)</f>
        <v>0</v>
      </c>
      <c r="BI149" s="210">
        <f>IF(O149="nulová",K149,0)</f>
        <v>0</v>
      </c>
      <c r="BJ149" s="15" t="s">
        <v>140</v>
      </c>
      <c r="BK149" s="210">
        <f>ROUND(P149*H149,2)</f>
        <v>0</v>
      </c>
      <c r="BL149" s="15" t="s">
        <v>139</v>
      </c>
      <c r="BM149" s="209" t="s">
        <v>300</v>
      </c>
    </row>
    <row r="150" spans="1:65" s="2" customFormat="1" ht="19.5">
      <c r="A150" s="32"/>
      <c r="B150" s="33"/>
      <c r="C150" s="34"/>
      <c r="D150" s="211" t="s">
        <v>142</v>
      </c>
      <c r="E150" s="34"/>
      <c r="F150" s="212" t="s">
        <v>301</v>
      </c>
      <c r="G150" s="34"/>
      <c r="H150" s="34"/>
      <c r="I150" s="213"/>
      <c r="J150" s="213"/>
      <c r="K150" s="34"/>
      <c r="L150" s="34"/>
      <c r="M150" s="37"/>
      <c r="N150" s="214"/>
      <c r="O150" s="215"/>
      <c r="P150" s="73"/>
      <c r="Q150" s="73"/>
      <c r="R150" s="73"/>
      <c r="S150" s="73"/>
      <c r="T150" s="73"/>
      <c r="U150" s="73"/>
      <c r="V150" s="73"/>
      <c r="W150" s="73"/>
      <c r="X150" s="74"/>
      <c r="Y150" s="32"/>
      <c r="Z150" s="32"/>
      <c r="AA150" s="32"/>
      <c r="AB150" s="32"/>
      <c r="AC150" s="32"/>
      <c r="AD150" s="32"/>
      <c r="AE150" s="32"/>
      <c r="AT150" s="15" t="s">
        <v>142</v>
      </c>
      <c r="AU150" s="15" t="s">
        <v>140</v>
      </c>
    </row>
    <row r="151" spans="1:65" s="2" customFormat="1" ht="16.5" customHeight="1">
      <c r="A151" s="32"/>
      <c r="B151" s="33"/>
      <c r="C151" s="196" t="s">
        <v>221</v>
      </c>
      <c r="D151" s="196" t="s">
        <v>135</v>
      </c>
      <c r="E151" s="197" t="s">
        <v>302</v>
      </c>
      <c r="F151" s="198" t="s">
        <v>303</v>
      </c>
      <c r="G151" s="199" t="s">
        <v>233</v>
      </c>
      <c r="H151" s="200">
        <v>0.76300000000000001</v>
      </c>
      <c r="I151" s="201"/>
      <c r="J151" s="201"/>
      <c r="K151" s="202">
        <f>ROUND(P151*H151,2)</f>
        <v>0</v>
      </c>
      <c r="L151" s="203"/>
      <c r="M151" s="37"/>
      <c r="N151" s="204" t="s">
        <v>1</v>
      </c>
      <c r="O151" s="205" t="s">
        <v>40</v>
      </c>
      <c r="P151" s="206">
        <f>I151+J151</f>
        <v>0</v>
      </c>
      <c r="Q151" s="206">
        <f>ROUND(I151*H151,2)</f>
        <v>0</v>
      </c>
      <c r="R151" s="206">
        <f>ROUND(J151*H151,2)</f>
        <v>0</v>
      </c>
      <c r="S151" s="73"/>
      <c r="T151" s="207">
        <f>S151*H151</f>
        <v>0</v>
      </c>
      <c r="U151" s="207">
        <v>1.0152099999999999</v>
      </c>
      <c r="V151" s="207">
        <f>U151*H151</f>
        <v>0.77460522999999992</v>
      </c>
      <c r="W151" s="207">
        <v>0</v>
      </c>
      <c r="X151" s="208">
        <f>W151*H151</f>
        <v>0</v>
      </c>
      <c r="Y151" s="32"/>
      <c r="Z151" s="32"/>
      <c r="AA151" s="32"/>
      <c r="AB151" s="32"/>
      <c r="AC151" s="32"/>
      <c r="AD151" s="32"/>
      <c r="AE151" s="32"/>
      <c r="AR151" s="209" t="s">
        <v>139</v>
      </c>
      <c r="AT151" s="209" t="s">
        <v>135</v>
      </c>
      <c r="AU151" s="209" t="s">
        <v>140</v>
      </c>
      <c r="AY151" s="15" t="s">
        <v>132</v>
      </c>
      <c r="BE151" s="210">
        <f>IF(O151="základná",K151,0)</f>
        <v>0</v>
      </c>
      <c r="BF151" s="210">
        <f>IF(O151="znížená",K151,0)</f>
        <v>0</v>
      </c>
      <c r="BG151" s="210">
        <f>IF(O151="zákl. prenesená",K151,0)</f>
        <v>0</v>
      </c>
      <c r="BH151" s="210">
        <f>IF(O151="zníž. prenesená",K151,0)</f>
        <v>0</v>
      </c>
      <c r="BI151" s="210">
        <f>IF(O151="nulová",K151,0)</f>
        <v>0</v>
      </c>
      <c r="BJ151" s="15" t="s">
        <v>140</v>
      </c>
      <c r="BK151" s="210">
        <f>ROUND(P151*H151,2)</f>
        <v>0</v>
      </c>
      <c r="BL151" s="15" t="s">
        <v>139</v>
      </c>
      <c r="BM151" s="209" t="s">
        <v>304</v>
      </c>
    </row>
    <row r="152" spans="1:65" s="2" customFormat="1" ht="19.5">
      <c r="A152" s="32"/>
      <c r="B152" s="33"/>
      <c r="C152" s="34"/>
      <c r="D152" s="211" t="s">
        <v>142</v>
      </c>
      <c r="E152" s="34"/>
      <c r="F152" s="212" t="s">
        <v>305</v>
      </c>
      <c r="G152" s="34"/>
      <c r="H152" s="34"/>
      <c r="I152" s="213"/>
      <c r="J152" s="213"/>
      <c r="K152" s="34"/>
      <c r="L152" s="34"/>
      <c r="M152" s="37"/>
      <c r="N152" s="214"/>
      <c r="O152" s="215"/>
      <c r="P152" s="73"/>
      <c r="Q152" s="73"/>
      <c r="R152" s="73"/>
      <c r="S152" s="73"/>
      <c r="T152" s="73"/>
      <c r="U152" s="73"/>
      <c r="V152" s="73"/>
      <c r="W152" s="73"/>
      <c r="X152" s="74"/>
      <c r="Y152" s="32"/>
      <c r="Z152" s="32"/>
      <c r="AA152" s="32"/>
      <c r="AB152" s="32"/>
      <c r="AC152" s="32"/>
      <c r="AD152" s="32"/>
      <c r="AE152" s="32"/>
      <c r="AT152" s="15" t="s">
        <v>142</v>
      </c>
      <c r="AU152" s="15" t="s">
        <v>140</v>
      </c>
    </row>
    <row r="153" spans="1:65" s="2" customFormat="1" ht="39">
      <c r="A153" s="32"/>
      <c r="B153" s="33"/>
      <c r="C153" s="34"/>
      <c r="D153" s="211" t="s">
        <v>194</v>
      </c>
      <c r="E153" s="34"/>
      <c r="F153" s="216" t="s">
        <v>306</v>
      </c>
      <c r="G153" s="34"/>
      <c r="H153" s="34"/>
      <c r="I153" s="213"/>
      <c r="J153" s="213"/>
      <c r="K153" s="34"/>
      <c r="L153" s="34"/>
      <c r="M153" s="37"/>
      <c r="N153" s="214"/>
      <c r="O153" s="215"/>
      <c r="P153" s="73"/>
      <c r="Q153" s="73"/>
      <c r="R153" s="73"/>
      <c r="S153" s="73"/>
      <c r="T153" s="73"/>
      <c r="U153" s="73"/>
      <c r="V153" s="73"/>
      <c r="W153" s="73"/>
      <c r="X153" s="74"/>
      <c r="Y153" s="32"/>
      <c r="Z153" s="32"/>
      <c r="AA153" s="32"/>
      <c r="AB153" s="32"/>
      <c r="AC153" s="32"/>
      <c r="AD153" s="32"/>
      <c r="AE153" s="32"/>
      <c r="AT153" s="15" t="s">
        <v>194</v>
      </c>
      <c r="AU153" s="15" t="s">
        <v>140</v>
      </c>
    </row>
    <row r="154" spans="1:65" s="2" customFormat="1" ht="24.2" customHeight="1">
      <c r="A154" s="32"/>
      <c r="B154" s="33"/>
      <c r="C154" s="196" t="s">
        <v>307</v>
      </c>
      <c r="D154" s="196" t="s">
        <v>135</v>
      </c>
      <c r="E154" s="197" t="s">
        <v>308</v>
      </c>
      <c r="F154" s="198" t="s">
        <v>309</v>
      </c>
      <c r="G154" s="199" t="s">
        <v>156</v>
      </c>
      <c r="H154" s="200">
        <v>0.4</v>
      </c>
      <c r="I154" s="201"/>
      <c r="J154" s="201"/>
      <c r="K154" s="202">
        <f>ROUND(P154*H154,2)</f>
        <v>0</v>
      </c>
      <c r="L154" s="203"/>
      <c r="M154" s="37"/>
      <c r="N154" s="204" t="s">
        <v>1</v>
      </c>
      <c r="O154" s="205" t="s">
        <v>40</v>
      </c>
      <c r="P154" s="206">
        <f>I154+J154</f>
        <v>0</v>
      </c>
      <c r="Q154" s="206">
        <f>ROUND(I154*H154,2)</f>
        <v>0</v>
      </c>
      <c r="R154" s="206">
        <f>ROUND(J154*H154,2)</f>
        <v>0</v>
      </c>
      <c r="S154" s="73"/>
      <c r="T154" s="207">
        <f>S154*H154</f>
        <v>0</v>
      </c>
      <c r="U154" s="207">
        <v>2.4160300000000001</v>
      </c>
      <c r="V154" s="207">
        <f>U154*H154</f>
        <v>0.96641200000000005</v>
      </c>
      <c r="W154" s="207">
        <v>0</v>
      </c>
      <c r="X154" s="208">
        <f>W154*H154</f>
        <v>0</v>
      </c>
      <c r="Y154" s="32"/>
      <c r="Z154" s="32"/>
      <c r="AA154" s="32"/>
      <c r="AB154" s="32"/>
      <c r="AC154" s="32"/>
      <c r="AD154" s="32"/>
      <c r="AE154" s="32"/>
      <c r="AR154" s="209" t="s">
        <v>139</v>
      </c>
      <c r="AT154" s="209" t="s">
        <v>135</v>
      </c>
      <c r="AU154" s="209" t="s">
        <v>140</v>
      </c>
      <c r="AY154" s="15" t="s">
        <v>132</v>
      </c>
      <c r="BE154" s="210">
        <f>IF(O154="základná",K154,0)</f>
        <v>0</v>
      </c>
      <c r="BF154" s="210">
        <f>IF(O154="znížená",K154,0)</f>
        <v>0</v>
      </c>
      <c r="BG154" s="210">
        <f>IF(O154="zákl. prenesená",K154,0)</f>
        <v>0</v>
      </c>
      <c r="BH154" s="210">
        <f>IF(O154="zníž. prenesená",K154,0)</f>
        <v>0</v>
      </c>
      <c r="BI154" s="210">
        <f>IF(O154="nulová",K154,0)</f>
        <v>0</v>
      </c>
      <c r="BJ154" s="15" t="s">
        <v>140</v>
      </c>
      <c r="BK154" s="210">
        <f>ROUND(P154*H154,2)</f>
        <v>0</v>
      </c>
      <c r="BL154" s="15" t="s">
        <v>139</v>
      </c>
      <c r="BM154" s="209" t="s">
        <v>310</v>
      </c>
    </row>
    <row r="155" spans="1:65" s="2" customFormat="1" ht="11.25">
      <c r="A155" s="32"/>
      <c r="B155" s="33"/>
      <c r="C155" s="34"/>
      <c r="D155" s="211" t="s">
        <v>142</v>
      </c>
      <c r="E155" s="34"/>
      <c r="F155" s="212" t="s">
        <v>311</v>
      </c>
      <c r="G155" s="34"/>
      <c r="H155" s="34"/>
      <c r="I155" s="213"/>
      <c r="J155" s="213"/>
      <c r="K155" s="34"/>
      <c r="L155" s="34"/>
      <c r="M155" s="37"/>
      <c r="N155" s="214"/>
      <c r="O155" s="215"/>
      <c r="P155" s="73"/>
      <c r="Q155" s="73"/>
      <c r="R155" s="73"/>
      <c r="S155" s="73"/>
      <c r="T155" s="73"/>
      <c r="U155" s="73"/>
      <c r="V155" s="73"/>
      <c r="W155" s="73"/>
      <c r="X155" s="74"/>
      <c r="Y155" s="32"/>
      <c r="Z155" s="32"/>
      <c r="AA155" s="32"/>
      <c r="AB155" s="32"/>
      <c r="AC155" s="32"/>
      <c r="AD155" s="32"/>
      <c r="AE155" s="32"/>
      <c r="AT155" s="15" t="s">
        <v>142</v>
      </c>
      <c r="AU155" s="15" t="s">
        <v>140</v>
      </c>
    </row>
    <row r="156" spans="1:65" s="2" customFormat="1" ht="24.2" customHeight="1">
      <c r="A156" s="32"/>
      <c r="B156" s="33"/>
      <c r="C156" s="196" t="s">
        <v>312</v>
      </c>
      <c r="D156" s="196" t="s">
        <v>135</v>
      </c>
      <c r="E156" s="197" t="s">
        <v>313</v>
      </c>
      <c r="F156" s="198" t="s">
        <v>314</v>
      </c>
      <c r="G156" s="199" t="s">
        <v>138</v>
      </c>
      <c r="H156" s="200">
        <v>2.66</v>
      </c>
      <c r="I156" s="201"/>
      <c r="J156" s="201"/>
      <c r="K156" s="202">
        <f>ROUND(P156*H156,2)</f>
        <v>0</v>
      </c>
      <c r="L156" s="203"/>
      <c r="M156" s="37"/>
      <c r="N156" s="204" t="s">
        <v>1</v>
      </c>
      <c r="O156" s="205" t="s">
        <v>40</v>
      </c>
      <c r="P156" s="206">
        <f>I156+J156</f>
        <v>0</v>
      </c>
      <c r="Q156" s="206">
        <f>ROUND(I156*H156,2)</f>
        <v>0</v>
      </c>
      <c r="R156" s="206">
        <f>ROUND(J156*H156,2)</f>
        <v>0</v>
      </c>
      <c r="S156" s="73"/>
      <c r="T156" s="207">
        <f>S156*H156</f>
        <v>0</v>
      </c>
      <c r="U156" s="207">
        <v>8.1399999999999997E-3</v>
      </c>
      <c r="V156" s="207">
        <f>U156*H156</f>
        <v>2.1652399999999999E-2</v>
      </c>
      <c r="W156" s="207">
        <v>0</v>
      </c>
      <c r="X156" s="208">
        <f>W156*H156</f>
        <v>0</v>
      </c>
      <c r="Y156" s="32"/>
      <c r="Z156" s="32"/>
      <c r="AA156" s="32"/>
      <c r="AB156" s="32"/>
      <c r="AC156" s="32"/>
      <c r="AD156" s="32"/>
      <c r="AE156" s="32"/>
      <c r="AR156" s="209" t="s">
        <v>139</v>
      </c>
      <c r="AT156" s="209" t="s">
        <v>135</v>
      </c>
      <c r="AU156" s="209" t="s">
        <v>140</v>
      </c>
      <c r="AY156" s="15" t="s">
        <v>132</v>
      </c>
      <c r="BE156" s="210">
        <f>IF(O156="základná",K156,0)</f>
        <v>0</v>
      </c>
      <c r="BF156" s="210">
        <f>IF(O156="znížená",K156,0)</f>
        <v>0</v>
      </c>
      <c r="BG156" s="210">
        <f>IF(O156="zákl. prenesená",K156,0)</f>
        <v>0</v>
      </c>
      <c r="BH156" s="210">
        <f>IF(O156="zníž. prenesená",K156,0)</f>
        <v>0</v>
      </c>
      <c r="BI156" s="210">
        <f>IF(O156="nulová",K156,0)</f>
        <v>0</v>
      </c>
      <c r="BJ156" s="15" t="s">
        <v>140</v>
      </c>
      <c r="BK156" s="210">
        <f>ROUND(P156*H156,2)</f>
        <v>0</v>
      </c>
      <c r="BL156" s="15" t="s">
        <v>139</v>
      </c>
      <c r="BM156" s="209" t="s">
        <v>315</v>
      </c>
    </row>
    <row r="157" spans="1:65" s="2" customFormat="1" ht="39">
      <c r="A157" s="32"/>
      <c r="B157" s="33"/>
      <c r="C157" s="34"/>
      <c r="D157" s="211" t="s">
        <v>142</v>
      </c>
      <c r="E157" s="34"/>
      <c r="F157" s="212" t="s">
        <v>316</v>
      </c>
      <c r="G157" s="34"/>
      <c r="H157" s="34"/>
      <c r="I157" s="213"/>
      <c r="J157" s="213"/>
      <c r="K157" s="34"/>
      <c r="L157" s="34"/>
      <c r="M157" s="37"/>
      <c r="N157" s="214"/>
      <c r="O157" s="215"/>
      <c r="P157" s="73"/>
      <c r="Q157" s="73"/>
      <c r="R157" s="73"/>
      <c r="S157" s="73"/>
      <c r="T157" s="73"/>
      <c r="U157" s="73"/>
      <c r="V157" s="73"/>
      <c r="W157" s="73"/>
      <c r="X157" s="74"/>
      <c r="Y157" s="32"/>
      <c r="Z157" s="32"/>
      <c r="AA157" s="32"/>
      <c r="AB157" s="32"/>
      <c r="AC157" s="32"/>
      <c r="AD157" s="32"/>
      <c r="AE157" s="32"/>
      <c r="AT157" s="15" t="s">
        <v>142</v>
      </c>
      <c r="AU157" s="15" t="s">
        <v>140</v>
      </c>
    </row>
    <row r="158" spans="1:65" s="2" customFormat="1" ht="24.2" customHeight="1">
      <c r="A158" s="32"/>
      <c r="B158" s="33"/>
      <c r="C158" s="196" t="s">
        <v>317</v>
      </c>
      <c r="D158" s="196" t="s">
        <v>135</v>
      </c>
      <c r="E158" s="197" t="s">
        <v>318</v>
      </c>
      <c r="F158" s="198" t="s">
        <v>319</v>
      </c>
      <c r="G158" s="199" t="s">
        <v>138</v>
      </c>
      <c r="H158" s="200">
        <v>2.66</v>
      </c>
      <c r="I158" s="201"/>
      <c r="J158" s="201"/>
      <c r="K158" s="202">
        <f>ROUND(P158*H158,2)</f>
        <v>0</v>
      </c>
      <c r="L158" s="203"/>
      <c r="M158" s="37"/>
      <c r="N158" s="204" t="s">
        <v>1</v>
      </c>
      <c r="O158" s="205" t="s">
        <v>40</v>
      </c>
      <c r="P158" s="206">
        <f>I158+J158</f>
        <v>0</v>
      </c>
      <c r="Q158" s="206">
        <f>ROUND(I158*H158,2)</f>
        <v>0</v>
      </c>
      <c r="R158" s="206">
        <f>ROUND(J158*H158,2)</f>
        <v>0</v>
      </c>
      <c r="S158" s="73"/>
      <c r="T158" s="207">
        <f>S158*H158</f>
        <v>0</v>
      </c>
      <c r="U158" s="207">
        <v>0</v>
      </c>
      <c r="V158" s="207">
        <f>U158*H158</f>
        <v>0</v>
      </c>
      <c r="W158" s="207">
        <v>0</v>
      </c>
      <c r="X158" s="208">
        <f>W158*H158</f>
        <v>0</v>
      </c>
      <c r="Y158" s="32"/>
      <c r="Z158" s="32"/>
      <c r="AA158" s="32"/>
      <c r="AB158" s="32"/>
      <c r="AC158" s="32"/>
      <c r="AD158" s="32"/>
      <c r="AE158" s="32"/>
      <c r="AR158" s="209" t="s">
        <v>139</v>
      </c>
      <c r="AT158" s="209" t="s">
        <v>135</v>
      </c>
      <c r="AU158" s="209" t="s">
        <v>140</v>
      </c>
      <c r="AY158" s="15" t="s">
        <v>132</v>
      </c>
      <c r="BE158" s="210">
        <f>IF(O158="základná",K158,0)</f>
        <v>0</v>
      </c>
      <c r="BF158" s="210">
        <f>IF(O158="znížená",K158,0)</f>
        <v>0</v>
      </c>
      <c r="BG158" s="210">
        <f>IF(O158="zákl. prenesená",K158,0)</f>
        <v>0</v>
      </c>
      <c r="BH158" s="210">
        <f>IF(O158="zníž. prenesená",K158,0)</f>
        <v>0</v>
      </c>
      <c r="BI158" s="210">
        <f>IF(O158="nulová",K158,0)</f>
        <v>0</v>
      </c>
      <c r="BJ158" s="15" t="s">
        <v>140</v>
      </c>
      <c r="BK158" s="210">
        <f>ROUND(P158*H158,2)</f>
        <v>0</v>
      </c>
      <c r="BL158" s="15" t="s">
        <v>139</v>
      </c>
      <c r="BM158" s="209" t="s">
        <v>320</v>
      </c>
    </row>
    <row r="159" spans="1:65" s="2" customFormat="1" ht="39">
      <c r="A159" s="32"/>
      <c r="B159" s="33"/>
      <c r="C159" s="34"/>
      <c r="D159" s="211" t="s">
        <v>142</v>
      </c>
      <c r="E159" s="34"/>
      <c r="F159" s="212" t="s">
        <v>321</v>
      </c>
      <c r="G159" s="34"/>
      <c r="H159" s="34"/>
      <c r="I159" s="213"/>
      <c r="J159" s="213"/>
      <c r="K159" s="34"/>
      <c r="L159" s="34"/>
      <c r="M159" s="37"/>
      <c r="N159" s="214"/>
      <c r="O159" s="215"/>
      <c r="P159" s="73"/>
      <c r="Q159" s="73"/>
      <c r="R159" s="73"/>
      <c r="S159" s="73"/>
      <c r="T159" s="73"/>
      <c r="U159" s="73"/>
      <c r="V159" s="73"/>
      <c r="W159" s="73"/>
      <c r="X159" s="74"/>
      <c r="Y159" s="32"/>
      <c r="Z159" s="32"/>
      <c r="AA159" s="32"/>
      <c r="AB159" s="32"/>
      <c r="AC159" s="32"/>
      <c r="AD159" s="32"/>
      <c r="AE159" s="32"/>
      <c r="AT159" s="15" t="s">
        <v>142</v>
      </c>
      <c r="AU159" s="15" t="s">
        <v>140</v>
      </c>
    </row>
    <row r="160" spans="1:65" s="2" customFormat="1" ht="16.5" customHeight="1">
      <c r="A160" s="32"/>
      <c r="B160" s="33"/>
      <c r="C160" s="196" t="s">
        <v>322</v>
      </c>
      <c r="D160" s="196" t="s">
        <v>135</v>
      </c>
      <c r="E160" s="197" t="s">
        <v>323</v>
      </c>
      <c r="F160" s="198" t="s">
        <v>324</v>
      </c>
      <c r="G160" s="199" t="s">
        <v>233</v>
      </c>
      <c r="H160" s="200">
        <v>0.23</v>
      </c>
      <c r="I160" s="201"/>
      <c r="J160" s="201"/>
      <c r="K160" s="202">
        <f>ROUND(P160*H160,2)</f>
        <v>0</v>
      </c>
      <c r="L160" s="203"/>
      <c r="M160" s="37"/>
      <c r="N160" s="204" t="s">
        <v>1</v>
      </c>
      <c r="O160" s="205" t="s">
        <v>40</v>
      </c>
      <c r="P160" s="206">
        <f>I160+J160</f>
        <v>0</v>
      </c>
      <c r="Q160" s="206">
        <f>ROUND(I160*H160,2)</f>
        <v>0</v>
      </c>
      <c r="R160" s="206">
        <f>ROUND(J160*H160,2)</f>
        <v>0</v>
      </c>
      <c r="S160" s="73"/>
      <c r="T160" s="207">
        <f>S160*H160</f>
        <v>0</v>
      </c>
      <c r="U160" s="207">
        <v>1.01145</v>
      </c>
      <c r="V160" s="207">
        <f>U160*H160</f>
        <v>0.23263349999999999</v>
      </c>
      <c r="W160" s="207">
        <v>0</v>
      </c>
      <c r="X160" s="208">
        <f>W160*H160</f>
        <v>0</v>
      </c>
      <c r="Y160" s="32"/>
      <c r="Z160" s="32"/>
      <c r="AA160" s="32"/>
      <c r="AB160" s="32"/>
      <c r="AC160" s="32"/>
      <c r="AD160" s="32"/>
      <c r="AE160" s="32"/>
      <c r="AR160" s="209" t="s">
        <v>139</v>
      </c>
      <c r="AT160" s="209" t="s">
        <v>135</v>
      </c>
      <c r="AU160" s="209" t="s">
        <v>140</v>
      </c>
      <c r="AY160" s="15" t="s">
        <v>132</v>
      </c>
      <c r="BE160" s="210">
        <f>IF(O160="základná",K160,0)</f>
        <v>0</v>
      </c>
      <c r="BF160" s="210">
        <f>IF(O160="znížená",K160,0)</f>
        <v>0</v>
      </c>
      <c r="BG160" s="210">
        <f>IF(O160="zákl. prenesená",K160,0)</f>
        <v>0</v>
      </c>
      <c r="BH160" s="210">
        <f>IF(O160="zníž. prenesená",K160,0)</f>
        <v>0</v>
      </c>
      <c r="BI160" s="210">
        <f>IF(O160="nulová",K160,0)</f>
        <v>0</v>
      </c>
      <c r="BJ160" s="15" t="s">
        <v>140</v>
      </c>
      <c r="BK160" s="210">
        <f>ROUND(P160*H160,2)</f>
        <v>0</v>
      </c>
      <c r="BL160" s="15" t="s">
        <v>139</v>
      </c>
      <c r="BM160" s="209" t="s">
        <v>325</v>
      </c>
    </row>
    <row r="161" spans="1:65" s="2" customFormat="1" ht="11.25">
      <c r="A161" s="32"/>
      <c r="B161" s="33"/>
      <c r="C161" s="34"/>
      <c r="D161" s="211" t="s">
        <v>142</v>
      </c>
      <c r="E161" s="34"/>
      <c r="F161" s="212" t="s">
        <v>326</v>
      </c>
      <c r="G161" s="34"/>
      <c r="H161" s="34"/>
      <c r="I161" s="213"/>
      <c r="J161" s="213"/>
      <c r="K161" s="34"/>
      <c r="L161" s="34"/>
      <c r="M161" s="37"/>
      <c r="N161" s="214"/>
      <c r="O161" s="215"/>
      <c r="P161" s="73"/>
      <c r="Q161" s="73"/>
      <c r="R161" s="73"/>
      <c r="S161" s="73"/>
      <c r="T161" s="73"/>
      <c r="U161" s="73"/>
      <c r="V161" s="73"/>
      <c r="W161" s="73"/>
      <c r="X161" s="74"/>
      <c r="Y161" s="32"/>
      <c r="Z161" s="32"/>
      <c r="AA161" s="32"/>
      <c r="AB161" s="32"/>
      <c r="AC161" s="32"/>
      <c r="AD161" s="32"/>
      <c r="AE161" s="32"/>
      <c r="AT161" s="15" t="s">
        <v>142</v>
      </c>
      <c r="AU161" s="15" t="s">
        <v>140</v>
      </c>
    </row>
    <row r="162" spans="1:65" s="2" customFormat="1" ht="24.2" customHeight="1">
      <c r="A162" s="32"/>
      <c r="B162" s="33"/>
      <c r="C162" s="196" t="s">
        <v>327</v>
      </c>
      <c r="D162" s="196" t="s">
        <v>135</v>
      </c>
      <c r="E162" s="197" t="s">
        <v>328</v>
      </c>
      <c r="F162" s="198" t="s">
        <v>329</v>
      </c>
      <c r="G162" s="199" t="s">
        <v>181</v>
      </c>
      <c r="H162" s="200">
        <v>3</v>
      </c>
      <c r="I162" s="201"/>
      <c r="J162" s="201"/>
      <c r="K162" s="202">
        <f>ROUND(P162*H162,2)</f>
        <v>0</v>
      </c>
      <c r="L162" s="203"/>
      <c r="M162" s="37"/>
      <c r="N162" s="204" t="s">
        <v>1</v>
      </c>
      <c r="O162" s="205" t="s">
        <v>40</v>
      </c>
      <c r="P162" s="206">
        <f>I162+J162</f>
        <v>0</v>
      </c>
      <c r="Q162" s="206">
        <f>ROUND(I162*H162,2)</f>
        <v>0</v>
      </c>
      <c r="R162" s="206">
        <f>ROUND(J162*H162,2)</f>
        <v>0</v>
      </c>
      <c r="S162" s="73"/>
      <c r="T162" s="207">
        <f>S162*H162</f>
        <v>0</v>
      </c>
      <c r="U162" s="207">
        <v>0.71633000000000002</v>
      </c>
      <c r="V162" s="207">
        <f>U162*H162</f>
        <v>2.14899</v>
      </c>
      <c r="W162" s="207">
        <v>0</v>
      </c>
      <c r="X162" s="208">
        <f>W162*H162</f>
        <v>0</v>
      </c>
      <c r="Y162" s="32"/>
      <c r="Z162" s="32"/>
      <c r="AA162" s="32"/>
      <c r="AB162" s="32"/>
      <c r="AC162" s="32"/>
      <c r="AD162" s="32"/>
      <c r="AE162" s="32"/>
      <c r="AR162" s="209" t="s">
        <v>139</v>
      </c>
      <c r="AT162" s="209" t="s">
        <v>135</v>
      </c>
      <c r="AU162" s="209" t="s">
        <v>140</v>
      </c>
      <c r="AY162" s="15" t="s">
        <v>132</v>
      </c>
      <c r="BE162" s="210">
        <f>IF(O162="základná",K162,0)</f>
        <v>0</v>
      </c>
      <c r="BF162" s="210">
        <f>IF(O162="znížená",K162,0)</f>
        <v>0</v>
      </c>
      <c r="BG162" s="210">
        <f>IF(O162="zákl. prenesená",K162,0)</f>
        <v>0</v>
      </c>
      <c r="BH162" s="210">
        <f>IF(O162="zníž. prenesená",K162,0)</f>
        <v>0</v>
      </c>
      <c r="BI162" s="210">
        <f>IF(O162="nulová",K162,0)</f>
        <v>0</v>
      </c>
      <c r="BJ162" s="15" t="s">
        <v>140</v>
      </c>
      <c r="BK162" s="210">
        <f>ROUND(P162*H162,2)</f>
        <v>0</v>
      </c>
      <c r="BL162" s="15" t="s">
        <v>139</v>
      </c>
      <c r="BM162" s="209" t="s">
        <v>330</v>
      </c>
    </row>
    <row r="163" spans="1:65" s="2" customFormat="1" ht="29.25">
      <c r="A163" s="32"/>
      <c r="B163" s="33"/>
      <c r="C163" s="34"/>
      <c r="D163" s="211" t="s">
        <v>142</v>
      </c>
      <c r="E163" s="34"/>
      <c r="F163" s="212" t="s">
        <v>331</v>
      </c>
      <c r="G163" s="34"/>
      <c r="H163" s="34"/>
      <c r="I163" s="213"/>
      <c r="J163" s="213"/>
      <c r="K163" s="34"/>
      <c r="L163" s="34"/>
      <c r="M163" s="37"/>
      <c r="N163" s="214"/>
      <c r="O163" s="215"/>
      <c r="P163" s="73"/>
      <c r="Q163" s="73"/>
      <c r="R163" s="73"/>
      <c r="S163" s="73"/>
      <c r="T163" s="73"/>
      <c r="U163" s="73"/>
      <c r="V163" s="73"/>
      <c r="W163" s="73"/>
      <c r="X163" s="74"/>
      <c r="Y163" s="32"/>
      <c r="Z163" s="32"/>
      <c r="AA163" s="32"/>
      <c r="AB163" s="32"/>
      <c r="AC163" s="32"/>
      <c r="AD163" s="32"/>
      <c r="AE163" s="32"/>
      <c r="AT163" s="15" t="s">
        <v>142</v>
      </c>
      <c r="AU163" s="15" t="s">
        <v>140</v>
      </c>
    </row>
    <row r="164" spans="1:65" s="12" customFormat="1" ht="22.9" customHeight="1">
      <c r="B164" s="179"/>
      <c r="C164" s="180"/>
      <c r="D164" s="181" t="s">
        <v>75</v>
      </c>
      <c r="E164" s="194" t="s">
        <v>139</v>
      </c>
      <c r="F164" s="194" t="s">
        <v>332</v>
      </c>
      <c r="G164" s="180"/>
      <c r="H164" s="180"/>
      <c r="I164" s="183"/>
      <c r="J164" s="183"/>
      <c r="K164" s="195">
        <f>BK164</f>
        <v>0</v>
      </c>
      <c r="L164" s="180"/>
      <c r="M164" s="185"/>
      <c r="N164" s="186"/>
      <c r="O164" s="187"/>
      <c r="P164" s="187"/>
      <c r="Q164" s="188">
        <f>SUM(Q165:Q172)</f>
        <v>0</v>
      </c>
      <c r="R164" s="188">
        <f>SUM(R165:R172)</f>
        <v>0</v>
      </c>
      <c r="S164" s="187"/>
      <c r="T164" s="189">
        <f>SUM(T165:T172)</f>
        <v>0</v>
      </c>
      <c r="U164" s="187"/>
      <c r="V164" s="189">
        <f>SUM(V165:V172)</f>
        <v>0.35820800000000003</v>
      </c>
      <c r="W164" s="187"/>
      <c r="X164" s="190">
        <f>SUM(X165:X172)</f>
        <v>0</v>
      </c>
      <c r="AR164" s="191" t="s">
        <v>84</v>
      </c>
      <c r="AT164" s="192" t="s">
        <v>75</v>
      </c>
      <c r="AU164" s="192" t="s">
        <v>84</v>
      </c>
      <c r="AY164" s="191" t="s">
        <v>132</v>
      </c>
      <c r="BK164" s="193">
        <f>SUM(BK165:BK172)</f>
        <v>0</v>
      </c>
    </row>
    <row r="165" spans="1:65" s="2" customFormat="1" ht="24.2" customHeight="1">
      <c r="A165" s="32"/>
      <c r="B165" s="33"/>
      <c r="C165" s="196" t="s">
        <v>333</v>
      </c>
      <c r="D165" s="196" t="s">
        <v>135</v>
      </c>
      <c r="E165" s="197" t="s">
        <v>334</v>
      </c>
      <c r="F165" s="198" t="s">
        <v>335</v>
      </c>
      <c r="G165" s="199" t="s">
        <v>138</v>
      </c>
      <c r="H165" s="200">
        <v>2.66</v>
      </c>
      <c r="I165" s="201"/>
      <c r="J165" s="201"/>
      <c r="K165" s="202">
        <f>ROUND(P165*H165,2)</f>
        <v>0</v>
      </c>
      <c r="L165" s="203"/>
      <c r="M165" s="37"/>
      <c r="N165" s="204" t="s">
        <v>1</v>
      </c>
      <c r="O165" s="205" t="s">
        <v>40</v>
      </c>
      <c r="P165" s="206">
        <f>I165+J165</f>
        <v>0</v>
      </c>
      <c r="Q165" s="206">
        <f>ROUND(I165*H165,2)</f>
        <v>0</v>
      </c>
      <c r="R165" s="206">
        <f>ROUND(J165*H165,2)</f>
        <v>0</v>
      </c>
      <c r="S165" s="73"/>
      <c r="T165" s="207">
        <f>S165*H165</f>
        <v>0</v>
      </c>
      <c r="U165" s="207">
        <v>0</v>
      </c>
      <c r="V165" s="207">
        <f>U165*H165</f>
        <v>0</v>
      </c>
      <c r="W165" s="207">
        <v>0</v>
      </c>
      <c r="X165" s="208">
        <f>W165*H165</f>
        <v>0</v>
      </c>
      <c r="Y165" s="32"/>
      <c r="Z165" s="32"/>
      <c r="AA165" s="32"/>
      <c r="AB165" s="32"/>
      <c r="AC165" s="32"/>
      <c r="AD165" s="32"/>
      <c r="AE165" s="32"/>
      <c r="AR165" s="209" t="s">
        <v>139</v>
      </c>
      <c r="AT165" s="209" t="s">
        <v>135</v>
      </c>
      <c r="AU165" s="209" t="s">
        <v>140</v>
      </c>
      <c r="AY165" s="15" t="s">
        <v>132</v>
      </c>
      <c r="BE165" s="210">
        <f>IF(O165="základná",K165,0)</f>
        <v>0</v>
      </c>
      <c r="BF165" s="210">
        <f>IF(O165="znížená",K165,0)</f>
        <v>0</v>
      </c>
      <c r="BG165" s="210">
        <f>IF(O165="zákl. prenesená",K165,0)</f>
        <v>0</v>
      </c>
      <c r="BH165" s="210">
        <f>IF(O165="zníž. prenesená",K165,0)</f>
        <v>0</v>
      </c>
      <c r="BI165" s="210">
        <f>IF(O165="nulová",K165,0)</f>
        <v>0</v>
      </c>
      <c r="BJ165" s="15" t="s">
        <v>140</v>
      </c>
      <c r="BK165" s="210">
        <f>ROUND(P165*H165,2)</f>
        <v>0</v>
      </c>
      <c r="BL165" s="15" t="s">
        <v>139</v>
      </c>
      <c r="BM165" s="209" t="s">
        <v>336</v>
      </c>
    </row>
    <row r="166" spans="1:65" s="2" customFormat="1" ht="11.25">
      <c r="A166" s="32"/>
      <c r="B166" s="33"/>
      <c r="C166" s="34"/>
      <c r="D166" s="211" t="s">
        <v>142</v>
      </c>
      <c r="E166" s="34"/>
      <c r="F166" s="212" t="s">
        <v>335</v>
      </c>
      <c r="G166" s="34"/>
      <c r="H166" s="34"/>
      <c r="I166" s="213"/>
      <c r="J166" s="213"/>
      <c r="K166" s="34"/>
      <c r="L166" s="34"/>
      <c r="M166" s="37"/>
      <c r="N166" s="214"/>
      <c r="O166" s="215"/>
      <c r="P166" s="73"/>
      <c r="Q166" s="73"/>
      <c r="R166" s="73"/>
      <c r="S166" s="73"/>
      <c r="T166" s="73"/>
      <c r="U166" s="73"/>
      <c r="V166" s="73"/>
      <c r="W166" s="73"/>
      <c r="X166" s="74"/>
      <c r="Y166" s="32"/>
      <c r="Z166" s="32"/>
      <c r="AA166" s="32"/>
      <c r="AB166" s="32"/>
      <c r="AC166" s="32"/>
      <c r="AD166" s="32"/>
      <c r="AE166" s="32"/>
      <c r="AT166" s="15" t="s">
        <v>142</v>
      </c>
      <c r="AU166" s="15" t="s">
        <v>140</v>
      </c>
    </row>
    <row r="167" spans="1:65" s="2" customFormat="1" ht="37.9" customHeight="1">
      <c r="A167" s="32"/>
      <c r="B167" s="33"/>
      <c r="C167" s="196" t="s">
        <v>337</v>
      </c>
      <c r="D167" s="196" t="s">
        <v>135</v>
      </c>
      <c r="E167" s="197" t="s">
        <v>338</v>
      </c>
      <c r="F167" s="198" t="s">
        <v>339</v>
      </c>
      <c r="G167" s="199" t="s">
        <v>181</v>
      </c>
      <c r="H167" s="200">
        <v>11.6</v>
      </c>
      <c r="I167" s="201"/>
      <c r="J167" s="201"/>
      <c r="K167" s="202">
        <f>ROUND(P167*H167,2)</f>
        <v>0</v>
      </c>
      <c r="L167" s="203"/>
      <c r="M167" s="37"/>
      <c r="N167" s="204" t="s">
        <v>1</v>
      </c>
      <c r="O167" s="205" t="s">
        <v>40</v>
      </c>
      <c r="P167" s="206">
        <f>I167+J167</f>
        <v>0</v>
      </c>
      <c r="Q167" s="206">
        <f>ROUND(I167*H167,2)</f>
        <v>0</v>
      </c>
      <c r="R167" s="206">
        <f>ROUND(J167*H167,2)</f>
        <v>0</v>
      </c>
      <c r="S167" s="73"/>
      <c r="T167" s="207">
        <f>S167*H167</f>
        <v>0</v>
      </c>
      <c r="U167" s="207">
        <v>0</v>
      </c>
      <c r="V167" s="207">
        <f>U167*H167</f>
        <v>0</v>
      </c>
      <c r="W167" s="207">
        <v>0</v>
      </c>
      <c r="X167" s="208">
        <f>W167*H167</f>
        <v>0</v>
      </c>
      <c r="Y167" s="32"/>
      <c r="Z167" s="32"/>
      <c r="AA167" s="32"/>
      <c r="AB167" s="32"/>
      <c r="AC167" s="32"/>
      <c r="AD167" s="32"/>
      <c r="AE167" s="32"/>
      <c r="AR167" s="209" t="s">
        <v>139</v>
      </c>
      <c r="AT167" s="209" t="s">
        <v>135</v>
      </c>
      <c r="AU167" s="209" t="s">
        <v>140</v>
      </c>
      <c r="AY167" s="15" t="s">
        <v>132</v>
      </c>
      <c r="BE167" s="210">
        <f>IF(O167="základná",K167,0)</f>
        <v>0</v>
      </c>
      <c r="BF167" s="210">
        <f>IF(O167="znížená",K167,0)</f>
        <v>0</v>
      </c>
      <c r="BG167" s="210">
        <f>IF(O167="zákl. prenesená",K167,0)</f>
        <v>0</v>
      </c>
      <c r="BH167" s="210">
        <f>IF(O167="zníž. prenesená",K167,0)</f>
        <v>0</v>
      </c>
      <c r="BI167" s="210">
        <f>IF(O167="nulová",K167,0)</f>
        <v>0</v>
      </c>
      <c r="BJ167" s="15" t="s">
        <v>140</v>
      </c>
      <c r="BK167" s="210">
        <f>ROUND(P167*H167,2)</f>
        <v>0</v>
      </c>
      <c r="BL167" s="15" t="s">
        <v>139</v>
      </c>
      <c r="BM167" s="209" t="s">
        <v>340</v>
      </c>
    </row>
    <row r="168" spans="1:65" s="2" customFormat="1" ht="29.25">
      <c r="A168" s="32"/>
      <c r="B168" s="33"/>
      <c r="C168" s="34"/>
      <c r="D168" s="211" t="s">
        <v>142</v>
      </c>
      <c r="E168" s="34"/>
      <c r="F168" s="212" t="s">
        <v>341</v>
      </c>
      <c r="G168" s="34"/>
      <c r="H168" s="34"/>
      <c r="I168" s="213"/>
      <c r="J168" s="213"/>
      <c r="K168" s="34"/>
      <c r="L168" s="34"/>
      <c r="M168" s="37"/>
      <c r="N168" s="214"/>
      <c r="O168" s="215"/>
      <c r="P168" s="73"/>
      <c r="Q168" s="73"/>
      <c r="R168" s="73"/>
      <c r="S168" s="73"/>
      <c r="T168" s="73"/>
      <c r="U168" s="73"/>
      <c r="V168" s="73"/>
      <c r="W168" s="73"/>
      <c r="X168" s="74"/>
      <c r="Y168" s="32"/>
      <c r="Z168" s="32"/>
      <c r="AA168" s="32"/>
      <c r="AB168" s="32"/>
      <c r="AC168" s="32"/>
      <c r="AD168" s="32"/>
      <c r="AE168" s="32"/>
      <c r="AT168" s="15" t="s">
        <v>142</v>
      </c>
      <c r="AU168" s="15" t="s">
        <v>140</v>
      </c>
    </row>
    <row r="169" spans="1:65" s="2" customFormat="1" ht="24.2" customHeight="1">
      <c r="A169" s="32"/>
      <c r="B169" s="33"/>
      <c r="C169" s="196" t="s">
        <v>342</v>
      </c>
      <c r="D169" s="196" t="s">
        <v>135</v>
      </c>
      <c r="E169" s="197" t="s">
        <v>343</v>
      </c>
      <c r="F169" s="198" t="s">
        <v>344</v>
      </c>
      <c r="G169" s="199" t="s">
        <v>181</v>
      </c>
      <c r="H169" s="200">
        <v>11.6</v>
      </c>
      <c r="I169" s="201"/>
      <c r="J169" s="201"/>
      <c r="K169" s="202">
        <f>ROUND(P169*H169,2)</f>
        <v>0</v>
      </c>
      <c r="L169" s="203"/>
      <c r="M169" s="37"/>
      <c r="N169" s="204" t="s">
        <v>1</v>
      </c>
      <c r="O169" s="205" t="s">
        <v>40</v>
      </c>
      <c r="P169" s="206">
        <f>I169+J169</f>
        <v>0</v>
      </c>
      <c r="Q169" s="206">
        <f>ROUND(I169*H169,2)</f>
        <v>0</v>
      </c>
      <c r="R169" s="206">
        <f>ROUND(J169*H169,2)</f>
        <v>0</v>
      </c>
      <c r="S169" s="73"/>
      <c r="T169" s="207">
        <f>S169*H169</f>
        <v>0</v>
      </c>
      <c r="U169" s="207">
        <v>3.0880000000000001E-2</v>
      </c>
      <c r="V169" s="207">
        <f>U169*H169</f>
        <v>0.35820800000000003</v>
      </c>
      <c r="W169" s="207">
        <v>0</v>
      </c>
      <c r="X169" s="208">
        <f>W169*H169</f>
        <v>0</v>
      </c>
      <c r="Y169" s="32"/>
      <c r="Z169" s="32"/>
      <c r="AA169" s="32"/>
      <c r="AB169" s="32"/>
      <c r="AC169" s="32"/>
      <c r="AD169" s="32"/>
      <c r="AE169" s="32"/>
      <c r="AR169" s="209" t="s">
        <v>139</v>
      </c>
      <c r="AT169" s="209" t="s">
        <v>135</v>
      </c>
      <c r="AU169" s="209" t="s">
        <v>140</v>
      </c>
      <c r="AY169" s="15" t="s">
        <v>132</v>
      </c>
      <c r="BE169" s="210">
        <f>IF(O169="základná",K169,0)</f>
        <v>0</v>
      </c>
      <c r="BF169" s="210">
        <f>IF(O169="znížená",K169,0)</f>
        <v>0</v>
      </c>
      <c r="BG169" s="210">
        <f>IF(O169="zákl. prenesená",K169,0)</f>
        <v>0</v>
      </c>
      <c r="BH169" s="210">
        <f>IF(O169="zníž. prenesená",K169,0)</f>
        <v>0</v>
      </c>
      <c r="BI169" s="210">
        <f>IF(O169="nulová",K169,0)</f>
        <v>0</v>
      </c>
      <c r="BJ169" s="15" t="s">
        <v>140</v>
      </c>
      <c r="BK169" s="210">
        <f>ROUND(P169*H169,2)</f>
        <v>0</v>
      </c>
      <c r="BL169" s="15" t="s">
        <v>139</v>
      </c>
      <c r="BM169" s="209" t="s">
        <v>345</v>
      </c>
    </row>
    <row r="170" spans="1:65" s="2" customFormat="1" ht="19.5">
      <c r="A170" s="32"/>
      <c r="B170" s="33"/>
      <c r="C170" s="34"/>
      <c r="D170" s="211" t="s">
        <v>142</v>
      </c>
      <c r="E170" s="34"/>
      <c r="F170" s="212" t="s">
        <v>346</v>
      </c>
      <c r="G170" s="34"/>
      <c r="H170" s="34"/>
      <c r="I170" s="213"/>
      <c r="J170" s="213"/>
      <c r="K170" s="34"/>
      <c r="L170" s="34"/>
      <c r="M170" s="37"/>
      <c r="N170" s="214"/>
      <c r="O170" s="215"/>
      <c r="P170" s="73"/>
      <c r="Q170" s="73"/>
      <c r="R170" s="73"/>
      <c r="S170" s="73"/>
      <c r="T170" s="73"/>
      <c r="U170" s="73"/>
      <c r="V170" s="73"/>
      <c r="W170" s="73"/>
      <c r="X170" s="74"/>
      <c r="Y170" s="32"/>
      <c r="Z170" s="32"/>
      <c r="AA170" s="32"/>
      <c r="AB170" s="32"/>
      <c r="AC170" s="32"/>
      <c r="AD170" s="32"/>
      <c r="AE170" s="32"/>
      <c r="AT170" s="15" t="s">
        <v>142</v>
      </c>
      <c r="AU170" s="15" t="s">
        <v>140</v>
      </c>
    </row>
    <row r="171" spans="1:65" s="2" customFormat="1" ht="24.2" customHeight="1">
      <c r="A171" s="32"/>
      <c r="B171" s="33"/>
      <c r="C171" s="196" t="s">
        <v>347</v>
      </c>
      <c r="D171" s="196" t="s">
        <v>135</v>
      </c>
      <c r="E171" s="197" t="s">
        <v>348</v>
      </c>
      <c r="F171" s="198" t="s">
        <v>349</v>
      </c>
      <c r="G171" s="199" t="s">
        <v>181</v>
      </c>
      <c r="H171" s="200">
        <v>11.6</v>
      </c>
      <c r="I171" s="201"/>
      <c r="J171" s="201"/>
      <c r="K171" s="202">
        <f>ROUND(P171*H171,2)</f>
        <v>0</v>
      </c>
      <c r="L171" s="203"/>
      <c r="M171" s="37"/>
      <c r="N171" s="204" t="s">
        <v>1</v>
      </c>
      <c r="O171" s="205" t="s">
        <v>40</v>
      </c>
      <c r="P171" s="206">
        <f>I171+J171</f>
        <v>0</v>
      </c>
      <c r="Q171" s="206">
        <f>ROUND(I171*H171,2)</f>
        <v>0</v>
      </c>
      <c r="R171" s="206">
        <f>ROUND(J171*H171,2)</f>
        <v>0</v>
      </c>
      <c r="S171" s="73"/>
      <c r="T171" s="207">
        <f>S171*H171</f>
        <v>0</v>
      </c>
      <c r="U171" s="207">
        <v>0</v>
      </c>
      <c r="V171" s="207">
        <f>U171*H171</f>
        <v>0</v>
      </c>
      <c r="W171" s="207">
        <v>0</v>
      </c>
      <c r="X171" s="208">
        <f>W171*H171</f>
        <v>0</v>
      </c>
      <c r="Y171" s="32"/>
      <c r="Z171" s="32"/>
      <c r="AA171" s="32"/>
      <c r="AB171" s="32"/>
      <c r="AC171" s="32"/>
      <c r="AD171" s="32"/>
      <c r="AE171" s="32"/>
      <c r="AR171" s="209" t="s">
        <v>139</v>
      </c>
      <c r="AT171" s="209" t="s">
        <v>135</v>
      </c>
      <c r="AU171" s="209" t="s">
        <v>140</v>
      </c>
      <c r="AY171" s="15" t="s">
        <v>132</v>
      </c>
      <c r="BE171" s="210">
        <f>IF(O171="základná",K171,0)</f>
        <v>0</v>
      </c>
      <c r="BF171" s="210">
        <f>IF(O171="znížená",K171,0)</f>
        <v>0</v>
      </c>
      <c r="BG171" s="210">
        <f>IF(O171="zákl. prenesená",K171,0)</f>
        <v>0</v>
      </c>
      <c r="BH171" s="210">
        <f>IF(O171="zníž. prenesená",K171,0)</f>
        <v>0</v>
      </c>
      <c r="BI171" s="210">
        <f>IF(O171="nulová",K171,0)</f>
        <v>0</v>
      </c>
      <c r="BJ171" s="15" t="s">
        <v>140</v>
      </c>
      <c r="BK171" s="210">
        <f>ROUND(P171*H171,2)</f>
        <v>0</v>
      </c>
      <c r="BL171" s="15" t="s">
        <v>139</v>
      </c>
      <c r="BM171" s="209" t="s">
        <v>350</v>
      </c>
    </row>
    <row r="172" spans="1:65" s="2" customFormat="1" ht="19.5">
      <c r="A172" s="32"/>
      <c r="B172" s="33"/>
      <c r="C172" s="34"/>
      <c r="D172" s="211" t="s">
        <v>142</v>
      </c>
      <c r="E172" s="34"/>
      <c r="F172" s="212" t="s">
        <v>351</v>
      </c>
      <c r="G172" s="34"/>
      <c r="H172" s="34"/>
      <c r="I172" s="213"/>
      <c r="J172" s="213"/>
      <c r="K172" s="34"/>
      <c r="L172" s="34"/>
      <c r="M172" s="37"/>
      <c r="N172" s="214"/>
      <c r="O172" s="215"/>
      <c r="P172" s="73"/>
      <c r="Q172" s="73"/>
      <c r="R172" s="73"/>
      <c r="S172" s="73"/>
      <c r="T172" s="73"/>
      <c r="U172" s="73"/>
      <c r="V172" s="73"/>
      <c r="W172" s="73"/>
      <c r="X172" s="74"/>
      <c r="Y172" s="32"/>
      <c r="Z172" s="32"/>
      <c r="AA172" s="32"/>
      <c r="AB172" s="32"/>
      <c r="AC172" s="32"/>
      <c r="AD172" s="32"/>
      <c r="AE172" s="32"/>
      <c r="AT172" s="15" t="s">
        <v>142</v>
      </c>
      <c r="AU172" s="15" t="s">
        <v>140</v>
      </c>
    </row>
    <row r="173" spans="1:65" s="12" customFormat="1" ht="22.9" customHeight="1">
      <c r="B173" s="179"/>
      <c r="C173" s="180"/>
      <c r="D173" s="181" t="s">
        <v>75</v>
      </c>
      <c r="E173" s="194" t="s">
        <v>184</v>
      </c>
      <c r="F173" s="194" t="s">
        <v>185</v>
      </c>
      <c r="G173" s="180"/>
      <c r="H173" s="180"/>
      <c r="I173" s="183"/>
      <c r="J173" s="183"/>
      <c r="K173" s="195">
        <f>BK173</f>
        <v>0</v>
      </c>
      <c r="L173" s="180"/>
      <c r="M173" s="185"/>
      <c r="N173" s="186"/>
      <c r="O173" s="187"/>
      <c r="P173" s="187"/>
      <c r="Q173" s="188">
        <f>SUM(Q174:Q175)</f>
        <v>0</v>
      </c>
      <c r="R173" s="188">
        <f>SUM(R174:R175)</f>
        <v>0</v>
      </c>
      <c r="S173" s="187"/>
      <c r="T173" s="189">
        <f>SUM(T174:T175)</f>
        <v>0</v>
      </c>
      <c r="U173" s="187"/>
      <c r="V173" s="189">
        <f>SUM(V174:V175)</f>
        <v>0.12263999999999999</v>
      </c>
      <c r="W173" s="187"/>
      <c r="X173" s="190">
        <f>SUM(X174:X175)</f>
        <v>0</v>
      </c>
      <c r="AR173" s="191" t="s">
        <v>84</v>
      </c>
      <c r="AT173" s="192" t="s">
        <v>75</v>
      </c>
      <c r="AU173" s="192" t="s">
        <v>84</v>
      </c>
      <c r="AY173" s="191" t="s">
        <v>132</v>
      </c>
      <c r="BK173" s="193">
        <f>SUM(BK174:BK175)</f>
        <v>0</v>
      </c>
    </row>
    <row r="174" spans="1:65" s="2" customFormat="1" ht="37.9" customHeight="1">
      <c r="A174" s="32"/>
      <c r="B174" s="33"/>
      <c r="C174" s="196" t="s">
        <v>352</v>
      </c>
      <c r="D174" s="196" t="s">
        <v>135</v>
      </c>
      <c r="E174" s="197" t="s">
        <v>353</v>
      </c>
      <c r="F174" s="198" t="s">
        <v>354</v>
      </c>
      <c r="G174" s="199" t="s">
        <v>203</v>
      </c>
      <c r="H174" s="200">
        <v>876</v>
      </c>
      <c r="I174" s="201"/>
      <c r="J174" s="201"/>
      <c r="K174" s="202">
        <f>ROUND(P174*H174,2)</f>
        <v>0</v>
      </c>
      <c r="L174" s="203"/>
      <c r="M174" s="37"/>
      <c r="N174" s="204" t="s">
        <v>1</v>
      </c>
      <c r="O174" s="205" t="s">
        <v>40</v>
      </c>
      <c r="P174" s="206">
        <f>I174+J174</f>
        <v>0</v>
      </c>
      <c r="Q174" s="206">
        <f>ROUND(I174*H174,2)</f>
        <v>0</v>
      </c>
      <c r="R174" s="206">
        <f>ROUND(J174*H174,2)</f>
        <v>0</v>
      </c>
      <c r="S174" s="73"/>
      <c r="T174" s="207">
        <f>S174*H174</f>
        <v>0</v>
      </c>
      <c r="U174" s="207">
        <v>1.3999999999999999E-4</v>
      </c>
      <c r="V174" s="207">
        <f>U174*H174</f>
        <v>0.12263999999999999</v>
      </c>
      <c r="W174" s="207">
        <v>0</v>
      </c>
      <c r="X174" s="208">
        <f>W174*H174</f>
        <v>0</v>
      </c>
      <c r="Y174" s="32"/>
      <c r="Z174" s="32"/>
      <c r="AA174" s="32"/>
      <c r="AB174" s="32"/>
      <c r="AC174" s="32"/>
      <c r="AD174" s="32"/>
      <c r="AE174" s="32"/>
      <c r="AR174" s="209" t="s">
        <v>139</v>
      </c>
      <c r="AT174" s="209" t="s">
        <v>135</v>
      </c>
      <c r="AU174" s="209" t="s">
        <v>140</v>
      </c>
      <c r="AY174" s="15" t="s">
        <v>132</v>
      </c>
      <c r="BE174" s="210">
        <f>IF(O174="základná",K174,0)</f>
        <v>0</v>
      </c>
      <c r="BF174" s="210">
        <f>IF(O174="znížená",K174,0)</f>
        <v>0</v>
      </c>
      <c r="BG174" s="210">
        <f>IF(O174="zákl. prenesená",K174,0)</f>
        <v>0</v>
      </c>
      <c r="BH174" s="210">
        <f>IF(O174="zníž. prenesená",K174,0)</f>
        <v>0</v>
      </c>
      <c r="BI174" s="210">
        <f>IF(O174="nulová",K174,0)</f>
        <v>0</v>
      </c>
      <c r="BJ174" s="15" t="s">
        <v>140</v>
      </c>
      <c r="BK174" s="210">
        <f>ROUND(P174*H174,2)</f>
        <v>0</v>
      </c>
      <c r="BL174" s="15" t="s">
        <v>139</v>
      </c>
      <c r="BM174" s="209" t="s">
        <v>355</v>
      </c>
    </row>
    <row r="175" spans="1:65" s="2" customFormat="1" ht="29.25">
      <c r="A175" s="32"/>
      <c r="B175" s="33"/>
      <c r="C175" s="34"/>
      <c r="D175" s="211" t="s">
        <v>142</v>
      </c>
      <c r="E175" s="34"/>
      <c r="F175" s="212" t="s">
        <v>356</v>
      </c>
      <c r="G175" s="34"/>
      <c r="H175" s="34"/>
      <c r="I175" s="213"/>
      <c r="J175" s="213"/>
      <c r="K175" s="34"/>
      <c r="L175" s="34"/>
      <c r="M175" s="37"/>
      <c r="N175" s="214"/>
      <c r="O175" s="215"/>
      <c r="P175" s="73"/>
      <c r="Q175" s="73"/>
      <c r="R175" s="73"/>
      <c r="S175" s="73"/>
      <c r="T175" s="73"/>
      <c r="U175" s="73"/>
      <c r="V175" s="73"/>
      <c r="W175" s="73"/>
      <c r="X175" s="74"/>
      <c r="Y175" s="32"/>
      <c r="Z175" s="32"/>
      <c r="AA175" s="32"/>
      <c r="AB175" s="32"/>
      <c r="AC175" s="32"/>
      <c r="AD175" s="32"/>
      <c r="AE175" s="32"/>
      <c r="AT175" s="15" t="s">
        <v>142</v>
      </c>
      <c r="AU175" s="15" t="s">
        <v>140</v>
      </c>
    </row>
    <row r="176" spans="1:65" s="12" customFormat="1" ht="25.9" customHeight="1">
      <c r="B176" s="179"/>
      <c r="C176" s="180"/>
      <c r="D176" s="181" t="s">
        <v>75</v>
      </c>
      <c r="E176" s="182" t="s">
        <v>357</v>
      </c>
      <c r="F176" s="182" t="s">
        <v>358</v>
      </c>
      <c r="G176" s="180"/>
      <c r="H176" s="180"/>
      <c r="I176" s="183"/>
      <c r="J176" s="183"/>
      <c r="K176" s="184">
        <f>BK176</f>
        <v>0</v>
      </c>
      <c r="L176" s="180"/>
      <c r="M176" s="185"/>
      <c r="N176" s="186"/>
      <c r="O176" s="187"/>
      <c r="P176" s="187"/>
      <c r="Q176" s="188">
        <f>Q177+Q180+Q186+Q214</f>
        <v>0</v>
      </c>
      <c r="R176" s="188">
        <f>R177+R180+R186+R214</f>
        <v>0</v>
      </c>
      <c r="S176" s="187"/>
      <c r="T176" s="189">
        <f>T177+T180+T186+T214</f>
        <v>0</v>
      </c>
      <c r="U176" s="187"/>
      <c r="V176" s="189">
        <f>V177+V180+V186+V214</f>
        <v>4.7694869999999998</v>
      </c>
      <c r="W176" s="187"/>
      <c r="X176" s="190">
        <f>X177+X180+X186+X214</f>
        <v>0</v>
      </c>
      <c r="AR176" s="191" t="s">
        <v>140</v>
      </c>
      <c r="AT176" s="192" t="s">
        <v>75</v>
      </c>
      <c r="AU176" s="192" t="s">
        <v>76</v>
      </c>
      <c r="AY176" s="191" t="s">
        <v>132</v>
      </c>
      <c r="BK176" s="193">
        <f>BK177+BK180+BK186+BK214</f>
        <v>0</v>
      </c>
    </row>
    <row r="177" spans="1:65" s="12" customFormat="1" ht="22.9" customHeight="1">
      <c r="B177" s="179"/>
      <c r="C177" s="180"/>
      <c r="D177" s="181" t="s">
        <v>75</v>
      </c>
      <c r="E177" s="194" t="s">
        <v>359</v>
      </c>
      <c r="F177" s="194" t="s">
        <v>360</v>
      </c>
      <c r="G177" s="180"/>
      <c r="H177" s="180"/>
      <c r="I177" s="183"/>
      <c r="J177" s="183"/>
      <c r="K177" s="195">
        <f>BK177</f>
        <v>0</v>
      </c>
      <c r="L177" s="180"/>
      <c r="M177" s="185"/>
      <c r="N177" s="186"/>
      <c r="O177" s="187"/>
      <c r="P177" s="187"/>
      <c r="Q177" s="188">
        <f>SUM(Q178:Q179)</f>
        <v>0</v>
      </c>
      <c r="R177" s="188">
        <f>SUM(R178:R179)</f>
        <v>0</v>
      </c>
      <c r="S177" s="187"/>
      <c r="T177" s="189">
        <f>SUM(T178:T179)</f>
        <v>0</v>
      </c>
      <c r="U177" s="187"/>
      <c r="V177" s="189">
        <f>SUM(V178:V179)</f>
        <v>5.5859999999999998E-3</v>
      </c>
      <c r="W177" s="187"/>
      <c r="X177" s="190">
        <f>SUM(X178:X179)</f>
        <v>0</v>
      </c>
      <c r="AR177" s="191" t="s">
        <v>140</v>
      </c>
      <c r="AT177" s="192" t="s">
        <v>75</v>
      </c>
      <c r="AU177" s="192" t="s">
        <v>84</v>
      </c>
      <c r="AY177" s="191" t="s">
        <v>132</v>
      </c>
      <c r="BK177" s="193">
        <f>SUM(BK178:BK179)</f>
        <v>0</v>
      </c>
    </row>
    <row r="178" spans="1:65" s="2" customFormat="1" ht="24.2" customHeight="1">
      <c r="A178" s="32"/>
      <c r="B178" s="33"/>
      <c r="C178" s="196" t="s">
        <v>361</v>
      </c>
      <c r="D178" s="196" t="s">
        <v>135</v>
      </c>
      <c r="E178" s="197" t="s">
        <v>362</v>
      </c>
      <c r="F178" s="198" t="s">
        <v>363</v>
      </c>
      <c r="G178" s="199" t="s">
        <v>138</v>
      </c>
      <c r="H178" s="200">
        <v>2.66</v>
      </c>
      <c r="I178" s="201"/>
      <c r="J178" s="201"/>
      <c r="K178" s="202">
        <f>ROUND(P178*H178,2)</f>
        <v>0</v>
      </c>
      <c r="L178" s="203"/>
      <c r="M178" s="37"/>
      <c r="N178" s="204" t="s">
        <v>1</v>
      </c>
      <c r="O178" s="205" t="s">
        <v>40</v>
      </c>
      <c r="P178" s="206">
        <f>I178+J178</f>
        <v>0</v>
      </c>
      <c r="Q178" s="206">
        <f>ROUND(I178*H178,2)</f>
        <v>0</v>
      </c>
      <c r="R178" s="206">
        <f>ROUND(J178*H178,2)</f>
        <v>0</v>
      </c>
      <c r="S178" s="73"/>
      <c r="T178" s="207">
        <f>S178*H178</f>
        <v>0</v>
      </c>
      <c r="U178" s="207">
        <v>2.0999999999999999E-3</v>
      </c>
      <c r="V178" s="207">
        <f>U178*H178</f>
        <v>5.5859999999999998E-3</v>
      </c>
      <c r="W178" s="207">
        <v>0</v>
      </c>
      <c r="X178" s="208">
        <f>W178*H178</f>
        <v>0</v>
      </c>
      <c r="Y178" s="32"/>
      <c r="Z178" s="32"/>
      <c r="AA178" s="32"/>
      <c r="AB178" s="32"/>
      <c r="AC178" s="32"/>
      <c r="AD178" s="32"/>
      <c r="AE178" s="32"/>
      <c r="AR178" s="209" t="s">
        <v>164</v>
      </c>
      <c r="AT178" s="209" t="s">
        <v>135</v>
      </c>
      <c r="AU178" s="209" t="s">
        <v>140</v>
      </c>
      <c r="AY178" s="15" t="s">
        <v>132</v>
      </c>
      <c r="BE178" s="210">
        <f>IF(O178="základná",K178,0)</f>
        <v>0</v>
      </c>
      <c r="BF178" s="210">
        <f>IF(O178="znížená",K178,0)</f>
        <v>0</v>
      </c>
      <c r="BG178" s="210">
        <f>IF(O178="zákl. prenesená",K178,0)</f>
        <v>0</v>
      </c>
      <c r="BH178" s="210">
        <f>IF(O178="zníž. prenesená",K178,0)</f>
        <v>0</v>
      </c>
      <c r="BI178" s="210">
        <f>IF(O178="nulová",K178,0)</f>
        <v>0</v>
      </c>
      <c r="BJ178" s="15" t="s">
        <v>140</v>
      </c>
      <c r="BK178" s="210">
        <f>ROUND(P178*H178,2)</f>
        <v>0</v>
      </c>
      <c r="BL178" s="15" t="s">
        <v>164</v>
      </c>
      <c r="BM178" s="209" t="s">
        <v>364</v>
      </c>
    </row>
    <row r="179" spans="1:65" s="2" customFormat="1" ht="11.25">
      <c r="A179" s="32"/>
      <c r="B179" s="33"/>
      <c r="C179" s="34"/>
      <c r="D179" s="211" t="s">
        <v>142</v>
      </c>
      <c r="E179" s="34"/>
      <c r="F179" s="212" t="s">
        <v>365</v>
      </c>
      <c r="G179" s="34"/>
      <c r="H179" s="34"/>
      <c r="I179" s="213"/>
      <c r="J179" s="213"/>
      <c r="K179" s="34"/>
      <c r="L179" s="34"/>
      <c r="M179" s="37"/>
      <c r="N179" s="214"/>
      <c r="O179" s="215"/>
      <c r="P179" s="73"/>
      <c r="Q179" s="73"/>
      <c r="R179" s="73"/>
      <c r="S179" s="73"/>
      <c r="T179" s="73"/>
      <c r="U179" s="73"/>
      <c r="V179" s="73"/>
      <c r="W179" s="73"/>
      <c r="X179" s="74"/>
      <c r="Y179" s="32"/>
      <c r="Z179" s="32"/>
      <c r="AA179" s="32"/>
      <c r="AB179" s="32"/>
      <c r="AC179" s="32"/>
      <c r="AD179" s="32"/>
      <c r="AE179" s="32"/>
      <c r="AT179" s="15" t="s">
        <v>142</v>
      </c>
      <c r="AU179" s="15" t="s">
        <v>140</v>
      </c>
    </row>
    <row r="180" spans="1:65" s="12" customFormat="1" ht="22.9" customHeight="1">
      <c r="B180" s="179"/>
      <c r="C180" s="180"/>
      <c r="D180" s="181" t="s">
        <v>75</v>
      </c>
      <c r="E180" s="194" t="s">
        <v>366</v>
      </c>
      <c r="F180" s="194" t="s">
        <v>367</v>
      </c>
      <c r="G180" s="180"/>
      <c r="H180" s="180"/>
      <c r="I180" s="183"/>
      <c r="J180" s="183"/>
      <c r="K180" s="195">
        <f>BK180</f>
        <v>0</v>
      </c>
      <c r="L180" s="180"/>
      <c r="M180" s="185"/>
      <c r="N180" s="186"/>
      <c r="O180" s="187"/>
      <c r="P180" s="187"/>
      <c r="Q180" s="188">
        <f>SUM(Q181:Q185)</f>
        <v>0</v>
      </c>
      <c r="R180" s="188">
        <f>SUM(R181:R185)</f>
        <v>0</v>
      </c>
      <c r="S180" s="187"/>
      <c r="T180" s="189">
        <f>SUM(T181:T185)</f>
        <v>0</v>
      </c>
      <c r="U180" s="187"/>
      <c r="V180" s="189">
        <f>SUM(V181:V185)</f>
        <v>9.1980000000000006E-2</v>
      </c>
      <c r="W180" s="187"/>
      <c r="X180" s="190">
        <f>SUM(X181:X185)</f>
        <v>0</v>
      </c>
      <c r="AR180" s="191" t="s">
        <v>140</v>
      </c>
      <c r="AT180" s="192" t="s">
        <v>75</v>
      </c>
      <c r="AU180" s="192" t="s">
        <v>84</v>
      </c>
      <c r="AY180" s="191" t="s">
        <v>132</v>
      </c>
      <c r="BK180" s="193">
        <f>SUM(BK181:BK185)</f>
        <v>0</v>
      </c>
    </row>
    <row r="181" spans="1:65" s="2" customFormat="1" ht="24.2" customHeight="1">
      <c r="A181" s="32"/>
      <c r="B181" s="33"/>
      <c r="C181" s="196" t="s">
        <v>159</v>
      </c>
      <c r="D181" s="196" t="s">
        <v>135</v>
      </c>
      <c r="E181" s="197" t="s">
        <v>368</v>
      </c>
      <c r="F181" s="198" t="s">
        <v>369</v>
      </c>
      <c r="G181" s="199" t="s">
        <v>203</v>
      </c>
      <c r="H181" s="200">
        <v>438</v>
      </c>
      <c r="I181" s="201"/>
      <c r="J181" s="201"/>
      <c r="K181" s="202">
        <f>ROUND(P181*H181,2)</f>
        <v>0</v>
      </c>
      <c r="L181" s="203"/>
      <c r="M181" s="37"/>
      <c r="N181" s="204" t="s">
        <v>1</v>
      </c>
      <c r="O181" s="205" t="s">
        <v>40</v>
      </c>
      <c r="P181" s="206">
        <f>I181+J181</f>
        <v>0</v>
      </c>
      <c r="Q181" s="206">
        <f>ROUND(I181*H181,2)</f>
        <v>0</v>
      </c>
      <c r="R181" s="206">
        <f>ROUND(J181*H181,2)</f>
        <v>0</v>
      </c>
      <c r="S181" s="73"/>
      <c r="T181" s="207">
        <f>S181*H181</f>
        <v>0</v>
      </c>
      <c r="U181" s="207">
        <v>2.1000000000000001E-4</v>
      </c>
      <c r="V181" s="207">
        <f>U181*H181</f>
        <v>9.1980000000000006E-2</v>
      </c>
      <c r="W181" s="207">
        <v>0</v>
      </c>
      <c r="X181" s="208">
        <f>W181*H181</f>
        <v>0</v>
      </c>
      <c r="Y181" s="32"/>
      <c r="Z181" s="32"/>
      <c r="AA181" s="32"/>
      <c r="AB181" s="32"/>
      <c r="AC181" s="32"/>
      <c r="AD181" s="32"/>
      <c r="AE181" s="32"/>
      <c r="AR181" s="209" t="s">
        <v>164</v>
      </c>
      <c r="AT181" s="209" t="s">
        <v>135</v>
      </c>
      <c r="AU181" s="209" t="s">
        <v>140</v>
      </c>
      <c r="AY181" s="15" t="s">
        <v>132</v>
      </c>
      <c r="BE181" s="210">
        <f>IF(O181="základná",K181,0)</f>
        <v>0</v>
      </c>
      <c r="BF181" s="210">
        <f>IF(O181="znížená",K181,0)</f>
        <v>0</v>
      </c>
      <c r="BG181" s="210">
        <f>IF(O181="zákl. prenesená",K181,0)</f>
        <v>0</v>
      </c>
      <c r="BH181" s="210">
        <f>IF(O181="zníž. prenesená",K181,0)</f>
        <v>0</v>
      </c>
      <c r="BI181" s="210">
        <f>IF(O181="nulová",K181,0)</f>
        <v>0</v>
      </c>
      <c r="BJ181" s="15" t="s">
        <v>140</v>
      </c>
      <c r="BK181" s="210">
        <f>ROUND(P181*H181,2)</f>
        <v>0</v>
      </c>
      <c r="BL181" s="15" t="s">
        <v>164</v>
      </c>
      <c r="BM181" s="209" t="s">
        <v>370</v>
      </c>
    </row>
    <row r="182" spans="1:65" s="2" customFormat="1" ht="19.5">
      <c r="A182" s="32"/>
      <c r="B182" s="33"/>
      <c r="C182" s="34"/>
      <c r="D182" s="211" t="s">
        <v>142</v>
      </c>
      <c r="E182" s="34"/>
      <c r="F182" s="212" t="s">
        <v>371</v>
      </c>
      <c r="G182" s="34"/>
      <c r="H182" s="34"/>
      <c r="I182" s="213"/>
      <c r="J182" s="213"/>
      <c r="K182" s="34"/>
      <c r="L182" s="34"/>
      <c r="M182" s="37"/>
      <c r="N182" s="214"/>
      <c r="O182" s="215"/>
      <c r="P182" s="73"/>
      <c r="Q182" s="73"/>
      <c r="R182" s="73"/>
      <c r="S182" s="73"/>
      <c r="T182" s="73"/>
      <c r="U182" s="73"/>
      <c r="V182" s="73"/>
      <c r="W182" s="73"/>
      <c r="X182" s="74"/>
      <c r="Y182" s="32"/>
      <c r="Z182" s="32"/>
      <c r="AA182" s="32"/>
      <c r="AB182" s="32"/>
      <c r="AC182" s="32"/>
      <c r="AD182" s="32"/>
      <c r="AE182" s="32"/>
      <c r="AT182" s="15" t="s">
        <v>142</v>
      </c>
      <c r="AU182" s="15" t="s">
        <v>140</v>
      </c>
    </row>
    <row r="183" spans="1:65" s="2" customFormat="1" ht="19.5">
      <c r="A183" s="32"/>
      <c r="B183" s="33"/>
      <c r="C183" s="34"/>
      <c r="D183" s="211" t="s">
        <v>194</v>
      </c>
      <c r="E183" s="34"/>
      <c r="F183" s="216" t="s">
        <v>372</v>
      </c>
      <c r="G183" s="34"/>
      <c r="H183" s="34"/>
      <c r="I183" s="213"/>
      <c r="J183" s="213"/>
      <c r="K183" s="34"/>
      <c r="L183" s="34"/>
      <c r="M183" s="37"/>
      <c r="N183" s="214"/>
      <c r="O183" s="215"/>
      <c r="P183" s="73"/>
      <c r="Q183" s="73"/>
      <c r="R183" s="73"/>
      <c r="S183" s="73"/>
      <c r="T183" s="73"/>
      <c r="U183" s="73"/>
      <c r="V183" s="73"/>
      <c r="W183" s="73"/>
      <c r="X183" s="74"/>
      <c r="Y183" s="32"/>
      <c r="Z183" s="32"/>
      <c r="AA183" s="32"/>
      <c r="AB183" s="32"/>
      <c r="AC183" s="32"/>
      <c r="AD183" s="32"/>
      <c r="AE183" s="32"/>
      <c r="AT183" s="15" t="s">
        <v>194</v>
      </c>
      <c r="AU183" s="15" t="s">
        <v>140</v>
      </c>
    </row>
    <row r="184" spans="1:65" s="2" customFormat="1" ht="24.2" customHeight="1">
      <c r="A184" s="32"/>
      <c r="B184" s="33"/>
      <c r="C184" s="196" t="s">
        <v>164</v>
      </c>
      <c r="D184" s="196" t="s">
        <v>135</v>
      </c>
      <c r="E184" s="197" t="s">
        <v>373</v>
      </c>
      <c r="F184" s="198" t="s">
        <v>374</v>
      </c>
      <c r="G184" s="199" t="s">
        <v>203</v>
      </c>
      <c r="H184" s="200">
        <v>1752</v>
      </c>
      <c r="I184" s="201"/>
      <c r="J184" s="201"/>
      <c r="K184" s="202">
        <f>ROUND(P184*H184,2)</f>
        <v>0</v>
      </c>
      <c r="L184" s="203"/>
      <c r="M184" s="37"/>
      <c r="N184" s="204" t="s">
        <v>1</v>
      </c>
      <c r="O184" s="205" t="s">
        <v>40</v>
      </c>
      <c r="P184" s="206">
        <f>I184+J184</f>
        <v>0</v>
      </c>
      <c r="Q184" s="206">
        <f>ROUND(I184*H184,2)</f>
        <v>0</v>
      </c>
      <c r="R184" s="206">
        <f>ROUND(J184*H184,2)</f>
        <v>0</v>
      </c>
      <c r="S184" s="73"/>
      <c r="T184" s="207">
        <f>S184*H184</f>
        <v>0</v>
      </c>
      <c r="U184" s="207">
        <v>0</v>
      </c>
      <c r="V184" s="207">
        <f>U184*H184</f>
        <v>0</v>
      </c>
      <c r="W184" s="207">
        <v>0</v>
      </c>
      <c r="X184" s="208">
        <f>W184*H184</f>
        <v>0</v>
      </c>
      <c r="Y184" s="32"/>
      <c r="Z184" s="32"/>
      <c r="AA184" s="32"/>
      <c r="AB184" s="32"/>
      <c r="AC184" s="32"/>
      <c r="AD184" s="32"/>
      <c r="AE184" s="32"/>
      <c r="AR184" s="209" t="s">
        <v>164</v>
      </c>
      <c r="AT184" s="209" t="s">
        <v>135</v>
      </c>
      <c r="AU184" s="209" t="s">
        <v>140</v>
      </c>
      <c r="AY184" s="15" t="s">
        <v>132</v>
      </c>
      <c r="BE184" s="210">
        <f>IF(O184="základná",K184,0)</f>
        <v>0</v>
      </c>
      <c r="BF184" s="210">
        <f>IF(O184="znížená",K184,0)</f>
        <v>0</v>
      </c>
      <c r="BG184" s="210">
        <f>IF(O184="zákl. prenesená",K184,0)</f>
        <v>0</v>
      </c>
      <c r="BH184" s="210">
        <f>IF(O184="zníž. prenesená",K184,0)</f>
        <v>0</v>
      </c>
      <c r="BI184" s="210">
        <f>IF(O184="nulová",K184,0)</f>
        <v>0</v>
      </c>
      <c r="BJ184" s="15" t="s">
        <v>140</v>
      </c>
      <c r="BK184" s="210">
        <f>ROUND(P184*H184,2)</f>
        <v>0</v>
      </c>
      <c r="BL184" s="15" t="s">
        <v>164</v>
      </c>
      <c r="BM184" s="209" t="s">
        <v>375</v>
      </c>
    </row>
    <row r="185" spans="1:65" s="2" customFormat="1" ht="19.5">
      <c r="A185" s="32"/>
      <c r="B185" s="33"/>
      <c r="C185" s="34"/>
      <c r="D185" s="211" t="s">
        <v>142</v>
      </c>
      <c r="E185" s="34"/>
      <c r="F185" s="212" t="s">
        <v>376</v>
      </c>
      <c r="G185" s="34"/>
      <c r="H185" s="34"/>
      <c r="I185" s="213"/>
      <c r="J185" s="213"/>
      <c r="K185" s="34"/>
      <c r="L185" s="34"/>
      <c r="M185" s="37"/>
      <c r="N185" s="214"/>
      <c r="O185" s="215"/>
      <c r="P185" s="73"/>
      <c r="Q185" s="73"/>
      <c r="R185" s="73"/>
      <c r="S185" s="73"/>
      <c r="T185" s="73"/>
      <c r="U185" s="73"/>
      <c r="V185" s="73"/>
      <c r="W185" s="73"/>
      <c r="X185" s="74"/>
      <c r="Y185" s="32"/>
      <c r="Z185" s="32"/>
      <c r="AA185" s="32"/>
      <c r="AB185" s="32"/>
      <c r="AC185" s="32"/>
      <c r="AD185" s="32"/>
      <c r="AE185" s="32"/>
      <c r="AT185" s="15" t="s">
        <v>142</v>
      </c>
      <c r="AU185" s="15" t="s">
        <v>140</v>
      </c>
    </row>
    <row r="186" spans="1:65" s="12" customFormat="1" ht="22.9" customHeight="1">
      <c r="B186" s="179"/>
      <c r="C186" s="180"/>
      <c r="D186" s="181" t="s">
        <v>75</v>
      </c>
      <c r="E186" s="194" t="s">
        <v>377</v>
      </c>
      <c r="F186" s="194" t="s">
        <v>378</v>
      </c>
      <c r="G186" s="180"/>
      <c r="H186" s="180"/>
      <c r="I186" s="183"/>
      <c r="J186" s="183"/>
      <c r="K186" s="195">
        <f>BK186</f>
        <v>0</v>
      </c>
      <c r="L186" s="180"/>
      <c r="M186" s="185"/>
      <c r="N186" s="186"/>
      <c r="O186" s="187"/>
      <c r="P186" s="187"/>
      <c r="Q186" s="188">
        <f>SUM(Q187:Q213)</f>
        <v>0</v>
      </c>
      <c r="R186" s="188">
        <f>SUM(R187:R213)</f>
        <v>0</v>
      </c>
      <c r="S186" s="187"/>
      <c r="T186" s="189">
        <f>SUM(T187:T213)</f>
        <v>0</v>
      </c>
      <c r="U186" s="187"/>
      <c r="V186" s="189">
        <f>SUM(V187:V213)</f>
        <v>4.6319400000000002</v>
      </c>
      <c r="W186" s="187"/>
      <c r="X186" s="190">
        <f>SUM(X187:X213)</f>
        <v>0</v>
      </c>
      <c r="AR186" s="191" t="s">
        <v>140</v>
      </c>
      <c r="AT186" s="192" t="s">
        <v>75</v>
      </c>
      <c r="AU186" s="192" t="s">
        <v>84</v>
      </c>
      <c r="AY186" s="191" t="s">
        <v>132</v>
      </c>
      <c r="BK186" s="193">
        <f>SUM(BK187:BK213)</f>
        <v>0</v>
      </c>
    </row>
    <row r="187" spans="1:65" s="2" customFormat="1" ht="16.5" customHeight="1">
      <c r="A187" s="32"/>
      <c r="B187" s="33"/>
      <c r="C187" s="231" t="s">
        <v>379</v>
      </c>
      <c r="D187" s="231" t="s">
        <v>297</v>
      </c>
      <c r="E187" s="232" t="s">
        <v>380</v>
      </c>
      <c r="F187" s="233" t="s">
        <v>381</v>
      </c>
      <c r="G187" s="234" t="s">
        <v>382</v>
      </c>
      <c r="H187" s="235">
        <v>1</v>
      </c>
      <c r="I187" s="236"/>
      <c r="J187" s="237"/>
      <c r="K187" s="238">
        <f>ROUND(P187*H187,2)</f>
        <v>0</v>
      </c>
      <c r="L187" s="237"/>
      <c r="M187" s="239"/>
      <c r="N187" s="240" t="s">
        <v>1</v>
      </c>
      <c r="O187" s="205" t="s">
        <v>40</v>
      </c>
      <c r="P187" s="206">
        <f>I187+J187</f>
        <v>0</v>
      </c>
      <c r="Q187" s="206">
        <f>ROUND(I187*H187,2)</f>
        <v>0</v>
      </c>
      <c r="R187" s="206">
        <f>ROUND(J187*H187,2)</f>
        <v>0</v>
      </c>
      <c r="S187" s="73"/>
      <c r="T187" s="207">
        <f>S187*H187</f>
        <v>0</v>
      </c>
      <c r="U187" s="207">
        <v>0</v>
      </c>
      <c r="V187" s="207">
        <f>U187*H187</f>
        <v>0</v>
      </c>
      <c r="W187" s="207">
        <v>0</v>
      </c>
      <c r="X187" s="208">
        <f>W187*H187</f>
        <v>0</v>
      </c>
      <c r="Y187" s="32"/>
      <c r="Z187" s="32"/>
      <c r="AA187" s="32"/>
      <c r="AB187" s="32"/>
      <c r="AC187" s="32"/>
      <c r="AD187" s="32"/>
      <c r="AE187" s="32"/>
      <c r="AR187" s="209" t="s">
        <v>383</v>
      </c>
      <c r="AT187" s="209" t="s">
        <v>297</v>
      </c>
      <c r="AU187" s="209" t="s">
        <v>140</v>
      </c>
      <c r="AY187" s="15" t="s">
        <v>132</v>
      </c>
      <c r="BE187" s="210">
        <f>IF(O187="základná",K187,0)</f>
        <v>0</v>
      </c>
      <c r="BF187" s="210">
        <f>IF(O187="znížená",K187,0)</f>
        <v>0</v>
      </c>
      <c r="BG187" s="210">
        <f>IF(O187="zákl. prenesená",K187,0)</f>
        <v>0</v>
      </c>
      <c r="BH187" s="210">
        <f>IF(O187="zníž. prenesená",K187,0)</f>
        <v>0</v>
      </c>
      <c r="BI187" s="210">
        <f>IF(O187="nulová",K187,0)</f>
        <v>0</v>
      </c>
      <c r="BJ187" s="15" t="s">
        <v>140</v>
      </c>
      <c r="BK187" s="210">
        <f>ROUND(P187*H187,2)</f>
        <v>0</v>
      </c>
      <c r="BL187" s="15" t="s">
        <v>164</v>
      </c>
      <c r="BM187" s="209" t="s">
        <v>384</v>
      </c>
    </row>
    <row r="188" spans="1:65" s="2" customFormat="1" ht="11.25">
      <c r="A188" s="32"/>
      <c r="B188" s="33"/>
      <c r="C188" s="34"/>
      <c r="D188" s="211" t="s">
        <v>142</v>
      </c>
      <c r="E188" s="34"/>
      <c r="F188" s="212" t="s">
        <v>381</v>
      </c>
      <c r="G188" s="34"/>
      <c r="H188" s="34"/>
      <c r="I188" s="213"/>
      <c r="J188" s="213"/>
      <c r="K188" s="34"/>
      <c r="L188" s="34"/>
      <c r="M188" s="37"/>
      <c r="N188" s="214"/>
      <c r="O188" s="215"/>
      <c r="P188" s="73"/>
      <c r="Q188" s="73"/>
      <c r="R188" s="73"/>
      <c r="S188" s="73"/>
      <c r="T188" s="73"/>
      <c r="U188" s="73"/>
      <c r="V188" s="73"/>
      <c r="W188" s="73"/>
      <c r="X188" s="74"/>
      <c r="Y188" s="32"/>
      <c r="Z188" s="32"/>
      <c r="AA188" s="32"/>
      <c r="AB188" s="32"/>
      <c r="AC188" s="32"/>
      <c r="AD188" s="32"/>
      <c r="AE188" s="32"/>
      <c r="AT188" s="15" t="s">
        <v>142</v>
      </c>
      <c r="AU188" s="15" t="s">
        <v>140</v>
      </c>
    </row>
    <row r="189" spans="1:65" s="2" customFormat="1" ht="16.5" customHeight="1">
      <c r="A189" s="32"/>
      <c r="B189" s="33"/>
      <c r="C189" s="196" t="s">
        <v>174</v>
      </c>
      <c r="D189" s="196" t="s">
        <v>135</v>
      </c>
      <c r="E189" s="197" t="s">
        <v>385</v>
      </c>
      <c r="F189" s="198" t="s">
        <v>386</v>
      </c>
      <c r="G189" s="199" t="s">
        <v>203</v>
      </c>
      <c r="H189" s="200">
        <v>3</v>
      </c>
      <c r="I189" s="201"/>
      <c r="J189" s="201"/>
      <c r="K189" s="202">
        <f>ROUND(P189*H189,2)</f>
        <v>0</v>
      </c>
      <c r="L189" s="203"/>
      <c r="M189" s="37"/>
      <c r="N189" s="204" t="s">
        <v>1</v>
      </c>
      <c r="O189" s="205" t="s">
        <v>40</v>
      </c>
      <c r="P189" s="206">
        <f>I189+J189</f>
        <v>0</v>
      </c>
      <c r="Q189" s="206">
        <f>ROUND(I189*H189,2)</f>
        <v>0</v>
      </c>
      <c r="R189" s="206">
        <f>ROUND(J189*H189,2)</f>
        <v>0</v>
      </c>
      <c r="S189" s="73"/>
      <c r="T189" s="207">
        <f>S189*H189</f>
        <v>0</v>
      </c>
      <c r="U189" s="207">
        <v>0</v>
      </c>
      <c r="V189" s="207">
        <f>U189*H189</f>
        <v>0</v>
      </c>
      <c r="W189" s="207">
        <v>0</v>
      </c>
      <c r="X189" s="208">
        <f>W189*H189</f>
        <v>0</v>
      </c>
      <c r="Y189" s="32"/>
      <c r="Z189" s="32"/>
      <c r="AA189" s="32"/>
      <c r="AB189" s="32"/>
      <c r="AC189" s="32"/>
      <c r="AD189" s="32"/>
      <c r="AE189" s="32"/>
      <c r="AR189" s="209" t="s">
        <v>164</v>
      </c>
      <c r="AT189" s="209" t="s">
        <v>135</v>
      </c>
      <c r="AU189" s="209" t="s">
        <v>140</v>
      </c>
      <c r="AY189" s="15" t="s">
        <v>132</v>
      </c>
      <c r="BE189" s="210">
        <f>IF(O189="základná",K189,0)</f>
        <v>0</v>
      </c>
      <c r="BF189" s="210">
        <f>IF(O189="znížená",K189,0)</f>
        <v>0</v>
      </c>
      <c r="BG189" s="210">
        <f>IF(O189="zákl. prenesená",K189,0)</f>
        <v>0</v>
      </c>
      <c r="BH189" s="210">
        <f>IF(O189="zníž. prenesená",K189,0)</f>
        <v>0</v>
      </c>
      <c r="BI189" s="210">
        <f>IF(O189="nulová",K189,0)</f>
        <v>0</v>
      </c>
      <c r="BJ189" s="15" t="s">
        <v>140</v>
      </c>
      <c r="BK189" s="210">
        <f>ROUND(P189*H189,2)</f>
        <v>0</v>
      </c>
      <c r="BL189" s="15" t="s">
        <v>164</v>
      </c>
      <c r="BM189" s="209" t="s">
        <v>387</v>
      </c>
    </row>
    <row r="190" spans="1:65" s="2" customFormat="1" ht="11.25">
      <c r="A190" s="32"/>
      <c r="B190" s="33"/>
      <c r="C190" s="34"/>
      <c r="D190" s="211" t="s">
        <v>142</v>
      </c>
      <c r="E190" s="34"/>
      <c r="F190" s="212" t="s">
        <v>388</v>
      </c>
      <c r="G190" s="34"/>
      <c r="H190" s="34"/>
      <c r="I190" s="213"/>
      <c r="J190" s="213"/>
      <c r="K190" s="34"/>
      <c r="L190" s="34"/>
      <c r="M190" s="37"/>
      <c r="N190" s="214"/>
      <c r="O190" s="215"/>
      <c r="P190" s="73"/>
      <c r="Q190" s="73"/>
      <c r="R190" s="73"/>
      <c r="S190" s="73"/>
      <c r="T190" s="73"/>
      <c r="U190" s="73"/>
      <c r="V190" s="73"/>
      <c r="W190" s="73"/>
      <c r="X190" s="74"/>
      <c r="Y190" s="32"/>
      <c r="Z190" s="32"/>
      <c r="AA190" s="32"/>
      <c r="AB190" s="32"/>
      <c r="AC190" s="32"/>
      <c r="AD190" s="32"/>
      <c r="AE190" s="32"/>
      <c r="AT190" s="15" t="s">
        <v>142</v>
      </c>
      <c r="AU190" s="15" t="s">
        <v>140</v>
      </c>
    </row>
    <row r="191" spans="1:65" s="2" customFormat="1" ht="21.75" customHeight="1">
      <c r="A191" s="32"/>
      <c r="B191" s="33"/>
      <c r="C191" s="231" t="s">
        <v>250</v>
      </c>
      <c r="D191" s="231" t="s">
        <v>297</v>
      </c>
      <c r="E191" s="232" t="s">
        <v>389</v>
      </c>
      <c r="F191" s="233" t="s">
        <v>390</v>
      </c>
      <c r="G191" s="234" t="s">
        <v>203</v>
      </c>
      <c r="H191" s="235">
        <v>2</v>
      </c>
      <c r="I191" s="236"/>
      <c r="J191" s="237"/>
      <c r="K191" s="238">
        <f>ROUND(P191*H191,2)</f>
        <v>0</v>
      </c>
      <c r="L191" s="237"/>
      <c r="M191" s="239"/>
      <c r="N191" s="240" t="s">
        <v>1</v>
      </c>
      <c r="O191" s="205" t="s">
        <v>40</v>
      </c>
      <c r="P191" s="206">
        <f>I191+J191</f>
        <v>0</v>
      </c>
      <c r="Q191" s="206">
        <f>ROUND(I191*H191,2)</f>
        <v>0</v>
      </c>
      <c r="R191" s="206">
        <f>ROUND(J191*H191,2)</f>
        <v>0</v>
      </c>
      <c r="S191" s="73"/>
      <c r="T191" s="207">
        <f>S191*H191</f>
        <v>0</v>
      </c>
      <c r="U191" s="207">
        <v>5.0000000000000001E-4</v>
      </c>
      <c r="V191" s="207">
        <f>U191*H191</f>
        <v>1E-3</v>
      </c>
      <c r="W191" s="207">
        <v>0</v>
      </c>
      <c r="X191" s="208">
        <f>W191*H191</f>
        <v>0</v>
      </c>
      <c r="Y191" s="32"/>
      <c r="Z191" s="32"/>
      <c r="AA191" s="32"/>
      <c r="AB191" s="32"/>
      <c r="AC191" s="32"/>
      <c r="AD191" s="32"/>
      <c r="AE191" s="32"/>
      <c r="AR191" s="209" t="s">
        <v>383</v>
      </c>
      <c r="AT191" s="209" t="s">
        <v>297</v>
      </c>
      <c r="AU191" s="209" t="s">
        <v>140</v>
      </c>
      <c r="AY191" s="15" t="s">
        <v>132</v>
      </c>
      <c r="BE191" s="210">
        <f>IF(O191="základná",K191,0)</f>
        <v>0</v>
      </c>
      <c r="BF191" s="210">
        <f>IF(O191="znížená",K191,0)</f>
        <v>0</v>
      </c>
      <c r="BG191" s="210">
        <f>IF(O191="zákl. prenesená",K191,0)</f>
        <v>0</v>
      </c>
      <c r="BH191" s="210">
        <f>IF(O191="zníž. prenesená",K191,0)</f>
        <v>0</v>
      </c>
      <c r="BI191" s="210">
        <f>IF(O191="nulová",K191,0)</f>
        <v>0</v>
      </c>
      <c r="BJ191" s="15" t="s">
        <v>140</v>
      </c>
      <c r="BK191" s="210">
        <f>ROUND(P191*H191,2)</f>
        <v>0</v>
      </c>
      <c r="BL191" s="15" t="s">
        <v>164</v>
      </c>
      <c r="BM191" s="209" t="s">
        <v>391</v>
      </c>
    </row>
    <row r="192" spans="1:65" s="2" customFormat="1" ht="11.25">
      <c r="A192" s="32"/>
      <c r="B192" s="33"/>
      <c r="C192" s="34"/>
      <c r="D192" s="211" t="s">
        <v>142</v>
      </c>
      <c r="E192" s="34"/>
      <c r="F192" s="212" t="s">
        <v>390</v>
      </c>
      <c r="G192" s="34"/>
      <c r="H192" s="34"/>
      <c r="I192" s="213"/>
      <c r="J192" s="213"/>
      <c r="K192" s="34"/>
      <c r="L192" s="34"/>
      <c r="M192" s="37"/>
      <c r="N192" s="214"/>
      <c r="O192" s="215"/>
      <c r="P192" s="73"/>
      <c r="Q192" s="73"/>
      <c r="R192" s="73"/>
      <c r="S192" s="73"/>
      <c r="T192" s="73"/>
      <c r="U192" s="73"/>
      <c r="V192" s="73"/>
      <c r="W192" s="73"/>
      <c r="X192" s="74"/>
      <c r="Y192" s="32"/>
      <c r="Z192" s="32"/>
      <c r="AA192" s="32"/>
      <c r="AB192" s="32"/>
      <c r="AC192" s="32"/>
      <c r="AD192" s="32"/>
      <c r="AE192" s="32"/>
      <c r="AT192" s="15" t="s">
        <v>142</v>
      </c>
      <c r="AU192" s="15" t="s">
        <v>140</v>
      </c>
    </row>
    <row r="193" spans="1:65" s="2" customFormat="1" ht="24.2" customHeight="1">
      <c r="A193" s="32"/>
      <c r="B193" s="33"/>
      <c r="C193" s="196" t="s">
        <v>186</v>
      </c>
      <c r="D193" s="196" t="s">
        <v>135</v>
      </c>
      <c r="E193" s="197" t="s">
        <v>392</v>
      </c>
      <c r="F193" s="198" t="s">
        <v>393</v>
      </c>
      <c r="G193" s="199" t="s">
        <v>203</v>
      </c>
      <c r="H193" s="200">
        <v>1</v>
      </c>
      <c r="I193" s="201"/>
      <c r="J193" s="201"/>
      <c r="K193" s="202">
        <f>ROUND(P193*H193,2)</f>
        <v>0</v>
      </c>
      <c r="L193" s="203"/>
      <c r="M193" s="37"/>
      <c r="N193" s="204" t="s">
        <v>1</v>
      </c>
      <c r="O193" s="205" t="s">
        <v>40</v>
      </c>
      <c r="P193" s="206">
        <f>I193+J193</f>
        <v>0</v>
      </c>
      <c r="Q193" s="206">
        <f>ROUND(I193*H193,2)</f>
        <v>0</v>
      </c>
      <c r="R193" s="206">
        <f>ROUND(J193*H193,2)</f>
        <v>0</v>
      </c>
      <c r="S193" s="73"/>
      <c r="T193" s="207">
        <f>S193*H193</f>
        <v>0</v>
      </c>
      <c r="U193" s="207">
        <v>3.2000000000000003E-4</v>
      </c>
      <c r="V193" s="207">
        <f>U193*H193</f>
        <v>3.2000000000000003E-4</v>
      </c>
      <c r="W193" s="207">
        <v>0</v>
      </c>
      <c r="X193" s="208">
        <f>W193*H193</f>
        <v>0</v>
      </c>
      <c r="Y193" s="32"/>
      <c r="Z193" s="32"/>
      <c r="AA193" s="32"/>
      <c r="AB193" s="32"/>
      <c r="AC193" s="32"/>
      <c r="AD193" s="32"/>
      <c r="AE193" s="32"/>
      <c r="AR193" s="209" t="s">
        <v>164</v>
      </c>
      <c r="AT193" s="209" t="s">
        <v>135</v>
      </c>
      <c r="AU193" s="209" t="s">
        <v>140</v>
      </c>
      <c r="AY193" s="15" t="s">
        <v>132</v>
      </c>
      <c r="BE193" s="210">
        <f>IF(O193="základná",K193,0)</f>
        <v>0</v>
      </c>
      <c r="BF193" s="210">
        <f>IF(O193="znížená",K193,0)</f>
        <v>0</v>
      </c>
      <c r="BG193" s="210">
        <f>IF(O193="zákl. prenesená",K193,0)</f>
        <v>0</v>
      </c>
      <c r="BH193" s="210">
        <f>IF(O193="zníž. prenesená",K193,0)</f>
        <v>0</v>
      </c>
      <c r="BI193" s="210">
        <f>IF(O193="nulová",K193,0)</f>
        <v>0</v>
      </c>
      <c r="BJ193" s="15" t="s">
        <v>140</v>
      </c>
      <c r="BK193" s="210">
        <f>ROUND(P193*H193,2)</f>
        <v>0</v>
      </c>
      <c r="BL193" s="15" t="s">
        <v>164</v>
      </c>
      <c r="BM193" s="209" t="s">
        <v>394</v>
      </c>
    </row>
    <row r="194" spans="1:65" s="2" customFormat="1" ht="19.5">
      <c r="A194" s="32"/>
      <c r="B194" s="33"/>
      <c r="C194" s="34"/>
      <c r="D194" s="211" t="s">
        <v>142</v>
      </c>
      <c r="E194" s="34"/>
      <c r="F194" s="212" t="s">
        <v>393</v>
      </c>
      <c r="G194" s="34"/>
      <c r="H194" s="34"/>
      <c r="I194" s="213"/>
      <c r="J194" s="213"/>
      <c r="K194" s="34"/>
      <c r="L194" s="34"/>
      <c r="M194" s="37"/>
      <c r="N194" s="214"/>
      <c r="O194" s="215"/>
      <c r="P194" s="73"/>
      <c r="Q194" s="73"/>
      <c r="R194" s="73"/>
      <c r="S194" s="73"/>
      <c r="T194" s="73"/>
      <c r="U194" s="73"/>
      <c r="V194" s="73"/>
      <c r="W194" s="73"/>
      <c r="X194" s="74"/>
      <c r="Y194" s="32"/>
      <c r="Z194" s="32"/>
      <c r="AA194" s="32"/>
      <c r="AB194" s="32"/>
      <c r="AC194" s="32"/>
      <c r="AD194" s="32"/>
      <c r="AE194" s="32"/>
      <c r="AT194" s="15" t="s">
        <v>142</v>
      </c>
      <c r="AU194" s="15" t="s">
        <v>140</v>
      </c>
    </row>
    <row r="195" spans="1:65" s="2" customFormat="1" ht="24.2" customHeight="1">
      <c r="A195" s="32"/>
      <c r="B195" s="33"/>
      <c r="C195" s="196" t="s">
        <v>144</v>
      </c>
      <c r="D195" s="196" t="s">
        <v>135</v>
      </c>
      <c r="E195" s="197" t="s">
        <v>395</v>
      </c>
      <c r="F195" s="198" t="s">
        <v>396</v>
      </c>
      <c r="G195" s="199" t="s">
        <v>203</v>
      </c>
      <c r="H195" s="200">
        <v>1</v>
      </c>
      <c r="I195" s="201"/>
      <c r="J195" s="201"/>
      <c r="K195" s="202">
        <f>ROUND(P195*H195,2)</f>
        <v>0</v>
      </c>
      <c r="L195" s="203"/>
      <c r="M195" s="37"/>
      <c r="N195" s="204" t="s">
        <v>1</v>
      </c>
      <c r="O195" s="205" t="s">
        <v>40</v>
      </c>
      <c r="P195" s="206">
        <f>I195+J195</f>
        <v>0</v>
      </c>
      <c r="Q195" s="206">
        <f>ROUND(I195*H195,2)</f>
        <v>0</v>
      </c>
      <c r="R195" s="206">
        <f>ROUND(J195*H195,2)</f>
        <v>0</v>
      </c>
      <c r="S195" s="73"/>
      <c r="T195" s="207">
        <f>S195*H195</f>
        <v>0</v>
      </c>
      <c r="U195" s="207">
        <v>3.2000000000000003E-4</v>
      </c>
      <c r="V195" s="207">
        <f>U195*H195</f>
        <v>3.2000000000000003E-4</v>
      </c>
      <c r="W195" s="207">
        <v>0</v>
      </c>
      <c r="X195" s="208">
        <f>W195*H195</f>
        <v>0</v>
      </c>
      <c r="Y195" s="32"/>
      <c r="Z195" s="32"/>
      <c r="AA195" s="32"/>
      <c r="AB195" s="32"/>
      <c r="AC195" s="32"/>
      <c r="AD195" s="32"/>
      <c r="AE195" s="32"/>
      <c r="AR195" s="209" t="s">
        <v>164</v>
      </c>
      <c r="AT195" s="209" t="s">
        <v>135</v>
      </c>
      <c r="AU195" s="209" t="s">
        <v>140</v>
      </c>
      <c r="AY195" s="15" t="s">
        <v>132</v>
      </c>
      <c r="BE195" s="210">
        <f>IF(O195="základná",K195,0)</f>
        <v>0</v>
      </c>
      <c r="BF195" s="210">
        <f>IF(O195="znížená",K195,0)</f>
        <v>0</v>
      </c>
      <c r="BG195" s="210">
        <f>IF(O195="zákl. prenesená",K195,0)</f>
        <v>0</v>
      </c>
      <c r="BH195" s="210">
        <f>IF(O195="zníž. prenesená",K195,0)</f>
        <v>0</v>
      </c>
      <c r="BI195" s="210">
        <f>IF(O195="nulová",K195,0)</f>
        <v>0</v>
      </c>
      <c r="BJ195" s="15" t="s">
        <v>140</v>
      </c>
      <c r="BK195" s="210">
        <f>ROUND(P195*H195,2)</f>
        <v>0</v>
      </c>
      <c r="BL195" s="15" t="s">
        <v>164</v>
      </c>
      <c r="BM195" s="209" t="s">
        <v>397</v>
      </c>
    </row>
    <row r="196" spans="1:65" s="2" customFormat="1" ht="19.5">
      <c r="A196" s="32"/>
      <c r="B196" s="33"/>
      <c r="C196" s="34"/>
      <c r="D196" s="211" t="s">
        <v>142</v>
      </c>
      <c r="E196" s="34"/>
      <c r="F196" s="212" t="s">
        <v>396</v>
      </c>
      <c r="G196" s="34"/>
      <c r="H196" s="34"/>
      <c r="I196" s="213"/>
      <c r="J196" s="213"/>
      <c r="K196" s="34"/>
      <c r="L196" s="34"/>
      <c r="M196" s="37"/>
      <c r="N196" s="214"/>
      <c r="O196" s="215"/>
      <c r="P196" s="73"/>
      <c r="Q196" s="73"/>
      <c r="R196" s="73"/>
      <c r="S196" s="73"/>
      <c r="T196" s="73"/>
      <c r="U196" s="73"/>
      <c r="V196" s="73"/>
      <c r="W196" s="73"/>
      <c r="X196" s="74"/>
      <c r="Y196" s="32"/>
      <c r="Z196" s="32"/>
      <c r="AA196" s="32"/>
      <c r="AB196" s="32"/>
      <c r="AC196" s="32"/>
      <c r="AD196" s="32"/>
      <c r="AE196" s="32"/>
      <c r="AT196" s="15" t="s">
        <v>142</v>
      </c>
      <c r="AU196" s="15" t="s">
        <v>140</v>
      </c>
    </row>
    <row r="197" spans="1:65" s="2" customFormat="1" ht="24.2" customHeight="1">
      <c r="A197" s="32"/>
      <c r="B197" s="33"/>
      <c r="C197" s="196" t="s">
        <v>398</v>
      </c>
      <c r="D197" s="196" t="s">
        <v>135</v>
      </c>
      <c r="E197" s="197" t="s">
        <v>399</v>
      </c>
      <c r="F197" s="198" t="s">
        <v>400</v>
      </c>
      <c r="G197" s="199" t="s">
        <v>181</v>
      </c>
      <c r="H197" s="200">
        <v>39</v>
      </c>
      <c r="I197" s="201"/>
      <c r="J197" s="201"/>
      <c r="K197" s="202">
        <f>ROUND(P197*H197,2)</f>
        <v>0</v>
      </c>
      <c r="L197" s="203"/>
      <c r="M197" s="37"/>
      <c r="N197" s="204" t="s">
        <v>1</v>
      </c>
      <c r="O197" s="205" t="s">
        <v>40</v>
      </c>
      <c r="P197" s="206">
        <f>I197+J197</f>
        <v>0</v>
      </c>
      <c r="Q197" s="206">
        <f>ROUND(I197*H197,2)</f>
        <v>0</v>
      </c>
      <c r="R197" s="206">
        <f>ROUND(J197*H197,2)</f>
        <v>0</v>
      </c>
      <c r="S197" s="73"/>
      <c r="T197" s="207">
        <f>S197*H197</f>
        <v>0</v>
      </c>
      <c r="U197" s="207">
        <v>0</v>
      </c>
      <c r="V197" s="207">
        <f>U197*H197</f>
        <v>0</v>
      </c>
      <c r="W197" s="207">
        <v>0</v>
      </c>
      <c r="X197" s="208">
        <f>W197*H197</f>
        <v>0</v>
      </c>
      <c r="Y197" s="32"/>
      <c r="Z197" s="32"/>
      <c r="AA197" s="32"/>
      <c r="AB197" s="32"/>
      <c r="AC197" s="32"/>
      <c r="AD197" s="32"/>
      <c r="AE197" s="32"/>
      <c r="AR197" s="209" t="s">
        <v>164</v>
      </c>
      <c r="AT197" s="209" t="s">
        <v>135</v>
      </c>
      <c r="AU197" s="209" t="s">
        <v>140</v>
      </c>
      <c r="AY197" s="15" t="s">
        <v>132</v>
      </c>
      <c r="BE197" s="210">
        <f>IF(O197="základná",K197,0)</f>
        <v>0</v>
      </c>
      <c r="BF197" s="210">
        <f>IF(O197="znížená",K197,0)</f>
        <v>0</v>
      </c>
      <c r="BG197" s="210">
        <f>IF(O197="zákl. prenesená",K197,0)</f>
        <v>0</v>
      </c>
      <c r="BH197" s="210">
        <f>IF(O197="zníž. prenesená",K197,0)</f>
        <v>0</v>
      </c>
      <c r="BI197" s="210">
        <f>IF(O197="nulová",K197,0)</f>
        <v>0</v>
      </c>
      <c r="BJ197" s="15" t="s">
        <v>140</v>
      </c>
      <c r="BK197" s="210">
        <f>ROUND(P197*H197,2)</f>
        <v>0</v>
      </c>
      <c r="BL197" s="15" t="s">
        <v>164</v>
      </c>
      <c r="BM197" s="209" t="s">
        <v>401</v>
      </c>
    </row>
    <row r="198" spans="1:65" s="2" customFormat="1" ht="19.5">
      <c r="A198" s="32"/>
      <c r="B198" s="33"/>
      <c r="C198" s="34"/>
      <c r="D198" s="211" t="s">
        <v>142</v>
      </c>
      <c r="E198" s="34"/>
      <c r="F198" s="212" t="s">
        <v>402</v>
      </c>
      <c r="G198" s="34"/>
      <c r="H198" s="34"/>
      <c r="I198" s="213"/>
      <c r="J198" s="213"/>
      <c r="K198" s="34"/>
      <c r="L198" s="34"/>
      <c r="M198" s="37"/>
      <c r="N198" s="214"/>
      <c r="O198" s="215"/>
      <c r="P198" s="73"/>
      <c r="Q198" s="73"/>
      <c r="R198" s="73"/>
      <c r="S198" s="73"/>
      <c r="T198" s="73"/>
      <c r="U198" s="73"/>
      <c r="V198" s="73"/>
      <c r="W198" s="73"/>
      <c r="X198" s="74"/>
      <c r="Y198" s="32"/>
      <c r="Z198" s="32"/>
      <c r="AA198" s="32"/>
      <c r="AB198" s="32"/>
      <c r="AC198" s="32"/>
      <c r="AD198" s="32"/>
      <c r="AE198" s="32"/>
      <c r="AT198" s="15" t="s">
        <v>142</v>
      </c>
      <c r="AU198" s="15" t="s">
        <v>140</v>
      </c>
    </row>
    <row r="199" spans="1:65" s="2" customFormat="1" ht="37.9" customHeight="1">
      <c r="A199" s="32"/>
      <c r="B199" s="33"/>
      <c r="C199" s="231" t="s">
        <v>403</v>
      </c>
      <c r="D199" s="231" t="s">
        <v>297</v>
      </c>
      <c r="E199" s="232" t="s">
        <v>404</v>
      </c>
      <c r="F199" s="233" t="s">
        <v>405</v>
      </c>
      <c r="G199" s="234" t="s">
        <v>203</v>
      </c>
      <c r="H199" s="235">
        <v>38</v>
      </c>
      <c r="I199" s="236"/>
      <c r="J199" s="237"/>
      <c r="K199" s="238">
        <f>ROUND(P199*H199,2)</f>
        <v>0</v>
      </c>
      <c r="L199" s="237"/>
      <c r="M199" s="239"/>
      <c r="N199" s="240" t="s">
        <v>1</v>
      </c>
      <c r="O199" s="205" t="s">
        <v>40</v>
      </c>
      <c r="P199" s="206">
        <f>I199+J199</f>
        <v>0</v>
      </c>
      <c r="Q199" s="206">
        <f>ROUND(I199*H199,2)</f>
        <v>0</v>
      </c>
      <c r="R199" s="206">
        <f>ROUND(J199*H199,2)</f>
        <v>0</v>
      </c>
      <c r="S199" s="73"/>
      <c r="T199" s="207">
        <f>S199*H199</f>
        <v>0</v>
      </c>
      <c r="U199" s="207">
        <v>3.3700000000000001E-2</v>
      </c>
      <c r="V199" s="207">
        <f>U199*H199</f>
        <v>1.2806</v>
      </c>
      <c r="W199" s="207">
        <v>0</v>
      </c>
      <c r="X199" s="208">
        <f>W199*H199</f>
        <v>0</v>
      </c>
      <c r="Y199" s="32"/>
      <c r="Z199" s="32"/>
      <c r="AA199" s="32"/>
      <c r="AB199" s="32"/>
      <c r="AC199" s="32"/>
      <c r="AD199" s="32"/>
      <c r="AE199" s="32"/>
      <c r="AR199" s="209" t="s">
        <v>383</v>
      </c>
      <c r="AT199" s="209" t="s">
        <v>297</v>
      </c>
      <c r="AU199" s="209" t="s">
        <v>140</v>
      </c>
      <c r="AY199" s="15" t="s">
        <v>132</v>
      </c>
      <c r="BE199" s="210">
        <f>IF(O199="základná",K199,0)</f>
        <v>0</v>
      </c>
      <c r="BF199" s="210">
        <f>IF(O199="znížená",K199,0)</f>
        <v>0</v>
      </c>
      <c r="BG199" s="210">
        <f>IF(O199="zákl. prenesená",K199,0)</f>
        <v>0</v>
      </c>
      <c r="BH199" s="210">
        <f>IF(O199="zníž. prenesená",K199,0)</f>
        <v>0</v>
      </c>
      <c r="BI199" s="210">
        <f>IF(O199="nulová",K199,0)</f>
        <v>0</v>
      </c>
      <c r="BJ199" s="15" t="s">
        <v>140</v>
      </c>
      <c r="BK199" s="210">
        <f>ROUND(P199*H199,2)</f>
        <v>0</v>
      </c>
      <c r="BL199" s="15" t="s">
        <v>164</v>
      </c>
      <c r="BM199" s="209" t="s">
        <v>406</v>
      </c>
    </row>
    <row r="200" spans="1:65" s="2" customFormat="1" ht="29.25">
      <c r="A200" s="32"/>
      <c r="B200" s="33"/>
      <c r="C200" s="34"/>
      <c r="D200" s="211" t="s">
        <v>142</v>
      </c>
      <c r="E200" s="34"/>
      <c r="F200" s="212" t="s">
        <v>405</v>
      </c>
      <c r="G200" s="34"/>
      <c r="H200" s="34"/>
      <c r="I200" s="213"/>
      <c r="J200" s="213"/>
      <c r="K200" s="34"/>
      <c r="L200" s="34"/>
      <c r="M200" s="37"/>
      <c r="N200" s="214"/>
      <c r="O200" s="215"/>
      <c r="P200" s="73"/>
      <c r="Q200" s="73"/>
      <c r="R200" s="73"/>
      <c r="S200" s="73"/>
      <c r="T200" s="73"/>
      <c r="U200" s="73"/>
      <c r="V200" s="73"/>
      <c r="W200" s="73"/>
      <c r="X200" s="74"/>
      <c r="Y200" s="32"/>
      <c r="Z200" s="32"/>
      <c r="AA200" s="32"/>
      <c r="AB200" s="32"/>
      <c r="AC200" s="32"/>
      <c r="AD200" s="32"/>
      <c r="AE200" s="32"/>
      <c r="AT200" s="15" t="s">
        <v>142</v>
      </c>
      <c r="AU200" s="15" t="s">
        <v>140</v>
      </c>
    </row>
    <row r="201" spans="1:65" s="2" customFormat="1" ht="24.2" customHeight="1">
      <c r="A201" s="32"/>
      <c r="B201" s="33"/>
      <c r="C201" s="196" t="s">
        <v>407</v>
      </c>
      <c r="D201" s="196" t="s">
        <v>135</v>
      </c>
      <c r="E201" s="197" t="s">
        <v>408</v>
      </c>
      <c r="F201" s="198" t="s">
        <v>409</v>
      </c>
      <c r="G201" s="199" t="s">
        <v>203</v>
      </c>
      <c r="H201" s="200">
        <v>39</v>
      </c>
      <c r="I201" s="201"/>
      <c r="J201" s="201"/>
      <c r="K201" s="202">
        <f>ROUND(P201*H201,2)</f>
        <v>0</v>
      </c>
      <c r="L201" s="203"/>
      <c r="M201" s="37"/>
      <c r="N201" s="204" t="s">
        <v>1</v>
      </c>
      <c r="O201" s="205" t="s">
        <v>40</v>
      </c>
      <c r="P201" s="206">
        <f>I201+J201</f>
        <v>0</v>
      </c>
      <c r="Q201" s="206">
        <f>ROUND(I201*H201,2)</f>
        <v>0</v>
      </c>
      <c r="R201" s="206">
        <f>ROUND(J201*H201,2)</f>
        <v>0</v>
      </c>
      <c r="S201" s="73"/>
      <c r="T201" s="207">
        <f>S201*H201</f>
        <v>0</v>
      </c>
      <c r="U201" s="207">
        <v>3.3E-3</v>
      </c>
      <c r="V201" s="207">
        <f>U201*H201</f>
        <v>0.12870000000000001</v>
      </c>
      <c r="W201" s="207">
        <v>0</v>
      </c>
      <c r="X201" s="208">
        <f>W201*H201</f>
        <v>0</v>
      </c>
      <c r="Y201" s="32"/>
      <c r="Z201" s="32"/>
      <c r="AA201" s="32"/>
      <c r="AB201" s="32"/>
      <c r="AC201" s="32"/>
      <c r="AD201" s="32"/>
      <c r="AE201" s="32"/>
      <c r="AR201" s="209" t="s">
        <v>164</v>
      </c>
      <c r="AT201" s="209" t="s">
        <v>135</v>
      </c>
      <c r="AU201" s="209" t="s">
        <v>140</v>
      </c>
      <c r="AY201" s="15" t="s">
        <v>132</v>
      </c>
      <c r="BE201" s="210">
        <f>IF(O201="základná",K201,0)</f>
        <v>0</v>
      </c>
      <c r="BF201" s="210">
        <f>IF(O201="znížená",K201,0)</f>
        <v>0</v>
      </c>
      <c r="BG201" s="210">
        <f>IF(O201="zákl. prenesená",K201,0)</f>
        <v>0</v>
      </c>
      <c r="BH201" s="210">
        <f>IF(O201="zníž. prenesená",K201,0)</f>
        <v>0</v>
      </c>
      <c r="BI201" s="210">
        <f>IF(O201="nulová",K201,0)</f>
        <v>0</v>
      </c>
      <c r="BJ201" s="15" t="s">
        <v>140</v>
      </c>
      <c r="BK201" s="210">
        <f>ROUND(P201*H201,2)</f>
        <v>0</v>
      </c>
      <c r="BL201" s="15" t="s">
        <v>164</v>
      </c>
      <c r="BM201" s="209" t="s">
        <v>410</v>
      </c>
    </row>
    <row r="202" spans="1:65" s="2" customFormat="1" ht="19.5">
      <c r="A202" s="32"/>
      <c r="B202" s="33"/>
      <c r="C202" s="34"/>
      <c r="D202" s="211" t="s">
        <v>142</v>
      </c>
      <c r="E202" s="34"/>
      <c r="F202" s="212" t="s">
        <v>411</v>
      </c>
      <c r="G202" s="34"/>
      <c r="H202" s="34"/>
      <c r="I202" s="213"/>
      <c r="J202" s="213"/>
      <c r="K202" s="34"/>
      <c r="L202" s="34"/>
      <c r="M202" s="37"/>
      <c r="N202" s="214"/>
      <c r="O202" s="215"/>
      <c r="P202" s="73"/>
      <c r="Q202" s="73"/>
      <c r="R202" s="73"/>
      <c r="S202" s="73"/>
      <c r="T202" s="73"/>
      <c r="U202" s="73"/>
      <c r="V202" s="73"/>
      <c r="W202" s="73"/>
      <c r="X202" s="74"/>
      <c r="Y202" s="32"/>
      <c r="Z202" s="32"/>
      <c r="AA202" s="32"/>
      <c r="AB202" s="32"/>
      <c r="AC202" s="32"/>
      <c r="AD202" s="32"/>
      <c r="AE202" s="32"/>
      <c r="AT202" s="15" t="s">
        <v>142</v>
      </c>
      <c r="AU202" s="15" t="s">
        <v>140</v>
      </c>
    </row>
    <row r="203" spans="1:65" s="2" customFormat="1" ht="33" customHeight="1">
      <c r="A203" s="32"/>
      <c r="B203" s="33"/>
      <c r="C203" s="231" t="s">
        <v>412</v>
      </c>
      <c r="D203" s="231" t="s">
        <v>297</v>
      </c>
      <c r="E203" s="232" t="s">
        <v>413</v>
      </c>
      <c r="F203" s="233" t="s">
        <v>414</v>
      </c>
      <c r="G203" s="234" t="s">
        <v>203</v>
      </c>
      <c r="H203" s="235">
        <v>39</v>
      </c>
      <c r="I203" s="236"/>
      <c r="J203" s="237"/>
      <c r="K203" s="238">
        <f>ROUND(P203*H203,2)</f>
        <v>0</v>
      </c>
      <c r="L203" s="237"/>
      <c r="M203" s="239"/>
      <c r="N203" s="240" t="s">
        <v>1</v>
      </c>
      <c r="O203" s="205" t="s">
        <v>40</v>
      </c>
      <c r="P203" s="206">
        <f>I203+J203</f>
        <v>0</v>
      </c>
      <c r="Q203" s="206">
        <f>ROUND(I203*H203,2)</f>
        <v>0</v>
      </c>
      <c r="R203" s="206">
        <f>ROUND(J203*H203,2)</f>
        <v>0</v>
      </c>
      <c r="S203" s="73"/>
      <c r="T203" s="207">
        <f>S203*H203</f>
        <v>0</v>
      </c>
      <c r="U203" s="207">
        <v>7.4999999999999997E-3</v>
      </c>
      <c r="V203" s="207">
        <f>U203*H203</f>
        <v>0.29249999999999998</v>
      </c>
      <c r="W203" s="207">
        <v>0</v>
      </c>
      <c r="X203" s="208">
        <f>W203*H203</f>
        <v>0</v>
      </c>
      <c r="Y203" s="32"/>
      <c r="Z203" s="32"/>
      <c r="AA203" s="32"/>
      <c r="AB203" s="32"/>
      <c r="AC203" s="32"/>
      <c r="AD203" s="32"/>
      <c r="AE203" s="32"/>
      <c r="AR203" s="209" t="s">
        <v>383</v>
      </c>
      <c r="AT203" s="209" t="s">
        <v>297</v>
      </c>
      <c r="AU203" s="209" t="s">
        <v>140</v>
      </c>
      <c r="AY203" s="15" t="s">
        <v>132</v>
      </c>
      <c r="BE203" s="210">
        <f>IF(O203="základná",K203,0)</f>
        <v>0</v>
      </c>
      <c r="BF203" s="210">
        <f>IF(O203="znížená",K203,0)</f>
        <v>0</v>
      </c>
      <c r="BG203" s="210">
        <f>IF(O203="zákl. prenesená",K203,0)</f>
        <v>0</v>
      </c>
      <c r="BH203" s="210">
        <f>IF(O203="zníž. prenesená",K203,0)</f>
        <v>0</v>
      </c>
      <c r="BI203" s="210">
        <f>IF(O203="nulová",K203,0)</f>
        <v>0</v>
      </c>
      <c r="BJ203" s="15" t="s">
        <v>140</v>
      </c>
      <c r="BK203" s="210">
        <f>ROUND(P203*H203,2)</f>
        <v>0</v>
      </c>
      <c r="BL203" s="15" t="s">
        <v>164</v>
      </c>
      <c r="BM203" s="209" t="s">
        <v>415</v>
      </c>
    </row>
    <row r="204" spans="1:65" s="2" customFormat="1" ht="19.5">
      <c r="A204" s="32"/>
      <c r="B204" s="33"/>
      <c r="C204" s="34"/>
      <c r="D204" s="211" t="s">
        <v>142</v>
      </c>
      <c r="E204" s="34"/>
      <c r="F204" s="212" t="s">
        <v>414</v>
      </c>
      <c r="G204" s="34"/>
      <c r="H204" s="34"/>
      <c r="I204" s="213"/>
      <c r="J204" s="213"/>
      <c r="K204" s="34"/>
      <c r="L204" s="34"/>
      <c r="M204" s="37"/>
      <c r="N204" s="214"/>
      <c r="O204" s="215"/>
      <c r="P204" s="73"/>
      <c r="Q204" s="73"/>
      <c r="R204" s="73"/>
      <c r="S204" s="73"/>
      <c r="T204" s="73"/>
      <c r="U204" s="73"/>
      <c r="V204" s="73"/>
      <c r="W204" s="73"/>
      <c r="X204" s="74"/>
      <c r="Y204" s="32"/>
      <c r="Z204" s="32"/>
      <c r="AA204" s="32"/>
      <c r="AB204" s="32"/>
      <c r="AC204" s="32"/>
      <c r="AD204" s="32"/>
      <c r="AE204" s="32"/>
      <c r="AT204" s="15" t="s">
        <v>142</v>
      </c>
      <c r="AU204" s="15" t="s">
        <v>140</v>
      </c>
    </row>
    <row r="205" spans="1:65" s="2" customFormat="1" ht="37.9" customHeight="1">
      <c r="A205" s="32"/>
      <c r="B205" s="33"/>
      <c r="C205" s="231" t="s">
        <v>383</v>
      </c>
      <c r="D205" s="231" t="s">
        <v>297</v>
      </c>
      <c r="E205" s="232" t="s">
        <v>416</v>
      </c>
      <c r="F205" s="233" t="s">
        <v>417</v>
      </c>
      <c r="G205" s="234" t="s">
        <v>203</v>
      </c>
      <c r="H205" s="235">
        <v>39</v>
      </c>
      <c r="I205" s="236"/>
      <c r="J205" s="237"/>
      <c r="K205" s="238">
        <f>ROUND(P205*H205,2)</f>
        <v>0</v>
      </c>
      <c r="L205" s="237"/>
      <c r="M205" s="239"/>
      <c r="N205" s="240" t="s">
        <v>1</v>
      </c>
      <c r="O205" s="205" t="s">
        <v>40</v>
      </c>
      <c r="P205" s="206">
        <f>I205+J205</f>
        <v>0</v>
      </c>
      <c r="Q205" s="206">
        <f>ROUND(I205*H205,2)</f>
        <v>0</v>
      </c>
      <c r="R205" s="206">
        <f>ROUND(J205*H205,2)</f>
        <v>0</v>
      </c>
      <c r="S205" s="73"/>
      <c r="T205" s="207">
        <f>S205*H205</f>
        <v>0</v>
      </c>
      <c r="U205" s="207">
        <v>1.5E-3</v>
      </c>
      <c r="V205" s="207">
        <f>U205*H205</f>
        <v>5.8500000000000003E-2</v>
      </c>
      <c r="W205" s="207">
        <v>0</v>
      </c>
      <c r="X205" s="208">
        <f>W205*H205</f>
        <v>0</v>
      </c>
      <c r="Y205" s="32"/>
      <c r="Z205" s="32"/>
      <c r="AA205" s="32"/>
      <c r="AB205" s="32"/>
      <c r="AC205" s="32"/>
      <c r="AD205" s="32"/>
      <c r="AE205" s="32"/>
      <c r="AR205" s="209" t="s">
        <v>383</v>
      </c>
      <c r="AT205" s="209" t="s">
        <v>297</v>
      </c>
      <c r="AU205" s="209" t="s">
        <v>140</v>
      </c>
      <c r="AY205" s="15" t="s">
        <v>132</v>
      </c>
      <c r="BE205" s="210">
        <f>IF(O205="základná",K205,0)</f>
        <v>0</v>
      </c>
      <c r="BF205" s="210">
        <f>IF(O205="znížená",K205,0)</f>
        <v>0</v>
      </c>
      <c r="BG205" s="210">
        <f>IF(O205="zákl. prenesená",K205,0)</f>
        <v>0</v>
      </c>
      <c r="BH205" s="210">
        <f>IF(O205="zníž. prenesená",K205,0)</f>
        <v>0</v>
      </c>
      <c r="BI205" s="210">
        <f>IF(O205="nulová",K205,0)</f>
        <v>0</v>
      </c>
      <c r="BJ205" s="15" t="s">
        <v>140</v>
      </c>
      <c r="BK205" s="210">
        <f>ROUND(P205*H205,2)</f>
        <v>0</v>
      </c>
      <c r="BL205" s="15" t="s">
        <v>164</v>
      </c>
      <c r="BM205" s="209" t="s">
        <v>418</v>
      </c>
    </row>
    <row r="206" spans="1:65" s="2" customFormat="1" ht="19.5">
      <c r="A206" s="32"/>
      <c r="B206" s="33"/>
      <c r="C206" s="34"/>
      <c r="D206" s="211" t="s">
        <v>142</v>
      </c>
      <c r="E206" s="34"/>
      <c r="F206" s="212" t="s">
        <v>417</v>
      </c>
      <c r="G206" s="34"/>
      <c r="H206" s="34"/>
      <c r="I206" s="213"/>
      <c r="J206" s="213"/>
      <c r="K206" s="34"/>
      <c r="L206" s="34"/>
      <c r="M206" s="37"/>
      <c r="N206" s="214"/>
      <c r="O206" s="215"/>
      <c r="P206" s="73"/>
      <c r="Q206" s="73"/>
      <c r="R206" s="73"/>
      <c r="S206" s="73"/>
      <c r="T206" s="73"/>
      <c r="U206" s="73"/>
      <c r="V206" s="73"/>
      <c r="W206" s="73"/>
      <c r="X206" s="74"/>
      <c r="Y206" s="32"/>
      <c r="Z206" s="32"/>
      <c r="AA206" s="32"/>
      <c r="AB206" s="32"/>
      <c r="AC206" s="32"/>
      <c r="AD206" s="32"/>
      <c r="AE206" s="32"/>
      <c r="AT206" s="15" t="s">
        <v>142</v>
      </c>
      <c r="AU206" s="15" t="s">
        <v>140</v>
      </c>
    </row>
    <row r="207" spans="1:65" s="2" customFormat="1" ht="33" customHeight="1">
      <c r="A207" s="32"/>
      <c r="B207" s="33"/>
      <c r="C207" s="196" t="s">
        <v>226</v>
      </c>
      <c r="D207" s="196" t="s">
        <v>135</v>
      </c>
      <c r="E207" s="197" t="s">
        <v>419</v>
      </c>
      <c r="F207" s="198" t="s">
        <v>420</v>
      </c>
      <c r="G207" s="199" t="s">
        <v>421</v>
      </c>
      <c r="H207" s="200">
        <v>2870</v>
      </c>
      <c r="I207" s="201"/>
      <c r="J207" s="201"/>
      <c r="K207" s="202">
        <f>ROUND(P207*H207,2)</f>
        <v>0</v>
      </c>
      <c r="L207" s="203"/>
      <c r="M207" s="37"/>
      <c r="N207" s="204" t="s">
        <v>1</v>
      </c>
      <c r="O207" s="205" t="s">
        <v>40</v>
      </c>
      <c r="P207" s="206">
        <f>I207+J207</f>
        <v>0</v>
      </c>
      <c r="Q207" s="206">
        <f>ROUND(I207*H207,2)</f>
        <v>0</v>
      </c>
      <c r="R207" s="206">
        <f>ROUND(J207*H207,2)</f>
        <v>0</v>
      </c>
      <c r="S207" s="73"/>
      <c r="T207" s="207">
        <f>S207*H207</f>
        <v>0</v>
      </c>
      <c r="U207" s="207">
        <v>0</v>
      </c>
      <c r="V207" s="207">
        <f>U207*H207</f>
        <v>0</v>
      </c>
      <c r="W207" s="207">
        <v>0</v>
      </c>
      <c r="X207" s="208">
        <f>W207*H207</f>
        <v>0</v>
      </c>
      <c r="Y207" s="32"/>
      <c r="Z207" s="32"/>
      <c r="AA207" s="32"/>
      <c r="AB207" s="32"/>
      <c r="AC207" s="32"/>
      <c r="AD207" s="32"/>
      <c r="AE207" s="32"/>
      <c r="AR207" s="209" t="s">
        <v>164</v>
      </c>
      <c r="AT207" s="209" t="s">
        <v>135</v>
      </c>
      <c r="AU207" s="209" t="s">
        <v>140</v>
      </c>
      <c r="AY207" s="15" t="s">
        <v>132</v>
      </c>
      <c r="BE207" s="210">
        <f>IF(O207="základná",K207,0)</f>
        <v>0</v>
      </c>
      <c r="BF207" s="210">
        <f>IF(O207="znížená",K207,0)</f>
        <v>0</v>
      </c>
      <c r="BG207" s="210">
        <f>IF(O207="zákl. prenesená",K207,0)</f>
        <v>0</v>
      </c>
      <c r="BH207" s="210">
        <f>IF(O207="zníž. prenesená",K207,0)</f>
        <v>0</v>
      </c>
      <c r="BI207" s="210">
        <f>IF(O207="nulová",K207,0)</f>
        <v>0</v>
      </c>
      <c r="BJ207" s="15" t="s">
        <v>140</v>
      </c>
      <c r="BK207" s="210">
        <f>ROUND(P207*H207,2)</f>
        <v>0</v>
      </c>
      <c r="BL207" s="15" t="s">
        <v>164</v>
      </c>
      <c r="BM207" s="209" t="s">
        <v>422</v>
      </c>
    </row>
    <row r="208" spans="1:65" s="2" customFormat="1" ht="19.5">
      <c r="A208" s="32"/>
      <c r="B208" s="33"/>
      <c r="C208" s="34"/>
      <c r="D208" s="211" t="s">
        <v>142</v>
      </c>
      <c r="E208" s="34"/>
      <c r="F208" s="212" t="s">
        <v>423</v>
      </c>
      <c r="G208" s="34"/>
      <c r="H208" s="34"/>
      <c r="I208" s="213"/>
      <c r="J208" s="213"/>
      <c r="K208" s="34"/>
      <c r="L208" s="34"/>
      <c r="M208" s="37"/>
      <c r="N208" s="214"/>
      <c r="O208" s="215"/>
      <c r="P208" s="73"/>
      <c r="Q208" s="73"/>
      <c r="R208" s="73"/>
      <c r="S208" s="73"/>
      <c r="T208" s="73"/>
      <c r="U208" s="73"/>
      <c r="V208" s="73"/>
      <c r="W208" s="73"/>
      <c r="X208" s="74"/>
      <c r="Y208" s="32"/>
      <c r="Z208" s="32"/>
      <c r="AA208" s="32"/>
      <c r="AB208" s="32"/>
      <c r="AC208" s="32"/>
      <c r="AD208" s="32"/>
      <c r="AE208" s="32"/>
      <c r="AT208" s="15" t="s">
        <v>142</v>
      </c>
      <c r="AU208" s="15" t="s">
        <v>140</v>
      </c>
    </row>
    <row r="209" spans="1:65" s="13" customFormat="1" ht="11.25">
      <c r="B209" s="217"/>
      <c r="C209" s="218"/>
      <c r="D209" s="211" t="s">
        <v>241</v>
      </c>
      <c r="E209" s="218"/>
      <c r="F209" s="219" t="s">
        <v>424</v>
      </c>
      <c r="G209" s="218"/>
      <c r="H209" s="220">
        <v>2870</v>
      </c>
      <c r="I209" s="221"/>
      <c r="J209" s="221"/>
      <c r="K209" s="218"/>
      <c r="L209" s="218"/>
      <c r="M209" s="222"/>
      <c r="N209" s="223"/>
      <c r="O209" s="224"/>
      <c r="P209" s="224"/>
      <c r="Q209" s="224"/>
      <c r="R209" s="224"/>
      <c r="S209" s="224"/>
      <c r="T209" s="224"/>
      <c r="U209" s="224"/>
      <c r="V209" s="224"/>
      <c r="W209" s="224"/>
      <c r="X209" s="225"/>
      <c r="AT209" s="226" t="s">
        <v>241</v>
      </c>
      <c r="AU209" s="226" t="s">
        <v>140</v>
      </c>
      <c r="AV209" s="13" t="s">
        <v>140</v>
      </c>
      <c r="AW209" s="13" t="s">
        <v>4</v>
      </c>
      <c r="AX209" s="13" t="s">
        <v>84</v>
      </c>
      <c r="AY209" s="226" t="s">
        <v>132</v>
      </c>
    </row>
    <row r="210" spans="1:65" s="2" customFormat="1" ht="24.2" customHeight="1">
      <c r="A210" s="32"/>
      <c r="B210" s="33"/>
      <c r="C210" s="231" t="s">
        <v>184</v>
      </c>
      <c r="D210" s="231" t="s">
        <v>297</v>
      </c>
      <c r="E210" s="232" t="s">
        <v>425</v>
      </c>
      <c r="F210" s="233" t="s">
        <v>426</v>
      </c>
      <c r="G210" s="234" t="s">
        <v>233</v>
      </c>
      <c r="H210" s="235">
        <v>2.87</v>
      </c>
      <c r="I210" s="236"/>
      <c r="J210" s="237"/>
      <c r="K210" s="238">
        <f>ROUND(P210*H210,2)</f>
        <v>0</v>
      </c>
      <c r="L210" s="237"/>
      <c r="M210" s="239"/>
      <c r="N210" s="240" t="s">
        <v>1</v>
      </c>
      <c r="O210" s="205" t="s">
        <v>40</v>
      </c>
      <c r="P210" s="206">
        <f>I210+J210</f>
        <v>0</v>
      </c>
      <c r="Q210" s="206">
        <f>ROUND(I210*H210,2)</f>
        <v>0</v>
      </c>
      <c r="R210" s="206">
        <f>ROUND(J210*H210,2)</f>
        <v>0</v>
      </c>
      <c r="S210" s="73"/>
      <c r="T210" s="207">
        <f>S210*H210</f>
        <v>0</v>
      </c>
      <c r="U210" s="207">
        <v>1</v>
      </c>
      <c r="V210" s="207">
        <f>U210*H210</f>
        <v>2.87</v>
      </c>
      <c r="W210" s="207">
        <v>0</v>
      </c>
      <c r="X210" s="208">
        <f>W210*H210</f>
        <v>0</v>
      </c>
      <c r="Y210" s="32"/>
      <c r="Z210" s="32"/>
      <c r="AA210" s="32"/>
      <c r="AB210" s="32"/>
      <c r="AC210" s="32"/>
      <c r="AD210" s="32"/>
      <c r="AE210" s="32"/>
      <c r="AR210" s="209" t="s">
        <v>383</v>
      </c>
      <c r="AT210" s="209" t="s">
        <v>297</v>
      </c>
      <c r="AU210" s="209" t="s">
        <v>140</v>
      </c>
      <c r="AY210" s="15" t="s">
        <v>132</v>
      </c>
      <c r="BE210" s="210">
        <f>IF(O210="základná",K210,0)</f>
        <v>0</v>
      </c>
      <c r="BF210" s="210">
        <f>IF(O210="znížená",K210,0)</f>
        <v>0</v>
      </c>
      <c r="BG210" s="210">
        <f>IF(O210="zákl. prenesená",K210,0)</f>
        <v>0</v>
      </c>
      <c r="BH210" s="210">
        <f>IF(O210="zníž. prenesená",K210,0)</f>
        <v>0</v>
      </c>
      <c r="BI210" s="210">
        <f>IF(O210="nulová",K210,0)</f>
        <v>0</v>
      </c>
      <c r="BJ210" s="15" t="s">
        <v>140</v>
      </c>
      <c r="BK210" s="210">
        <f>ROUND(P210*H210,2)</f>
        <v>0</v>
      </c>
      <c r="BL210" s="15" t="s">
        <v>164</v>
      </c>
      <c r="BM210" s="209" t="s">
        <v>427</v>
      </c>
    </row>
    <row r="211" spans="1:65" s="2" customFormat="1" ht="19.5">
      <c r="A211" s="32"/>
      <c r="B211" s="33"/>
      <c r="C211" s="34"/>
      <c r="D211" s="211" t="s">
        <v>142</v>
      </c>
      <c r="E211" s="34"/>
      <c r="F211" s="212" t="s">
        <v>426</v>
      </c>
      <c r="G211" s="34"/>
      <c r="H211" s="34"/>
      <c r="I211" s="213"/>
      <c r="J211" s="213"/>
      <c r="K211" s="34"/>
      <c r="L211" s="34"/>
      <c r="M211" s="37"/>
      <c r="N211" s="214"/>
      <c r="O211" s="215"/>
      <c r="P211" s="73"/>
      <c r="Q211" s="73"/>
      <c r="R211" s="73"/>
      <c r="S211" s="73"/>
      <c r="T211" s="73"/>
      <c r="U211" s="73"/>
      <c r="V211" s="73"/>
      <c r="W211" s="73"/>
      <c r="X211" s="74"/>
      <c r="Y211" s="32"/>
      <c r="Z211" s="32"/>
      <c r="AA211" s="32"/>
      <c r="AB211" s="32"/>
      <c r="AC211" s="32"/>
      <c r="AD211" s="32"/>
      <c r="AE211" s="32"/>
      <c r="AT211" s="15" t="s">
        <v>142</v>
      </c>
      <c r="AU211" s="15" t="s">
        <v>140</v>
      </c>
    </row>
    <row r="212" spans="1:65" s="2" customFormat="1" ht="33" customHeight="1">
      <c r="A212" s="32"/>
      <c r="B212" s="33"/>
      <c r="C212" s="196" t="s">
        <v>428</v>
      </c>
      <c r="D212" s="196" t="s">
        <v>135</v>
      </c>
      <c r="E212" s="197" t="s">
        <v>429</v>
      </c>
      <c r="F212" s="198" t="s">
        <v>430</v>
      </c>
      <c r="G212" s="199" t="s">
        <v>421</v>
      </c>
      <c r="H212" s="200">
        <v>137</v>
      </c>
      <c r="I212" s="201"/>
      <c r="J212" s="201"/>
      <c r="K212" s="202">
        <f>ROUND(P212*H212,2)</f>
        <v>0</v>
      </c>
      <c r="L212" s="203"/>
      <c r="M212" s="37"/>
      <c r="N212" s="204" t="s">
        <v>1</v>
      </c>
      <c r="O212" s="205" t="s">
        <v>40</v>
      </c>
      <c r="P212" s="206">
        <f>I212+J212</f>
        <v>0</v>
      </c>
      <c r="Q212" s="206">
        <f>ROUND(I212*H212,2)</f>
        <v>0</v>
      </c>
      <c r="R212" s="206">
        <f>ROUND(J212*H212,2)</f>
        <v>0</v>
      </c>
      <c r="S212" s="73"/>
      <c r="T212" s="207">
        <f>S212*H212</f>
        <v>0</v>
      </c>
      <c r="U212" s="207">
        <v>0</v>
      </c>
      <c r="V212" s="207">
        <f>U212*H212</f>
        <v>0</v>
      </c>
      <c r="W212" s="207">
        <v>0</v>
      </c>
      <c r="X212" s="208">
        <f>W212*H212</f>
        <v>0</v>
      </c>
      <c r="Y212" s="32"/>
      <c r="Z212" s="32"/>
      <c r="AA212" s="32"/>
      <c r="AB212" s="32"/>
      <c r="AC212" s="32"/>
      <c r="AD212" s="32"/>
      <c r="AE212" s="32"/>
      <c r="AR212" s="209" t="s">
        <v>164</v>
      </c>
      <c r="AT212" s="209" t="s">
        <v>135</v>
      </c>
      <c r="AU212" s="209" t="s">
        <v>140</v>
      </c>
      <c r="AY212" s="15" t="s">
        <v>132</v>
      </c>
      <c r="BE212" s="210">
        <f>IF(O212="základná",K212,0)</f>
        <v>0</v>
      </c>
      <c r="BF212" s="210">
        <f>IF(O212="znížená",K212,0)</f>
        <v>0</v>
      </c>
      <c r="BG212" s="210">
        <f>IF(O212="zákl. prenesená",K212,0)</f>
        <v>0</v>
      </c>
      <c r="BH212" s="210">
        <f>IF(O212="zníž. prenesená",K212,0)</f>
        <v>0</v>
      </c>
      <c r="BI212" s="210">
        <f>IF(O212="nulová",K212,0)</f>
        <v>0</v>
      </c>
      <c r="BJ212" s="15" t="s">
        <v>140</v>
      </c>
      <c r="BK212" s="210">
        <f>ROUND(P212*H212,2)</f>
        <v>0</v>
      </c>
      <c r="BL212" s="15" t="s">
        <v>164</v>
      </c>
      <c r="BM212" s="209" t="s">
        <v>431</v>
      </c>
    </row>
    <row r="213" spans="1:65" s="2" customFormat="1" ht="19.5">
      <c r="A213" s="32"/>
      <c r="B213" s="33"/>
      <c r="C213" s="34"/>
      <c r="D213" s="211" t="s">
        <v>142</v>
      </c>
      <c r="E213" s="34"/>
      <c r="F213" s="212" t="s">
        <v>432</v>
      </c>
      <c r="G213" s="34"/>
      <c r="H213" s="34"/>
      <c r="I213" s="213"/>
      <c r="J213" s="213"/>
      <c r="K213" s="34"/>
      <c r="L213" s="34"/>
      <c r="M213" s="37"/>
      <c r="N213" s="214"/>
      <c r="O213" s="215"/>
      <c r="P213" s="73"/>
      <c r="Q213" s="73"/>
      <c r="R213" s="73"/>
      <c r="S213" s="73"/>
      <c r="T213" s="73"/>
      <c r="U213" s="73"/>
      <c r="V213" s="73"/>
      <c r="W213" s="73"/>
      <c r="X213" s="74"/>
      <c r="Y213" s="32"/>
      <c r="Z213" s="32"/>
      <c r="AA213" s="32"/>
      <c r="AB213" s="32"/>
      <c r="AC213" s="32"/>
      <c r="AD213" s="32"/>
      <c r="AE213" s="32"/>
      <c r="AT213" s="15" t="s">
        <v>142</v>
      </c>
      <c r="AU213" s="15" t="s">
        <v>140</v>
      </c>
    </row>
    <row r="214" spans="1:65" s="12" customFormat="1" ht="22.9" customHeight="1">
      <c r="B214" s="179"/>
      <c r="C214" s="180"/>
      <c r="D214" s="181" t="s">
        <v>75</v>
      </c>
      <c r="E214" s="194" t="s">
        <v>433</v>
      </c>
      <c r="F214" s="194" t="s">
        <v>434</v>
      </c>
      <c r="G214" s="180"/>
      <c r="H214" s="180"/>
      <c r="I214" s="183"/>
      <c r="J214" s="183"/>
      <c r="K214" s="195">
        <f>BK214</f>
        <v>0</v>
      </c>
      <c r="L214" s="180"/>
      <c r="M214" s="185"/>
      <c r="N214" s="186"/>
      <c r="O214" s="187"/>
      <c r="P214" s="187"/>
      <c r="Q214" s="188">
        <f>SUM(Q215:Q218)</f>
        <v>0</v>
      </c>
      <c r="R214" s="188">
        <f>SUM(R215:R218)</f>
        <v>0</v>
      </c>
      <c r="S214" s="187"/>
      <c r="T214" s="189">
        <f>SUM(T215:T218)</f>
        <v>0</v>
      </c>
      <c r="U214" s="187"/>
      <c r="V214" s="189">
        <f>SUM(V215:V218)</f>
        <v>3.9981000000000003E-2</v>
      </c>
      <c r="W214" s="187"/>
      <c r="X214" s="190">
        <f>SUM(X215:X218)</f>
        <v>0</v>
      </c>
      <c r="AR214" s="191" t="s">
        <v>140</v>
      </c>
      <c r="AT214" s="192" t="s">
        <v>75</v>
      </c>
      <c r="AU214" s="192" t="s">
        <v>84</v>
      </c>
      <c r="AY214" s="191" t="s">
        <v>132</v>
      </c>
      <c r="BK214" s="193">
        <f>SUM(BK215:BK218)</f>
        <v>0</v>
      </c>
    </row>
    <row r="215" spans="1:65" s="2" customFormat="1" ht="24.2" customHeight="1">
      <c r="A215" s="32"/>
      <c r="B215" s="33"/>
      <c r="C215" s="196" t="s">
        <v>243</v>
      </c>
      <c r="D215" s="196" t="s">
        <v>135</v>
      </c>
      <c r="E215" s="197" t="s">
        <v>435</v>
      </c>
      <c r="F215" s="198" t="s">
        <v>436</v>
      </c>
      <c r="G215" s="199" t="s">
        <v>138</v>
      </c>
      <c r="H215" s="200">
        <v>6.9</v>
      </c>
      <c r="I215" s="201"/>
      <c r="J215" s="201"/>
      <c r="K215" s="202">
        <f>ROUND(P215*H215,2)</f>
        <v>0</v>
      </c>
      <c r="L215" s="203"/>
      <c r="M215" s="37"/>
      <c r="N215" s="204" t="s">
        <v>1</v>
      </c>
      <c r="O215" s="205" t="s">
        <v>40</v>
      </c>
      <c r="P215" s="206">
        <f>I215+J215</f>
        <v>0</v>
      </c>
      <c r="Q215" s="206">
        <f>ROUND(I215*H215,2)</f>
        <v>0</v>
      </c>
      <c r="R215" s="206">
        <f>ROUND(J215*H215,2)</f>
        <v>0</v>
      </c>
      <c r="S215" s="73"/>
      <c r="T215" s="207">
        <f>S215*H215</f>
        <v>0</v>
      </c>
      <c r="U215" s="207">
        <v>8.8999999999999995E-4</v>
      </c>
      <c r="V215" s="207">
        <f>U215*H215</f>
        <v>6.1409999999999998E-3</v>
      </c>
      <c r="W215" s="207">
        <v>0</v>
      </c>
      <c r="X215" s="208">
        <f>W215*H215</f>
        <v>0</v>
      </c>
      <c r="Y215" s="32"/>
      <c r="Z215" s="32"/>
      <c r="AA215" s="32"/>
      <c r="AB215" s="32"/>
      <c r="AC215" s="32"/>
      <c r="AD215" s="32"/>
      <c r="AE215" s="32"/>
      <c r="AR215" s="209" t="s">
        <v>164</v>
      </c>
      <c r="AT215" s="209" t="s">
        <v>135</v>
      </c>
      <c r="AU215" s="209" t="s">
        <v>140</v>
      </c>
      <c r="AY215" s="15" t="s">
        <v>132</v>
      </c>
      <c r="BE215" s="210">
        <f>IF(O215="základná",K215,0)</f>
        <v>0</v>
      </c>
      <c r="BF215" s="210">
        <f>IF(O215="znížená",K215,0)</f>
        <v>0</v>
      </c>
      <c r="BG215" s="210">
        <f>IF(O215="zákl. prenesená",K215,0)</f>
        <v>0</v>
      </c>
      <c r="BH215" s="210">
        <f>IF(O215="zníž. prenesená",K215,0)</f>
        <v>0</v>
      </c>
      <c r="BI215" s="210">
        <f>IF(O215="nulová",K215,0)</f>
        <v>0</v>
      </c>
      <c r="BJ215" s="15" t="s">
        <v>140</v>
      </c>
      <c r="BK215" s="210">
        <f>ROUND(P215*H215,2)</f>
        <v>0</v>
      </c>
      <c r="BL215" s="15" t="s">
        <v>164</v>
      </c>
      <c r="BM215" s="209" t="s">
        <v>437</v>
      </c>
    </row>
    <row r="216" spans="1:65" s="2" customFormat="1" ht="19.5">
      <c r="A216" s="32"/>
      <c r="B216" s="33"/>
      <c r="C216" s="34"/>
      <c r="D216" s="211" t="s">
        <v>142</v>
      </c>
      <c r="E216" s="34"/>
      <c r="F216" s="212" t="s">
        <v>438</v>
      </c>
      <c r="G216" s="34"/>
      <c r="H216" s="34"/>
      <c r="I216" s="213"/>
      <c r="J216" s="213"/>
      <c r="K216" s="34"/>
      <c r="L216" s="34"/>
      <c r="M216" s="37"/>
      <c r="N216" s="214"/>
      <c r="O216" s="215"/>
      <c r="P216" s="73"/>
      <c r="Q216" s="73"/>
      <c r="R216" s="73"/>
      <c r="S216" s="73"/>
      <c r="T216" s="73"/>
      <c r="U216" s="73"/>
      <c r="V216" s="73"/>
      <c r="W216" s="73"/>
      <c r="X216" s="74"/>
      <c r="Y216" s="32"/>
      <c r="Z216" s="32"/>
      <c r="AA216" s="32"/>
      <c r="AB216" s="32"/>
      <c r="AC216" s="32"/>
      <c r="AD216" s="32"/>
      <c r="AE216" s="32"/>
      <c r="AT216" s="15" t="s">
        <v>142</v>
      </c>
      <c r="AU216" s="15" t="s">
        <v>140</v>
      </c>
    </row>
    <row r="217" spans="1:65" s="2" customFormat="1" ht="24.2" customHeight="1">
      <c r="A217" s="32"/>
      <c r="B217" s="33"/>
      <c r="C217" s="196" t="s">
        <v>439</v>
      </c>
      <c r="D217" s="196" t="s">
        <v>135</v>
      </c>
      <c r="E217" s="197" t="s">
        <v>440</v>
      </c>
      <c r="F217" s="198" t="s">
        <v>441</v>
      </c>
      <c r="G217" s="199" t="s">
        <v>138</v>
      </c>
      <c r="H217" s="200">
        <v>376</v>
      </c>
      <c r="I217" s="201"/>
      <c r="J217" s="201"/>
      <c r="K217" s="202">
        <f>ROUND(P217*H217,2)</f>
        <v>0</v>
      </c>
      <c r="L217" s="203"/>
      <c r="M217" s="37"/>
      <c r="N217" s="204" t="s">
        <v>1</v>
      </c>
      <c r="O217" s="205" t="s">
        <v>40</v>
      </c>
      <c r="P217" s="206">
        <f>I217+J217</f>
        <v>0</v>
      </c>
      <c r="Q217" s="206">
        <f>ROUND(I217*H217,2)</f>
        <v>0</v>
      </c>
      <c r="R217" s="206">
        <f>ROUND(J217*H217,2)</f>
        <v>0</v>
      </c>
      <c r="S217" s="73"/>
      <c r="T217" s="207">
        <f>S217*H217</f>
        <v>0</v>
      </c>
      <c r="U217" s="207">
        <v>9.0000000000000006E-5</v>
      </c>
      <c r="V217" s="207">
        <f>U217*H217</f>
        <v>3.3840000000000002E-2</v>
      </c>
      <c r="W217" s="207">
        <v>0</v>
      </c>
      <c r="X217" s="208">
        <f>W217*H217</f>
        <v>0</v>
      </c>
      <c r="Y217" s="32"/>
      <c r="Z217" s="32"/>
      <c r="AA217" s="32"/>
      <c r="AB217" s="32"/>
      <c r="AC217" s="32"/>
      <c r="AD217" s="32"/>
      <c r="AE217" s="32"/>
      <c r="AR217" s="209" t="s">
        <v>164</v>
      </c>
      <c r="AT217" s="209" t="s">
        <v>135</v>
      </c>
      <c r="AU217" s="209" t="s">
        <v>140</v>
      </c>
      <c r="AY217" s="15" t="s">
        <v>132</v>
      </c>
      <c r="BE217" s="210">
        <f>IF(O217="základná",K217,0)</f>
        <v>0</v>
      </c>
      <c r="BF217" s="210">
        <f>IF(O217="znížená",K217,0)</f>
        <v>0</v>
      </c>
      <c r="BG217" s="210">
        <f>IF(O217="zákl. prenesená",K217,0)</f>
        <v>0</v>
      </c>
      <c r="BH217" s="210">
        <f>IF(O217="zníž. prenesená",K217,0)</f>
        <v>0</v>
      </c>
      <c r="BI217" s="210">
        <f>IF(O217="nulová",K217,0)</f>
        <v>0</v>
      </c>
      <c r="BJ217" s="15" t="s">
        <v>140</v>
      </c>
      <c r="BK217" s="210">
        <f>ROUND(P217*H217,2)</f>
        <v>0</v>
      </c>
      <c r="BL217" s="15" t="s">
        <v>164</v>
      </c>
      <c r="BM217" s="209" t="s">
        <v>442</v>
      </c>
    </row>
    <row r="218" spans="1:65" s="2" customFormat="1" ht="29.25">
      <c r="A218" s="32"/>
      <c r="B218" s="33"/>
      <c r="C218" s="34"/>
      <c r="D218" s="211" t="s">
        <v>142</v>
      </c>
      <c r="E218" s="34"/>
      <c r="F218" s="212" t="s">
        <v>443</v>
      </c>
      <c r="G218" s="34"/>
      <c r="H218" s="34"/>
      <c r="I218" s="213"/>
      <c r="J218" s="213"/>
      <c r="K218" s="34"/>
      <c r="L218" s="34"/>
      <c r="M218" s="37"/>
      <c r="N218" s="214"/>
      <c r="O218" s="215"/>
      <c r="P218" s="73"/>
      <c r="Q218" s="73"/>
      <c r="R218" s="73"/>
      <c r="S218" s="73"/>
      <c r="T218" s="73"/>
      <c r="U218" s="73"/>
      <c r="V218" s="73"/>
      <c r="W218" s="73"/>
      <c r="X218" s="74"/>
      <c r="Y218" s="32"/>
      <c r="Z218" s="32"/>
      <c r="AA218" s="32"/>
      <c r="AB218" s="32"/>
      <c r="AC218" s="32"/>
      <c r="AD218" s="32"/>
      <c r="AE218" s="32"/>
      <c r="AT218" s="15" t="s">
        <v>142</v>
      </c>
      <c r="AU218" s="15" t="s">
        <v>140</v>
      </c>
    </row>
    <row r="219" spans="1:65" s="12" customFormat="1" ht="25.9" customHeight="1">
      <c r="B219" s="179"/>
      <c r="C219" s="180"/>
      <c r="D219" s="181" t="s">
        <v>75</v>
      </c>
      <c r="E219" s="182" t="s">
        <v>297</v>
      </c>
      <c r="F219" s="182" t="s">
        <v>444</v>
      </c>
      <c r="G219" s="180"/>
      <c r="H219" s="180"/>
      <c r="I219" s="183"/>
      <c r="J219" s="183"/>
      <c r="K219" s="184">
        <f>BK219</f>
        <v>0</v>
      </c>
      <c r="L219" s="180"/>
      <c r="M219" s="185"/>
      <c r="N219" s="186"/>
      <c r="O219" s="187"/>
      <c r="P219" s="187"/>
      <c r="Q219" s="188">
        <f>Q220</f>
        <v>0</v>
      </c>
      <c r="R219" s="188">
        <f>R220</f>
        <v>0</v>
      </c>
      <c r="S219" s="187"/>
      <c r="T219" s="189">
        <f>T220</f>
        <v>0</v>
      </c>
      <c r="U219" s="187"/>
      <c r="V219" s="189">
        <f>V220</f>
        <v>0.13700000000000001</v>
      </c>
      <c r="W219" s="187"/>
      <c r="X219" s="190">
        <f>X220</f>
        <v>0</v>
      </c>
      <c r="AR219" s="191" t="s">
        <v>211</v>
      </c>
      <c r="AT219" s="192" t="s">
        <v>75</v>
      </c>
      <c r="AU219" s="192" t="s">
        <v>76</v>
      </c>
      <c r="AY219" s="191" t="s">
        <v>132</v>
      </c>
      <c r="BK219" s="193">
        <f>BK220</f>
        <v>0</v>
      </c>
    </row>
    <row r="220" spans="1:65" s="12" customFormat="1" ht="22.9" customHeight="1">
      <c r="B220" s="179"/>
      <c r="C220" s="180"/>
      <c r="D220" s="181" t="s">
        <v>75</v>
      </c>
      <c r="E220" s="194" t="s">
        <v>445</v>
      </c>
      <c r="F220" s="194" t="s">
        <v>446</v>
      </c>
      <c r="G220" s="180"/>
      <c r="H220" s="180"/>
      <c r="I220" s="183"/>
      <c r="J220" s="183"/>
      <c r="K220" s="195">
        <f>BK220</f>
        <v>0</v>
      </c>
      <c r="L220" s="180"/>
      <c r="M220" s="185"/>
      <c r="N220" s="186"/>
      <c r="O220" s="187"/>
      <c r="P220" s="187"/>
      <c r="Q220" s="188">
        <f>SUM(Q221:Q226)</f>
        <v>0</v>
      </c>
      <c r="R220" s="188">
        <f>SUM(R221:R226)</f>
        <v>0</v>
      </c>
      <c r="S220" s="187"/>
      <c r="T220" s="189">
        <f>SUM(T221:T226)</f>
        <v>0</v>
      </c>
      <c r="U220" s="187"/>
      <c r="V220" s="189">
        <f>SUM(V221:V226)</f>
        <v>0.13700000000000001</v>
      </c>
      <c r="W220" s="187"/>
      <c r="X220" s="190">
        <f>SUM(X221:X226)</f>
        <v>0</v>
      </c>
      <c r="AR220" s="191" t="s">
        <v>211</v>
      </c>
      <c r="AT220" s="192" t="s">
        <v>75</v>
      </c>
      <c r="AU220" s="192" t="s">
        <v>84</v>
      </c>
      <c r="AY220" s="191" t="s">
        <v>132</v>
      </c>
      <c r="BK220" s="193">
        <f>SUM(BK221:BK226)</f>
        <v>0</v>
      </c>
    </row>
    <row r="221" spans="1:65" s="2" customFormat="1" ht="24.2" customHeight="1">
      <c r="A221" s="32"/>
      <c r="B221" s="33"/>
      <c r="C221" s="196" t="s">
        <v>140</v>
      </c>
      <c r="D221" s="196" t="s">
        <v>135</v>
      </c>
      <c r="E221" s="197" t="s">
        <v>447</v>
      </c>
      <c r="F221" s="198" t="s">
        <v>448</v>
      </c>
      <c r="G221" s="199" t="s">
        <v>203</v>
      </c>
      <c r="H221" s="200">
        <v>39</v>
      </c>
      <c r="I221" s="201"/>
      <c r="J221" s="201"/>
      <c r="K221" s="202">
        <f>ROUND(P221*H221,2)</f>
        <v>0</v>
      </c>
      <c r="L221" s="203"/>
      <c r="M221" s="37"/>
      <c r="N221" s="204" t="s">
        <v>1</v>
      </c>
      <c r="O221" s="205" t="s">
        <v>40</v>
      </c>
      <c r="P221" s="206">
        <f>I221+J221</f>
        <v>0</v>
      </c>
      <c r="Q221" s="206">
        <f>ROUND(I221*H221,2)</f>
        <v>0</v>
      </c>
      <c r="R221" s="206">
        <f>ROUND(J221*H221,2)</f>
        <v>0</v>
      </c>
      <c r="S221" s="73"/>
      <c r="T221" s="207">
        <f>S221*H221</f>
        <v>0</v>
      </c>
      <c r="U221" s="207">
        <v>0</v>
      </c>
      <c r="V221" s="207">
        <f>U221*H221</f>
        <v>0</v>
      </c>
      <c r="W221" s="207">
        <v>0</v>
      </c>
      <c r="X221" s="208">
        <f>W221*H221</f>
        <v>0</v>
      </c>
      <c r="Y221" s="32"/>
      <c r="Z221" s="32"/>
      <c r="AA221" s="32"/>
      <c r="AB221" s="32"/>
      <c r="AC221" s="32"/>
      <c r="AD221" s="32"/>
      <c r="AE221" s="32"/>
      <c r="AR221" s="209" t="s">
        <v>449</v>
      </c>
      <c r="AT221" s="209" t="s">
        <v>135</v>
      </c>
      <c r="AU221" s="209" t="s">
        <v>140</v>
      </c>
      <c r="AY221" s="15" t="s">
        <v>132</v>
      </c>
      <c r="BE221" s="210">
        <f>IF(O221="základná",K221,0)</f>
        <v>0</v>
      </c>
      <c r="BF221" s="210">
        <f>IF(O221="znížená",K221,0)</f>
        <v>0</v>
      </c>
      <c r="BG221" s="210">
        <f>IF(O221="zákl. prenesená",K221,0)</f>
        <v>0</v>
      </c>
      <c r="BH221" s="210">
        <f>IF(O221="zníž. prenesená",K221,0)</f>
        <v>0</v>
      </c>
      <c r="BI221" s="210">
        <f>IF(O221="nulová",K221,0)</f>
        <v>0</v>
      </c>
      <c r="BJ221" s="15" t="s">
        <v>140</v>
      </c>
      <c r="BK221" s="210">
        <f>ROUND(P221*H221,2)</f>
        <v>0</v>
      </c>
      <c r="BL221" s="15" t="s">
        <v>449</v>
      </c>
      <c r="BM221" s="209" t="s">
        <v>450</v>
      </c>
    </row>
    <row r="222" spans="1:65" s="2" customFormat="1" ht="19.5">
      <c r="A222" s="32"/>
      <c r="B222" s="33"/>
      <c r="C222" s="34"/>
      <c r="D222" s="211" t="s">
        <v>142</v>
      </c>
      <c r="E222" s="34"/>
      <c r="F222" s="212" t="s">
        <v>451</v>
      </c>
      <c r="G222" s="34"/>
      <c r="H222" s="34"/>
      <c r="I222" s="213"/>
      <c r="J222" s="213"/>
      <c r="K222" s="34"/>
      <c r="L222" s="34"/>
      <c r="M222" s="37"/>
      <c r="N222" s="214"/>
      <c r="O222" s="215"/>
      <c r="P222" s="73"/>
      <c r="Q222" s="73"/>
      <c r="R222" s="73"/>
      <c r="S222" s="73"/>
      <c r="T222" s="73"/>
      <c r="U222" s="73"/>
      <c r="V222" s="73"/>
      <c r="W222" s="73"/>
      <c r="X222" s="74"/>
      <c r="Y222" s="32"/>
      <c r="Z222" s="32"/>
      <c r="AA222" s="32"/>
      <c r="AB222" s="32"/>
      <c r="AC222" s="32"/>
      <c r="AD222" s="32"/>
      <c r="AE222" s="32"/>
      <c r="AT222" s="15" t="s">
        <v>142</v>
      </c>
      <c r="AU222" s="15" t="s">
        <v>140</v>
      </c>
    </row>
    <row r="223" spans="1:65" s="2" customFormat="1" ht="24.2" customHeight="1">
      <c r="A223" s="32"/>
      <c r="B223" s="33"/>
      <c r="C223" s="231" t="s">
        <v>8</v>
      </c>
      <c r="D223" s="231" t="s">
        <v>297</v>
      </c>
      <c r="E223" s="232" t="s">
        <v>452</v>
      </c>
      <c r="F223" s="233" t="s">
        <v>453</v>
      </c>
      <c r="G223" s="234" t="s">
        <v>233</v>
      </c>
      <c r="H223" s="235">
        <v>8.3000000000000004E-2</v>
      </c>
      <c r="I223" s="236"/>
      <c r="J223" s="237"/>
      <c r="K223" s="238">
        <f>ROUND(P223*H223,2)</f>
        <v>0</v>
      </c>
      <c r="L223" s="237"/>
      <c r="M223" s="239"/>
      <c r="N223" s="240" t="s">
        <v>1</v>
      </c>
      <c r="O223" s="205" t="s">
        <v>40</v>
      </c>
      <c r="P223" s="206">
        <f>I223+J223</f>
        <v>0</v>
      </c>
      <c r="Q223" s="206">
        <f>ROUND(I223*H223,2)</f>
        <v>0</v>
      </c>
      <c r="R223" s="206">
        <f>ROUND(J223*H223,2)</f>
        <v>0</v>
      </c>
      <c r="S223" s="73"/>
      <c r="T223" s="207">
        <f>S223*H223</f>
        <v>0</v>
      </c>
      <c r="U223" s="207">
        <v>1</v>
      </c>
      <c r="V223" s="207">
        <f>U223*H223</f>
        <v>8.3000000000000004E-2</v>
      </c>
      <c r="W223" s="207">
        <v>0</v>
      </c>
      <c r="X223" s="208">
        <f>W223*H223</f>
        <v>0</v>
      </c>
      <c r="Y223" s="32"/>
      <c r="Z223" s="32"/>
      <c r="AA223" s="32"/>
      <c r="AB223" s="32"/>
      <c r="AC223" s="32"/>
      <c r="AD223" s="32"/>
      <c r="AE223" s="32"/>
      <c r="AR223" s="209" t="s">
        <v>454</v>
      </c>
      <c r="AT223" s="209" t="s">
        <v>297</v>
      </c>
      <c r="AU223" s="209" t="s">
        <v>140</v>
      </c>
      <c r="AY223" s="15" t="s">
        <v>132</v>
      </c>
      <c r="BE223" s="210">
        <f>IF(O223="základná",K223,0)</f>
        <v>0</v>
      </c>
      <c r="BF223" s="210">
        <f>IF(O223="znížená",K223,0)</f>
        <v>0</v>
      </c>
      <c r="BG223" s="210">
        <f>IF(O223="zákl. prenesená",K223,0)</f>
        <v>0</v>
      </c>
      <c r="BH223" s="210">
        <f>IF(O223="zníž. prenesená",K223,0)</f>
        <v>0</v>
      </c>
      <c r="BI223" s="210">
        <f>IF(O223="nulová",K223,0)</f>
        <v>0</v>
      </c>
      <c r="BJ223" s="15" t="s">
        <v>140</v>
      </c>
      <c r="BK223" s="210">
        <f>ROUND(P223*H223,2)</f>
        <v>0</v>
      </c>
      <c r="BL223" s="15" t="s">
        <v>449</v>
      </c>
      <c r="BM223" s="209" t="s">
        <v>455</v>
      </c>
    </row>
    <row r="224" spans="1:65" s="2" customFormat="1" ht="19.5">
      <c r="A224" s="32"/>
      <c r="B224" s="33"/>
      <c r="C224" s="34"/>
      <c r="D224" s="211" t="s">
        <v>142</v>
      </c>
      <c r="E224" s="34"/>
      <c r="F224" s="212" t="s">
        <v>453</v>
      </c>
      <c r="G224" s="34"/>
      <c r="H224" s="34"/>
      <c r="I224" s="213"/>
      <c r="J224" s="213"/>
      <c r="K224" s="34"/>
      <c r="L224" s="34"/>
      <c r="M224" s="37"/>
      <c r="N224" s="214"/>
      <c r="O224" s="215"/>
      <c r="P224" s="73"/>
      <c r="Q224" s="73"/>
      <c r="R224" s="73"/>
      <c r="S224" s="73"/>
      <c r="T224" s="73"/>
      <c r="U224" s="73"/>
      <c r="V224" s="73"/>
      <c r="W224" s="73"/>
      <c r="X224" s="74"/>
      <c r="Y224" s="32"/>
      <c r="Z224" s="32"/>
      <c r="AA224" s="32"/>
      <c r="AB224" s="32"/>
      <c r="AC224" s="32"/>
      <c r="AD224" s="32"/>
      <c r="AE224" s="32"/>
      <c r="AT224" s="15" t="s">
        <v>142</v>
      </c>
      <c r="AU224" s="15" t="s">
        <v>140</v>
      </c>
    </row>
    <row r="225" spans="1:65" s="2" customFormat="1" ht="24.2" customHeight="1">
      <c r="A225" s="32"/>
      <c r="B225" s="33"/>
      <c r="C225" s="231" t="s">
        <v>236</v>
      </c>
      <c r="D225" s="231" t="s">
        <v>297</v>
      </c>
      <c r="E225" s="232" t="s">
        <v>456</v>
      </c>
      <c r="F225" s="233" t="s">
        <v>457</v>
      </c>
      <c r="G225" s="234" t="s">
        <v>233</v>
      </c>
      <c r="H225" s="235">
        <v>5.3999999999999999E-2</v>
      </c>
      <c r="I225" s="236"/>
      <c r="J225" s="237"/>
      <c r="K225" s="238">
        <f>ROUND(P225*H225,2)</f>
        <v>0</v>
      </c>
      <c r="L225" s="237"/>
      <c r="M225" s="239"/>
      <c r="N225" s="240" t="s">
        <v>1</v>
      </c>
      <c r="O225" s="205" t="s">
        <v>40</v>
      </c>
      <c r="P225" s="206">
        <f>I225+J225</f>
        <v>0</v>
      </c>
      <c r="Q225" s="206">
        <f>ROUND(I225*H225,2)</f>
        <v>0</v>
      </c>
      <c r="R225" s="206">
        <f>ROUND(J225*H225,2)</f>
        <v>0</v>
      </c>
      <c r="S225" s="73"/>
      <c r="T225" s="207">
        <f>S225*H225</f>
        <v>0</v>
      </c>
      <c r="U225" s="207">
        <v>1</v>
      </c>
      <c r="V225" s="207">
        <f>U225*H225</f>
        <v>5.3999999999999999E-2</v>
      </c>
      <c r="W225" s="207">
        <v>0</v>
      </c>
      <c r="X225" s="208">
        <f>W225*H225</f>
        <v>0</v>
      </c>
      <c r="Y225" s="32"/>
      <c r="Z225" s="32"/>
      <c r="AA225" s="32"/>
      <c r="AB225" s="32"/>
      <c r="AC225" s="32"/>
      <c r="AD225" s="32"/>
      <c r="AE225" s="32"/>
      <c r="AR225" s="209" t="s">
        <v>454</v>
      </c>
      <c r="AT225" s="209" t="s">
        <v>297</v>
      </c>
      <c r="AU225" s="209" t="s">
        <v>140</v>
      </c>
      <c r="AY225" s="15" t="s">
        <v>132</v>
      </c>
      <c r="BE225" s="210">
        <f>IF(O225="základná",K225,0)</f>
        <v>0</v>
      </c>
      <c r="BF225" s="210">
        <f>IF(O225="znížená",K225,0)</f>
        <v>0</v>
      </c>
      <c r="BG225" s="210">
        <f>IF(O225="zákl. prenesená",K225,0)</f>
        <v>0</v>
      </c>
      <c r="BH225" s="210">
        <f>IF(O225="zníž. prenesená",K225,0)</f>
        <v>0</v>
      </c>
      <c r="BI225" s="210">
        <f>IF(O225="nulová",K225,0)</f>
        <v>0</v>
      </c>
      <c r="BJ225" s="15" t="s">
        <v>140</v>
      </c>
      <c r="BK225" s="210">
        <f>ROUND(P225*H225,2)</f>
        <v>0</v>
      </c>
      <c r="BL225" s="15" t="s">
        <v>449</v>
      </c>
      <c r="BM225" s="209" t="s">
        <v>458</v>
      </c>
    </row>
    <row r="226" spans="1:65" s="2" customFormat="1" ht="19.5">
      <c r="A226" s="32"/>
      <c r="B226" s="33"/>
      <c r="C226" s="34"/>
      <c r="D226" s="211" t="s">
        <v>142</v>
      </c>
      <c r="E226" s="34"/>
      <c r="F226" s="212" t="s">
        <v>457</v>
      </c>
      <c r="G226" s="34"/>
      <c r="H226" s="34"/>
      <c r="I226" s="213"/>
      <c r="J226" s="213"/>
      <c r="K226" s="34"/>
      <c r="L226" s="34"/>
      <c r="M226" s="37"/>
      <c r="N226" s="214"/>
      <c r="O226" s="215"/>
      <c r="P226" s="73"/>
      <c r="Q226" s="73"/>
      <c r="R226" s="73"/>
      <c r="S226" s="73"/>
      <c r="T226" s="73"/>
      <c r="U226" s="73"/>
      <c r="V226" s="73"/>
      <c r="W226" s="73"/>
      <c r="X226" s="74"/>
      <c r="Y226" s="32"/>
      <c r="Z226" s="32"/>
      <c r="AA226" s="32"/>
      <c r="AB226" s="32"/>
      <c r="AC226" s="32"/>
      <c r="AD226" s="32"/>
      <c r="AE226" s="32"/>
      <c r="AT226" s="15" t="s">
        <v>142</v>
      </c>
      <c r="AU226" s="15" t="s">
        <v>140</v>
      </c>
    </row>
    <row r="227" spans="1:65" s="12" customFormat="1" ht="25.9" customHeight="1">
      <c r="B227" s="179"/>
      <c r="C227" s="180"/>
      <c r="D227" s="181" t="s">
        <v>75</v>
      </c>
      <c r="E227" s="182" t="s">
        <v>459</v>
      </c>
      <c r="F227" s="182" t="s">
        <v>460</v>
      </c>
      <c r="G227" s="180"/>
      <c r="H227" s="180"/>
      <c r="I227" s="183"/>
      <c r="J227" s="183"/>
      <c r="K227" s="184">
        <f>BK227</f>
        <v>0</v>
      </c>
      <c r="L227" s="180"/>
      <c r="M227" s="185"/>
      <c r="N227" s="186"/>
      <c r="O227" s="187"/>
      <c r="P227" s="187"/>
      <c r="Q227" s="188">
        <f>SUM(Q228:Q229)</f>
        <v>0</v>
      </c>
      <c r="R227" s="188">
        <f>SUM(R228:R229)</f>
        <v>0</v>
      </c>
      <c r="S227" s="187"/>
      <c r="T227" s="189">
        <f>SUM(T228:T229)</f>
        <v>0</v>
      </c>
      <c r="U227" s="187"/>
      <c r="V227" s="189">
        <f>SUM(V228:V229)</f>
        <v>0</v>
      </c>
      <c r="W227" s="187"/>
      <c r="X227" s="190">
        <f>SUM(X228:X229)</f>
        <v>0</v>
      </c>
      <c r="AR227" s="191" t="s">
        <v>139</v>
      </c>
      <c r="AT227" s="192" t="s">
        <v>75</v>
      </c>
      <c r="AU227" s="192" t="s">
        <v>76</v>
      </c>
      <c r="AY227" s="191" t="s">
        <v>132</v>
      </c>
      <c r="BK227" s="193">
        <f>SUM(BK228:BK229)</f>
        <v>0</v>
      </c>
    </row>
    <row r="228" spans="1:65" s="2" customFormat="1" ht="49.15" customHeight="1">
      <c r="A228" s="32"/>
      <c r="B228" s="33"/>
      <c r="C228" s="196" t="s">
        <v>178</v>
      </c>
      <c r="D228" s="196" t="s">
        <v>135</v>
      </c>
      <c r="E228" s="197" t="s">
        <v>461</v>
      </c>
      <c r="F228" s="198" t="s">
        <v>462</v>
      </c>
      <c r="G228" s="199" t="s">
        <v>463</v>
      </c>
      <c r="H228" s="200">
        <v>40</v>
      </c>
      <c r="I228" s="201"/>
      <c r="J228" s="201"/>
      <c r="K228" s="202">
        <f>ROUND(P228*H228,2)</f>
        <v>0</v>
      </c>
      <c r="L228" s="203"/>
      <c r="M228" s="37"/>
      <c r="N228" s="204" t="s">
        <v>1</v>
      </c>
      <c r="O228" s="205" t="s">
        <v>40</v>
      </c>
      <c r="P228" s="206">
        <f>I228+J228</f>
        <v>0</v>
      </c>
      <c r="Q228" s="206">
        <f>ROUND(I228*H228,2)</f>
        <v>0</v>
      </c>
      <c r="R228" s="206">
        <f>ROUND(J228*H228,2)</f>
        <v>0</v>
      </c>
      <c r="S228" s="73"/>
      <c r="T228" s="207">
        <f>S228*H228</f>
        <v>0</v>
      </c>
      <c r="U228" s="207">
        <v>0</v>
      </c>
      <c r="V228" s="207">
        <f>U228*H228</f>
        <v>0</v>
      </c>
      <c r="W228" s="207">
        <v>0</v>
      </c>
      <c r="X228" s="208">
        <f>W228*H228</f>
        <v>0</v>
      </c>
      <c r="Y228" s="32"/>
      <c r="Z228" s="32"/>
      <c r="AA228" s="32"/>
      <c r="AB228" s="32"/>
      <c r="AC228" s="32"/>
      <c r="AD228" s="32"/>
      <c r="AE228" s="32"/>
      <c r="AR228" s="209" t="s">
        <v>464</v>
      </c>
      <c r="AT228" s="209" t="s">
        <v>135</v>
      </c>
      <c r="AU228" s="209" t="s">
        <v>84</v>
      </c>
      <c r="AY228" s="15" t="s">
        <v>132</v>
      </c>
      <c r="BE228" s="210">
        <f>IF(O228="základná",K228,0)</f>
        <v>0</v>
      </c>
      <c r="BF228" s="210">
        <f>IF(O228="znížená",K228,0)</f>
        <v>0</v>
      </c>
      <c r="BG228" s="210">
        <f>IF(O228="zákl. prenesená",K228,0)</f>
        <v>0</v>
      </c>
      <c r="BH228" s="210">
        <f>IF(O228="zníž. prenesená",K228,0)</f>
        <v>0</v>
      </c>
      <c r="BI228" s="210">
        <f>IF(O228="nulová",K228,0)</f>
        <v>0</v>
      </c>
      <c r="BJ228" s="15" t="s">
        <v>140</v>
      </c>
      <c r="BK228" s="210">
        <f>ROUND(P228*H228,2)</f>
        <v>0</v>
      </c>
      <c r="BL228" s="15" t="s">
        <v>464</v>
      </c>
      <c r="BM228" s="209" t="s">
        <v>465</v>
      </c>
    </row>
    <row r="229" spans="1:65" s="2" customFormat="1" ht="19.5">
      <c r="A229" s="32"/>
      <c r="B229" s="33"/>
      <c r="C229" s="34"/>
      <c r="D229" s="211" t="s">
        <v>142</v>
      </c>
      <c r="E229" s="34"/>
      <c r="F229" s="212" t="s">
        <v>466</v>
      </c>
      <c r="G229" s="34"/>
      <c r="H229" s="34"/>
      <c r="I229" s="213"/>
      <c r="J229" s="213"/>
      <c r="K229" s="34"/>
      <c r="L229" s="34"/>
      <c r="M229" s="37"/>
      <c r="N229" s="227"/>
      <c r="O229" s="228"/>
      <c r="P229" s="229"/>
      <c r="Q229" s="229"/>
      <c r="R229" s="229"/>
      <c r="S229" s="229"/>
      <c r="T229" s="229"/>
      <c r="U229" s="229"/>
      <c r="V229" s="229"/>
      <c r="W229" s="229"/>
      <c r="X229" s="230"/>
      <c r="Y229" s="32"/>
      <c r="Z229" s="32"/>
      <c r="AA229" s="32"/>
      <c r="AB229" s="32"/>
      <c r="AC229" s="32"/>
      <c r="AD229" s="32"/>
      <c r="AE229" s="32"/>
      <c r="AT229" s="15" t="s">
        <v>142</v>
      </c>
      <c r="AU229" s="15" t="s">
        <v>84</v>
      </c>
    </row>
    <row r="230" spans="1:65" s="2" customFormat="1" ht="6.95" customHeight="1">
      <c r="A230" s="32"/>
      <c r="B230" s="56"/>
      <c r="C230" s="57"/>
      <c r="D230" s="57"/>
      <c r="E230" s="57"/>
      <c r="F230" s="57"/>
      <c r="G230" s="57"/>
      <c r="H230" s="57"/>
      <c r="I230" s="57"/>
      <c r="J230" s="57"/>
      <c r="K230" s="57"/>
      <c r="L230" s="57"/>
      <c r="M230" s="37"/>
      <c r="N230" s="32"/>
      <c r="P230" s="32"/>
      <c r="Q230" s="32"/>
      <c r="R230" s="32"/>
      <c r="S230" s="32"/>
      <c r="T230" s="32"/>
      <c r="U230" s="32"/>
      <c r="V230" s="32"/>
      <c r="W230" s="32"/>
      <c r="X230" s="32"/>
      <c r="Y230" s="32"/>
      <c r="Z230" s="32"/>
      <c r="AA230" s="32"/>
      <c r="AB230" s="32"/>
      <c r="AC230" s="32"/>
      <c r="AD230" s="32"/>
      <c r="AE230" s="32"/>
    </row>
  </sheetData>
  <sheetProtection algorithmName="SHA-512" hashValue="MiCLsbIrOEYywCUu2+c9TVZYWB01qJX8icv+qmFJScn2B01HaQ+9fi3EuT3Y9pc1NxhNk9XTN+0x4zjhTJdGhw==" saltValue="Y898zEHbT7tNLX1KG586GT9kiKIrIxeFmpNyReg49aRbXOfsxqfUg0PBXd31yzfNEz4QidgDYTSrYf46oi+2IA==" spinCount="100000" sheet="1" objects="1" scenarios="1" formatColumns="0" formatRows="0" autoFilter="0"/>
  <autoFilter ref="C129:L229" xr:uid="{00000000-0009-0000-0000-000002000000}"/>
  <mergeCells count="9">
    <mergeCell ref="E87:H87"/>
    <mergeCell ref="E120:H120"/>
    <mergeCell ref="E122:H122"/>
    <mergeCell ref="M2:Z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194"/>
  <sheetViews>
    <sheetView showGridLines="0" topLeftCell="A22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15.5" style="1" hidden="1" customWidth="1"/>
    <col min="13" max="13" width="9.33203125" style="1" customWidth="1"/>
    <col min="14" max="14" width="10.83203125" style="1" hidden="1" customWidth="1"/>
    <col min="15" max="15" width="9.33203125" style="1" hidden="1"/>
    <col min="16" max="24" width="14.1640625" style="1" hidden="1" customWidth="1"/>
    <col min="25" max="25" width="12.33203125" style="1" hidden="1" customWidth="1"/>
    <col min="26" max="26" width="16.33203125" style="1" customWidth="1"/>
    <col min="27" max="27" width="12.33203125" style="1" customWidth="1"/>
    <col min="28" max="28" width="1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M2" s="287"/>
      <c r="N2" s="287"/>
      <c r="O2" s="287"/>
      <c r="P2" s="287"/>
      <c r="Q2" s="287"/>
      <c r="R2" s="287"/>
      <c r="S2" s="287"/>
      <c r="T2" s="287"/>
      <c r="U2" s="287"/>
      <c r="V2" s="287"/>
      <c r="W2" s="287"/>
      <c r="X2" s="287"/>
      <c r="Y2" s="287"/>
      <c r="Z2" s="287"/>
      <c r="AT2" s="15" t="s">
        <v>91</v>
      </c>
    </row>
    <row r="3" spans="1:46" s="1" customFormat="1" ht="6.95" customHeight="1">
      <c r="B3" s="111"/>
      <c r="C3" s="112"/>
      <c r="D3" s="112"/>
      <c r="E3" s="112"/>
      <c r="F3" s="112"/>
      <c r="G3" s="112"/>
      <c r="H3" s="112"/>
      <c r="I3" s="112"/>
      <c r="J3" s="112"/>
      <c r="K3" s="112"/>
      <c r="L3" s="112"/>
      <c r="M3" s="18"/>
      <c r="AT3" s="15" t="s">
        <v>76</v>
      </c>
    </row>
    <row r="4" spans="1:46" s="1" customFormat="1" ht="24.95" customHeight="1">
      <c r="B4" s="18"/>
      <c r="D4" s="113" t="s">
        <v>98</v>
      </c>
      <c r="M4" s="18"/>
      <c r="N4" s="114" t="s">
        <v>10</v>
      </c>
      <c r="AT4" s="15" t="s">
        <v>4</v>
      </c>
    </row>
    <row r="5" spans="1:46" s="1" customFormat="1" ht="6.95" customHeight="1">
      <c r="B5" s="18"/>
      <c r="M5" s="18"/>
    </row>
    <row r="6" spans="1:46" s="1" customFormat="1" ht="12" customHeight="1">
      <c r="B6" s="18"/>
      <c r="D6" s="115" t="s">
        <v>16</v>
      </c>
      <c r="M6" s="18"/>
    </row>
    <row r="7" spans="1:46" s="1" customFormat="1" ht="16.5" customHeight="1">
      <c r="B7" s="18"/>
      <c r="E7" s="288" t="str">
        <f>'Rekapitulácia stavby'!K6</f>
        <v>Detské ihrisko Považská ulica 2022 - stavebné práce</v>
      </c>
      <c r="F7" s="289"/>
      <c r="G7" s="289"/>
      <c r="H7" s="289"/>
      <c r="M7" s="18"/>
    </row>
    <row r="8" spans="1:46" s="2" customFormat="1" ht="12" customHeight="1">
      <c r="A8" s="32"/>
      <c r="B8" s="37"/>
      <c r="C8" s="32"/>
      <c r="D8" s="115" t="s">
        <v>99</v>
      </c>
      <c r="E8" s="32"/>
      <c r="F8" s="32"/>
      <c r="G8" s="32"/>
      <c r="H8" s="32"/>
      <c r="I8" s="32"/>
      <c r="J8" s="32"/>
      <c r="K8" s="32"/>
      <c r="L8" s="32"/>
      <c r="M8" s="53"/>
      <c r="S8" s="32"/>
      <c r="T8" s="32"/>
      <c r="U8" s="32"/>
      <c r="V8" s="32"/>
      <c r="W8" s="32"/>
      <c r="X8" s="32"/>
      <c r="Y8" s="32"/>
      <c r="Z8" s="32"/>
      <c r="AA8" s="32"/>
      <c r="AB8" s="32"/>
      <c r="AC8" s="32"/>
      <c r="AD8" s="32"/>
      <c r="AE8" s="32"/>
    </row>
    <row r="9" spans="1:46" s="2" customFormat="1" ht="16.5" customHeight="1">
      <c r="A9" s="32"/>
      <c r="B9" s="37"/>
      <c r="C9" s="32"/>
      <c r="D9" s="32"/>
      <c r="E9" s="290" t="s">
        <v>467</v>
      </c>
      <c r="F9" s="291"/>
      <c r="G9" s="291"/>
      <c r="H9" s="291"/>
      <c r="I9" s="32"/>
      <c r="J9" s="32"/>
      <c r="K9" s="32"/>
      <c r="L9" s="32"/>
      <c r="M9" s="53"/>
      <c r="S9" s="32"/>
      <c r="T9" s="32"/>
      <c r="U9" s="32"/>
      <c r="V9" s="32"/>
      <c r="W9" s="32"/>
      <c r="X9" s="32"/>
      <c r="Y9" s="32"/>
      <c r="Z9" s="32"/>
      <c r="AA9" s="32"/>
      <c r="AB9" s="32"/>
      <c r="AC9" s="32"/>
      <c r="AD9" s="32"/>
      <c r="AE9" s="32"/>
    </row>
    <row r="10" spans="1:46" s="2" customFormat="1" ht="11.25">
      <c r="A10" s="32"/>
      <c r="B10" s="37"/>
      <c r="C10" s="32"/>
      <c r="D10" s="32"/>
      <c r="E10" s="32"/>
      <c r="F10" s="32"/>
      <c r="G10" s="32"/>
      <c r="H10" s="32"/>
      <c r="I10" s="32"/>
      <c r="J10" s="32"/>
      <c r="K10" s="32"/>
      <c r="L10" s="32"/>
      <c r="M10" s="53"/>
      <c r="S10" s="32"/>
      <c r="T10" s="32"/>
      <c r="U10" s="32"/>
      <c r="V10" s="32"/>
      <c r="W10" s="32"/>
      <c r="X10" s="32"/>
      <c r="Y10" s="32"/>
      <c r="Z10" s="32"/>
      <c r="AA10" s="32"/>
      <c r="AB10" s="32"/>
      <c r="AC10" s="32"/>
      <c r="AD10" s="32"/>
      <c r="AE10" s="32"/>
    </row>
    <row r="11" spans="1:46" s="2" customFormat="1" ht="12" customHeight="1">
      <c r="A11" s="32"/>
      <c r="B11" s="37"/>
      <c r="C11" s="32"/>
      <c r="D11" s="115" t="s">
        <v>18</v>
      </c>
      <c r="E11" s="32"/>
      <c r="F11" s="116" t="s">
        <v>1</v>
      </c>
      <c r="G11" s="32"/>
      <c r="H11" s="32"/>
      <c r="I11" s="115" t="s">
        <v>19</v>
      </c>
      <c r="J11" s="116" t="s">
        <v>1</v>
      </c>
      <c r="K11" s="32"/>
      <c r="L11" s="32"/>
      <c r="M11" s="53"/>
      <c r="S11" s="32"/>
      <c r="T11" s="32"/>
      <c r="U11" s="32"/>
      <c r="V11" s="32"/>
      <c r="W11" s="32"/>
      <c r="X11" s="32"/>
      <c r="Y11" s="32"/>
      <c r="Z11" s="32"/>
      <c r="AA11" s="32"/>
      <c r="AB11" s="32"/>
      <c r="AC11" s="32"/>
      <c r="AD11" s="32"/>
      <c r="AE11" s="32"/>
    </row>
    <row r="12" spans="1:46" s="2" customFormat="1" ht="12" customHeight="1">
      <c r="A12" s="32"/>
      <c r="B12" s="37"/>
      <c r="C12" s="32"/>
      <c r="D12" s="115" t="s">
        <v>20</v>
      </c>
      <c r="E12" s="32"/>
      <c r="F12" s="116" t="s">
        <v>21</v>
      </c>
      <c r="G12" s="32"/>
      <c r="H12" s="32"/>
      <c r="I12" s="115" t="s">
        <v>22</v>
      </c>
      <c r="J12" s="117">
        <f>'Rekapitulácia stavby'!AN8</f>
        <v>0</v>
      </c>
      <c r="K12" s="32"/>
      <c r="L12" s="32"/>
      <c r="M12" s="53"/>
      <c r="S12" s="32"/>
      <c r="T12" s="32"/>
      <c r="U12" s="32"/>
      <c r="V12" s="32"/>
      <c r="W12" s="32"/>
      <c r="X12" s="32"/>
      <c r="Y12" s="32"/>
      <c r="Z12" s="32"/>
      <c r="AA12" s="32"/>
      <c r="AB12" s="32"/>
      <c r="AC12" s="32"/>
      <c r="AD12" s="32"/>
      <c r="AE12" s="32"/>
    </row>
    <row r="13" spans="1:46" s="2" customFormat="1" ht="10.9" customHeight="1">
      <c r="A13" s="32"/>
      <c r="B13" s="37"/>
      <c r="C13" s="32"/>
      <c r="D13" s="32"/>
      <c r="E13" s="32"/>
      <c r="F13" s="32"/>
      <c r="G13" s="32"/>
      <c r="H13" s="32"/>
      <c r="I13" s="32"/>
      <c r="J13" s="32"/>
      <c r="K13" s="32"/>
      <c r="L13" s="32"/>
      <c r="M13" s="53"/>
      <c r="S13" s="32"/>
      <c r="T13" s="32"/>
      <c r="U13" s="32"/>
      <c r="V13" s="32"/>
      <c r="W13" s="32"/>
      <c r="X13" s="32"/>
      <c r="Y13" s="32"/>
      <c r="Z13" s="32"/>
      <c r="AA13" s="32"/>
      <c r="AB13" s="32"/>
      <c r="AC13" s="32"/>
      <c r="AD13" s="32"/>
      <c r="AE13" s="32"/>
    </row>
    <row r="14" spans="1:46" s="2" customFormat="1" ht="12" customHeight="1">
      <c r="A14" s="32"/>
      <c r="B14" s="37"/>
      <c r="C14" s="32"/>
      <c r="D14" s="115" t="s">
        <v>23</v>
      </c>
      <c r="E14" s="32"/>
      <c r="F14" s="32"/>
      <c r="G14" s="32"/>
      <c r="H14" s="32"/>
      <c r="I14" s="115" t="s">
        <v>24</v>
      </c>
      <c r="J14" s="116" t="str">
        <f>IF('Rekapitulácia stavby'!AN10="","",'Rekapitulácia stavby'!AN10)</f>
        <v/>
      </c>
      <c r="K14" s="32"/>
      <c r="L14" s="32"/>
      <c r="M14" s="53"/>
      <c r="S14" s="32"/>
      <c r="T14" s="32"/>
      <c r="U14" s="32"/>
      <c r="V14" s="32"/>
      <c r="W14" s="32"/>
      <c r="X14" s="32"/>
      <c r="Y14" s="32"/>
      <c r="Z14" s="32"/>
      <c r="AA14" s="32"/>
      <c r="AB14" s="32"/>
      <c r="AC14" s="32"/>
      <c r="AD14" s="32"/>
      <c r="AE14" s="32"/>
    </row>
    <row r="15" spans="1:46" s="2" customFormat="1" ht="18" customHeight="1">
      <c r="A15" s="32"/>
      <c r="B15" s="37"/>
      <c r="C15" s="32"/>
      <c r="D15" s="32"/>
      <c r="E15" s="116" t="str">
        <f>IF('Rekapitulácia stavby'!E11="","",'Rekapitulácia stavby'!E11)</f>
        <v>Mesto Trenčín</v>
      </c>
      <c r="F15" s="32"/>
      <c r="G15" s="32"/>
      <c r="H15" s="32"/>
      <c r="I15" s="115" t="s">
        <v>26</v>
      </c>
      <c r="J15" s="116" t="str">
        <f>IF('Rekapitulácia stavby'!AN11="","",'Rekapitulácia stavby'!AN11)</f>
        <v/>
      </c>
      <c r="K15" s="32"/>
      <c r="L15" s="32"/>
      <c r="M15" s="53"/>
      <c r="S15" s="32"/>
      <c r="T15" s="32"/>
      <c r="U15" s="32"/>
      <c r="V15" s="32"/>
      <c r="W15" s="32"/>
      <c r="X15" s="32"/>
      <c r="Y15" s="32"/>
      <c r="Z15" s="32"/>
      <c r="AA15" s="32"/>
      <c r="AB15" s="32"/>
      <c r="AC15" s="32"/>
      <c r="AD15" s="32"/>
      <c r="AE15" s="32"/>
    </row>
    <row r="16" spans="1:46" s="2" customFormat="1" ht="6.95" customHeight="1">
      <c r="A16" s="32"/>
      <c r="B16" s="37"/>
      <c r="C16" s="32"/>
      <c r="D16" s="32"/>
      <c r="E16" s="32"/>
      <c r="F16" s="32"/>
      <c r="G16" s="32"/>
      <c r="H16" s="32"/>
      <c r="I16" s="32"/>
      <c r="J16" s="32"/>
      <c r="K16" s="32"/>
      <c r="L16" s="32"/>
      <c r="M16" s="53"/>
      <c r="S16" s="32"/>
      <c r="T16" s="32"/>
      <c r="U16" s="32"/>
      <c r="V16" s="32"/>
      <c r="W16" s="32"/>
      <c r="X16" s="32"/>
      <c r="Y16" s="32"/>
      <c r="Z16" s="32"/>
      <c r="AA16" s="32"/>
      <c r="AB16" s="32"/>
      <c r="AC16" s="32"/>
      <c r="AD16" s="32"/>
      <c r="AE16" s="32"/>
    </row>
    <row r="17" spans="1:31" s="2" customFormat="1" ht="12" customHeight="1">
      <c r="A17" s="32"/>
      <c r="B17" s="37"/>
      <c r="C17" s="32"/>
      <c r="D17" s="115" t="s">
        <v>27</v>
      </c>
      <c r="E17" s="32"/>
      <c r="F17" s="32"/>
      <c r="G17" s="32"/>
      <c r="H17" s="32"/>
      <c r="I17" s="115" t="s">
        <v>24</v>
      </c>
      <c r="J17" s="28" t="str">
        <f>'Rekapitulácia stavby'!AN13</f>
        <v>Vyplň údaj</v>
      </c>
      <c r="K17" s="32"/>
      <c r="L17" s="32"/>
      <c r="M17" s="53"/>
      <c r="S17" s="32"/>
      <c r="T17" s="32"/>
      <c r="U17" s="32"/>
      <c r="V17" s="32"/>
      <c r="W17" s="32"/>
      <c r="X17" s="32"/>
      <c r="Y17" s="32"/>
      <c r="Z17" s="32"/>
      <c r="AA17" s="32"/>
      <c r="AB17" s="32"/>
      <c r="AC17" s="32"/>
      <c r="AD17" s="32"/>
      <c r="AE17" s="32"/>
    </row>
    <row r="18" spans="1:31" s="2" customFormat="1" ht="18" customHeight="1">
      <c r="A18" s="32"/>
      <c r="B18" s="37"/>
      <c r="C18" s="32"/>
      <c r="D18" s="32"/>
      <c r="E18" s="292" t="str">
        <f>'Rekapitulácia stavby'!E14</f>
        <v>Vyplň údaj</v>
      </c>
      <c r="F18" s="293"/>
      <c r="G18" s="293"/>
      <c r="H18" s="293"/>
      <c r="I18" s="115" t="s">
        <v>26</v>
      </c>
      <c r="J18" s="28" t="str">
        <f>'Rekapitulácia stavby'!AN14</f>
        <v>Vyplň údaj</v>
      </c>
      <c r="K18" s="32"/>
      <c r="L18" s="32"/>
      <c r="M18" s="53"/>
      <c r="S18" s="32"/>
      <c r="T18" s="32"/>
      <c r="U18" s="32"/>
      <c r="V18" s="32"/>
      <c r="W18" s="32"/>
      <c r="X18" s="32"/>
      <c r="Y18" s="32"/>
      <c r="Z18" s="32"/>
      <c r="AA18" s="32"/>
      <c r="AB18" s="32"/>
      <c r="AC18" s="32"/>
      <c r="AD18" s="32"/>
      <c r="AE18" s="32"/>
    </row>
    <row r="19" spans="1:31" s="2" customFormat="1" ht="6.95" customHeight="1">
      <c r="A19" s="32"/>
      <c r="B19" s="37"/>
      <c r="C19" s="32"/>
      <c r="D19" s="32"/>
      <c r="E19" s="32"/>
      <c r="F19" s="32"/>
      <c r="G19" s="32"/>
      <c r="H19" s="32"/>
      <c r="I19" s="32"/>
      <c r="J19" s="32"/>
      <c r="K19" s="32"/>
      <c r="L19" s="32"/>
      <c r="M19" s="53"/>
      <c r="S19" s="32"/>
      <c r="T19" s="32"/>
      <c r="U19" s="32"/>
      <c r="V19" s="32"/>
      <c r="W19" s="32"/>
      <c r="X19" s="32"/>
      <c r="Y19" s="32"/>
      <c r="Z19" s="32"/>
      <c r="AA19" s="32"/>
      <c r="AB19" s="32"/>
      <c r="AC19" s="32"/>
      <c r="AD19" s="32"/>
      <c r="AE19" s="32"/>
    </row>
    <row r="20" spans="1:31" s="2" customFormat="1" ht="12" customHeight="1">
      <c r="A20" s="32"/>
      <c r="B20" s="37"/>
      <c r="C20" s="32"/>
      <c r="D20" s="115" t="s">
        <v>29</v>
      </c>
      <c r="E20" s="32"/>
      <c r="F20" s="32"/>
      <c r="G20" s="32"/>
      <c r="H20" s="32"/>
      <c r="I20" s="115" t="s">
        <v>24</v>
      </c>
      <c r="J20" s="116" t="str">
        <f>IF('Rekapitulácia stavby'!AN16="","",'Rekapitulácia stavby'!AN16)</f>
        <v/>
      </c>
      <c r="K20" s="32"/>
      <c r="L20" s="32"/>
      <c r="M20" s="53"/>
      <c r="S20" s="32"/>
      <c r="T20" s="32"/>
      <c r="U20" s="32"/>
      <c r="V20" s="32"/>
      <c r="W20" s="32"/>
      <c r="X20" s="32"/>
      <c r="Y20" s="32"/>
      <c r="Z20" s="32"/>
      <c r="AA20" s="32"/>
      <c r="AB20" s="32"/>
      <c r="AC20" s="32"/>
      <c r="AD20" s="32"/>
      <c r="AE20" s="32"/>
    </row>
    <row r="21" spans="1:31" s="2" customFormat="1" ht="18" customHeight="1">
      <c r="A21" s="32"/>
      <c r="B21" s="37"/>
      <c r="C21" s="32"/>
      <c r="D21" s="32"/>
      <c r="E21" s="116" t="str">
        <f>IF('Rekapitulácia stavby'!E17="","",'Rekapitulácia stavby'!E17)</f>
        <v xml:space="preserve"> </v>
      </c>
      <c r="F21" s="32"/>
      <c r="G21" s="32"/>
      <c r="H21" s="32"/>
      <c r="I21" s="115" t="s">
        <v>26</v>
      </c>
      <c r="J21" s="116" t="str">
        <f>IF('Rekapitulácia stavby'!AN17="","",'Rekapitulácia stavby'!AN17)</f>
        <v/>
      </c>
      <c r="K21" s="32"/>
      <c r="L21" s="32"/>
      <c r="M21" s="53"/>
      <c r="S21" s="32"/>
      <c r="T21" s="32"/>
      <c r="U21" s="32"/>
      <c r="V21" s="32"/>
      <c r="W21" s="32"/>
      <c r="X21" s="32"/>
      <c r="Y21" s="32"/>
      <c r="Z21" s="32"/>
      <c r="AA21" s="32"/>
      <c r="AB21" s="32"/>
      <c r="AC21" s="32"/>
      <c r="AD21" s="32"/>
      <c r="AE21" s="32"/>
    </row>
    <row r="22" spans="1:31" s="2" customFormat="1" ht="6.95" customHeight="1">
      <c r="A22" s="32"/>
      <c r="B22" s="37"/>
      <c r="C22" s="32"/>
      <c r="D22" s="32"/>
      <c r="E22" s="32"/>
      <c r="F22" s="32"/>
      <c r="G22" s="32"/>
      <c r="H22" s="32"/>
      <c r="I22" s="32"/>
      <c r="J22" s="32"/>
      <c r="K22" s="32"/>
      <c r="L22" s="32"/>
      <c r="M22" s="53"/>
      <c r="S22" s="32"/>
      <c r="T22" s="32"/>
      <c r="U22" s="32"/>
      <c r="V22" s="32"/>
      <c r="W22" s="32"/>
      <c r="X22" s="32"/>
      <c r="Y22" s="32"/>
      <c r="Z22" s="32"/>
      <c r="AA22" s="32"/>
      <c r="AB22" s="32"/>
      <c r="AC22" s="32"/>
      <c r="AD22" s="32"/>
      <c r="AE22" s="32"/>
    </row>
    <row r="23" spans="1:31" s="2" customFormat="1" ht="12" customHeight="1">
      <c r="A23" s="32"/>
      <c r="B23" s="37"/>
      <c r="C23" s="32"/>
      <c r="D23" s="115" t="s">
        <v>31</v>
      </c>
      <c r="E23" s="32"/>
      <c r="F23" s="32"/>
      <c r="G23" s="32"/>
      <c r="H23" s="32"/>
      <c r="I23" s="115" t="s">
        <v>24</v>
      </c>
      <c r="J23" s="116" t="str">
        <f>IF('Rekapitulácia stavby'!AN19="","",'Rekapitulácia stavby'!AN19)</f>
        <v/>
      </c>
      <c r="K23" s="32"/>
      <c r="L23" s="32"/>
      <c r="M23" s="53"/>
      <c r="S23" s="32"/>
      <c r="T23" s="32"/>
      <c r="U23" s="32"/>
      <c r="V23" s="32"/>
      <c r="W23" s="32"/>
      <c r="X23" s="32"/>
      <c r="Y23" s="32"/>
      <c r="Z23" s="32"/>
      <c r="AA23" s="32"/>
      <c r="AB23" s="32"/>
      <c r="AC23" s="32"/>
      <c r="AD23" s="32"/>
      <c r="AE23" s="32"/>
    </row>
    <row r="24" spans="1:31" s="2" customFormat="1" ht="18" customHeight="1">
      <c r="A24" s="32"/>
      <c r="B24" s="37"/>
      <c r="C24" s="32"/>
      <c r="D24" s="32"/>
      <c r="E24" s="116" t="str">
        <f>IF('Rekapitulácia stavby'!E20="","",'Rekapitulácia stavby'!E20)</f>
        <v>Ing.arch. Michal Vojtek</v>
      </c>
      <c r="F24" s="32"/>
      <c r="G24" s="32"/>
      <c r="H24" s="32"/>
      <c r="I24" s="115" t="s">
        <v>26</v>
      </c>
      <c r="J24" s="116" t="str">
        <f>IF('Rekapitulácia stavby'!AN20="","",'Rekapitulácia stavby'!AN20)</f>
        <v/>
      </c>
      <c r="K24" s="32"/>
      <c r="L24" s="32"/>
      <c r="M24" s="53"/>
      <c r="S24" s="32"/>
      <c r="T24" s="32"/>
      <c r="U24" s="32"/>
      <c r="V24" s="32"/>
      <c r="W24" s="32"/>
      <c r="X24" s="32"/>
      <c r="Y24" s="32"/>
      <c r="Z24" s="32"/>
      <c r="AA24" s="32"/>
      <c r="AB24" s="32"/>
      <c r="AC24" s="32"/>
      <c r="AD24" s="32"/>
      <c r="AE24" s="32"/>
    </row>
    <row r="25" spans="1:31" s="2" customFormat="1" ht="6.95" customHeight="1">
      <c r="A25" s="32"/>
      <c r="B25" s="37"/>
      <c r="C25" s="32"/>
      <c r="D25" s="32"/>
      <c r="E25" s="32"/>
      <c r="F25" s="32"/>
      <c r="G25" s="32"/>
      <c r="H25" s="32"/>
      <c r="I25" s="32"/>
      <c r="J25" s="32"/>
      <c r="K25" s="32"/>
      <c r="L25" s="32"/>
      <c r="M25" s="53"/>
      <c r="S25" s="32"/>
      <c r="T25" s="32"/>
      <c r="U25" s="32"/>
      <c r="V25" s="32"/>
      <c r="W25" s="32"/>
      <c r="X25" s="32"/>
      <c r="Y25" s="32"/>
      <c r="Z25" s="32"/>
      <c r="AA25" s="32"/>
      <c r="AB25" s="32"/>
      <c r="AC25" s="32"/>
      <c r="AD25" s="32"/>
      <c r="AE25" s="32"/>
    </row>
    <row r="26" spans="1:31" s="2" customFormat="1" ht="12" customHeight="1">
      <c r="A26" s="32"/>
      <c r="B26" s="37"/>
      <c r="C26" s="32"/>
      <c r="D26" s="115" t="s">
        <v>33</v>
      </c>
      <c r="E26" s="32"/>
      <c r="F26" s="32"/>
      <c r="G26" s="32"/>
      <c r="H26" s="32"/>
      <c r="I26" s="32"/>
      <c r="J26" s="32"/>
      <c r="K26" s="32"/>
      <c r="L26" s="32"/>
      <c r="M26" s="53"/>
      <c r="S26" s="32"/>
      <c r="T26" s="32"/>
      <c r="U26" s="32"/>
      <c r="V26" s="32"/>
      <c r="W26" s="32"/>
      <c r="X26" s="32"/>
      <c r="Y26" s="32"/>
      <c r="Z26" s="32"/>
      <c r="AA26" s="32"/>
      <c r="AB26" s="32"/>
      <c r="AC26" s="32"/>
      <c r="AD26" s="32"/>
      <c r="AE26" s="32"/>
    </row>
    <row r="27" spans="1:31" s="8" customFormat="1" ht="16.5" customHeight="1">
      <c r="A27" s="118"/>
      <c r="B27" s="119"/>
      <c r="C27" s="118"/>
      <c r="D27" s="118"/>
      <c r="E27" s="294" t="s">
        <v>1</v>
      </c>
      <c r="F27" s="294"/>
      <c r="G27" s="294"/>
      <c r="H27" s="294"/>
      <c r="I27" s="118"/>
      <c r="J27" s="118"/>
      <c r="K27" s="118"/>
      <c r="L27" s="118"/>
      <c r="M27" s="120"/>
      <c r="S27" s="118"/>
      <c r="T27" s="118"/>
      <c r="U27" s="118"/>
      <c r="V27" s="118"/>
      <c r="W27" s="118"/>
      <c r="X27" s="118"/>
      <c r="Y27" s="118"/>
      <c r="Z27" s="118"/>
      <c r="AA27" s="118"/>
      <c r="AB27" s="118"/>
      <c r="AC27" s="118"/>
      <c r="AD27" s="118"/>
      <c r="AE27" s="118"/>
    </row>
    <row r="28" spans="1:31" s="2" customFormat="1" ht="6.95" customHeight="1">
      <c r="A28" s="32"/>
      <c r="B28" s="37"/>
      <c r="C28" s="32"/>
      <c r="D28" s="32"/>
      <c r="E28" s="32"/>
      <c r="F28" s="32"/>
      <c r="G28" s="32"/>
      <c r="H28" s="32"/>
      <c r="I28" s="32"/>
      <c r="J28" s="32"/>
      <c r="K28" s="32"/>
      <c r="L28" s="32"/>
      <c r="M28" s="53"/>
      <c r="S28" s="32"/>
      <c r="T28" s="32"/>
      <c r="U28" s="32"/>
      <c r="V28" s="32"/>
      <c r="W28" s="32"/>
      <c r="X28" s="32"/>
      <c r="Y28" s="32"/>
      <c r="Z28" s="32"/>
      <c r="AA28" s="32"/>
      <c r="AB28" s="32"/>
      <c r="AC28" s="32"/>
      <c r="AD28" s="32"/>
      <c r="AE28" s="32"/>
    </row>
    <row r="29" spans="1:31" s="2" customFormat="1" ht="6.95" customHeight="1">
      <c r="A29" s="32"/>
      <c r="B29" s="37"/>
      <c r="C29" s="32"/>
      <c r="D29" s="121"/>
      <c r="E29" s="121"/>
      <c r="F29" s="121"/>
      <c r="G29" s="121"/>
      <c r="H29" s="121"/>
      <c r="I29" s="121"/>
      <c r="J29" s="121"/>
      <c r="K29" s="121"/>
      <c r="L29" s="121"/>
      <c r="M29" s="53"/>
      <c r="S29" s="32"/>
      <c r="T29" s="32"/>
      <c r="U29" s="32"/>
      <c r="V29" s="32"/>
      <c r="W29" s="32"/>
      <c r="X29" s="32"/>
      <c r="Y29" s="32"/>
      <c r="Z29" s="32"/>
      <c r="AA29" s="32"/>
      <c r="AB29" s="32"/>
      <c r="AC29" s="32"/>
      <c r="AD29" s="32"/>
      <c r="AE29" s="32"/>
    </row>
    <row r="30" spans="1:31" s="2" customFormat="1" ht="12.75">
      <c r="A30" s="32"/>
      <c r="B30" s="37"/>
      <c r="C30" s="32"/>
      <c r="D30" s="32"/>
      <c r="E30" s="115" t="s">
        <v>101</v>
      </c>
      <c r="F30" s="32"/>
      <c r="G30" s="32"/>
      <c r="H30" s="32"/>
      <c r="I30" s="32"/>
      <c r="J30" s="32"/>
      <c r="K30" s="122">
        <f>I96</f>
        <v>0</v>
      </c>
      <c r="L30" s="32"/>
      <c r="M30" s="53"/>
      <c r="S30" s="32"/>
      <c r="T30" s="32"/>
      <c r="U30" s="32"/>
      <c r="V30" s="32"/>
      <c r="W30" s="32"/>
      <c r="X30" s="32"/>
      <c r="Y30" s="32"/>
      <c r="Z30" s="32"/>
      <c r="AA30" s="32"/>
      <c r="AB30" s="32"/>
      <c r="AC30" s="32"/>
      <c r="AD30" s="32"/>
      <c r="AE30" s="32"/>
    </row>
    <row r="31" spans="1:31" s="2" customFormat="1" ht="12.75">
      <c r="A31" s="32"/>
      <c r="B31" s="37"/>
      <c r="C31" s="32"/>
      <c r="D31" s="32"/>
      <c r="E31" s="115" t="s">
        <v>102</v>
      </c>
      <c r="F31" s="32"/>
      <c r="G31" s="32"/>
      <c r="H31" s="32"/>
      <c r="I31" s="32"/>
      <c r="J31" s="32"/>
      <c r="K31" s="122">
        <f>J96</f>
        <v>0</v>
      </c>
      <c r="L31" s="32"/>
      <c r="M31" s="53"/>
      <c r="S31" s="32"/>
      <c r="T31" s="32"/>
      <c r="U31" s="32"/>
      <c r="V31" s="32"/>
      <c r="W31" s="32"/>
      <c r="X31" s="32"/>
      <c r="Y31" s="32"/>
      <c r="Z31" s="32"/>
      <c r="AA31" s="32"/>
      <c r="AB31" s="32"/>
      <c r="AC31" s="32"/>
      <c r="AD31" s="32"/>
      <c r="AE31" s="32"/>
    </row>
    <row r="32" spans="1:31" s="2" customFormat="1" ht="25.35" customHeight="1">
      <c r="A32" s="32"/>
      <c r="B32" s="37"/>
      <c r="C32" s="32"/>
      <c r="D32" s="123" t="s">
        <v>34</v>
      </c>
      <c r="E32" s="32"/>
      <c r="F32" s="32"/>
      <c r="G32" s="32"/>
      <c r="H32" s="32"/>
      <c r="I32" s="32"/>
      <c r="J32" s="32"/>
      <c r="K32" s="124">
        <f>ROUND(K122, 2)</f>
        <v>0</v>
      </c>
      <c r="L32" s="32"/>
      <c r="M32" s="53"/>
      <c r="S32" s="32"/>
      <c r="T32" s="32"/>
      <c r="U32" s="32"/>
      <c r="V32" s="32"/>
      <c r="W32" s="32"/>
      <c r="X32" s="32"/>
      <c r="Y32" s="32"/>
      <c r="Z32" s="32"/>
      <c r="AA32" s="32"/>
      <c r="AB32" s="32"/>
      <c r="AC32" s="32"/>
      <c r="AD32" s="32"/>
      <c r="AE32" s="32"/>
    </row>
    <row r="33" spans="1:31" s="2" customFormat="1" ht="6.95" customHeight="1">
      <c r="A33" s="32"/>
      <c r="B33" s="37"/>
      <c r="C33" s="32"/>
      <c r="D33" s="121"/>
      <c r="E33" s="121"/>
      <c r="F33" s="121"/>
      <c r="G33" s="121"/>
      <c r="H33" s="121"/>
      <c r="I33" s="121"/>
      <c r="J33" s="121"/>
      <c r="K33" s="121"/>
      <c r="L33" s="121"/>
      <c r="M33" s="53"/>
      <c r="S33" s="32"/>
      <c r="T33" s="32"/>
      <c r="U33" s="32"/>
      <c r="V33" s="32"/>
      <c r="W33" s="32"/>
      <c r="X33" s="32"/>
      <c r="Y33" s="32"/>
      <c r="Z33" s="32"/>
      <c r="AA33" s="32"/>
      <c r="AB33" s="32"/>
      <c r="AC33" s="32"/>
      <c r="AD33" s="32"/>
      <c r="AE33" s="32"/>
    </row>
    <row r="34" spans="1:31" s="2" customFormat="1" ht="14.45" customHeight="1">
      <c r="A34" s="32"/>
      <c r="B34" s="37"/>
      <c r="C34" s="32"/>
      <c r="D34" s="32"/>
      <c r="E34" s="32"/>
      <c r="F34" s="125" t="s">
        <v>36</v>
      </c>
      <c r="G34" s="32"/>
      <c r="H34" s="32"/>
      <c r="I34" s="125" t="s">
        <v>35</v>
      </c>
      <c r="J34" s="32"/>
      <c r="K34" s="125" t="s">
        <v>37</v>
      </c>
      <c r="L34" s="32"/>
      <c r="M34" s="53"/>
      <c r="S34" s="32"/>
      <c r="T34" s="32"/>
      <c r="U34" s="32"/>
      <c r="V34" s="32"/>
      <c r="W34" s="32"/>
      <c r="X34" s="32"/>
      <c r="Y34" s="32"/>
      <c r="Z34" s="32"/>
      <c r="AA34" s="32"/>
      <c r="AB34" s="32"/>
      <c r="AC34" s="32"/>
      <c r="AD34" s="32"/>
      <c r="AE34" s="32"/>
    </row>
    <row r="35" spans="1:31" s="2" customFormat="1" ht="14.45" customHeight="1">
      <c r="A35" s="32"/>
      <c r="B35" s="37"/>
      <c r="C35" s="32"/>
      <c r="D35" s="126" t="s">
        <v>38</v>
      </c>
      <c r="E35" s="127" t="s">
        <v>39</v>
      </c>
      <c r="F35" s="128">
        <f>ROUND((SUM(BE122:BE193)),  2)</f>
        <v>0</v>
      </c>
      <c r="G35" s="129"/>
      <c r="H35" s="129"/>
      <c r="I35" s="130">
        <v>0.2</v>
      </c>
      <c r="J35" s="129"/>
      <c r="K35" s="128">
        <f>ROUND(((SUM(BE122:BE193))*I35),  2)</f>
        <v>0</v>
      </c>
      <c r="L35" s="32"/>
      <c r="M35" s="53"/>
      <c r="S35" s="32"/>
      <c r="T35" s="32"/>
      <c r="U35" s="32"/>
      <c r="V35" s="32"/>
      <c r="W35" s="32"/>
      <c r="X35" s="32"/>
      <c r="Y35" s="32"/>
      <c r="Z35" s="32"/>
      <c r="AA35" s="32"/>
      <c r="AB35" s="32"/>
      <c r="AC35" s="32"/>
      <c r="AD35" s="32"/>
      <c r="AE35" s="32"/>
    </row>
    <row r="36" spans="1:31" s="2" customFormat="1" ht="14.45" customHeight="1">
      <c r="A36" s="32"/>
      <c r="B36" s="37"/>
      <c r="C36" s="32"/>
      <c r="D36" s="32"/>
      <c r="E36" s="127" t="s">
        <v>40</v>
      </c>
      <c r="F36" s="128">
        <f>ROUND((SUM(BF122:BF193)),  2)</f>
        <v>0</v>
      </c>
      <c r="G36" s="129"/>
      <c r="H36" s="129"/>
      <c r="I36" s="130">
        <v>0.2</v>
      </c>
      <c r="J36" s="129"/>
      <c r="K36" s="128">
        <f>ROUND(((SUM(BF122:BF193))*I36),  2)</f>
        <v>0</v>
      </c>
      <c r="L36" s="32"/>
      <c r="M36" s="53"/>
      <c r="S36" s="32"/>
      <c r="T36" s="32"/>
      <c r="U36" s="32"/>
      <c r="V36" s="32"/>
      <c r="W36" s="32"/>
      <c r="X36" s="32"/>
      <c r="Y36" s="32"/>
      <c r="Z36" s="32"/>
      <c r="AA36" s="32"/>
      <c r="AB36" s="32"/>
      <c r="AC36" s="32"/>
      <c r="AD36" s="32"/>
      <c r="AE36" s="32"/>
    </row>
    <row r="37" spans="1:31" s="2" customFormat="1" ht="14.45" hidden="1" customHeight="1">
      <c r="A37" s="32"/>
      <c r="B37" s="37"/>
      <c r="C37" s="32"/>
      <c r="D37" s="32"/>
      <c r="E37" s="115" t="s">
        <v>41</v>
      </c>
      <c r="F37" s="122">
        <f>ROUND((SUM(BG122:BG193)),  2)</f>
        <v>0</v>
      </c>
      <c r="G37" s="32"/>
      <c r="H37" s="32"/>
      <c r="I37" s="131">
        <v>0.2</v>
      </c>
      <c r="J37" s="32"/>
      <c r="K37" s="122">
        <f>0</f>
        <v>0</v>
      </c>
      <c r="L37" s="32"/>
      <c r="M37" s="53"/>
      <c r="S37" s="32"/>
      <c r="T37" s="32"/>
      <c r="U37" s="32"/>
      <c r="V37" s="32"/>
      <c r="W37" s="32"/>
      <c r="X37" s="32"/>
      <c r="Y37" s="32"/>
      <c r="Z37" s="32"/>
      <c r="AA37" s="32"/>
      <c r="AB37" s="32"/>
      <c r="AC37" s="32"/>
      <c r="AD37" s="32"/>
      <c r="AE37" s="32"/>
    </row>
    <row r="38" spans="1:31" s="2" customFormat="1" ht="14.45" hidden="1" customHeight="1">
      <c r="A38" s="32"/>
      <c r="B38" s="37"/>
      <c r="C38" s="32"/>
      <c r="D38" s="32"/>
      <c r="E38" s="115" t="s">
        <v>42</v>
      </c>
      <c r="F38" s="122">
        <f>ROUND((SUM(BH122:BH193)),  2)</f>
        <v>0</v>
      </c>
      <c r="G38" s="32"/>
      <c r="H38" s="32"/>
      <c r="I38" s="131">
        <v>0.2</v>
      </c>
      <c r="J38" s="32"/>
      <c r="K38" s="122">
        <f>0</f>
        <v>0</v>
      </c>
      <c r="L38" s="32"/>
      <c r="M38" s="53"/>
      <c r="S38" s="32"/>
      <c r="T38" s="32"/>
      <c r="U38" s="32"/>
      <c r="V38" s="32"/>
      <c r="W38" s="32"/>
      <c r="X38" s="32"/>
      <c r="Y38" s="32"/>
      <c r="Z38" s="32"/>
      <c r="AA38" s="32"/>
      <c r="AB38" s="32"/>
      <c r="AC38" s="32"/>
      <c r="AD38" s="32"/>
      <c r="AE38" s="32"/>
    </row>
    <row r="39" spans="1:31" s="2" customFormat="1" ht="14.45" hidden="1" customHeight="1">
      <c r="A39" s="32"/>
      <c r="B39" s="37"/>
      <c r="C39" s="32"/>
      <c r="D39" s="32"/>
      <c r="E39" s="127" t="s">
        <v>43</v>
      </c>
      <c r="F39" s="128">
        <f>ROUND((SUM(BI122:BI193)),  2)</f>
        <v>0</v>
      </c>
      <c r="G39" s="129"/>
      <c r="H39" s="129"/>
      <c r="I39" s="130">
        <v>0</v>
      </c>
      <c r="J39" s="129"/>
      <c r="K39" s="128">
        <f>0</f>
        <v>0</v>
      </c>
      <c r="L39" s="32"/>
      <c r="M39" s="53"/>
      <c r="S39" s="32"/>
      <c r="T39" s="32"/>
      <c r="U39" s="32"/>
      <c r="V39" s="32"/>
      <c r="W39" s="32"/>
      <c r="X39" s="32"/>
      <c r="Y39" s="32"/>
      <c r="Z39" s="32"/>
      <c r="AA39" s="32"/>
      <c r="AB39" s="32"/>
      <c r="AC39" s="32"/>
      <c r="AD39" s="32"/>
      <c r="AE39" s="32"/>
    </row>
    <row r="40" spans="1:31" s="2" customFormat="1" ht="6.95" customHeight="1">
      <c r="A40" s="32"/>
      <c r="B40" s="37"/>
      <c r="C40" s="32"/>
      <c r="D40" s="32"/>
      <c r="E40" s="32"/>
      <c r="F40" s="32"/>
      <c r="G40" s="32"/>
      <c r="H40" s="32"/>
      <c r="I40" s="32"/>
      <c r="J40" s="32"/>
      <c r="K40" s="32"/>
      <c r="L40" s="32"/>
      <c r="M40" s="53"/>
      <c r="S40" s="32"/>
      <c r="T40" s="32"/>
      <c r="U40" s="32"/>
      <c r="V40" s="32"/>
      <c r="W40" s="32"/>
      <c r="X40" s="32"/>
      <c r="Y40" s="32"/>
      <c r="Z40" s="32"/>
      <c r="AA40" s="32"/>
      <c r="AB40" s="32"/>
      <c r="AC40" s="32"/>
      <c r="AD40" s="32"/>
      <c r="AE40" s="32"/>
    </row>
    <row r="41" spans="1:31" s="2" customFormat="1" ht="25.35" customHeight="1">
      <c r="A41" s="32"/>
      <c r="B41" s="37"/>
      <c r="C41" s="132"/>
      <c r="D41" s="133" t="s">
        <v>44</v>
      </c>
      <c r="E41" s="134"/>
      <c r="F41" s="134"/>
      <c r="G41" s="135" t="s">
        <v>45</v>
      </c>
      <c r="H41" s="136" t="s">
        <v>46</v>
      </c>
      <c r="I41" s="134"/>
      <c r="J41" s="134"/>
      <c r="K41" s="137">
        <f>SUM(K32:K39)</f>
        <v>0</v>
      </c>
      <c r="L41" s="138"/>
      <c r="M41" s="53"/>
      <c r="S41" s="32"/>
      <c r="T41" s="32"/>
      <c r="U41" s="32"/>
      <c r="V41" s="32"/>
      <c r="W41" s="32"/>
      <c r="X41" s="32"/>
      <c r="Y41" s="32"/>
      <c r="Z41" s="32"/>
      <c r="AA41" s="32"/>
      <c r="AB41" s="32"/>
      <c r="AC41" s="32"/>
      <c r="AD41" s="32"/>
      <c r="AE41" s="32"/>
    </row>
    <row r="42" spans="1:31" s="2" customFormat="1" ht="14.45" customHeight="1">
      <c r="A42" s="32"/>
      <c r="B42" s="37"/>
      <c r="C42" s="32"/>
      <c r="D42" s="32"/>
      <c r="E42" s="32"/>
      <c r="F42" s="32"/>
      <c r="G42" s="32"/>
      <c r="H42" s="32"/>
      <c r="I42" s="32"/>
      <c r="J42" s="32"/>
      <c r="K42" s="32"/>
      <c r="L42" s="32"/>
      <c r="M42" s="53"/>
      <c r="S42" s="32"/>
      <c r="T42" s="32"/>
      <c r="U42" s="32"/>
      <c r="V42" s="32"/>
      <c r="W42" s="32"/>
      <c r="X42" s="32"/>
      <c r="Y42" s="32"/>
      <c r="Z42" s="32"/>
      <c r="AA42" s="32"/>
      <c r="AB42" s="32"/>
      <c r="AC42" s="32"/>
      <c r="AD42" s="32"/>
      <c r="AE42" s="32"/>
    </row>
    <row r="43" spans="1:31" s="1" customFormat="1" ht="14.45" customHeight="1">
      <c r="B43" s="18"/>
      <c r="M43" s="18"/>
    </row>
    <row r="44" spans="1:31" s="1" customFormat="1" ht="14.45" customHeight="1">
      <c r="B44" s="18"/>
      <c r="M44" s="18"/>
    </row>
    <row r="45" spans="1:31" s="1" customFormat="1" ht="14.45" customHeight="1">
      <c r="B45" s="18"/>
      <c r="M45" s="18"/>
    </row>
    <row r="46" spans="1:31" s="1" customFormat="1" ht="14.45" customHeight="1">
      <c r="B46" s="18"/>
      <c r="M46" s="18"/>
    </row>
    <row r="47" spans="1:31" s="1" customFormat="1" ht="14.45" customHeight="1">
      <c r="B47" s="18"/>
      <c r="M47" s="18"/>
    </row>
    <row r="48" spans="1:31" s="1" customFormat="1" ht="14.45" customHeight="1">
      <c r="B48" s="18"/>
      <c r="M48" s="18"/>
    </row>
    <row r="49" spans="1:31" s="1" customFormat="1" ht="14.45" customHeight="1">
      <c r="B49" s="18"/>
      <c r="M49" s="18"/>
    </row>
    <row r="50" spans="1:31" s="2" customFormat="1" ht="14.45" customHeight="1">
      <c r="B50" s="53"/>
      <c r="D50" s="139" t="s">
        <v>47</v>
      </c>
      <c r="E50" s="140"/>
      <c r="F50" s="140"/>
      <c r="G50" s="139" t="s">
        <v>48</v>
      </c>
      <c r="H50" s="140"/>
      <c r="I50" s="140"/>
      <c r="J50" s="140"/>
      <c r="K50" s="140"/>
      <c r="L50" s="140"/>
      <c r="M50" s="53"/>
    </row>
    <row r="51" spans="1:31" ht="11.25">
      <c r="B51" s="18"/>
      <c r="M51" s="18"/>
    </row>
    <row r="52" spans="1:31" ht="11.25">
      <c r="B52" s="18"/>
      <c r="M52" s="18"/>
    </row>
    <row r="53" spans="1:31" ht="11.25">
      <c r="B53" s="18"/>
      <c r="M53" s="18"/>
    </row>
    <row r="54" spans="1:31" ht="11.25">
      <c r="B54" s="18"/>
      <c r="M54" s="18"/>
    </row>
    <row r="55" spans="1:31" ht="11.25">
      <c r="B55" s="18"/>
      <c r="M55" s="18"/>
    </row>
    <row r="56" spans="1:31" ht="11.25">
      <c r="B56" s="18"/>
      <c r="M56" s="18"/>
    </row>
    <row r="57" spans="1:31" ht="11.25">
      <c r="B57" s="18"/>
      <c r="M57" s="18"/>
    </row>
    <row r="58" spans="1:31" ht="11.25">
      <c r="B58" s="18"/>
      <c r="M58" s="18"/>
    </row>
    <row r="59" spans="1:31" ht="11.25">
      <c r="B59" s="18"/>
      <c r="M59" s="18"/>
    </row>
    <row r="60" spans="1:31" ht="11.25">
      <c r="B60" s="18"/>
      <c r="M60" s="18"/>
    </row>
    <row r="61" spans="1:31" s="2" customFormat="1" ht="12.75">
      <c r="A61" s="32"/>
      <c r="B61" s="37"/>
      <c r="C61" s="32"/>
      <c r="D61" s="141" t="s">
        <v>49</v>
      </c>
      <c r="E61" s="142"/>
      <c r="F61" s="143" t="s">
        <v>50</v>
      </c>
      <c r="G61" s="141" t="s">
        <v>49</v>
      </c>
      <c r="H61" s="142"/>
      <c r="I61" s="142"/>
      <c r="J61" s="144" t="s">
        <v>50</v>
      </c>
      <c r="K61" s="142"/>
      <c r="L61" s="142"/>
      <c r="M61" s="53"/>
      <c r="S61" s="32"/>
      <c r="T61" s="32"/>
      <c r="U61" s="32"/>
      <c r="V61" s="32"/>
      <c r="W61" s="32"/>
      <c r="X61" s="32"/>
      <c r="Y61" s="32"/>
      <c r="Z61" s="32"/>
      <c r="AA61" s="32"/>
      <c r="AB61" s="32"/>
      <c r="AC61" s="32"/>
      <c r="AD61" s="32"/>
      <c r="AE61" s="32"/>
    </row>
    <row r="62" spans="1:31" ht="11.25">
      <c r="B62" s="18"/>
      <c r="M62" s="18"/>
    </row>
    <row r="63" spans="1:31" ht="11.25">
      <c r="B63" s="18"/>
      <c r="M63" s="18"/>
    </row>
    <row r="64" spans="1:31" ht="11.25">
      <c r="B64" s="18"/>
      <c r="M64" s="18"/>
    </row>
    <row r="65" spans="1:31" s="2" customFormat="1" ht="12.75">
      <c r="A65" s="32"/>
      <c r="B65" s="37"/>
      <c r="C65" s="32"/>
      <c r="D65" s="139" t="s">
        <v>51</v>
      </c>
      <c r="E65" s="145"/>
      <c r="F65" s="145"/>
      <c r="G65" s="139" t="s">
        <v>52</v>
      </c>
      <c r="H65" s="145"/>
      <c r="I65" s="145"/>
      <c r="J65" s="145"/>
      <c r="K65" s="145"/>
      <c r="L65" s="145"/>
      <c r="M65" s="53"/>
      <c r="S65" s="32"/>
      <c r="T65" s="32"/>
      <c r="U65" s="32"/>
      <c r="V65" s="32"/>
      <c r="W65" s="32"/>
      <c r="X65" s="32"/>
      <c r="Y65" s="32"/>
      <c r="Z65" s="32"/>
      <c r="AA65" s="32"/>
      <c r="AB65" s="32"/>
      <c r="AC65" s="32"/>
      <c r="AD65" s="32"/>
      <c r="AE65" s="32"/>
    </row>
    <row r="66" spans="1:31" ht="11.25">
      <c r="B66" s="18"/>
      <c r="M66" s="18"/>
    </row>
    <row r="67" spans="1:31" ht="11.25">
      <c r="B67" s="18"/>
      <c r="M67" s="18"/>
    </row>
    <row r="68" spans="1:31" ht="11.25">
      <c r="B68" s="18"/>
      <c r="M68" s="18"/>
    </row>
    <row r="69" spans="1:31" ht="11.25">
      <c r="B69" s="18"/>
      <c r="M69" s="18"/>
    </row>
    <row r="70" spans="1:31" ht="11.25">
      <c r="B70" s="18"/>
      <c r="M70" s="18"/>
    </row>
    <row r="71" spans="1:31" ht="11.25">
      <c r="B71" s="18"/>
      <c r="M71" s="18"/>
    </row>
    <row r="72" spans="1:31" ht="11.25">
      <c r="B72" s="18"/>
      <c r="M72" s="18"/>
    </row>
    <row r="73" spans="1:31" ht="11.25">
      <c r="B73" s="18"/>
      <c r="M73" s="18"/>
    </row>
    <row r="74" spans="1:31" ht="11.25">
      <c r="B74" s="18"/>
      <c r="M74" s="18"/>
    </row>
    <row r="75" spans="1:31" ht="11.25">
      <c r="B75" s="18"/>
      <c r="M75" s="18"/>
    </row>
    <row r="76" spans="1:31" s="2" customFormat="1" ht="12.75">
      <c r="A76" s="32"/>
      <c r="B76" s="37"/>
      <c r="C76" s="32"/>
      <c r="D76" s="141" t="s">
        <v>49</v>
      </c>
      <c r="E76" s="142"/>
      <c r="F76" s="143" t="s">
        <v>50</v>
      </c>
      <c r="G76" s="141" t="s">
        <v>49</v>
      </c>
      <c r="H76" s="142"/>
      <c r="I76" s="142"/>
      <c r="J76" s="144" t="s">
        <v>50</v>
      </c>
      <c r="K76" s="142"/>
      <c r="L76" s="142"/>
      <c r="M76" s="53"/>
      <c r="S76" s="32"/>
      <c r="T76" s="32"/>
      <c r="U76" s="32"/>
      <c r="V76" s="32"/>
      <c r="W76" s="32"/>
      <c r="X76" s="32"/>
      <c r="Y76" s="32"/>
      <c r="Z76" s="32"/>
      <c r="AA76" s="32"/>
      <c r="AB76" s="32"/>
      <c r="AC76" s="32"/>
      <c r="AD76" s="32"/>
      <c r="AE76" s="32"/>
    </row>
    <row r="77" spans="1:31" s="2" customFormat="1" ht="14.45" customHeight="1">
      <c r="A77" s="32"/>
      <c r="B77" s="146"/>
      <c r="C77" s="147"/>
      <c r="D77" s="147"/>
      <c r="E77" s="147"/>
      <c r="F77" s="147"/>
      <c r="G77" s="147"/>
      <c r="H77" s="147"/>
      <c r="I77" s="147"/>
      <c r="J77" s="147"/>
      <c r="K77" s="147"/>
      <c r="L77" s="147"/>
      <c r="M77" s="53"/>
      <c r="S77" s="32"/>
      <c r="T77" s="32"/>
      <c r="U77" s="32"/>
      <c r="V77" s="32"/>
      <c r="W77" s="32"/>
      <c r="X77" s="32"/>
      <c r="Y77" s="32"/>
      <c r="Z77" s="32"/>
      <c r="AA77" s="32"/>
      <c r="AB77" s="32"/>
      <c r="AC77" s="32"/>
      <c r="AD77" s="32"/>
      <c r="AE77" s="32"/>
    </row>
    <row r="81" spans="1:47" s="2" customFormat="1" ht="6.95" customHeight="1">
      <c r="A81" s="32"/>
      <c r="B81" s="148"/>
      <c r="C81" s="149"/>
      <c r="D81" s="149"/>
      <c r="E81" s="149"/>
      <c r="F81" s="149"/>
      <c r="G81" s="149"/>
      <c r="H81" s="149"/>
      <c r="I81" s="149"/>
      <c r="J81" s="149"/>
      <c r="K81" s="149"/>
      <c r="L81" s="149"/>
      <c r="M81" s="53"/>
      <c r="S81" s="32"/>
      <c r="T81" s="32"/>
      <c r="U81" s="32"/>
      <c r="V81" s="32"/>
      <c r="W81" s="32"/>
      <c r="X81" s="32"/>
      <c r="Y81" s="32"/>
      <c r="Z81" s="32"/>
      <c r="AA81" s="32"/>
      <c r="AB81" s="32"/>
      <c r="AC81" s="32"/>
      <c r="AD81" s="32"/>
      <c r="AE81" s="32"/>
    </row>
    <row r="82" spans="1:47" s="2" customFormat="1" ht="24.95" customHeight="1">
      <c r="A82" s="32"/>
      <c r="B82" s="33"/>
      <c r="C82" s="21" t="s">
        <v>103</v>
      </c>
      <c r="D82" s="34"/>
      <c r="E82" s="34"/>
      <c r="F82" s="34"/>
      <c r="G82" s="34"/>
      <c r="H82" s="34"/>
      <c r="I82" s="34"/>
      <c r="J82" s="34"/>
      <c r="K82" s="34"/>
      <c r="L82" s="34"/>
      <c r="M82" s="53"/>
      <c r="S82" s="32"/>
      <c r="T82" s="32"/>
      <c r="U82" s="32"/>
      <c r="V82" s="32"/>
      <c r="W82" s="32"/>
      <c r="X82" s="32"/>
      <c r="Y82" s="32"/>
      <c r="Z82" s="32"/>
      <c r="AA82" s="32"/>
      <c r="AB82" s="32"/>
      <c r="AC82" s="32"/>
      <c r="AD82" s="32"/>
      <c r="AE82" s="32"/>
    </row>
    <row r="83" spans="1:47" s="2" customFormat="1" ht="6.95" customHeight="1">
      <c r="A83" s="32"/>
      <c r="B83" s="33"/>
      <c r="C83" s="34"/>
      <c r="D83" s="34"/>
      <c r="E83" s="34"/>
      <c r="F83" s="34"/>
      <c r="G83" s="34"/>
      <c r="H83" s="34"/>
      <c r="I83" s="34"/>
      <c r="J83" s="34"/>
      <c r="K83" s="34"/>
      <c r="L83" s="34"/>
      <c r="M83" s="53"/>
      <c r="S83" s="32"/>
      <c r="T83" s="32"/>
      <c r="U83" s="32"/>
      <c r="V83" s="32"/>
      <c r="W83" s="32"/>
      <c r="X83" s="32"/>
      <c r="Y83" s="32"/>
      <c r="Z83" s="32"/>
      <c r="AA83" s="32"/>
      <c r="AB83" s="32"/>
      <c r="AC83" s="32"/>
      <c r="AD83" s="32"/>
      <c r="AE83" s="32"/>
    </row>
    <row r="84" spans="1:47" s="2" customFormat="1" ht="12" customHeight="1">
      <c r="A84" s="32"/>
      <c r="B84" s="33"/>
      <c r="C84" s="27" t="s">
        <v>16</v>
      </c>
      <c r="D84" s="34"/>
      <c r="E84" s="34"/>
      <c r="F84" s="34"/>
      <c r="G84" s="34"/>
      <c r="H84" s="34"/>
      <c r="I84" s="34"/>
      <c r="J84" s="34"/>
      <c r="K84" s="34"/>
      <c r="L84" s="34"/>
      <c r="M84" s="53"/>
      <c r="S84" s="32"/>
      <c r="T84" s="32"/>
      <c r="U84" s="32"/>
      <c r="V84" s="32"/>
      <c r="W84" s="32"/>
      <c r="X84" s="32"/>
      <c r="Y84" s="32"/>
      <c r="Z84" s="32"/>
      <c r="AA84" s="32"/>
      <c r="AB84" s="32"/>
      <c r="AC84" s="32"/>
      <c r="AD84" s="32"/>
      <c r="AE84" s="32"/>
    </row>
    <row r="85" spans="1:47" s="2" customFormat="1" ht="16.5" customHeight="1">
      <c r="A85" s="32"/>
      <c r="B85" s="33"/>
      <c r="C85" s="34"/>
      <c r="D85" s="34"/>
      <c r="E85" s="295" t="str">
        <f>E7</f>
        <v>Detské ihrisko Považská ulica 2022 - stavebné práce</v>
      </c>
      <c r="F85" s="296"/>
      <c r="G85" s="296"/>
      <c r="H85" s="296"/>
      <c r="I85" s="34"/>
      <c r="J85" s="34"/>
      <c r="K85" s="34"/>
      <c r="L85" s="34"/>
      <c r="M85" s="53"/>
      <c r="S85" s="32"/>
      <c r="T85" s="32"/>
      <c r="U85" s="32"/>
      <c r="V85" s="32"/>
      <c r="W85" s="32"/>
      <c r="X85" s="32"/>
      <c r="Y85" s="32"/>
      <c r="Z85" s="32"/>
      <c r="AA85" s="32"/>
      <c r="AB85" s="32"/>
      <c r="AC85" s="32"/>
      <c r="AD85" s="32"/>
      <c r="AE85" s="32"/>
    </row>
    <row r="86" spans="1:47" s="2" customFormat="1" ht="12" customHeight="1">
      <c r="A86" s="32"/>
      <c r="B86" s="33"/>
      <c r="C86" s="27" t="s">
        <v>99</v>
      </c>
      <c r="D86" s="34"/>
      <c r="E86" s="34"/>
      <c r="F86" s="34"/>
      <c r="G86" s="34"/>
      <c r="H86" s="34"/>
      <c r="I86" s="34"/>
      <c r="J86" s="34"/>
      <c r="K86" s="34"/>
      <c r="L86" s="34"/>
      <c r="M86" s="53"/>
      <c r="S86" s="32"/>
      <c r="T86" s="32"/>
      <c r="U86" s="32"/>
      <c r="V86" s="32"/>
      <c r="W86" s="32"/>
      <c r="X86" s="32"/>
      <c r="Y86" s="32"/>
      <c r="Z86" s="32"/>
      <c r="AA86" s="32"/>
      <c r="AB86" s="32"/>
      <c r="AC86" s="32"/>
      <c r="AD86" s="32"/>
      <c r="AE86" s="32"/>
    </row>
    <row r="87" spans="1:47" s="2" customFormat="1" ht="16.5" customHeight="1">
      <c r="A87" s="32"/>
      <c r="B87" s="33"/>
      <c r="C87" s="34"/>
      <c r="D87" s="34"/>
      <c r="E87" s="244" t="str">
        <f>E9</f>
        <v>02.03 - Povrchové úpravy</v>
      </c>
      <c r="F87" s="297"/>
      <c r="G87" s="297"/>
      <c r="H87" s="297"/>
      <c r="I87" s="34"/>
      <c r="J87" s="34"/>
      <c r="K87" s="34"/>
      <c r="L87" s="34"/>
      <c r="M87" s="53"/>
      <c r="S87" s="32"/>
      <c r="T87" s="32"/>
      <c r="U87" s="32"/>
      <c r="V87" s="32"/>
      <c r="W87" s="32"/>
      <c r="X87" s="32"/>
      <c r="Y87" s="32"/>
      <c r="Z87" s="32"/>
      <c r="AA87" s="32"/>
      <c r="AB87" s="32"/>
      <c r="AC87" s="32"/>
      <c r="AD87" s="32"/>
      <c r="AE87" s="32"/>
    </row>
    <row r="88" spans="1:47" s="2" customFormat="1" ht="6.95" customHeight="1">
      <c r="A88" s="32"/>
      <c r="B88" s="33"/>
      <c r="C88" s="34"/>
      <c r="D88" s="34"/>
      <c r="E88" s="34"/>
      <c r="F88" s="34"/>
      <c r="G88" s="34"/>
      <c r="H88" s="34"/>
      <c r="I88" s="34"/>
      <c r="J88" s="34"/>
      <c r="K88" s="34"/>
      <c r="L88" s="34"/>
      <c r="M88" s="53"/>
      <c r="S88" s="32"/>
      <c r="T88" s="32"/>
      <c r="U88" s="32"/>
      <c r="V88" s="32"/>
      <c r="W88" s="32"/>
      <c r="X88" s="32"/>
      <c r="Y88" s="32"/>
      <c r="Z88" s="32"/>
      <c r="AA88" s="32"/>
      <c r="AB88" s="32"/>
      <c r="AC88" s="32"/>
      <c r="AD88" s="32"/>
      <c r="AE88" s="32"/>
    </row>
    <row r="89" spans="1:47" s="2" customFormat="1" ht="12" customHeight="1">
      <c r="A89" s="32"/>
      <c r="B89" s="33"/>
      <c r="C89" s="27" t="s">
        <v>20</v>
      </c>
      <c r="D89" s="34"/>
      <c r="E89" s="34"/>
      <c r="F89" s="25" t="str">
        <f>F12</f>
        <v>Považská ulica</v>
      </c>
      <c r="G89" s="34"/>
      <c r="H89" s="34"/>
      <c r="I89" s="27" t="s">
        <v>22</v>
      </c>
      <c r="J89" s="68">
        <f>IF(J12="","",J12)</f>
        <v>0</v>
      </c>
      <c r="K89" s="34"/>
      <c r="L89" s="34"/>
      <c r="M89" s="53"/>
      <c r="S89" s="32"/>
      <c r="T89" s="32"/>
      <c r="U89" s="32"/>
      <c r="V89" s="32"/>
      <c r="W89" s="32"/>
      <c r="X89" s="32"/>
      <c r="Y89" s="32"/>
      <c r="Z89" s="32"/>
      <c r="AA89" s="32"/>
      <c r="AB89" s="32"/>
      <c r="AC89" s="32"/>
      <c r="AD89" s="32"/>
      <c r="AE89" s="32"/>
    </row>
    <row r="90" spans="1:47" s="2" customFormat="1" ht="6.95" customHeight="1">
      <c r="A90" s="32"/>
      <c r="B90" s="33"/>
      <c r="C90" s="34"/>
      <c r="D90" s="34"/>
      <c r="E90" s="34"/>
      <c r="F90" s="34"/>
      <c r="G90" s="34"/>
      <c r="H90" s="34"/>
      <c r="I90" s="34"/>
      <c r="J90" s="34"/>
      <c r="K90" s="34"/>
      <c r="L90" s="34"/>
      <c r="M90" s="53"/>
      <c r="S90" s="32"/>
      <c r="T90" s="32"/>
      <c r="U90" s="32"/>
      <c r="V90" s="32"/>
      <c r="W90" s="32"/>
      <c r="X90" s="32"/>
      <c r="Y90" s="32"/>
      <c r="Z90" s="32"/>
      <c r="AA90" s="32"/>
      <c r="AB90" s="32"/>
      <c r="AC90" s="32"/>
      <c r="AD90" s="32"/>
      <c r="AE90" s="32"/>
    </row>
    <row r="91" spans="1:47" s="2" customFormat="1" ht="15.2" customHeight="1">
      <c r="A91" s="32"/>
      <c r="B91" s="33"/>
      <c r="C91" s="27" t="s">
        <v>23</v>
      </c>
      <c r="D91" s="34"/>
      <c r="E91" s="34"/>
      <c r="F91" s="25" t="str">
        <f>E15</f>
        <v>Mesto Trenčín</v>
      </c>
      <c r="G91" s="34"/>
      <c r="H91" s="34"/>
      <c r="I91" s="27" t="s">
        <v>29</v>
      </c>
      <c r="J91" s="30" t="str">
        <f>E21</f>
        <v xml:space="preserve"> </v>
      </c>
      <c r="K91" s="34"/>
      <c r="L91" s="34"/>
      <c r="M91" s="53"/>
      <c r="S91" s="32"/>
      <c r="T91" s="32"/>
      <c r="U91" s="32"/>
      <c r="V91" s="32"/>
      <c r="W91" s="32"/>
      <c r="X91" s="32"/>
      <c r="Y91" s="32"/>
      <c r="Z91" s="32"/>
      <c r="AA91" s="32"/>
      <c r="AB91" s="32"/>
      <c r="AC91" s="32"/>
      <c r="AD91" s="32"/>
      <c r="AE91" s="32"/>
    </row>
    <row r="92" spans="1:47" s="2" customFormat="1" ht="25.7" customHeight="1">
      <c r="A92" s="32"/>
      <c r="B92" s="33"/>
      <c r="C92" s="27" t="s">
        <v>27</v>
      </c>
      <c r="D92" s="34"/>
      <c r="E92" s="34"/>
      <c r="F92" s="25" t="str">
        <f>IF(E18="","",E18)</f>
        <v>Vyplň údaj</v>
      </c>
      <c r="G92" s="34"/>
      <c r="H92" s="34"/>
      <c r="I92" s="27" t="s">
        <v>31</v>
      </c>
      <c r="J92" s="30" t="str">
        <f>E24</f>
        <v>Ing.arch. Michal Vojtek</v>
      </c>
      <c r="K92" s="34"/>
      <c r="L92" s="34"/>
      <c r="M92" s="53"/>
      <c r="S92" s="32"/>
      <c r="T92" s="32"/>
      <c r="U92" s="32"/>
      <c r="V92" s="32"/>
      <c r="W92" s="32"/>
      <c r="X92" s="32"/>
      <c r="Y92" s="32"/>
      <c r="Z92" s="32"/>
      <c r="AA92" s="32"/>
      <c r="AB92" s="32"/>
      <c r="AC92" s="32"/>
      <c r="AD92" s="32"/>
      <c r="AE92" s="32"/>
    </row>
    <row r="93" spans="1:47" s="2" customFormat="1" ht="10.35" customHeight="1">
      <c r="A93" s="32"/>
      <c r="B93" s="33"/>
      <c r="C93" s="34"/>
      <c r="D93" s="34"/>
      <c r="E93" s="34"/>
      <c r="F93" s="34"/>
      <c r="G93" s="34"/>
      <c r="H93" s="34"/>
      <c r="I93" s="34"/>
      <c r="J93" s="34"/>
      <c r="K93" s="34"/>
      <c r="L93" s="34"/>
      <c r="M93" s="53"/>
      <c r="S93" s="32"/>
      <c r="T93" s="32"/>
      <c r="U93" s="32"/>
      <c r="V93" s="32"/>
      <c r="W93" s="32"/>
      <c r="X93" s="32"/>
      <c r="Y93" s="32"/>
      <c r="Z93" s="32"/>
      <c r="AA93" s="32"/>
      <c r="AB93" s="32"/>
      <c r="AC93" s="32"/>
      <c r="AD93" s="32"/>
      <c r="AE93" s="32"/>
    </row>
    <row r="94" spans="1:47" s="2" customFormat="1" ht="29.25" customHeight="1">
      <c r="A94" s="32"/>
      <c r="B94" s="33"/>
      <c r="C94" s="150" t="s">
        <v>104</v>
      </c>
      <c r="D94" s="151"/>
      <c r="E94" s="151"/>
      <c r="F94" s="151"/>
      <c r="G94" s="151"/>
      <c r="H94" s="151"/>
      <c r="I94" s="152" t="s">
        <v>105</v>
      </c>
      <c r="J94" s="152" t="s">
        <v>106</v>
      </c>
      <c r="K94" s="152" t="s">
        <v>107</v>
      </c>
      <c r="L94" s="151"/>
      <c r="M94" s="53"/>
      <c r="S94" s="32"/>
      <c r="T94" s="32"/>
      <c r="U94" s="32"/>
      <c r="V94" s="32"/>
      <c r="W94" s="32"/>
      <c r="X94" s="32"/>
      <c r="Y94" s="32"/>
      <c r="Z94" s="32"/>
      <c r="AA94" s="32"/>
      <c r="AB94" s="32"/>
      <c r="AC94" s="32"/>
      <c r="AD94" s="32"/>
      <c r="AE94" s="32"/>
    </row>
    <row r="95" spans="1:47" s="2" customFormat="1" ht="10.35" customHeight="1">
      <c r="A95" s="32"/>
      <c r="B95" s="33"/>
      <c r="C95" s="34"/>
      <c r="D95" s="34"/>
      <c r="E95" s="34"/>
      <c r="F95" s="34"/>
      <c r="G95" s="34"/>
      <c r="H95" s="34"/>
      <c r="I95" s="34"/>
      <c r="J95" s="34"/>
      <c r="K95" s="34"/>
      <c r="L95" s="34"/>
      <c r="M95" s="53"/>
      <c r="S95" s="32"/>
      <c r="T95" s="32"/>
      <c r="U95" s="32"/>
      <c r="V95" s="32"/>
      <c r="W95" s="32"/>
      <c r="X95" s="32"/>
      <c r="Y95" s="32"/>
      <c r="Z95" s="32"/>
      <c r="AA95" s="32"/>
      <c r="AB95" s="32"/>
      <c r="AC95" s="32"/>
      <c r="AD95" s="32"/>
      <c r="AE95" s="32"/>
    </row>
    <row r="96" spans="1:47" s="2" customFormat="1" ht="22.9" customHeight="1">
      <c r="A96" s="32"/>
      <c r="B96" s="33"/>
      <c r="C96" s="153" t="s">
        <v>108</v>
      </c>
      <c r="D96" s="34"/>
      <c r="E96" s="34"/>
      <c r="F96" s="34"/>
      <c r="G96" s="34"/>
      <c r="H96" s="34"/>
      <c r="I96" s="86">
        <f t="shared" ref="I96:J98" si="0">Q122</f>
        <v>0</v>
      </c>
      <c r="J96" s="86">
        <f t="shared" si="0"/>
        <v>0</v>
      </c>
      <c r="K96" s="86">
        <f>K122</f>
        <v>0</v>
      </c>
      <c r="L96" s="34"/>
      <c r="M96" s="53"/>
      <c r="S96" s="32"/>
      <c r="T96" s="32"/>
      <c r="U96" s="32"/>
      <c r="V96" s="32"/>
      <c r="W96" s="32"/>
      <c r="X96" s="32"/>
      <c r="Y96" s="32"/>
      <c r="Z96" s="32"/>
      <c r="AA96" s="32"/>
      <c r="AB96" s="32"/>
      <c r="AC96" s="32"/>
      <c r="AD96" s="32"/>
      <c r="AE96" s="32"/>
      <c r="AU96" s="15" t="s">
        <v>109</v>
      </c>
    </row>
    <row r="97" spans="1:31" s="9" customFormat="1" ht="24.95" customHeight="1">
      <c r="B97" s="154"/>
      <c r="C97" s="155"/>
      <c r="D97" s="156" t="s">
        <v>110</v>
      </c>
      <c r="E97" s="157"/>
      <c r="F97" s="157"/>
      <c r="G97" s="157"/>
      <c r="H97" s="157"/>
      <c r="I97" s="158">
        <f t="shared" si="0"/>
        <v>0</v>
      </c>
      <c r="J97" s="158">
        <f t="shared" si="0"/>
        <v>0</v>
      </c>
      <c r="K97" s="158">
        <f>K123</f>
        <v>0</v>
      </c>
      <c r="L97" s="155"/>
      <c r="M97" s="159"/>
    </row>
    <row r="98" spans="1:31" s="10" customFormat="1" ht="19.899999999999999" customHeight="1">
      <c r="B98" s="160"/>
      <c r="C98" s="161"/>
      <c r="D98" s="162" t="s">
        <v>111</v>
      </c>
      <c r="E98" s="163"/>
      <c r="F98" s="163"/>
      <c r="G98" s="163"/>
      <c r="H98" s="163"/>
      <c r="I98" s="164">
        <f t="shared" si="0"/>
        <v>0</v>
      </c>
      <c r="J98" s="164">
        <f t="shared" si="0"/>
        <v>0</v>
      </c>
      <c r="K98" s="164">
        <f>K124</f>
        <v>0</v>
      </c>
      <c r="L98" s="161"/>
      <c r="M98" s="165"/>
    </row>
    <row r="99" spans="1:31" s="10" customFormat="1" ht="19.899999999999999" customHeight="1">
      <c r="B99" s="160"/>
      <c r="C99" s="161"/>
      <c r="D99" s="162" t="s">
        <v>258</v>
      </c>
      <c r="E99" s="163"/>
      <c r="F99" s="163"/>
      <c r="G99" s="163"/>
      <c r="H99" s="163"/>
      <c r="I99" s="164">
        <f>Q127</f>
        <v>0</v>
      </c>
      <c r="J99" s="164">
        <f>R127</f>
        <v>0</v>
      </c>
      <c r="K99" s="164">
        <f>K127</f>
        <v>0</v>
      </c>
      <c r="L99" s="161"/>
      <c r="M99" s="165"/>
    </row>
    <row r="100" spans="1:31" s="10" customFormat="1" ht="19.899999999999999" customHeight="1">
      <c r="B100" s="160"/>
      <c r="C100" s="161"/>
      <c r="D100" s="162" t="s">
        <v>468</v>
      </c>
      <c r="E100" s="163"/>
      <c r="F100" s="163"/>
      <c r="G100" s="163"/>
      <c r="H100" s="163"/>
      <c r="I100" s="164">
        <f>Q141</f>
        <v>0</v>
      </c>
      <c r="J100" s="164">
        <f>R141</f>
        <v>0</v>
      </c>
      <c r="K100" s="164">
        <f>K141</f>
        <v>0</v>
      </c>
      <c r="L100" s="161"/>
      <c r="M100" s="165"/>
    </row>
    <row r="101" spans="1:31" s="10" customFormat="1" ht="19.899999999999999" customHeight="1">
      <c r="B101" s="160"/>
      <c r="C101" s="161"/>
      <c r="D101" s="162" t="s">
        <v>112</v>
      </c>
      <c r="E101" s="163"/>
      <c r="F101" s="163"/>
      <c r="G101" s="163"/>
      <c r="H101" s="163"/>
      <c r="I101" s="164">
        <f>Q174</f>
        <v>0</v>
      </c>
      <c r="J101" s="164">
        <f>R174</f>
        <v>0</v>
      </c>
      <c r="K101" s="164">
        <f>K174</f>
        <v>0</v>
      </c>
      <c r="L101" s="161"/>
      <c r="M101" s="165"/>
    </row>
    <row r="102" spans="1:31" s="9" customFormat="1" ht="24.95" customHeight="1">
      <c r="B102" s="154"/>
      <c r="C102" s="155"/>
      <c r="D102" s="156" t="s">
        <v>113</v>
      </c>
      <c r="E102" s="157"/>
      <c r="F102" s="157"/>
      <c r="G102" s="157"/>
      <c r="H102" s="157"/>
      <c r="I102" s="158">
        <f>Q191</f>
        <v>0</v>
      </c>
      <c r="J102" s="158">
        <f>R191</f>
        <v>0</v>
      </c>
      <c r="K102" s="158">
        <f>K191</f>
        <v>0</v>
      </c>
      <c r="L102" s="155"/>
      <c r="M102" s="159"/>
    </row>
    <row r="103" spans="1:31" s="2" customFormat="1" ht="21.75" customHeight="1">
      <c r="A103" s="32"/>
      <c r="B103" s="33"/>
      <c r="C103" s="34"/>
      <c r="D103" s="34"/>
      <c r="E103" s="34"/>
      <c r="F103" s="34"/>
      <c r="G103" s="34"/>
      <c r="H103" s="34"/>
      <c r="I103" s="34"/>
      <c r="J103" s="34"/>
      <c r="K103" s="34"/>
      <c r="L103" s="34"/>
      <c r="M103" s="53"/>
      <c r="S103" s="32"/>
      <c r="T103" s="32"/>
      <c r="U103" s="32"/>
      <c r="V103" s="32"/>
      <c r="W103" s="32"/>
      <c r="X103" s="32"/>
      <c r="Y103" s="32"/>
      <c r="Z103" s="32"/>
      <c r="AA103" s="32"/>
      <c r="AB103" s="32"/>
      <c r="AC103" s="32"/>
      <c r="AD103" s="32"/>
      <c r="AE103" s="32"/>
    </row>
    <row r="104" spans="1:31" s="2" customFormat="1" ht="6.95" customHeight="1">
      <c r="A104" s="32"/>
      <c r="B104" s="56"/>
      <c r="C104" s="57"/>
      <c r="D104" s="57"/>
      <c r="E104" s="57"/>
      <c r="F104" s="57"/>
      <c r="G104" s="57"/>
      <c r="H104" s="57"/>
      <c r="I104" s="57"/>
      <c r="J104" s="57"/>
      <c r="K104" s="57"/>
      <c r="L104" s="57"/>
      <c r="M104" s="53"/>
      <c r="S104" s="32"/>
      <c r="T104" s="32"/>
      <c r="U104" s="32"/>
      <c r="V104" s="32"/>
      <c r="W104" s="32"/>
      <c r="X104" s="32"/>
      <c r="Y104" s="32"/>
      <c r="Z104" s="32"/>
      <c r="AA104" s="32"/>
      <c r="AB104" s="32"/>
      <c r="AC104" s="32"/>
      <c r="AD104" s="32"/>
      <c r="AE104" s="32"/>
    </row>
    <row r="108" spans="1:31" s="2" customFormat="1" ht="6.95" customHeight="1">
      <c r="A108" s="32"/>
      <c r="B108" s="58"/>
      <c r="C108" s="59"/>
      <c r="D108" s="59"/>
      <c r="E108" s="59"/>
      <c r="F108" s="59"/>
      <c r="G108" s="59"/>
      <c r="H108" s="59"/>
      <c r="I108" s="59"/>
      <c r="J108" s="59"/>
      <c r="K108" s="59"/>
      <c r="L108" s="59"/>
      <c r="M108" s="53"/>
      <c r="S108" s="32"/>
      <c r="T108" s="32"/>
      <c r="U108" s="32"/>
      <c r="V108" s="32"/>
      <c r="W108" s="32"/>
      <c r="X108" s="32"/>
      <c r="Y108" s="32"/>
      <c r="Z108" s="32"/>
      <c r="AA108" s="32"/>
      <c r="AB108" s="32"/>
      <c r="AC108" s="32"/>
      <c r="AD108" s="32"/>
      <c r="AE108" s="32"/>
    </row>
    <row r="109" spans="1:31" s="2" customFormat="1" ht="24.95" customHeight="1">
      <c r="A109" s="32"/>
      <c r="B109" s="33"/>
      <c r="C109" s="21" t="s">
        <v>114</v>
      </c>
      <c r="D109" s="34"/>
      <c r="E109" s="34"/>
      <c r="F109" s="34"/>
      <c r="G109" s="34"/>
      <c r="H109" s="34"/>
      <c r="I109" s="34"/>
      <c r="J109" s="34"/>
      <c r="K109" s="34"/>
      <c r="L109" s="34"/>
      <c r="M109" s="53"/>
      <c r="S109" s="32"/>
      <c r="T109" s="32"/>
      <c r="U109" s="32"/>
      <c r="V109" s="32"/>
      <c r="W109" s="32"/>
      <c r="X109" s="32"/>
      <c r="Y109" s="32"/>
      <c r="Z109" s="32"/>
      <c r="AA109" s="32"/>
      <c r="AB109" s="32"/>
      <c r="AC109" s="32"/>
      <c r="AD109" s="32"/>
      <c r="AE109" s="32"/>
    </row>
    <row r="110" spans="1:31" s="2" customFormat="1" ht="6.95" customHeight="1">
      <c r="A110" s="32"/>
      <c r="B110" s="33"/>
      <c r="C110" s="34"/>
      <c r="D110" s="34"/>
      <c r="E110" s="34"/>
      <c r="F110" s="34"/>
      <c r="G110" s="34"/>
      <c r="H110" s="34"/>
      <c r="I110" s="34"/>
      <c r="J110" s="34"/>
      <c r="K110" s="34"/>
      <c r="L110" s="34"/>
      <c r="M110" s="53"/>
      <c r="S110" s="32"/>
      <c r="T110" s="32"/>
      <c r="U110" s="32"/>
      <c r="V110" s="32"/>
      <c r="W110" s="32"/>
      <c r="X110" s="32"/>
      <c r="Y110" s="32"/>
      <c r="Z110" s="32"/>
      <c r="AA110" s="32"/>
      <c r="AB110" s="32"/>
      <c r="AC110" s="32"/>
      <c r="AD110" s="32"/>
      <c r="AE110" s="32"/>
    </row>
    <row r="111" spans="1:31" s="2" customFormat="1" ht="12" customHeight="1">
      <c r="A111" s="32"/>
      <c r="B111" s="33"/>
      <c r="C111" s="27" t="s">
        <v>16</v>
      </c>
      <c r="D111" s="34"/>
      <c r="E111" s="34"/>
      <c r="F111" s="34"/>
      <c r="G111" s="34"/>
      <c r="H111" s="34"/>
      <c r="I111" s="34"/>
      <c r="J111" s="34"/>
      <c r="K111" s="34"/>
      <c r="L111" s="34"/>
      <c r="M111" s="53"/>
      <c r="S111" s="32"/>
      <c r="T111" s="32"/>
      <c r="U111" s="32"/>
      <c r="V111" s="32"/>
      <c r="W111" s="32"/>
      <c r="X111" s="32"/>
      <c r="Y111" s="32"/>
      <c r="Z111" s="32"/>
      <c r="AA111" s="32"/>
      <c r="AB111" s="32"/>
      <c r="AC111" s="32"/>
      <c r="AD111" s="32"/>
      <c r="AE111" s="32"/>
    </row>
    <row r="112" spans="1:31" s="2" customFormat="1" ht="16.5" customHeight="1">
      <c r="A112" s="32"/>
      <c r="B112" s="33"/>
      <c r="C112" s="34"/>
      <c r="D112" s="34"/>
      <c r="E112" s="295" t="str">
        <f>E7</f>
        <v>Detské ihrisko Považská ulica 2022 - stavebné práce</v>
      </c>
      <c r="F112" s="296"/>
      <c r="G112" s="296"/>
      <c r="H112" s="296"/>
      <c r="I112" s="34"/>
      <c r="J112" s="34"/>
      <c r="K112" s="34"/>
      <c r="L112" s="34"/>
      <c r="M112" s="53"/>
      <c r="S112" s="32"/>
      <c r="T112" s="32"/>
      <c r="U112" s="32"/>
      <c r="V112" s="32"/>
      <c r="W112" s="32"/>
      <c r="X112" s="32"/>
      <c r="Y112" s="32"/>
      <c r="Z112" s="32"/>
      <c r="AA112" s="32"/>
      <c r="AB112" s="32"/>
      <c r="AC112" s="32"/>
      <c r="AD112" s="32"/>
      <c r="AE112" s="32"/>
    </row>
    <row r="113" spans="1:65" s="2" customFormat="1" ht="12" customHeight="1">
      <c r="A113" s="32"/>
      <c r="B113" s="33"/>
      <c r="C113" s="27" t="s">
        <v>99</v>
      </c>
      <c r="D113" s="34"/>
      <c r="E113" s="34"/>
      <c r="F113" s="34"/>
      <c r="G113" s="34"/>
      <c r="H113" s="34"/>
      <c r="I113" s="34"/>
      <c r="J113" s="34"/>
      <c r="K113" s="34"/>
      <c r="L113" s="34"/>
      <c r="M113" s="53"/>
      <c r="S113" s="32"/>
      <c r="T113" s="32"/>
      <c r="U113" s="32"/>
      <c r="V113" s="32"/>
      <c r="W113" s="32"/>
      <c r="X113" s="32"/>
      <c r="Y113" s="32"/>
      <c r="Z113" s="32"/>
      <c r="AA113" s="32"/>
      <c r="AB113" s="32"/>
      <c r="AC113" s="32"/>
      <c r="AD113" s="32"/>
      <c r="AE113" s="32"/>
    </row>
    <row r="114" spans="1:65" s="2" customFormat="1" ht="16.5" customHeight="1">
      <c r="A114" s="32"/>
      <c r="B114" s="33"/>
      <c r="C114" s="34"/>
      <c r="D114" s="34"/>
      <c r="E114" s="244" t="str">
        <f>E9</f>
        <v>02.03 - Povrchové úpravy</v>
      </c>
      <c r="F114" s="297"/>
      <c r="G114" s="297"/>
      <c r="H114" s="297"/>
      <c r="I114" s="34"/>
      <c r="J114" s="34"/>
      <c r="K114" s="34"/>
      <c r="L114" s="34"/>
      <c r="M114" s="53"/>
      <c r="S114" s="32"/>
      <c r="T114" s="32"/>
      <c r="U114" s="32"/>
      <c r="V114" s="32"/>
      <c r="W114" s="32"/>
      <c r="X114" s="32"/>
      <c r="Y114" s="32"/>
      <c r="Z114" s="32"/>
      <c r="AA114" s="32"/>
      <c r="AB114" s="32"/>
      <c r="AC114" s="32"/>
      <c r="AD114" s="32"/>
      <c r="AE114" s="32"/>
    </row>
    <row r="115" spans="1:65" s="2" customFormat="1" ht="6.95" customHeight="1">
      <c r="A115" s="32"/>
      <c r="B115" s="33"/>
      <c r="C115" s="34"/>
      <c r="D115" s="34"/>
      <c r="E115" s="34"/>
      <c r="F115" s="34"/>
      <c r="G115" s="34"/>
      <c r="H115" s="34"/>
      <c r="I115" s="34"/>
      <c r="J115" s="34"/>
      <c r="K115" s="34"/>
      <c r="L115" s="34"/>
      <c r="M115" s="53"/>
      <c r="S115" s="32"/>
      <c r="T115" s="32"/>
      <c r="U115" s="32"/>
      <c r="V115" s="32"/>
      <c r="W115" s="32"/>
      <c r="X115" s="32"/>
      <c r="Y115" s="32"/>
      <c r="Z115" s="32"/>
      <c r="AA115" s="32"/>
      <c r="AB115" s="32"/>
      <c r="AC115" s="32"/>
      <c r="AD115" s="32"/>
      <c r="AE115" s="32"/>
    </row>
    <row r="116" spans="1:65" s="2" customFormat="1" ht="12" customHeight="1">
      <c r="A116" s="32"/>
      <c r="B116" s="33"/>
      <c r="C116" s="27" t="s">
        <v>20</v>
      </c>
      <c r="D116" s="34"/>
      <c r="E116" s="34"/>
      <c r="F116" s="25" t="str">
        <f>F12</f>
        <v>Považská ulica</v>
      </c>
      <c r="G116" s="34"/>
      <c r="H116" s="34"/>
      <c r="I116" s="27" t="s">
        <v>22</v>
      </c>
      <c r="J116" s="68">
        <f>IF(J12="","",J12)</f>
        <v>0</v>
      </c>
      <c r="K116" s="34"/>
      <c r="L116" s="34"/>
      <c r="M116" s="53"/>
      <c r="S116" s="32"/>
      <c r="T116" s="32"/>
      <c r="U116" s="32"/>
      <c r="V116" s="32"/>
      <c r="W116" s="32"/>
      <c r="X116" s="32"/>
      <c r="Y116" s="32"/>
      <c r="Z116" s="32"/>
      <c r="AA116" s="32"/>
      <c r="AB116" s="32"/>
      <c r="AC116" s="32"/>
      <c r="AD116" s="32"/>
      <c r="AE116" s="32"/>
    </row>
    <row r="117" spans="1:65" s="2" customFormat="1" ht="6.95" customHeight="1">
      <c r="A117" s="32"/>
      <c r="B117" s="33"/>
      <c r="C117" s="34"/>
      <c r="D117" s="34"/>
      <c r="E117" s="34"/>
      <c r="F117" s="34"/>
      <c r="G117" s="34"/>
      <c r="H117" s="34"/>
      <c r="I117" s="34"/>
      <c r="J117" s="34"/>
      <c r="K117" s="34"/>
      <c r="L117" s="34"/>
      <c r="M117" s="53"/>
      <c r="S117" s="32"/>
      <c r="T117" s="32"/>
      <c r="U117" s="32"/>
      <c r="V117" s="32"/>
      <c r="W117" s="32"/>
      <c r="X117" s="32"/>
      <c r="Y117" s="32"/>
      <c r="Z117" s="32"/>
      <c r="AA117" s="32"/>
      <c r="AB117" s="32"/>
      <c r="AC117" s="32"/>
      <c r="AD117" s="32"/>
      <c r="AE117" s="32"/>
    </row>
    <row r="118" spans="1:65" s="2" customFormat="1" ht="15.2" customHeight="1">
      <c r="A118" s="32"/>
      <c r="B118" s="33"/>
      <c r="C118" s="27" t="s">
        <v>23</v>
      </c>
      <c r="D118" s="34"/>
      <c r="E118" s="34"/>
      <c r="F118" s="25" t="str">
        <f>E15</f>
        <v>Mesto Trenčín</v>
      </c>
      <c r="G118" s="34"/>
      <c r="H118" s="34"/>
      <c r="I118" s="27" t="s">
        <v>29</v>
      </c>
      <c r="J118" s="30" t="str">
        <f>E21</f>
        <v xml:space="preserve"> </v>
      </c>
      <c r="K118" s="34"/>
      <c r="L118" s="34"/>
      <c r="M118" s="53"/>
      <c r="S118" s="32"/>
      <c r="T118" s="32"/>
      <c r="U118" s="32"/>
      <c r="V118" s="32"/>
      <c r="W118" s="32"/>
      <c r="X118" s="32"/>
      <c r="Y118" s="32"/>
      <c r="Z118" s="32"/>
      <c r="AA118" s="32"/>
      <c r="AB118" s="32"/>
      <c r="AC118" s="32"/>
      <c r="AD118" s="32"/>
      <c r="AE118" s="32"/>
    </row>
    <row r="119" spans="1:65" s="2" customFormat="1" ht="25.7" customHeight="1">
      <c r="A119" s="32"/>
      <c r="B119" s="33"/>
      <c r="C119" s="27" t="s">
        <v>27</v>
      </c>
      <c r="D119" s="34"/>
      <c r="E119" s="34"/>
      <c r="F119" s="25" t="str">
        <f>IF(E18="","",E18)</f>
        <v>Vyplň údaj</v>
      </c>
      <c r="G119" s="34"/>
      <c r="H119" s="34"/>
      <c r="I119" s="27" t="s">
        <v>31</v>
      </c>
      <c r="J119" s="30" t="str">
        <f>E24</f>
        <v>Ing.arch. Michal Vojtek</v>
      </c>
      <c r="K119" s="34"/>
      <c r="L119" s="34"/>
      <c r="M119" s="53"/>
      <c r="S119" s="32"/>
      <c r="T119" s="32"/>
      <c r="U119" s="32"/>
      <c r="V119" s="32"/>
      <c r="W119" s="32"/>
      <c r="X119" s="32"/>
      <c r="Y119" s="32"/>
      <c r="Z119" s="32"/>
      <c r="AA119" s="32"/>
      <c r="AB119" s="32"/>
      <c r="AC119" s="32"/>
      <c r="AD119" s="32"/>
      <c r="AE119" s="32"/>
    </row>
    <row r="120" spans="1:65" s="2" customFormat="1" ht="10.35" customHeight="1">
      <c r="A120" s="32"/>
      <c r="B120" s="33"/>
      <c r="C120" s="34"/>
      <c r="D120" s="34"/>
      <c r="E120" s="34"/>
      <c r="F120" s="34"/>
      <c r="G120" s="34"/>
      <c r="H120" s="34"/>
      <c r="I120" s="34"/>
      <c r="J120" s="34"/>
      <c r="K120" s="34"/>
      <c r="L120" s="34"/>
      <c r="M120" s="53"/>
      <c r="S120" s="32"/>
      <c r="T120" s="32"/>
      <c r="U120" s="32"/>
      <c r="V120" s="32"/>
      <c r="W120" s="32"/>
      <c r="X120" s="32"/>
      <c r="Y120" s="32"/>
      <c r="Z120" s="32"/>
      <c r="AA120" s="32"/>
      <c r="AB120" s="32"/>
      <c r="AC120" s="32"/>
      <c r="AD120" s="32"/>
      <c r="AE120" s="32"/>
    </row>
    <row r="121" spans="1:65" s="11" customFormat="1" ht="29.25" customHeight="1">
      <c r="A121" s="166"/>
      <c r="B121" s="167"/>
      <c r="C121" s="168" t="s">
        <v>115</v>
      </c>
      <c r="D121" s="169" t="s">
        <v>59</v>
      </c>
      <c r="E121" s="169" t="s">
        <v>55</v>
      </c>
      <c r="F121" s="169" t="s">
        <v>56</v>
      </c>
      <c r="G121" s="169" t="s">
        <v>116</v>
      </c>
      <c r="H121" s="169" t="s">
        <v>117</v>
      </c>
      <c r="I121" s="169" t="s">
        <v>118</v>
      </c>
      <c r="J121" s="169" t="s">
        <v>119</v>
      </c>
      <c r="K121" s="170" t="s">
        <v>107</v>
      </c>
      <c r="L121" s="171" t="s">
        <v>120</v>
      </c>
      <c r="M121" s="172"/>
      <c r="N121" s="77" t="s">
        <v>1</v>
      </c>
      <c r="O121" s="78" t="s">
        <v>38</v>
      </c>
      <c r="P121" s="78" t="s">
        <v>121</v>
      </c>
      <c r="Q121" s="78" t="s">
        <v>122</v>
      </c>
      <c r="R121" s="78" t="s">
        <v>123</v>
      </c>
      <c r="S121" s="78" t="s">
        <v>124</v>
      </c>
      <c r="T121" s="78" t="s">
        <v>125</v>
      </c>
      <c r="U121" s="78" t="s">
        <v>126</v>
      </c>
      <c r="V121" s="78" t="s">
        <v>127</v>
      </c>
      <c r="W121" s="78" t="s">
        <v>128</v>
      </c>
      <c r="X121" s="79" t="s">
        <v>129</v>
      </c>
      <c r="Y121" s="166"/>
      <c r="Z121" s="166"/>
      <c r="AA121" s="166"/>
      <c r="AB121" s="166"/>
      <c r="AC121" s="166"/>
      <c r="AD121" s="166"/>
      <c r="AE121" s="166"/>
    </row>
    <row r="122" spans="1:65" s="2" customFormat="1" ht="22.9" customHeight="1">
      <c r="A122" s="32"/>
      <c r="B122" s="33"/>
      <c r="C122" s="84" t="s">
        <v>108</v>
      </c>
      <c r="D122" s="34"/>
      <c r="E122" s="34"/>
      <c r="F122" s="34"/>
      <c r="G122" s="34"/>
      <c r="H122" s="34"/>
      <c r="I122" s="34"/>
      <c r="J122" s="34"/>
      <c r="K122" s="173">
        <f>BK122</f>
        <v>0</v>
      </c>
      <c r="L122" s="34"/>
      <c r="M122" s="37"/>
      <c r="N122" s="80"/>
      <c r="O122" s="174"/>
      <c r="P122" s="81"/>
      <c r="Q122" s="175">
        <f>Q123+Q191</f>
        <v>0</v>
      </c>
      <c r="R122" s="175">
        <f>R123+R191</f>
        <v>0</v>
      </c>
      <c r="S122" s="81"/>
      <c r="T122" s="176">
        <f>T123+T191</f>
        <v>0</v>
      </c>
      <c r="U122" s="81"/>
      <c r="V122" s="176">
        <f>V123+V191</f>
        <v>1458.7363029999999</v>
      </c>
      <c r="W122" s="81"/>
      <c r="X122" s="177">
        <f>X123+X191</f>
        <v>0</v>
      </c>
      <c r="Y122" s="32"/>
      <c r="Z122" s="32"/>
      <c r="AA122" s="32"/>
      <c r="AB122" s="32"/>
      <c r="AC122" s="32"/>
      <c r="AD122" s="32"/>
      <c r="AE122" s="32"/>
      <c r="AT122" s="15" t="s">
        <v>75</v>
      </c>
      <c r="AU122" s="15" t="s">
        <v>109</v>
      </c>
      <c r="BK122" s="178">
        <f>BK123+BK191</f>
        <v>0</v>
      </c>
    </row>
    <row r="123" spans="1:65" s="12" customFormat="1" ht="25.9" customHeight="1">
      <c r="B123" s="179"/>
      <c r="C123" s="180"/>
      <c r="D123" s="181" t="s">
        <v>75</v>
      </c>
      <c r="E123" s="182" t="s">
        <v>130</v>
      </c>
      <c r="F123" s="182" t="s">
        <v>131</v>
      </c>
      <c r="G123" s="180"/>
      <c r="H123" s="180"/>
      <c r="I123" s="183"/>
      <c r="J123" s="183"/>
      <c r="K123" s="184">
        <f>BK123</f>
        <v>0</v>
      </c>
      <c r="L123" s="180"/>
      <c r="M123" s="185"/>
      <c r="N123" s="186"/>
      <c r="O123" s="187"/>
      <c r="P123" s="187"/>
      <c r="Q123" s="188">
        <f>Q124+Q127+Q141+Q174</f>
        <v>0</v>
      </c>
      <c r="R123" s="188">
        <f>R124+R127+R141+R174</f>
        <v>0</v>
      </c>
      <c r="S123" s="187"/>
      <c r="T123" s="189">
        <f>T124+T127+T141+T174</f>
        <v>0</v>
      </c>
      <c r="U123" s="187"/>
      <c r="V123" s="189">
        <f>V124+V127+V141+V174</f>
        <v>1458.7363029999999</v>
      </c>
      <c r="W123" s="187"/>
      <c r="X123" s="190">
        <f>X124+X127+X141+X174</f>
        <v>0</v>
      </c>
      <c r="AR123" s="191" t="s">
        <v>84</v>
      </c>
      <c r="AT123" s="192" t="s">
        <v>75</v>
      </c>
      <c r="AU123" s="192" t="s">
        <v>76</v>
      </c>
      <c r="AY123" s="191" t="s">
        <v>132</v>
      </c>
      <c r="BK123" s="193">
        <f>BK124+BK127+BK141+BK174</f>
        <v>0</v>
      </c>
    </row>
    <row r="124" spans="1:65" s="12" customFormat="1" ht="22.9" customHeight="1">
      <c r="B124" s="179"/>
      <c r="C124" s="180"/>
      <c r="D124" s="181" t="s">
        <v>75</v>
      </c>
      <c r="E124" s="194" t="s">
        <v>84</v>
      </c>
      <c r="F124" s="194" t="s">
        <v>133</v>
      </c>
      <c r="G124" s="180"/>
      <c r="H124" s="180"/>
      <c r="I124" s="183"/>
      <c r="J124" s="183"/>
      <c r="K124" s="195">
        <f>BK124</f>
        <v>0</v>
      </c>
      <c r="L124" s="180"/>
      <c r="M124" s="185"/>
      <c r="N124" s="186"/>
      <c r="O124" s="187"/>
      <c r="P124" s="187"/>
      <c r="Q124" s="188">
        <f>SUM(Q125:Q126)</f>
        <v>0</v>
      </c>
      <c r="R124" s="188">
        <f>SUM(R125:R126)</f>
        <v>0</v>
      </c>
      <c r="S124" s="187"/>
      <c r="T124" s="189">
        <f>SUM(T125:T126)</f>
        <v>0</v>
      </c>
      <c r="U124" s="187"/>
      <c r="V124" s="189">
        <f>SUM(V125:V126)</f>
        <v>0</v>
      </c>
      <c r="W124" s="187"/>
      <c r="X124" s="190">
        <f>SUM(X125:X126)</f>
        <v>0</v>
      </c>
      <c r="AR124" s="191" t="s">
        <v>84</v>
      </c>
      <c r="AT124" s="192" t="s">
        <v>75</v>
      </c>
      <c r="AU124" s="192" t="s">
        <v>84</v>
      </c>
      <c r="AY124" s="191" t="s">
        <v>132</v>
      </c>
      <c r="BK124" s="193">
        <f>SUM(BK125:BK126)</f>
        <v>0</v>
      </c>
    </row>
    <row r="125" spans="1:65" s="2" customFormat="1" ht="24.2" customHeight="1">
      <c r="A125" s="32"/>
      <c r="B125" s="33"/>
      <c r="C125" s="196" t="s">
        <v>327</v>
      </c>
      <c r="D125" s="196" t="s">
        <v>135</v>
      </c>
      <c r="E125" s="197" t="s">
        <v>469</v>
      </c>
      <c r="F125" s="198" t="s">
        <v>470</v>
      </c>
      <c r="G125" s="199" t="s">
        <v>156</v>
      </c>
      <c r="H125" s="200">
        <v>56</v>
      </c>
      <c r="I125" s="201"/>
      <c r="J125" s="201"/>
      <c r="K125" s="202">
        <f>ROUND(P125*H125,2)</f>
        <v>0</v>
      </c>
      <c r="L125" s="203"/>
      <c r="M125" s="37"/>
      <c r="N125" s="204" t="s">
        <v>1</v>
      </c>
      <c r="O125" s="205" t="s">
        <v>40</v>
      </c>
      <c r="P125" s="206">
        <f>I125+J125</f>
        <v>0</v>
      </c>
      <c r="Q125" s="206">
        <f>ROUND(I125*H125,2)</f>
        <v>0</v>
      </c>
      <c r="R125" s="206">
        <f>ROUND(J125*H125,2)</f>
        <v>0</v>
      </c>
      <c r="S125" s="73"/>
      <c r="T125" s="207">
        <f>S125*H125</f>
        <v>0</v>
      </c>
      <c r="U125" s="207">
        <v>0</v>
      </c>
      <c r="V125" s="207">
        <f>U125*H125</f>
        <v>0</v>
      </c>
      <c r="W125" s="207">
        <v>0</v>
      </c>
      <c r="X125" s="208">
        <f>W125*H125</f>
        <v>0</v>
      </c>
      <c r="Y125" s="32"/>
      <c r="Z125" s="32"/>
      <c r="AA125" s="32"/>
      <c r="AB125" s="32"/>
      <c r="AC125" s="32"/>
      <c r="AD125" s="32"/>
      <c r="AE125" s="32"/>
      <c r="AR125" s="209" t="s">
        <v>139</v>
      </c>
      <c r="AT125" s="209" t="s">
        <v>135</v>
      </c>
      <c r="AU125" s="209" t="s">
        <v>140</v>
      </c>
      <c r="AY125" s="15" t="s">
        <v>132</v>
      </c>
      <c r="BE125" s="210">
        <f>IF(O125="základná",K125,0)</f>
        <v>0</v>
      </c>
      <c r="BF125" s="210">
        <f>IF(O125="znížená",K125,0)</f>
        <v>0</v>
      </c>
      <c r="BG125" s="210">
        <f>IF(O125="zákl. prenesená",K125,0)</f>
        <v>0</v>
      </c>
      <c r="BH125" s="210">
        <f>IF(O125="zníž. prenesená",K125,0)</f>
        <v>0</v>
      </c>
      <c r="BI125" s="210">
        <f>IF(O125="nulová",K125,0)</f>
        <v>0</v>
      </c>
      <c r="BJ125" s="15" t="s">
        <v>140</v>
      </c>
      <c r="BK125" s="210">
        <f>ROUND(P125*H125,2)</f>
        <v>0</v>
      </c>
      <c r="BL125" s="15" t="s">
        <v>139</v>
      </c>
      <c r="BM125" s="209" t="s">
        <v>471</v>
      </c>
    </row>
    <row r="126" spans="1:65" s="2" customFormat="1" ht="19.5">
      <c r="A126" s="32"/>
      <c r="B126" s="33"/>
      <c r="C126" s="34"/>
      <c r="D126" s="211" t="s">
        <v>142</v>
      </c>
      <c r="E126" s="34"/>
      <c r="F126" s="212" t="s">
        <v>470</v>
      </c>
      <c r="G126" s="34"/>
      <c r="H126" s="34"/>
      <c r="I126" s="213"/>
      <c r="J126" s="213"/>
      <c r="K126" s="34"/>
      <c r="L126" s="34"/>
      <c r="M126" s="37"/>
      <c r="N126" s="214"/>
      <c r="O126" s="215"/>
      <c r="P126" s="73"/>
      <c r="Q126" s="73"/>
      <c r="R126" s="73"/>
      <c r="S126" s="73"/>
      <c r="T126" s="73"/>
      <c r="U126" s="73"/>
      <c r="V126" s="73"/>
      <c r="W126" s="73"/>
      <c r="X126" s="74"/>
      <c r="Y126" s="32"/>
      <c r="Z126" s="32"/>
      <c r="AA126" s="32"/>
      <c r="AB126" s="32"/>
      <c r="AC126" s="32"/>
      <c r="AD126" s="32"/>
      <c r="AE126" s="32"/>
      <c r="AT126" s="15" t="s">
        <v>142</v>
      </c>
      <c r="AU126" s="15" t="s">
        <v>140</v>
      </c>
    </row>
    <row r="127" spans="1:65" s="12" customFormat="1" ht="22.9" customHeight="1">
      <c r="B127" s="179"/>
      <c r="C127" s="180"/>
      <c r="D127" s="181" t="s">
        <v>75</v>
      </c>
      <c r="E127" s="194" t="s">
        <v>140</v>
      </c>
      <c r="F127" s="194" t="s">
        <v>273</v>
      </c>
      <c r="G127" s="180"/>
      <c r="H127" s="180"/>
      <c r="I127" s="183"/>
      <c r="J127" s="183"/>
      <c r="K127" s="195">
        <f>BK127</f>
        <v>0</v>
      </c>
      <c r="L127" s="180"/>
      <c r="M127" s="185"/>
      <c r="N127" s="186"/>
      <c r="O127" s="187"/>
      <c r="P127" s="187"/>
      <c r="Q127" s="188">
        <f>SUM(Q128:Q140)</f>
        <v>0</v>
      </c>
      <c r="R127" s="188">
        <f>SUM(R128:R140)</f>
        <v>0</v>
      </c>
      <c r="S127" s="187"/>
      <c r="T127" s="189">
        <f>SUM(T128:T140)</f>
        <v>0</v>
      </c>
      <c r="U127" s="187"/>
      <c r="V127" s="189">
        <f>SUM(V128:V140)</f>
        <v>0.50752799999999998</v>
      </c>
      <c r="W127" s="187"/>
      <c r="X127" s="190">
        <f>SUM(X128:X140)</f>
        <v>0</v>
      </c>
      <c r="AR127" s="191" t="s">
        <v>84</v>
      </c>
      <c r="AT127" s="192" t="s">
        <v>75</v>
      </c>
      <c r="AU127" s="192" t="s">
        <v>84</v>
      </c>
      <c r="AY127" s="191" t="s">
        <v>132</v>
      </c>
      <c r="BK127" s="193">
        <f>SUM(BK128:BK140)</f>
        <v>0</v>
      </c>
    </row>
    <row r="128" spans="1:65" s="2" customFormat="1" ht="33" customHeight="1">
      <c r="A128" s="32"/>
      <c r="B128" s="33"/>
      <c r="C128" s="196" t="s">
        <v>84</v>
      </c>
      <c r="D128" s="196" t="s">
        <v>135</v>
      </c>
      <c r="E128" s="197" t="s">
        <v>472</v>
      </c>
      <c r="F128" s="198" t="s">
        <v>473</v>
      </c>
      <c r="G128" s="199" t="s">
        <v>138</v>
      </c>
      <c r="H128" s="200">
        <v>1130.5</v>
      </c>
      <c r="I128" s="201"/>
      <c r="J128" s="201"/>
      <c r="K128" s="202">
        <f>ROUND(P128*H128,2)</f>
        <v>0</v>
      </c>
      <c r="L128" s="203"/>
      <c r="M128" s="37"/>
      <c r="N128" s="204" t="s">
        <v>1</v>
      </c>
      <c r="O128" s="205" t="s">
        <v>40</v>
      </c>
      <c r="P128" s="206">
        <f>I128+J128</f>
        <v>0</v>
      </c>
      <c r="Q128" s="206">
        <f>ROUND(I128*H128,2)</f>
        <v>0</v>
      </c>
      <c r="R128" s="206">
        <f>ROUND(J128*H128,2)</f>
        <v>0</v>
      </c>
      <c r="S128" s="73"/>
      <c r="T128" s="207">
        <f>S128*H128</f>
        <v>0</v>
      </c>
      <c r="U128" s="207">
        <v>0</v>
      </c>
      <c r="V128" s="207">
        <f>U128*H128</f>
        <v>0</v>
      </c>
      <c r="W128" s="207">
        <v>0</v>
      </c>
      <c r="X128" s="208">
        <f>W128*H128</f>
        <v>0</v>
      </c>
      <c r="Y128" s="32"/>
      <c r="Z128" s="32"/>
      <c r="AA128" s="32"/>
      <c r="AB128" s="32"/>
      <c r="AC128" s="32"/>
      <c r="AD128" s="32"/>
      <c r="AE128" s="32"/>
      <c r="AR128" s="209" t="s">
        <v>139</v>
      </c>
      <c r="AT128" s="209" t="s">
        <v>135</v>
      </c>
      <c r="AU128" s="209" t="s">
        <v>140</v>
      </c>
      <c r="AY128" s="15" t="s">
        <v>132</v>
      </c>
      <c r="BE128" s="210">
        <f>IF(O128="základná",K128,0)</f>
        <v>0</v>
      </c>
      <c r="BF128" s="210">
        <f>IF(O128="znížená",K128,0)</f>
        <v>0</v>
      </c>
      <c r="BG128" s="210">
        <f>IF(O128="zákl. prenesená",K128,0)</f>
        <v>0</v>
      </c>
      <c r="BH128" s="210">
        <f>IF(O128="zníž. prenesená",K128,0)</f>
        <v>0</v>
      </c>
      <c r="BI128" s="210">
        <f>IF(O128="nulová",K128,0)</f>
        <v>0</v>
      </c>
      <c r="BJ128" s="15" t="s">
        <v>140</v>
      </c>
      <c r="BK128" s="210">
        <f>ROUND(P128*H128,2)</f>
        <v>0</v>
      </c>
      <c r="BL128" s="15" t="s">
        <v>139</v>
      </c>
      <c r="BM128" s="209" t="s">
        <v>474</v>
      </c>
    </row>
    <row r="129" spans="1:65" s="2" customFormat="1" ht="29.25">
      <c r="A129" s="32"/>
      <c r="B129" s="33"/>
      <c r="C129" s="34"/>
      <c r="D129" s="211" t="s">
        <v>142</v>
      </c>
      <c r="E129" s="34"/>
      <c r="F129" s="212" t="s">
        <v>475</v>
      </c>
      <c r="G129" s="34"/>
      <c r="H129" s="34"/>
      <c r="I129" s="213"/>
      <c r="J129" s="213"/>
      <c r="K129" s="34"/>
      <c r="L129" s="34"/>
      <c r="M129" s="37"/>
      <c r="N129" s="214"/>
      <c r="O129" s="215"/>
      <c r="P129" s="73"/>
      <c r="Q129" s="73"/>
      <c r="R129" s="73"/>
      <c r="S129" s="73"/>
      <c r="T129" s="73"/>
      <c r="U129" s="73"/>
      <c r="V129" s="73"/>
      <c r="W129" s="73"/>
      <c r="X129" s="74"/>
      <c r="Y129" s="32"/>
      <c r="Z129" s="32"/>
      <c r="AA129" s="32"/>
      <c r="AB129" s="32"/>
      <c r="AC129" s="32"/>
      <c r="AD129" s="32"/>
      <c r="AE129" s="32"/>
      <c r="AT129" s="15" t="s">
        <v>142</v>
      </c>
      <c r="AU129" s="15" t="s">
        <v>140</v>
      </c>
    </row>
    <row r="130" spans="1:65" s="2" customFormat="1" ht="33" customHeight="1">
      <c r="A130" s="32"/>
      <c r="B130" s="33"/>
      <c r="C130" s="196" t="s">
        <v>383</v>
      </c>
      <c r="D130" s="196" t="s">
        <v>135</v>
      </c>
      <c r="E130" s="197" t="s">
        <v>476</v>
      </c>
      <c r="F130" s="198" t="s">
        <v>477</v>
      </c>
      <c r="G130" s="199" t="s">
        <v>138</v>
      </c>
      <c r="H130" s="200">
        <v>1130.5</v>
      </c>
      <c r="I130" s="201"/>
      <c r="J130" s="201"/>
      <c r="K130" s="202">
        <f>ROUND(P130*H130,2)</f>
        <v>0</v>
      </c>
      <c r="L130" s="203"/>
      <c r="M130" s="37"/>
      <c r="N130" s="204" t="s">
        <v>1</v>
      </c>
      <c r="O130" s="205" t="s">
        <v>40</v>
      </c>
      <c r="P130" s="206">
        <f>I130+J130</f>
        <v>0</v>
      </c>
      <c r="Q130" s="206">
        <f>ROUND(I130*H130,2)</f>
        <v>0</v>
      </c>
      <c r="R130" s="206">
        <f>ROUND(J130*H130,2)</f>
        <v>0</v>
      </c>
      <c r="S130" s="73"/>
      <c r="T130" s="207">
        <f>S130*H130</f>
        <v>0</v>
      </c>
      <c r="U130" s="207">
        <v>3.0000000000000001E-5</v>
      </c>
      <c r="V130" s="207">
        <f>U130*H130</f>
        <v>3.3915000000000001E-2</v>
      </c>
      <c r="W130" s="207">
        <v>0</v>
      </c>
      <c r="X130" s="208">
        <f>W130*H130</f>
        <v>0</v>
      </c>
      <c r="Y130" s="32"/>
      <c r="Z130" s="32"/>
      <c r="AA130" s="32"/>
      <c r="AB130" s="32"/>
      <c r="AC130" s="32"/>
      <c r="AD130" s="32"/>
      <c r="AE130" s="32"/>
      <c r="AR130" s="209" t="s">
        <v>139</v>
      </c>
      <c r="AT130" s="209" t="s">
        <v>135</v>
      </c>
      <c r="AU130" s="209" t="s">
        <v>140</v>
      </c>
      <c r="AY130" s="15" t="s">
        <v>132</v>
      </c>
      <c r="BE130" s="210">
        <f>IF(O130="základná",K130,0)</f>
        <v>0</v>
      </c>
      <c r="BF130" s="210">
        <f>IF(O130="znížená",K130,0)</f>
        <v>0</v>
      </c>
      <c r="BG130" s="210">
        <f>IF(O130="zákl. prenesená",K130,0)</f>
        <v>0</v>
      </c>
      <c r="BH130" s="210">
        <f>IF(O130="zníž. prenesená",K130,0)</f>
        <v>0</v>
      </c>
      <c r="BI130" s="210">
        <f>IF(O130="nulová",K130,0)</f>
        <v>0</v>
      </c>
      <c r="BJ130" s="15" t="s">
        <v>140</v>
      </c>
      <c r="BK130" s="210">
        <f>ROUND(P130*H130,2)</f>
        <v>0</v>
      </c>
      <c r="BL130" s="15" t="s">
        <v>139</v>
      </c>
      <c r="BM130" s="209" t="s">
        <v>478</v>
      </c>
    </row>
    <row r="131" spans="1:65" s="2" customFormat="1" ht="19.5">
      <c r="A131" s="32"/>
      <c r="B131" s="33"/>
      <c r="C131" s="34"/>
      <c r="D131" s="211" t="s">
        <v>142</v>
      </c>
      <c r="E131" s="34"/>
      <c r="F131" s="212" t="s">
        <v>479</v>
      </c>
      <c r="G131" s="34"/>
      <c r="H131" s="34"/>
      <c r="I131" s="213"/>
      <c r="J131" s="213"/>
      <c r="K131" s="34"/>
      <c r="L131" s="34"/>
      <c r="M131" s="37"/>
      <c r="N131" s="214"/>
      <c r="O131" s="215"/>
      <c r="P131" s="73"/>
      <c r="Q131" s="73"/>
      <c r="R131" s="73"/>
      <c r="S131" s="73"/>
      <c r="T131" s="73"/>
      <c r="U131" s="73"/>
      <c r="V131" s="73"/>
      <c r="W131" s="73"/>
      <c r="X131" s="74"/>
      <c r="Y131" s="32"/>
      <c r="Z131" s="32"/>
      <c r="AA131" s="32"/>
      <c r="AB131" s="32"/>
      <c r="AC131" s="32"/>
      <c r="AD131" s="32"/>
      <c r="AE131" s="32"/>
      <c r="AT131" s="15" t="s">
        <v>142</v>
      </c>
      <c r="AU131" s="15" t="s">
        <v>140</v>
      </c>
    </row>
    <row r="132" spans="1:65" s="2" customFormat="1" ht="16.5" customHeight="1">
      <c r="A132" s="32"/>
      <c r="B132" s="33"/>
      <c r="C132" s="231" t="s">
        <v>307</v>
      </c>
      <c r="D132" s="231" t="s">
        <v>297</v>
      </c>
      <c r="E132" s="232" t="s">
        <v>480</v>
      </c>
      <c r="F132" s="233" t="s">
        <v>481</v>
      </c>
      <c r="G132" s="234" t="s">
        <v>138</v>
      </c>
      <c r="H132" s="235">
        <v>1153.1099999999999</v>
      </c>
      <c r="I132" s="236"/>
      <c r="J132" s="237"/>
      <c r="K132" s="238">
        <f>ROUND(P132*H132,2)</f>
        <v>0</v>
      </c>
      <c r="L132" s="237"/>
      <c r="M132" s="239"/>
      <c r="N132" s="240" t="s">
        <v>1</v>
      </c>
      <c r="O132" s="205" t="s">
        <v>40</v>
      </c>
      <c r="P132" s="206">
        <f>I132+J132</f>
        <v>0</v>
      </c>
      <c r="Q132" s="206">
        <f>ROUND(I132*H132,2)</f>
        <v>0</v>
      </c>
      <c r="R132" s="206">
        <f>ROUND(J132*H132,2)</f>
        <v>0</v>
      </c>
      <c r="S132" s="73"/>
      <c r="T132" s="207">
        <f>S132*H132</f>
        <v>0</v>
      </c>
      <c r="U132" s="207">
        <v>2.9999999999999997E-4</v>
      </c>
      <c r="V132" s="207">
        <f>U132*H132</f>
        <v>0.34593299999999993</v>
      </c>
      <c r="W132" s="207">
        <v>0</v>
      </c>
      <c r="X132" s="208">
        <f>W132*H132</f>
        <v>0</v>
      </c>
      <c r="Y132" s="32"/>
      <c r="Z132" s="32"/>
      <c r="AA132" s="32"/>
      <c r="AB132" s="32"/>
      <c r="AC132" s="32"/>
      <c r="AD132" s="32"/>
      <c r="AE132" s="32"/>
      <c r="AR132" s="209" t="s">
        <v>226</v>
      </c>
      <c r="AT132" s="209" t="s">
        <v>297</v>
      </c>
      <c r="AU132" s="209" t="s">
        <v>140</v>
      </c>
      <c r="AY132" s="15" t="s">
        <v>132</v>
      </c>
      <c r="BE132" s="210">
        <f>IF(O132="základná",K132,0)</f>
        <v>0</v>
      </c>
      <c r="BF132" s="210">
        <f>IF(O132="znížená",K132,0)</f>
        <v>0</v>
      </c>
      <c r="BG132" s="210">
        <f>IF(O132="zákl. prenesená",K132,0)</f>
        <v>0</v>
      </c>
      <c r="BH132" s="210">
        <f>IF(O132="zníž. prenesená",K132,0)</f>
        <v>0</v>
      </c>
      <c r="BI132" s="210">
        <f>IF(O132="nulová",K132,0)</f>
        <v>0</v>
      </c>
      <c r="BJ132" s="15" t="s">
        <v>140</v>
      </c>
      <c r="BK132" s="210">
        <f>ROUND(P132*H132,2)</f>
        <v>0</v>
      </c>
      <c r="BL132" s="15" t="s">
        <v>139</v>
      </c>
      <c r="BM132" s="209" t="s">
        <v>482</v>
      </c>
    </row>
    <row r="133" spans="1:65" s="2" customFormat="1" ht="11.25">
      <c r="A133" s="32"/>
      <c r="B133" s="33"/>
      <c r="C133" s="34"/>
      <c r="D133" s="211" t="s">
        <v>142</v>
      </c>
      <c r="E133" s="34"/>
      <c r="F133" s="212" t="s">
        <v>481</v>
      </c>
      <c r="G133" s="34"/>
      <c r="H133" s="34"/>
      <c r="I133" s="213"/>
      <c r="J133" s="213"/>
      <c r="K133" s="34"/>
      <c r="L133" s="34"/>
      <c r="M133" s="37"/>
      <c r="N133" s="214"/>
      <c r="O133" s="215"/>
      <c r="P133" s="73"/>
      <c r="Q133" s="73"/>
      <c r="R133" s="73"/>
      <c r="S133" s="73"/>
      <c r="T133" s="73"/>
      <c r="U133" s="73"/>
      <c r="V133" s="73"/>
      <c r="W133" s="73"/>
      <c r="X133" s="74"/>
      <c r="Y133" s="32"/>
      <c r="Z133" s="32"/>
      <c r="AA133" s="32"/>
      <c r="AB133" s="32"/>
      <c r="AC133" s="32"/>
      <c r="AD133" s="32"/>
      <c r="AE133" s="32"/>
      <c r="AT133" s="15" t="s">
        <v>142</v>
      </c>
      <c r="AU133" s="15" t="s">
        <v>140</v>
      </c>
    </row>
    <row r="134" spans="1:65" s="13" customFormat="1" ht="11.25">
      <c r="B134" s="217"/>
      <c r="C134" s="218"/>
      <c r="D134" s="211" t="s">
        <v>241</v>
      </c>
      <c r="E134" s="218"/>
      <c r="F134" s="219" t="s">
        <v>483</v>
      </c>
      <c r="G134" s="218"/>
      <c r="H134" s="220">
        <v>1153.1099999999999</v>
      </c>
      <c r="I134" s="221"/>
      <c r="J134" s="221"/>
      <c r="K134" s="218"/>
      <c r="L134" s="218"/>
      <c r="M134" s="222"/>
      <c r="N134" s="223"/>
      <c r="O134" s="224"/>
      <c r="P134" s="224"/>
      <c r="Q134" s="224"/>
      <c r="R134" s="224"/>
      <c r="S134" s="224"/>
      <c r="T134" s="224"/>
      <c r="U134" s="224"/>
      <c r="V134" s="224"/>
      <c r="W134" s="224"/>
      <c r="X134" s="225"/>
      <c r="AT134" s="226" t="s">
        <v>241</v>
      </c>
      <c r="AU134" s="226" t="s">
        <v>140</v>
      </c>
      <c r="AV134" s="13" t="s">
        <v>140</v>
      </c>
      <c r="AW134" s="13" t="s">
        <v>4</v>
      </c>
      <c r="AX134" s="13" t="s">
        <v>84</v>
      </c>
      <c r="AY134" s="226" t="s">
        <v>132</v>
      </c>
    </row>
    <row r="135" spans="1:65" s="2" customFormat="1" ht="24.2" customHeight="1">
      <c r="A135" s="32"/>
      <c r="B135" s="33"/>
      <c r="C135" s="196" t="s">
        <v>317</v>
      </c>
      <c r="D135" s="196" t="s">
        <v>135</v>
      </c>
      <c r="E135" s="197" t="s">
        <v>484</v>
      </c>
      <c r="F135" s="198" t="s">
        <v>485</v>
      </c>
      <c r="G135" s="199" t="s">
        <v>138</v>
      </c>
      <c r="H135" s="200">
        <v>1400</v>
      </c>
      <c r="I135" s="201"/>
      <c r="J135" s="201"/>
      <c r="K135" s="202">
        <f>ROUND(P135*H135,2)</f>
        <v>0</v>
      </c>
      <c r="L135" s="203"/>
      <c r="M135" s="37"/>
      <c r="N135" s="204" t="s">
        <v>1</v>
      </c>
      <c r="O135" s="205" t="s">
        <v>40</v>
      </c>
      <c r="P135" s="206">
        <f>I135+J135</f>
        <v>0</v>
      </c>
      <c r="Q135" s="206">
        <f>ROUND(I135*H135,2)</f>
        <v>0</v>
      </c>
      <c r="R135" s="206">
        <f>ROUND(J135*H135,2)</f>
        <v>0</v>
      </c>
      <c r="S135" s="73"/>
      <c r="T135" s="207">
        <f>S135*H135</f>
        <v>0</v>
      </c>
      <c r="U135" s="207">
        <v>3.0000000000000001E-5</v>
      </c>
      <c r="V135" s="207">
        <f>U135*H135</f>
        <v>4.2000000000000003E-2</v>
      </c>
      <c r="W135" s="207">
        <v>0</v>
      </c>
      <c r="X135" s="208">
        <f>W135*H135</f>
        <v>0</v>
      </c>
      <c r="Y135" s="32"/>
      <c r="Z135" s="32"/>
      <c r="AA135" s="32"/>
      <c r="AB135" s="32"/>
      <c r="AC135" s="32"/>
      <c r="AD135" s="32"/>
      <c r="AE135" s="32"/>
      <c r="AR135" s="209" t="s">
        <v>139</v>
      </c>
      <c r="AT135" s="209" t="s">
        <v>135</v>
      </c>
      <c r="AU135" s="209" t="s">
        <v>140</v>
      </c>
      <c r="AY135" s="15" t="s">
        <v>132</v>
      </c>
      <c r="BE135" s="210">
        <f>IF(O135="základná",K135,0)</f>
        <v>0</v>
      </c>
      <c r="BF135" s="210">
        <f>IF(O135="znížená",K135,0)</f>
        <v>0</v>
      </c>
      <c r="BG135" s="210">
        <f>IF(O135="zákl. prenesená",K135,0)</f>
        <v>0</v>
      </c>
      <c r="BH135" s="210">
        <f>IF(O135="zníž. prenesená",K135,0)</f>
        <v>0</v>
      </c>
      <c r="BI135" s="210">
        <f>IF(O135="nulová",K135,0)</f>
        <v>0</v>
      </c>
      <c r="BJ135" s="15" t="s">
        <v>140</v>
      </c>
      <c r="BK135" s="210">
        <f>ROUND(P135*H135,2)</f>
        <v>0</v>
      </c>
      <c r="BL135" s="15" t="s">
        <v>139</v>
      </c>
      <c r="BM135" s="209" t="s">
        <v>486</v>
      </c>
    </row>
    <row r="136" spans="1:65" s="2" customFormat="1" ht="19.5">
      <c r="A136" s="32"/>
      <c r="B136" s="33"/>
      <c r="C136" s="34"/>
      <c r="D136" s="211" t="s">
        <v>142</v>
      </c>
      <c r="E136" s="34"/>
      <c r="F136" s="212" t="s">
        <v>487</v>
      </c>
      <c r="G136" s="34"/>
      <c r="H136" s="34"/>
      <c r="I136" s="213"/>
      <c r="J136" s="213"/>
      <c r="K136" s="34"/>
      <c r="L136" s="34"/>
      <c r="M136" s="37"/>
      <c r="N136" s="214"/>
      <c r="O136" s="215"/>
      <c r="P136" s="73"/>
      <c r="Q136" s="73"/>
      <c r="R136" s="73"/>
      <c r="S136" s="73"/>
      <c r="T136" s="73"/>
      <c r="U136" s="73"/>
      <c r="V136" s="73"/>
      <c r="W136" s="73"/>
      <c r="X136" s="74"/>
      <c r="Y136" s="32"/>
      <c r="Z136" s="32"/>
      <c r="AA136" s="32"/>
      <c r="AB136" s="32"/>
      <c r="AC136" s="32"/>
      <c r="AD136" s="32"/>
      <c r="AE136" s="32"/>
      <c r="AT136" s="15" t="s">
        <v>142</v>
      </c>
      <c r="AU136" s="15" t="s">
        <v>140</v>
      </c>
    </row>
    <row r="137" spans="1:65" s="2" customFormat="1" ht="24.2" customHeight="1">
      <c r="A137" s="32"/>
      <c r="B137" s="33"/>
      <c r="C137" s="231" t="s">
        <v>312</v>
      </c>
      <c r="D137" s="231" t="s">
        <v>297</v>
      </c>
      <c r="E137" s="232" t="s">
        <v>488</v>
      </c>
      <c r="F137" s="233" t="s">
        <v>489</v>
      </c>
      <c r="G137" s="234" t="s">
        <v>490</v>
      </c>
      <c r="H137" s="235">
        <v>7.14</v>
      </c>
      <c r="I137" s="236"/>
      <c r="J137" s="237"/>
      <c r="K137" s="238">
        <f>ROUND(P137*H137,2)</f>
        <v>0</v>
      </c>
      <c r="L137" s="237"/>
      <c r="M137" s="239"/>
      <c r="N137" s="240" t="s">
        <v>1</v>
      </c>
      <c r="O137" s="205" t="s">
        <v>40</v>
      </c>
      <c r="P137" s="206">
        <f>I137+J137</f>
        <v>0</v>
      </c>
      <c r="Q137" s="206">
        <f>ROUND(I137*H137,2)</f>
        <v>0</v>
      </c>
      <c r="R137" s="206">
        <f>ROUND(J137*H137,2)</f>
        <v>0</v>
      </c>
      <c r="S137" s="73"/>
      <c r="T137" s="207">
        <f>S137*H137</f>
        <v>0</v>
      </c>
      <c r="U137" s="207">
        <v>1.2E-2</v>
      </c>
      <c r="V137" s="207">
        <f>U137*H137</f>
        <v>8.5679999999999992E-2</v>
      </c>
      <c r="W137" s="207">
        <v>0</v>
      </c>
      <c r="X137" s="208">
        <f>W137*H137</f>
        <v>0</v>
      </c>
      <c r="Y137" s="32"/>
      <c r="Z137" s="32"/>
      <c r="AA137" s="32"/>
      <c r="AB137" s="32"/>
      <c r="AC137" s="32"/>
      <c r="AD137" s="32"/>
      <c r="AE137" s="32"/>
      <c r="AR137" s="209" t="s">
        <v>226</v>
      </c>
      <c r="AT137" s="209" t="s">
        <v>297</v>
      </c>
      <c r="AU137" s="209" t="s">
        <v>140</v>
      </c>
      <c r="AY137" s="15" t="s">
        <v>132</v>
      </c>
      <c r="BE137" s="210">
        <f>IF(O137="základná",K137,0)</f>
        <v>0</v>
      </c>
      <c r="BF137" s="210">
        <f>IF(O137="znížená",K137,0)</f>
        <v>0</v>
      </c>
      <c r="BG137" s="210">
        <f>IF(O137="zákl. prenesená",K137,0)</f>
        <v>0</v>
      </c>
      <c r="BH137" s="210">
        <f>IF(O137="zníž. prenesená",K137,0)</f>
        <v>0</v>
      </c>
      <c r="BI137" s="210">
        <f>IF(O137="nulová",K137,0)</f>
        <v>0</v>
      </c>
      <c r="BJ137" s="15" t="s">
        <v>140</v>
      </c>
      <c r="BK137" s="210">
        <f>ROUND(P137*H137,2)</f>
        <v>0</v>
      </c>
      <c r="BL137" s="15" t="s">
        <v>139</v>
      </c>
      <c r="BM137" s="209" t="s">
        <v>491</v>
      </c>
    </row>
    <row r="138" spans="1:65" s="2" customFormat="1" ht="11.25">
      <c r="A138" s="32"/>
      <c r="B138" s="33"/>
      <c r="C138" s="34"/>
      <c r="D138" s="211" t="s">
        <v>142</v>
      </c>
      <c r="E138" s="34"/>
      <c r="F138" s="212" t="s">
        <v>489</v>
      </c>
      <c r="G138" s="34"/>
      <c r="H138" s="34"/>
      <c r="I138" s="213"/>
      <c r="J138" s="213"/>
      <c r="K138" s="34"/>
      <c r="L138" s="34"/>
      <c r="M138" s="37"/>
      <c r="N138" s="214"/>
      <c r="O138" s="215"/>
      <c r="P138" s="73"/>
      <c r="Q138" s="73"/>
      <c r="R138" s="73"/>
      <c r="S138" s="73"/>
      <c r="T138" s="73"/>
      <c r="U138" s="73"/>
      <c r="V138" s="73"/>
      <c r="W138" s="73"/>
      <c r="X138" s="74"/>
      <c r="Y138" s="32"/>
      <c r="Z138" s="32"/>
      <c r="AA138" s="32"/>
      <c r="AB138" s="32"/>
      <c r="AC138" s="32"/>
      <c r="AD138" s="32"/>
      <c r="AE138" s="32"/>
      <c r="AT138" s="15" t="s">
        <v>142</v>
      </c>
      <c r="AU138" s="15" t="s">
        <v>140</v>
      </c>
    </row>
    <row r="139" spans="1:65" s="2" customFormat="1" ht="156">
      <c r="A139" s="32"/>
      <c r="B139" s="33"/>
      <c r="C139" s="34"/>
      <c r="D139" s="211" t="s">
        <v>194</v>
      </c>
      <c r="E139" s="34"/>
      <c r="F139" s="216" t="s">
        <v>492</v>
      </c>
      <c r="G139" s="34"/>
      <c r="H139" s="34"/>
      <c r="I139" s="213"/>
      <c r="J139" s="213"/>
      <c r="K139" s="34"/>
      <c r="L139" s="34"/>
      <c r="M139" s="37"/>
      <c r="N139" s="214"/>
      <c r="O139" s="215"/>
      <c r="P139" s="73"/>
      <c r="Q139" s="73"/>
      <c r="R139" s="73"/>
      <c r="S139" s="73"/>
      <c r="T139" s="73"/>
      <c r="U139" s="73"/>
      <c r="V139" s="73"/>
      <c r="W139" s="73"/>
      <c r="X139" s="74"/>
      <c r="Y139" s="32"/>
      <c r="Z139" s="32"/>
      <c r="AA139" s="32"/>
      <c r="AB139" s="32"/>
      <c r="AC139" s="32"/>
      <c r="AD139" s="32"/>
      <c r="AE139" s="32"/>
      <c r="AT139" s="15" t="s">
        <v>194</v>
      </c>
      <c r="AU139" s="15" t="s">
        <v>140</v>
      </c>
    </row>
    <row r="140" spans="1:65" s="13" customFormat="1" ht="11.25">
      <c r="B140" s="217"/>
      <c r="C140" s="218"/>
      <c r="D140" s="211" t="s">
        <v>241</v>
      </c>
      <c r="E140" s="218"/>
      <c r="F140" s="219" t="s">
        <v>493</v>
      </c>
      <c r="G140" s="218"/>
      <c r="H140" s="220">
        <v>7.14</v>
      </c>
      <c r="I140" s="221"/>
      <c r="J140" s="221"/>
      <c r="K140" s="218"/>
      <c r="L140" s="218"/>
      <c r="M140" s="222"/>
      <c r="N140" s="223"/>
      <c r="O140" s="224"/>
      <c r="P140" s="224"/>
      <c r="Q140" s="224"/>
      <c r="R140" s="224"/>
      <c r="S140" s="224"/>
      <c r="T140" s="224"/>
      <c r="U140" s="224"/>
      <c r="V140" s="224"/>
      <c r="W140" s="224"/>
      <c r="X140" s="225"/>
      <c r="AT140" s="226" t="s">
        <v>241</v>
      </c>
      <c r="AU140" s="226" t="s">
        <v>140</v>
      </c>
      <c r="AV140" s="13" t="s">
        <v>140</v>
      </c>
      <c r="AW140" s="13" t="s">
        <v>4</v>
      </c>
      <c r="AX140" s="13" t="s">
        <v>84</v>
      </c>
      <c r="AY140" s="226" t="s">
        <v>132</v>
      </c>
    </row>
    <row r="141" spans="1:65" s="12" customFormat="1" ht="22.9" customHeight="1">
      <c r="B141" s="179"/>
      <c r="C141" s="180"/>
      <c r="D141" s="181" t="s">
        <v>75</v>
      </c>
      <c r="E141" s="194" t="s">
        <v>200</v>
      </c>
      <c r="F141" s="194" t="s">
        <v>494</v>
      </c>
      <c r="G141" s="180"/>
      <c r="H141" s="180"/>
      <c r="I141" s="183"/>
      <c r="J141" s="183"/>
      <c r="K141" s="195">
        <f>BK141</f>
        <v>0</v>
      </c>
      <c r="L141" s="180"/>
      <c r="M141" s="185"/>
      <c r="N141" s="186"/>
      <c r="O141" s="187"/>
      <c r="P141" s="187"/>
      <c r="Q141" s="188">
        <f>SUM(Q142:Q173)</f>
        <v>0</v>
      </c>
      <c r="R141" s="188">
        <f>SUM(R142:R173)</f>
        <v>0</v>
      </c>
      <c r="S141" s="187"/>
      <c r="T141" s="189">
        <f>SUM(T142:T173)</f>
        <v>0</v>
      </c>
      <c r="U141" s="187"/>
      <c r="V141" s="189">
        <f>SUM(V142:V173)</f>
        <v>1384.1373899999999</v>
      </c>
      <c r="W141" s="187"/>
      <c r="X141" s="190">
        <f>SUM(X142:X173)</f>
        <v>0</v>
      </c>
      <c r="AR141" s="191" t="s">
        <v>84</v>
      </c>
      <c r="AT141" s="192" t="s">
        <v>75</v>
      </c>
      <c r="AU141" s="192" t="s">
        <v>84</v>
      </c>
      <c r="AY141" s="191" t="s">
        <v>132</v>
      </c>
      <c r="BK141" s="193">
        <f>SUM(BK142:BK173)</f>
        <v>0</v>
      </c>
    </row>
    <row r="142" spans="1:65" s="2" customFormat="1" ht="37.9" customHeight="1">
      <c r="A142" s="32"/>
      <c r="B142" s="33"/>
      <c r="C142" s="196" t="s">
        <v>226</v>
      </c>
      <c r="D142" s="196" t="s">
        <v>135</v>
      </c>
      <c r="E142" s="197" t="s">
        <v>495</v>
      </c>
      <c r="F142" s="198" t="s">
        <v>496</v>
      </c>
      <c r="G142" s="199" t="s">
        <v>138</v>
      </c>
      <c r="H142" s="200">
        <v>610.29999999999995</v>
      </c>
      <c r="I142" s="201"/>
      <c r="J142" s="201"/>
      <c r="K142" s="202">
        <f>ROUND(P142*H142,2)</f>
        <v>0</v>
      </c>
      <c r="L142" s="203"/>
      <c r="M142" s="37"/>
      <c r="N142" s="204" t="s">
        <v>1</v>
      </c>
      <c r="O142" s="205" t="s">
        <v>40</v>
      </c>
      <c r="P142" s="206">
        <f>I142+J142</f>
        <v>0</v>
      </c>
      <c r="Q142" s="206">
        <f>ROUND(I142*H142,2)</f>
        <v>0</v>
      </c>
      <c r="R142" s="206">
        <f>ROUND(J142*H142,2)</f>
        <v>0</v>
      </c>
      <c r="S142" s="73"/>
      <c r="T142" s="207">
        <f>S142*H142</f>
        <v>0</v>
      </c>
      <c r="U142" s="207">
        <v>0.60719999999999996</v>
      </c>
      <c r="V142" s="207">
        <f>U142*H142</f>
        <v>370.57415999999995</v>
      </c>
      <c r="W142" s="207">
        <v>0</v>
      </c>
      <c r="X142" s="208">
        <f>W142*H142</f>
        <v>0</v>
      </c>
      <c r="Y142" s="32"/>
      <c r="Z142" s="32"/>
      <c r="AA142" s="32"/>
      <c r="AB142" s="32"/>
      <c r="AC142" s="32"/>
      <c r="AD142" s="32"/>
      <c r="AE142" s="32"/>
      <c r="AR142" s="209" t="s">
        <v>139</v>
      </c>
      <c r="AT142" s="209" t="s">
        <v>135</v>
      </c>
      <c r="AU142" s="209" t="s">
        <v>140</v>
      </c>
      <c r="AY142" s="15" t="s">
        <v>132</v>
      </c>
      <c r="BE142" s="210">
        <f>IF(O142="základná",K142,0)</f>
        <v>0</v>
      </c>
      <c r="BF142" s="210">
        <f>IF(O142="znížená",K142,0)</f>
        <v>0</v>
      </c>
      <c r="BG142" s="210">
        <f>IF(O142="zákl. prenesená",K142,0)</f>
        <v>0</v>
      </c>
      <c r="BH142" s="210">
        <f>IF(O142="zníž. prenesená",K142,0)</f>
        <v>0</v>
      </c>
      <c r="BI142" s="210">
        <f>IF(O142="nulová",K142,0)</f>
        <v>0</v>
      </c>
      <c r="BJ142" s="15" t="s">
        <v>140</v>
      </c>
      <c r="BK142" s="210">
        <f>ROUND(P142*H142,2)</f>
        <v>0</v>
      </c>
      <c r="BL142" s="15" t="s">
        <v>139</v>
      </c>
      <c r="BM142" s="209" t="s">
        <v>497</v>
      </c>
    </row>
    <row r="143" spans="1:65" s="2" customFormat="1" ht="19.5">
      <c r="A143" s="32"/>
      <c r="B143" s="33"/>
      <c r="C143" s="34"/>
      <c r="D143" s="211" t="s">
        <v>142</v>
      </c>
      <c r="E143" s="34"/>
      <c r="F143" s="212" t="s">
        <v>498</v>
      </c>
      <c r="G143" s="34"/>
      <c r="H143" s="34"/>
      <c r="I143" s="213"/>
      <c r="J143" s="213"/>
      <c r="K143" s="34"/>
      <c r="L143" s="34"/>
      <c r="M143" s="37"/>
      <c r="N143" s="214"/>
      <c r="O143" s="215"/>
      <c r="P143" s="73"/>
      <c r="Q143" s="73"/>
      <c r="R143" s="73"/>
      <c r="S143" s="73"/>
      <c r="T143" s="73"/>
      <c r="U143" s="73"/>
      <c r="V143" s="73"/>
      <c r="W143" s="73"/>
      <c r="X143" s="74"/>
      <c r="Y143" s="32"/>
      <c r="Z143" s="32"/>
      <c r="AA143" s="32"/>
      <c r="AB143" s="32"/>
      <c r="AC143" s="32"/>
      <c r="AD143" s="32"/>
      <c r="AE143" s="32"/>
      <c r="AT143" s="15" t="s">
        <v>142</v>
      </c>
      <c r="AU143" s="15" t="s">
        <v>140</v>
      </c>
    </row>
    <row r="144" spans="1:65" s="2" customFormat="1" ht="16.5" customHeight="1">
      <c r="A144" s="32"/>
      <c r="B144" s="33"/>
      <c r="C144" s="231" t="s">
        <v>499</v>
      </c>
      <c r="D144" s="231" t="s">
        <v>297</v>
      </c>
      <c r="E144" s="232" t="s">
        <v>500</v>
      </c>
      <c r="F144" s="233" t="s">
        <v>501</v>
      </c>
      <c r="G144" s="234" t="s">
        <v>233</v>
      </c>
      <c r="H144" s="235">
        <v>146.47200000000001</v>
      </c>
      <c r="I144" s="236"/>
      <c r="J144" s="237"/>
      <c r="K144" s="238">
        <f>ROUND(P144*H144,2)</f>
        <v>0</v>
      </c>
      <c r="L144" s="237"/>
      <c r="M144" s="239"/>
      <c r="N144" s="240" t="s">
        <v>1</v>
      </c>
      <c r="O144" s="205" t="s">
        <v>40</v>
      </c>
      <c r="P144" s="206">
        <f>I144+J144</f>
        <v>0</v>
      </c>
      <c r="Q144" s="206">
        <f>ROUND(I144*H144,2)</f>
        <v>0</v>
      </c>
      <c r="R144" s="206">
        <f>ROUND(J144*H144,2)</f>
        <v>0</v>
      </c>
      <c r="S144" s="73"/>
      <c r="T144" s="207">
        <f>S144*H144</f>
        <v>0</v>
      </c>
      <c r="U144" s="207">
        <v>1</v>
      </c>
      <c r="V144" s="207">
        <f>U144*H144</f>
        <v>146.47200000000001</v>
      </c>
      <c r="W144" s="207">
        <v>0</v>
      </c>
      <c r="X144" s="208">
        <f>W144*H144</f>
        <v>0</v>
      </c>
      <c r="Y144" s="32"/>
      <c r="Z144" s="32"/>
      <c r="AA144" s="32"/>
      <c r="AB144" s="32"/>
      <c r="AC144" s="32"/>
      <c r="AD144" s="32"/>
      <c r="AE144" s="32"/>
      <c r="AR144" s="209" t="s">
        <v>226</v>
      </c>
      <c r="AT144" s="209" t="s">
        <v>297</v>
      </c>
      <c r="AU144" s="209" t="s">
        <v>140</v>
      </c>
      <c r="AY144" s="15" t="s">
        <v>132</v>
      </c>
      <c r="BE144" s="210">
        <f>IF(O144="základná",K144,0)</f>
        <v>0</v>
      </c>
      <c r="BF144" s="210">
        <f>IF(O144="znížená",K144,0)</f>
        <v>0</v>
      </c>
      <c r="BG144" s="210">
        <f>IF(O144="zákl. prenesená",K144,0)</f>
        <v>0</v>
      </c>
      <c r="BH144" s="210">
        <f>IF(O144="zníž. prenesená",K144,0)</f>
        <v>0</v>
      </c>
      <c r="BI144" s="210">
        <f>IF(O144="nulová",K144,0)</f>
        <v>0</v>
      </c>
      <c r="BJ144" s="15" t="s">
        <v>140</v>
      </c>
      <c r="BK144" s="210">
        <f>ROUND(P144*H144,2)</f>
        <v>0</v>
      </c>
      <c r="BL144" s="15" t="s">
        <v>139</v>
      </c>
      <c r="BM144" s="209" t="s">
        <v>502</v>
      </c>
    </row>
    <row r="145" spans="1:65" s="2" customFormat="1" ht="11.25">
      <c r="A145" s="32"/>
      <c r="B145" s="33"/>
      <c r="C145" s="34"/>
      <c r="D145" s="211" t="s">
        <v>142</v>
      </c>
      <c r="E145" s="34"/>
      <c r="F145" s="212" t="s">
        <v>501</v>
      </c>
      <c r="G145" s="34"/>
      <c r="H145" s="34"/>
      <c r="I145" s="213"/>
      <c r="J145" s="213"/>
      <c r="K145" s="34"/>
      <c r="L145" s="34"/>
      <c r="M145" s="37"/>
      <c r="N145" s="214"/>
      <c r="O145" s="215"/>
      <c r="P145" s="73"/>
      <c r="Q145" s="73"/>
      <c r="R145" s="73"/>
      <c r="S145" s="73"/>
      <c r="T145" s="73"/>
      <c r="U145" s="73"/>
      <c r="V145" s="73"/>
      <c r="W145" s="73"/>
      <c r="X145" s="74"/>
      <c r="Y145" s="32"/>
      <c r="Z145" s="32"/>
      <c r="AA145" s="32"/>
      <c r="AB145" s="32"/>
      <c r="AC145" s="32"/>
      <c r="AD145" s="32"/>
      <c r="AE145" s="32"/>
      <c r="AT145" s="15" t="s">
        <v>142</v>
      </c>
      <c r="AU145" s="15" t="s">
        <v>140</v>
      </c>
    </row>
    <row r="146" spans="1:65" s="2" customFormat="1" ht="16.5" customHeight="1">
      <c r="A146" s="32"/>
      <c r="B146" s="33"/>
      <c r="C146" s="231" t="s">
        <v>398</v>
      </c>
      <c r="D146" s="231" t="s">
        <v>297</v>
      </c>
      <c r="E146" s="232" t="s">
        <v>503</v>
      </c>
      <c r="F146" s="233" t="s">
        <v>504</v>
      </c>
      <c r="G146" s="234" t="s">
        <v>233</v>
      </c>
      <c r="H146" s="235">
        <v>72.8</v>
      </c>
      <c r="I146" s="236"/>
      <c r="J146" s="237"/>
      <c r="K146" s="238">
        <f>ROUND(P146*H146,2)</f>
        <v>0</v>
      </c>
      <c r="L146" s="237"/>
      <c r="M146" s="239"/>
      <c r="N146" s="240" t="s">
        <v>1</v>
      </c>
      <c r="O146" s="205" t="s">
        <v>40</v>
      </c>
      <c r="P146" s="206">
        <f>I146+J146</f>
        <v>0</v>
      </c>
      <c r="Q146" s="206">
        <f>ROUND(I146*H146,2)</f>
        <v>0</v>
      </c>
      <c r="R146" s="206">
        <f>ROUND(J146*H146,2)</f>
        <v>0</v>
      </c>
      <c r="S146" s="73"/>
      <c r="T146" s="207">
        <f>S146*H146</f>
        <v>0</v>
      </c>
      <c r="U146" s="207">
        <v>1</v>
      </c>
      <c r="V146" s="207">
        <f>U146*H146</f>
        <v>72.8</v>
      </c>
      <c r="W146" s="207">
        <v>0</v>
      </c>
      <c r="X146" s="208">
        <f>W146*H146</f>
        <v>0</v>
      </c>
      <c r="Y146" s="32"/>
      <c r="Z146" s="32"/>
      <c r="AA146" s="32"/>
      <c r="AB146" s="32"/>
      <c r="AC146" s="32"/>
      <c r="AD146" s="32"/>
      <c r="AE146" s="32"/>
      <c r="AR146" s="209" t="s">
        <v>226</v>
      </c>
      <c r="AT146" s="209" t="s">
        <v>297</v>
      </c>
      <c r="AU146" s="209" t="s">
        <v>140</v>
      </c>
      <c r="AY146" s="15" t="s">
        <v>132</v>
      </c>
      <c r="BE146" s="210">
        <f>IF(O146="základná",K146,0)</f>
        <v>0</v>
      </c>
      <c r="BF146" s="210">
        <f>IF(O146="znížená",K146,0)</f>
        <v>0</v>
      </c>
      <c r="BG146" s="210">
        <f>IF(O146="zákl. prenesená",K146,0)</f>
        <v>0</v>
      </c>
      <c r="BH146" s="210">
        <f>IF(O146="zníž. prenesená",K146,0)</f>
        <v>0</v>
      </c>
      <c r="BI146" s="210">
        <f>IF(O146="nulová",K146,0)</f>
        <v>0</v>
      </c>
      <c r="BJ146" s="15" t="s">
        <v>140</v>
      </c>
      <c r="BK146" s="210">
        <f>ROUND(P146*H146,2)</f>
        <v>0</v>
      </c>
      <c r="BL146" s="15" t="s">
        <v>139</v>
      </c>
      <c r="BM146" s="209" t="s">
        <v>505</v>
      </c>
    </row>
    <row r="147" spans="1:65" s="2" customFormat="1" ht="11.25">
      <c r="A147" s="32"/>
      <c r="B147" s="33"/>
      <c r="C147" s="34"/>
      <c r="D147" s="211" t="s">
        <v>142</v>
      </c>
      <c r="E147" s="34"/>
      <c r="F147" s="212" t="s">
        <v>504</v>
      </c>
      <c r="G147" s="34"/>
      <c r="H147" s="34"/>
      <c r="I147" s="213"/>
      <c r="J147" s="213"/>
      <c r="K147" s="34"/>
      <c r="L147" s="34"/>
      <c r="M147" s="37"/>
      <c r="N147" s="214"/>
      <c r="O147" s="215"/>
      <c r="P147" s="73"/>
      <c r="Q147" s="73"/>
      <c r="R147" s="73"/>
      <c r="S147" s="73"/>
      <c r="T147" s="73"/>
      <c r="U147" s="73"/>
      <c r="V147" s="73"/>
      <c r="W147" s="73"/>
      <c r="X147" s="74"/>
      <c r="Y147" s="32"/>
      <c r="Z147" s="32"/>
      <c r="AA147" s="32"/>
      <c r="AB147" s="32"/>
      <c r="AC147" s="32"/>
      <c r="AD147" s="32"/>
      <c r="AE147" s="32"/>
      <c r="AT147" s="15" t="s">
        <v>142</v>
      </c>
      <c r="AU147" s="15" t="s">
        <v>140</v>
      </c>
    </row>
    <row r="148" spans="1:65" s="13" customFormat="1" ht="11.25">
      <c r="B148" s="217"/>
      <c r="C148" s="218"/>
      <c r="D148" s="211" t="s">
        <v>241</v>
      </c>
      <c r="E148" s="218"/>
      <c r="F148" s="219" t="s">
        <v>506</v>
      </c>
      <c r="G148" s="218"/>
      <c r="H148" s="220">
        <v>72.8</v>
      </c>
      <c r="I148" s="221"/>
      <c r="J148" s="221"/>
      <c r="K148" s="218"/>
      <c r="L148" s="218"/>
      <c r="M148" s="222"/>
      <c r="N148" s="223"/>
      <c r="O148" s="224"/>
      <c r="P148" s="224"/>
      <c r="Q148" s="224"/>
      <c r="R148" s="224"/>
      <c r="S148" s="224"/>
      <c r="T148" s="224"/>
      <c r="U148" s="224"/>
      <c r="V148" s="224"/>
      <c r="W148" s="224"/>
      <c r="X148" s="225"/>
      <c r="AT148" s="226" t="s">
        <v>241</v>
      </c>
      <c r="AU148" s="226" t="s">
        <v>140</v>
      </c>
      <c r="AV148" s="13" t="s">
        <v>140</v>
      </c>
      <c r="AW148" s="13" t="s">
        <v>4</v>
      </c>
      <c r="AX148" s="13" t="s">
        <v>84</v>
      </c>
      <c r="AY148" s="226" t="s">
        <v>132</v>
      </c>
    </row>
    <row r="149" spans="1:65" s="2" customFormat="1" ht="16.5" customHeight="1">
      <c r="A149" s="32"/>
      <c r="B149" s="33"/>
      <c r="C149" s="231" t="s">
        <v>352</v>
      </c>
      <c r="D149" s="231" t="s">
        <v>297</v>
      </c>
      <c r="E149" s="232" t="s">
        <v>507</v>
      </c>
      <c r="F149" s="233" t="s">
        <v>508</v>
      </c>
      <c r="G149" s="234" t="s">
        <v>233</v>
      </c>
      <c r="H149" s="235">
        <v>146.47200000000001</v>
      </c>
      <c r="I149" s="236"/>
      <c r="J149" s="237"/>
      <c r="K149" s="238">
        <f>ROUND(P149*H149,2)</f>
        <v>0</v>
      </c>
      <c r="L149" s="237"/>
      <c r="M149" s="239"/>
      <c r="N149" s="240" t="s">
        <v>1</v>
      </c>
      <c r="O149" s="205" t="s">
        <v>40</v>
      </c>
      <c r="P149" s="206">
        <f>I149+J149</f>
        <v>0</v>
      </c>
      <c r="Q149" s="206">
        <f>ROUND(I149*H149,2)</f>
        <v>0</v>
      </c>
      <c r="R149" s="206">
        <f>ROUND(J149*H149,2)</f>
        <v>0</v>
      </c>
      <c r="S149" s="73"/>
      <c r="T149" s="207">
        <f>S149*H149</f>
        <v>0</v>
      </c>
      <c r="U149" s="207">
        <v>1</v>
      </c>
      <c r="V149" s="207">
        <f>U149*H149</f>
        <v>146.47200000000001</v>
      </c>
      <c r="W149" s="207">
        <v>0</v>
      </c>
      <c r="X149" s="208">
        <f>W149*H149</f>
        <v>0</v>
      </c>
      <c r="Y149" s="32"/>
      <c r="Z149" s="32"/>
      <c r="AA149" s="32"/>
      <c r="AB149" s="32"/>
      <c r="AC149" s="32"/>
      <c r="AD149" s="32"/>
      <c r="AE149" s="32"/>
      <c r="AR149" s="209" t="s">
        <v>226</v>
      </c>
      <c r="AT149" s="209" t="s">
        <v>297</v>
      </c>
      <c r="AU149" s="209" t="s">
        <v>140</v>
      </c>
      <c r="AY149" s="15" t="s">
        <v>132</v>
      </c>
      <c r="BE149" s="210">
        <f>IF(O149="základná",K149,0)</f>
        <v>0</v>
      </c>
      <c r="BF149" s="210">
        <f>IF(O149="znížená",K149,0)</f>
        <v>0</v>
      </c>
      <c r="BG149" s="210">
        <f>IF(O149="zákl. prenesená",K149,0)</f>
        <v>0</v>
      </c>
      <c r="BH149" s="210">
        <f>IF(O149="zníž. prenesená",K149,0)</f>
        <v>0</v>
      </c>
      <c r="BI149" s="210">
        <f>IF(O149="nulová",K149,0)</f>
        <v>0</v>
      </c>
      <c r="BJ149" s="15" t="s">
        <v>140</v>
      </c>
      <c r="BK149" s="210">
        <f>ROUND(P149*H149,2)</f>
        <v>0</v>
      </c>
      <c r="BL149" s="15" t="s">
        <v>139</v>
      </c>
      <c r="BM149" s="209" t="s">
        <v>509</v>
      </c>
    </row>
    <row r="150" spans="1:65" s="2" customFormat="1" ht="11.25">
      <c r="A150" s="32"/>
      <c r="B150" s="33"/>
      <c r="C150" s="34"/>
      <c r="D150" s="211" t="s">
        <v>142</v>
      </c>
      <c r="E150" s="34"/>
      <c r="F150" s="212" t="s">
        <v>508</v>
      </c>
      <c r="G150" s="34"/>
      <c r="H150" s="34"/>
      <c r="I150" s="213"/>
      <c r="J150" s="213"/>
      <c r="K150" s="34"/>
      <c r="L150" s="34"/>
      <c r="M150" s="37"/>
      <c r="N150" s="214"/>
      <c r="O150" s="215"/>
      <c r="P150" s="73"/>
      <c r="Q150" s="73"/>
      <c r="R150" s="73"/>
      <c r="S150" s="73"/>
      <c r="T150" s="73"/>
      <c r="U150" s="73"/>
      <c r="V150" s="73"/>
      <c r="W150" s="73"/>
      <c r="X150" s="74"/>
      <c r="Y150" s="32"/>
      <c r="Z150" s="32"/>
      <c r="AA150" s="32"/>
      <c r="AB150" s="32"/>
      <c r="AC150" s="32"/>
      <c r="AD150" s="32"/>
      <c r="AE150" s="32"/>
      <c r="AT150" s="15" t="s">
        <v>142</v>
      </c>
      <c r="AU150" s="15" t="s">
        <v>140</v>
      </c>
    </row>
    <row r="151" spans="1:65" s="2" customFormat="1" ht="21.75" customHeight="1">
      <c r="A151" s="32"/>
      <c r="B151" s="33"/>
      <c r="C151" s="231" t="s">
        <v>169</v>
      </c>
      <c r="D151" s="231" t="s">
        <v>297</v>
      </c>
      <c r="E151" s="232" t="s">
        <v>510</v>
      </c>
      <c r="F151" s="233" t="s">
        <v>511</v>
      </c>
      <c r="G151" s="234" t="s">
        <v>203</v>
      </c>
      <c r="H151" s="235">
        <v>142</v>
      </c>
      <c r="I151" s="236"/>
      <c r="J151" s="237"/>
      <c r="K151" s="238">
        <f>ROUND(P151*H151,2)</f>
        <v>0</v>
      </c>
      <c r="L151" s="237"/>
      <c r="M151" s="239"/>
      <c r="N151" s="240" t="s">
        <v>1</v>
      </c>
      <c r="O151" s="205" t="s">
        <v>40</v>
      </c>
      <c r="P151" s="206">
        <f>I151+J151</f>
        <v>0</v>
      </c>
      <c r="Q151" s="206">
        <f>ROUND(I151*H151,2)</f>
        <v>0</v>
      </c>
      <c r="R151" s="206">
        <f>ROUND(J151*H151,2)</f>
        <v>0</v>
      </c>
      <c r="S151" s="73"/>
      <c r="T151" s="207">
        <f>S151*H151</f>
        <v>0</v>
      </c>
      <c r="U151" s="207">
        <v>0</v>
      </c>
      <c r="V151" s="207">
        <f>U151*H151</f>
        <v>0</v>
      </c>
      <c r="W151" s="207">
        <v>0</v>
      </c>
      <c r="X151" s="208">
        <f>W151*H151</f>
        <v>0</v>
      </c>
      <c r="Y151" s="32"/>
      <c r="Z151" s="32"/>
      <c r="AA151" s="32"/>
      <c r="AB151" s="32"/>
      <c r="AC151" s="32"/>
      <c r="AD151" s="32"/>
      <c r="AE151" s="32"/>
      <c r="AR151" s="209" t="s">
        <v>226</v>
      </c>
      <c r="AT151" s="209" t="s">
        <v>297</v>
      </c>
      <c r="AU151" s="209" t="s">
        <v>140</v>
      </c>
      <c r="AY151" s="15" t="s">
        <v>132</v>
      </c>
      <c r="BE151" s="210">
        <f>IF(O151="základná",K151,0)</f>
        <v>0</v>
      </c>
      <c r="BF151" s="210">
        <f>IF(O151="znížená",K151,0)</f>
        <v>0</v>
      </c>
      <c r="BG151" s="210">
        <f>IF(O151="zákl. prenesená",K151,0)</f>
        <v>0</v>
      </c>
      <c r="BH151" s="210">
        <f>IF(O151="zníž. prenesená",K151,0)</f>
        <v>0</v>
      </c>
      <c r="BI151" s="210">
        <f>IF(O151="nulová",K151,0)</f>
        <v>0</v>
      </c>
      <c r="BJ151" s="15" t="s">
        <v>140</v>
      </c>
      <c r="BK151" s="210">
        <f>ROUND(P151*H151,2)</f>
        <v>0</v>
      </c>
      <c r="BL151" s="15" t="s">
        <v>139</v>
      </c>
      <c r="BM151" s="209" t="s">
        <v>512</v>
      </c>
    </row>
    <row r="152" spans="1:65" s="2" customFormat="1" ht="11.25">
      <c r="A152" s="32"/>
      <c r="B152" s="33"/>
      <c r="C152" s="34"/>
      <c r="D152" s="211" t="s">
        <v>142</v>
      </c>
      <c r="E152" s="34"/>
      <c r="F152" s="212" t="s">
        <v>511</v>
      </c>
      <c r="G152" s="34"/>
      <c r="H152" s="34"/>
      <c r="I152" s="213"/>
      <c r="J152" s="213"/>
      <c r="K152" s="34"/>
      <c r="L152" s="34"/>
      <c r="M152" s="37"/>
      <c r="N152" s="214"/>
      <c r="O152" s="215"/>
      <c r="P152" s="73"/>
      <c r="Q152" s="73"/>
      <c r="R152" s="73"/>
      <c r="S152" s="73"/>
      <c r="T152" s="73"/>
      <c r="U152" s="73"/>
      <c r="V152" s="73"/>
      <c r="W152" s="73"/>
      <c r="X152" s="74"/>
      <c r="Y152" s="32"/>
      <c r="Z152" s="32"/>
      <c r="AA152" s="32"/>
      <c r="AB152" s="32"/>
      <c r="AC152" s="32"/>
      <c r="AD152" s="32"/>
      <c r="AE152" s="32"/>
      <c r="AT152" s="15" t="s">
        <v>142</v>
      </c>
      <c r="AU152" s="15" t="s">
        <v>140</v>
      </c>
    </row>
    <row r="153" spans="1:65" s="2" customFormat="1" ht="409.5">
      <c r="A153" s="32"/>
      <c r="B153" s="33"/>
      <c r="C153" s="34"/>
      <c r="D153" s="211" t="s">
        <v>194</v>
      </c>
      <c r="E153" s="34"/>
      <c r="F153" s="216" t="s">
        <v>513</v>
      </c>
      <c r="G153" s="34"/>
      <c r="H153" s="34"/>
      <c r="I153" s="213"/>
      <c r="J153" s="213"/>
      <c r="K153" s="34"/>
      <c r="L153" s="34"/>
      <c r="M153" s="37"/>
      <c r="N153" s="214"/>
      <c r="O153" s="215"/>
      <c r="P153" s="73"/>
      <c r="Q153" s="73"/>
      <c r="R153" s="73"/>
      <c r="S153" s="73"/>
      <c r="T153" s="73"/>
      <c r="U153" s="73"/>
      <c r="V153" s="73"/>
      <c r="W153" s="73"/>
      <c r="X153" s="74"/>
      <c r="Y153" s="32"/>
      <c r="Z153" s="32"/>
      <c r="AA153" s="32"/>
      <c r="AB153" s="32"/>
      <c r="AC153" s="32"/>
      <c r="AD153" s="32"/>
      <c r="AE153" s="32"/>
      <c r="AT153" s="15" t="s">
        <v>194</v>
      </c>
      <c r="AU153" s="15" t="s">
        <v>140</v>
      </c>
    </row>
    <row r="154" spans="1:65" s="2" customFormat="1" ht="24.2" customHeight="1">
      <c r="A154" s="32"/>
      <c r="B154" s="33"/>
      <c r="C154" s="231" t="s">
        <v>178</v>
      </c>
      <c r="D154" s="231" t="s">
        <v>297</v>
      </c>
      <c r="E154" s="232" t="s">
        <v>514</v>
      </c>
      <c r="F154" s="233" t="s">
        <v>515</v>
      </c>
      <c r="G154" s="234" t="s">
        <v>203</v>
      </c>
      <c r="H154" s="235">
        <v>568</v>
      </c>
      <c r="I154" s="236"/>
      <c r="J154" s="237"/>
      <c r="K154" s="238">
        <f>ROUND(P154*H154,2)</f>
        <v>0</v>
      </c>
      <c r="L154" s="237"/>
      <c r="M154" s="239"/>
      <c r="N154" s="240" t="s">
        <v>1</v>
      </c>
      <c r="O154" s="205" t="s">
        <v>40</v>
      </c>
      <c r="P154" s="206">
        <f>I154+J154</f>
        <v>0</v>
      </c>
      <c r="Q154" s="206">
        <f>ROUND(I154*H154,2)</f>
        <v>0</v>
      </c>
      <c r="R154" s="206">
        <f>ROUND(J154*H154,2)</f>
        <v>0</v>
      </c>
      <c r="S154" s="73"/>
      <c r="T154" s="207">
        <f>S154*H154</f>
        <v>0</v>
      </c>
      <c r="U154" s="207">
        <v>0</v>
      </c>
      <c r="V154" s="207">
        <f>U154*H154</f>
        <v>0</v>
      </c>
      <c r="W154" s="207">
        <v>0</v>
      </c>
      <c r="X154" s="208">
        <f>W154*H154</f>
        <v>0</v>
      </c>
      <c r="Y154" s="32"/>
      <c r="Z154" s="32"/>
      <c r="AA154" s="32"/>
      <c r="AB154" s="32"/>
      <c r="AC154" s="32"/>
      <c r="AD154" s="32"/>
      <c r="AE154" s="32"/>
      <c r="AR154" s="209" t="s">
        <v>226</v>
      </c>
      <c r="AT154" s="209" t="s">
        <v>297</v>
      </c>
      <c r="AU154" s="209" t="s">
        <v>140</v>
      </c>
      <c r="AY154" s="15" t="s">
        <v>132</v>
      </c>
      <c r="BE154" s="210">
        <f>IF(O154="základná",K154,0)</f>
        <v>0</v>
      </c>
      <c r="BF154" s="210">
        <f>IF(O154="znížená",K154,0)</f>
        <v>0</v>
      </c>
      <c r="BG154" s="210">
        <f>IF(O154="zákl. prenesená",K154,0)</f>
        <v>0</v>
      </c>
      <c r="BH154" s="210">
        <f>IF(O154="zníž. prenesená",K154,0)</f>
        <v>0</v>
      </c>
      <c r="BI154" s="210">
        <f>IF(O154="nulová",K154,0)</f>
        <v>0</v>
      </c>
      <c r="BJ154" s="15" t="s">
        <v>140</v>
      </c>
      <c r="BK154" s="210">
        <f>ROUND(P154*H154,2)</f>
        <v>0</v>
      </c>
      <c r="BL154" s="15" t="s">
        <v>139</v>
      </c>
      <c r="BM154" s="209" t="s">
        <v>516</v>
      </c>
    </row>
    <row r="155" spans="1:65" s="2" customFormat="1" ht="19.5">
      <c r="A155" s="32"/>
      <c r="B155" s="33"/>
      <c r="C155" s="34"/>
      <c r="D155" s="211" t="s">
        <v>142</v>
      </c>
      <c r="E155" s="34"/>
      <c r="F155" s="212" t="s">
        <v>515</v>
      </c>
      <c r="G155" s="34"/>
      <c r="H155" s="34"/>
      <c r="I155" s="213"/>
      <c r="J155" s="213"/>
      <c r="K155" s="34"/>
      <c r="L155" s="34"/>
      <c r="M155" s="37"/>
      <c r="N155" s="214"/>
      <c r="O155" s="215"/>
      <c r="P155" s="73"/>
      <c r="Q155" s="73"/>
      <c r="R155" s="73"/>
      <c r="S155" s="73"/>
      <c r="T155" s="73"/>
      <c r="U155" s="73"/>
      <c r="V155" s="73"/>
      <c r="W155" s="73"/>
      <c r="X155" s="74"/>
      <c r="Y155" s="32"/>
      <c r="Z155" s="32"/>
      <c r="AA155" s="32"/>
      <c r="AB155" s="32"/>
      <c r="AC155" s="32"/>
      <c r="AD155" s="32"/>
      <c r="AE155" s="32"/>
      <c r="AT155" s="15" t="s">
        <v>142</v>
      </c>
      <c r="AU155" s="15" t="s">
        <v>140</v>
      </c>
    </row>
    <row r="156" spans="1:65" s="2" customFormat="1" ht="156">
      <c r="A156" s="32"/>
      <c r="B156" s="33"/>
      <c r="C156" s="34"/>
      <c r="D156" s="211" t="s">
        <v>194</v>
      </c>
      <c r="E156" s="34"/>
      <c r="F156" s="216" t="s">
        <v>517</v>
      </c>
      <c r="G156" s="34"/>
      <c r="H156" s="34"/>
      <c r="I156" s="213"/>
      <c r="J156" s="213"/>
      <c r="K156" s="34"/>
      <c r="L156" s="34"/>
      <c r="M156" s="37"/>
      <c r="N156" s="214"/>
      <c r="O156" s="215"/>
      <c r="P156" s="73"/>
      <c r="Q156" s="73"/>
      <c r="R156" s="73"/>
      <c r="S156" s="73"/>
      <c r="T156" s="73"/>
      <c r="U156" s="73"/>
      <c r="V156" s="73"/>
      <c r="W156" s="73"/>
      <c r="X156" s="74"/>
      <c r="Y156" s="32"/>
      <c r="Z156" s="32"/>
      <c r="AA156" s="32"/>
      <c r="AB156" s="32"/>
      <c r="AC156" s="32"/>
      <c r="AD156" s="32"/>
      <c r="AE156" s="32"/>
      <c r="AT156" s="15" t="s">
        <v>194</v>
      </c>
      <c r="AU156" s="15" t="s">
        <v>140</v>
      </c>
    </row>
    <row r="157" spans="1:65" s="13" customFormat="1" ht="11.25">
      <c r="B157" s="217"/>
      <c r="C157" s="218"/>
      <c r="D157" s="211" t="s">
        <v>241</v>
      </c>
      <c r="E157" s="218"/>
      <c r="F157" s="219" t="s">
        <v>518</v>
      </c>
      <c r="G157" s="218"/>
      <c r="H157" s="220">
        <v>568</v>
      </c>
      <c r="I157" s="221"/>
      <c r="J157" s="221"/>
      <c r="K157" s="218"/>
      <c r="L157" s="218"/>
      <c r="M157" s="222"/>
      <c r="N157" s="223"/>
      <c r="O157" s="224"/>
      <c r="P157" s="224"/>
      <c r="Q157" s="224"/>
      <c r="R157" s="224"/>
      <c r="S157" s="224"/>
      <c r="T157" s="224"/>
      <c r="U157" s="224"/>
      <c r="V157" s="224"/>
      <c r="W157" s="224"/>
      <c r="X157" s="225"/>
      <c r="AT157" s="226" t="s">
        <v>241</v>
      </c>
      <c r="AU157" s="226" t="s">
        <v>140</v>
      </c>
      <c r="AV157" s="13" t="s">
        <v>140</v>
      </c>
      <c r="AW157" s="13" t="s">
        <v>4</v>
      </c>
      <c r="AX157" s="13" t="s">
        <v>84</v>
      </c>
      <c r="AY157" s="226" t="s">
        <v>132</v>
      </c>
    </row>
    <row r="158" spans="1:65" s="2" customFormat="1" ht="24.2" customHeight="1">
      <c r="A158" s="32"/>
      <c r="B158" s="33"/>
      <c r="C158" s="196" t="s">
        <v>412</v>
      </c>
      <c r="D158" s="196" t="s">
        <v>135</v>
      </c>
      <c r="E158" s="197" t="s">
        <v>519</v>
      </c>
      <c r="F158" s="198" t="s">
        <v>520</v>
      </c>
      <c r="G158" s="199" t="s">
        <v>138</v>
      </c>
      <c r="H158" s="200">
        <v>194</v>
      </c>
      <c r="I158" s="201"/>
      <c r="J158" s="201"/>
      <c r="K158" s="202">
        <f>ROUND(P158*H158,2)</f>
        <v>0</v>
      </c>
      <c r="L158" s="203"/>
      <c r="M158" s="37"/>
      <c r="N158" s="204" t="s">
        <v>1</v>
      </c>
      <c r="O158" s="205" t="s">
        <v>40</v>
      </c>
      <c r="P158" s="206">
        <f>I158+J158</f>
        <v>0</v>
      </c>
      <c r="Q158" s="206">
        <f>ROUND(I158*H158,2)</f>
        <v>0</v>
      </c>
      <c r="R158" s="206">
        <f>ROUND(J158*H158,2)</f>
        <v>0</v>
      </c>
      <c r="S158" s="73"/>
      <c r="T158" s="207">
        <f>S158*H158</f>
        <v>0</v>
      </c>
      <c r="U158" s="207">
        <v>0.27994000000000002</v>
      </c>
      <c r="V158" s="207">
        <f>U158*H158</f>
        <v>54.308360000000008</v>
      </c>
      <c r="W158" s="207">
        <v>0</v>
      </c>
      <c r="X158" s="208">
        <f>W158*H158</f>
        <v>0</v>
      </c>
      <c r="Y158" s="32"/>
      <c r="Z158" s="32"/>
      <c r="AA158" s="32"/>
      <c r="AB158" s="32"/>
      <c r="AC158" s="32"/>
      <c r="AD158" s="32"/>
      <c r="AE158" s="32"/>
      <c r="AR158" s="209" t="s">
        <v>139</v>
      </c>
      <c r="AT158" s="209" t="s">
        <v>135</v>
      </c>
      <c r="AU158" s="209" t="s">
        <v>140</v>
      </c>
      <c r="AY158" s="15" t="s">
        <v>132</v>
      </c>
      <c r="BE158" s="210">
        <f>IF(O158="základná",K158,0)</f>
        <v>0</v>
      </c>
      <c r="BF158" s="210">
        <f>IF(O158="znížená",K158,0)</f>
        <v>0</v>
      </c>
      <c r="BG158" s="210">
        <f>IF(O158="zákl. prenesená",K158,0)</f>
        <v>0</v>
      </c>
      <c r="BH158" s="210">
        <f>IF(O158="zníž. prenesená",K158,0)</f>
        <v>0</v>
      </c>
      <c r="BI158" s="210">
        <f>IF(O158="nulová",K158,0)</f>
        <v>0</v>
      </c>
      <c r="BJ158" s="15" t="s">
        <v>140</v>
      </c>
      <c r="BK158" s="210">
        <f>ROUND(P158*H158,2)</f>
        <v>0</v>
      </c>
      <c r="BL158" s="15" t="s">
        <v>139</v>
      </c>
      <c r="BM158" s="209" t="s">
        <v>521</v>
      </c>
    </row>
    <row r="159" spans="1:65" s="2" customFormat="1" ht="19.5">
      <c r="A159" s="32"/>
      <c r="B159" s="33"/>
      <c r="C159" s="34"/>
      <c r="D159" s="211" t="s">
        <v>142</v>
      </c>
      <c r="E159" s="34"/>
      <c r="F159" s="212" t="s">
        <v>522</v>
      </c>
      <c r="G159" s="34"/>
      <c r="H159" s="34"/>
      <c r="I159" s="213"/>
      <c r="J159" s="213"/>
      <c r="K159" s="34"/>
      <c r="L159" s="34"/>
      <c r="M159" s="37"/>
      <c r="N159" s="214"/>
      <c r="O159" s="215"/>
      <c r="P159" s="73"/>
      <c r="Q159" s="73"/>
      <c r="R159" s="73"/>
      <c r="S159" s="73"/>
      <c r="T159" s="73"/>
      <c r="U159" s="73"/>
      <c r="V159" s="73"/>
      <c r="W159" s="73"/>
      <c r="X159" s="74"/>
      <c r="Y159" s="32"/>
      <c r="Z159" s="32"/>
      <c r="AA159" s="32"/>
      <c r="AB159" s="32"/>
      <c r="AC159" s="32"/>
      <c r="AD159" s="32"/>
      <c r="AE159" s="32"/>
      <c r="AT159" s="15" t="s">
        <v>142</v>
      </c>
      <c r="AU159" s="15" t="s">
        <v>140</v>
      </c>
    </row>
    <row r="160" spans="1:65" s="2" customFormat="1" ht="37.9" customHeight="1">
      <c r="A160" s="32"/>
      <c r="B160" s="33"/>
      <c r="C160" s="196" t="s">
        <v>407</v>
      </c>
      <c r="D160" s="196" t="s">
        <v>135</v>
      </c>
      <c r="E160" s="197" t="s">
        <v>523</v>
      </c>
      <c r="F160" s="198" t="s">
        <v>524</v>
      </c>
      <c r="G160" s="199" t="s">
        <v>138</v>
      </c>
      <c r="H160" s="200">
        <v>28</v>
      </c>
      <c r="I160" s="201"/>
      <c r="J160" s="201"/>
      <c r="K160" s="202">
        <f>ROUND(P160*H160,2)</f>
        <v>0</v>
      </c>
      <c r="L160" s="203"/>
      <c r="M160" s="37"/>
      <c r="N160" s="204" t="s">
        <v>1</v>
      </c>
      <c r="O160" s="205" t="s">
        <v>40</v>
      </c>
      <c r="P160" s="206">
        <f>I160+J160</f>
        <v>0</v>
      </c>
      <c r="Q160" s="206">
        <f>ROUND(I160*H160,2)</f>
        <v>0</v>
      </c>
      <c r="R160" s="206">
        <f>ROUND(J160*H160,2)</f>
        <v>0</v>
      </c>
      <c r="S160" s="73"/>
      <c r="T160" s="207">
        <f>S160*H160</f>
        <v>0</v>
      </c>
      <c r="U160" s="207">
        <v>8.4250000000000005E-2</v>
      </c>
      <c r="V160" s="207">
        <f>U160*H160</f>
        <v>2.359</v>
      </c>
      <c r="W160" s="207">
        <v>0</v>
      </c>
      <c r="X160" s="208">
        <f>W160*H160</f>
        <v>0</v>
      </c>
      <c r="Y160" s="32"/>
      <c r="Z160" s="32"/>
      <c r="AA160" s="32"/>
      <c r="AB160" s="32"/>
      <c r="AC160" s="32"/>
      <c r="AD160" s="32"/>
      <c r="AE160" s="32"/>
      <c r="AR160" s="209" t="s">
        <v>139</v>
      </c>
      <c r="AT160" s="209" t="s">
        <v>135</v>
      </c>
      <c r="AU160" s="209" t="s">
        <v>140</v>
      </c>
      <c r="AY160" s="15" t="s">
        <v>132</v>
      </c>
      <c r="BE160" s="210">
        <f>IF(O160="základná",K160,0)</f>
        <v>0</v>
      </c>
      <c r="BF160" s="210">
        <f>IF(O160="znížená",K160,0)</f>
        <v>0</v>
      </c>
      <c r="BG160" s="210">
        <f>IF(O160="zákl. prenesená",K160,0)</f>
        <v>0</v>
      </c>
      <c r="BH160" s="210">
        <f>IF(O160="zníž. prenesená",K160,0)</f>
        <v>0</v>
      </c>
      <c r="BI160" s="210">
        <f>IF(O160="nulová",K160,0)</f>
        <v>0</v>
      </c>
      <c r="BJ160" s="15" t="s">
        <v>140</v>
      </c>
      <c r="BK160" s="210">
        <f>ROUND(P160*H160,2)</f>
        <v>0</v>
      </c>
      <c r="BL160" s="15" t="s">
        <v>139</v>
      </c>
      <c r="BM160" s="209" t="s">
        <v>525</v>
      </c>
    </row>
    <row r="161" spans="1:65" s="2" customFormat="1" ht="19.5">
      <c r="A161" s="32"/>
      <c r="B161" s="33"/>
      <c r="C161" s="34"/>
      <c r="D161" s="211" t="s">
        <v>142</v>
      </c>
      <c r="E161" s="34"/>
      <c r="F161" s="212" t="s">
        <v>526</v>
      </c>
      <c r="G161" s="34"/>
      <c r="H161" s="34"/>
      <c r="I161" s="213"/>
      <c r="J161" s="213"/>
      <c r="K161" s="34"/>
      <c r="L161" s="34"/>
      <c r="M161" s="37"/>
      <c r="N161" s="214"/>
      <c r="O161" s="215"/>
      <c r="P161" s="73"/>
      <c r="Q161" s="73"/>
      <c r="R161" s="73"/>
      <c r="S161" s="73"/>
      <c r="T161" s="73"/>
      <c r="U161" s="73"/>
      <c r="V161" s="73"/>
      <c r="W161" s="73"/>
      <c r="X161" s="74"/>
      <c r="Y161" s="32"/>
      <c r="Z161" s="32"/>
      <c r="AA161" s="32"/>
      <c r="AB161" s="32"/>
      <c r="AC161" s="32"/>
      <c r="AD161" s="32"/>
      <c r="AE161" s="32"/>
      <c r="AT161" s="15" t="s">
        <v>142</v>
      </c>
      <c r="AU161" s="15" t="s">
        <v>140</v>
      </c>
    </row>
    <row r="162" spans="1:65" s="2" customFormat="1" ht="44.25" customHeight="1">
      <c r="A162" s="32"/>
      <c r="B162" s="33"/>
      <c r="C162" s="196" t="s">
        <v>428</v>
      </c>
      <c r="D162" s="196" t="s">
        <v>135</v>
      </c>
      <c r="E162" s="197" t="s">
        <v>527</v>
      </c>
      <c r="F162" s="198" t="s">
        <v>528</v>
      </c>
      <c r="G162" s="199" t="s">
        <v>463</v>
      </c>
      <c r="H162" s="200">
        <v>6</v>
      </c>
      <c r="I162" s="201"/>
      <c r="J162" s="201"/>
      <c r="K162" s="202">
        <f>ROUND(P162*H162,2)</f>
        <v>0</v>
      </c>
      <c r="L162" s="203"/>
      <c r="M162" s="37"/>
      <c r="N162" s="204" t="s">
        <v>1</v>
      </c>
      <c r="O162" s="205" t="s">
        <v>40</v>
      </c>
      <c r="P162" s="206">
        <f>I162+J162</f>
        <v>0</v>
      </c>
      <c r="Q162" s="206">
        <f>ROUND(I162*H162,2)</f>
        <v>0</v>
      </c>
      <c r="R162" s="206">
        <f>ROUND(J162*H162,2)</f>
        <v>0</v>
      </c>
      <c r="S162" s="73"/>
      <c r="T162" s="207">
        <f>S162*H162</f>
        <v>0</v>
      </c>
      <c r="U162" s="207">
        <v>0</v>
      </c>
      <c r="V162" s="207">
        <f>U162*H162</f>
        <v>0</v>
      </c>
      <c r="W162" s="207">
        <v>0</v>
      </c>
      <c r="X162" s="208">
        <f>W162*H162</f>
        <v>0</v>
      </c>
      <c r="Y162" s="32"/>
      <c r="Z162" s="32"/>
      <c r="AA162" s="32"/>
      <c r="AB162" s="32"/>
      <c r="AC162" s="32"/>
      <c r="AD162" s="32"/>
      <c r="AE162" s="32"/>
      <c r="AR162" s="209" t="s">
        <v>139</v>
      </c>
      <c r="AT162" s="209" t="s">
        <v>135</v>
      </c>
      <c r="AU162" s="209" t="s">
        <v>140</v>
      </c>
      <c r="AY162" s="15" t="s">
        <v>132</v>
      </c>
      <c r="BE162" s="210">
        <f>IF(O162="základná",K162,0)</f>
        <v>0</v>
      </c>
      <c r="BF162" s="210">
        <f>IF(O162="znížená",K162,0)</f>
        <v>0</v>
      </c>
      <c r="BG162" s="210">
        <f>IF(O162="zákl. prenesená",K162,0)</f>
        <v>0</v>
      </c>
      <c r="BH162" s="210">
        <f>IF(O162="zníž. prenesená",K162,0)</f>
        <v>0</v>
      </c>
      <c r="BI162" s="210">
        <f>IF(O162="nulová",K162,0)</f>
        <v>0</v>
      </c>
      <c r="BJ162" s="15" t="s">
        <v>140</v>
      </c>
      <c r="BK162" s="210">
        <f>ROUND(P162*H162,2)</f>
        <v>0</v>
      </c>
      <c r="BL162" s="15" t="s">
        <v>139</v>
      </c>
      <c r="BM162" s="209" t="s">
        <v>529</v>
      </c>
    </row>
    <row r="163" spans="1:65" s="2" customFormat="1" ht="19.5">
      <c r="A163" s="32"/>
      <c r="B163" s="33"/>
      <c r="C163" s="34"/>
      <c r="D163" s="211" t="s">
        <v>142</v>
      </c>
      <c r="E163" s="34"/>
      <c r="F163" s="212" t="s">
        <v>530</v>
      </c>
      <c r="G163" s="34"/>
      <c r="H163" s="34"/>
      <c r="I163" s="213"/>
      <c r="J163" s="213"/>
      <c r="K163" s="34"/>
      <c r="L163" s="34"/>
      <c r="M163" s="37"/>
      <c r="N163" s="214"/>
      <c r="O163" s="215"/>
      <c r="P163" s="73"/>
      <c r="Q163" s="73"/>
      <c r="R163" s="73"/>
      <c r="S163" s="73"/>
      <c r="T163" s="73"/>
      <c r="U163" s="73"/>
      <c r="V163" s="73"/>
      <c r="W163" s="73"/>
      <c r="X163" s="74"/>
      <c r="Y163" s="32"/>
      <c r="Z163" s="32"/>
      <c r="AA163" s="32"/>
      <c r="AB163" s="32"/>
      <c r="AC163" s="32"/>
      <c r="AD163" s="32"/>
      <c r="AE163" s="32"/>
      <c r="AT163" s="15" t="s">
        <v>142</v>
      </c>
      <c r="AU163" s="15" t="s">
        <v>140</v>
      </c>
    </row>
    <row r="164" spans="1:65" s="2" customFormat="1" ht="33" customHeight="1">
      <c r="A164" s="32"/>
      <c r="B164" s="33"/>
      <c r="C164" s="196" t="s">
        <v>140</v>
      </c>
      <c r="D164" s="196" t="s">
        <v>135</v>
      </c>
      <c r="E164" s="197" t="s">
        <v>531</v>
      </c>
      <c r="F164" s="198" t="s">
        <v>532</v>
      </c>
      <c r="G164" s="199" t="s">
        <v>138</v>
      </c>
      <c r="H164" s="200">
        <v>1130.5</v>
      </c>
      <c r="I164" s="201"/>
      <c r="J164" s="201"/>
      <c r="K164" s="202">
        <f>ROUND(P164*H164,2)</f>
        <v>0</v>
      </c>
      <c r="L164" s="203"/>
      <c r="M164" s="37"/>
      <c r="N164" s="204" t="s">
        <v>1</v>
      </c>
      <c r="O164" s="205" t="s">
        <v>40</v>
      </c>
      <c r="P164" s="206">
        <f>I164+J164</f>
        <v>0</v>
      </c>
      <c r="Q164" s="206">
        <f>ROUND(I164*H164,2)</f>
        <v>0</v>
      </c>
      <c r="R164" s="206">
        <f>ROUND(J164*H164,2)</f>
        <v>0</v>
      </c>
      <c r="S164" s="73"/>
      <c r="T164" s="207">
        <f>S164*H164</f>
        <v>0</v>
      </c>
      <c r="U164" s="207">
        <v>0.48574000000000001</v>
      </c>
      <c r="V164" s="207">
        <f>U164*H164</f>
        <v>549.12906999999996</v>
      </c>
      <c r="W164" s="207">
        <v>0</v>
      </c>
      <c r="X164" s="208">
        <f>W164*H164</f>
        <v>0</v>
      </c>
      <c r="Y164" s="32"/>
      <c r="Z164" s="32"/>
      <c r="AA164" s="32"/>
      <c r="AB164" s="32"/>
      <c r="AC164" s="32"/>
      <c r="AD164" s="32"/>
      <c r="AE164" s="32"/>
      <c r="AR164" s="209" t="s">
        <v>139</v>
      </c>
      <c r="AT164" s="209" t="s">
        <v>135</v>
      </c>
      <c r="AU164" s="209" t="s">
        <v>140</v>
      </c>
      <c r="AY164" s="15" t="s">
        <v>132</v>
      </c>
      <c r="BE164" s="210">
        <f>IF(O164="základná",K164,0)</f>
        <v>0</v>
      </c>
      <c r="BF164" s="210">
        <f>IF(O164="znížená",K164,0)</f>
        <v>0</v>
      </c>
      <c r="BG164" s="210">
        <f>IF(O164="zákl. prenesená",K164,0)</f>
        <v>0</v>
      </c>
      <c r="BH164" s="210">
        <f>IF(O164="zníž. prenesená",K164,0)</f>
        <v>0</v>
      </c>
      <c r="BI164" s="210">
        <f>IF(O164="nulová",K164,0)</f>
        <v>0</v>
      </c>
      <c r="BJ164" s="15" t="s">
        <v>140</v>
      </c>
      <c r="BK164" s="210">
        <f>ROUND(P164*H164,2)</f>
        <v>0</v>
      </c>
      <c r="BL164" s="15" t="s">
        <v>139</v>
      </c>
      <c r="BM164" s="209" t="s">
        <v>533</v>
      </c>
    </row>
    <row r="165" spans="1:65" s="2" customFormat="1" ht="29.25">
      <c r="A165" s="32"/>
      <c r="B165" s="33"/>
      <c r="C165" s="34"/>
      <c r="D165" s="211" t="s">
        <v>142</v>
      </c>
      <c r="E165" s="34"/>
      <c r="F165" s="212" t="s">
        <v>534</v>
      </c>
      <c r="G165" s="34"/>
      <c r="H165" s="34"/>
      <c r="I165" s="213"/>
      <c r="J165" s="213"/>
      <c r="K165" s="34"/>
      <c r="L165" s="34"/>
      <c r="M165" s="37"/>
      <c r="N165" s="214"/>
      <c r="O165" s="215"/>
      <c r="P165" s="73"/>
      <c r="Q165" s="73"/>
      <c r="R165" s="73"/>
      <c r="S165" s="73"/>
      <c r="T165" s="73"/>
      <c r="U165" s="73"/>
      <c r="V165" s="73"/>
      <c r="W165" s="73"/>
      <c r="X165" s="74"/>
      <c r="Y165" s="32"/>
      <c r="Z165" s="32"/>
      <c r="AA165" s="32"/>
      <c r="AB165" s="32"/>
      <c r="AC165" s="32"/>
      <c r="AD165" s="32"/>
      <c r="AE165" s="32"/>
      <c r="AT165" s="15" t="s">
        <v>142</v>
      </c>
      <c r="AU165" s="15" t="s">
        <v>140</v>
      </c>
    </row>
    <row r="166" spans="1:65" s="2" customFormat="1" ht="24.2" customHeight="1">
      <c r="A166" s="32"/>
      <c r="B166" s="33"/>
      <c r="C166" s="196" t="s">
        <v>216</v>
      </c>
      <c r="D166" s="196" t="s">
        <v>135</v>
      </c>
      <c r="E166" s="197" t="s">
        <v>535</v>
      </c>
      <c r="F166" s="198" t="s">
        <v>536</v>
      </c>
      <c r="G166" s="199" t="s">
        <v>138</v>
      </c>
      <c r="H166" s="200">
        <v>194</v>
      </c>
      <c r="I166" s="201"/>
      <c r="J166" s="201"/>
      <c r="K166" s="202">
        <f>ROUND(P166*H166,2)</f>
        <v>0</v>
      </c>
      <c r="L166" s="203"/>
      <c r="M166" s="37"/>
      <c r="N166" s="204" t="s">
        <v>1</v>
      </c>
      <c r="O166" s="205" t="s">
        <v>40</v>
      </c>
      <c r="P166" s="206">
        <f>I166+J166</f>
        <v>0</v>
      </c>
      <c r="Q166" s="206">
        <f>ROUND(I166*H166,2)</f>
        <v>0</v>
      </c>
      <c r="R166" s="206">
        <f>ROUND(J166*H166,2)</f>
        <v>0</v>
      </c>
      <c r="S166" s="73"/>
      <c r="T166" s="207">
        <f>S166*H166</f>
        <v>0</v>
      </c>
      <c r="U166" s="207">
        <v>6.1850000000000002E-2</v>
      </c>
      <c r="V166" s="207">
        <f>U166*H166</f>
        <v>11.998900000000001</v>
      </c>
      <c r="W166" s="207">
        <v>0</v>
      </c>
      <c r="X166" s="208">
        <f>W166*H166</f>
        <v>0</v>
      </c>
      <c r="Y166" s="32"/>
      <c r="Z166" s="32"/>
      <c r="AA166" s="32"/>
      <c r="AB166" s="32"/>
      <c r="AC166" s="32"/>
      <c r="AD166" s="32"/>
      <c r="AE166" s="32"/>
      <c r="AR166" s="209" t="s">
        <v>139</v>
      </c>
      <c r="AT166" s="209" t="s">
        <v>135</v>
      </c>
      <c r="AU166" s="209" t="s">
        <v>140</v>
      </c>
      <c r="AY166" s="15" t="s">
        <v>132</v>
      </c>
      <c r="BE166" s="210">
        <f>IF(O166="základná",K166,0)</f>
        <v>0</v>
      </c>
      <c r="BF166" s="210">
        <f>IF(O166="znížená",K166,0)</f>
        <v>0</v>
      </c>
      <c r="BG166" s="210">
        <f>IF(O166="zákl. prenesená",K166,0)</f>
        <v>0</v>
      </c>
      <c r="BH166" s="210">
        <f>IF(O166="zníž. prenesená",K166,0)</f>
        <v>0</v>
      </c>
      <c r="BI166" s="210">
        <f>IF(O166="nulová",K166,0)</f>
        <v>0</v>
      </c>
      <c r="BJ166" s="15" t="s">
        <v>140</v>
      </c>
      <c r="BK166" s="210">
        <f>ROUND(P166*H166,2)</f>
        <v>0</v>
      </c>
      <c r="BL166" s="15" t="s">
        <v>139</v>
      </c>
      <c r="BM166" s="209" t="s">
        <v>537</v>
      </c>
    </row>
    <row r="167" spans="1:65" s="2" customFormat="1" ht="19.5">
      <c r="A167" s="32"/>
      <c r="B167" s="33"/>
      <c r="C167" s="34"/>
      <c r="D167" s="211" t="s">
        <v>142</v>
      </c>
      <c r="E167" s="34"/>
      <c r="F167" s="212" t="s">
        <v>538</v>
      </c>
      <c r="G167" s="34"/>
      <c r="H167" s="34"/>
      <c r="I167" s="213"/>
      <c r="J167" s="213"/>
      <c r="K167" s="34"/>
      <c r="L167" s="34"/>
      <c r="M167" s="37"/>
      <c r="N167" s="214"/>
      <c r="O167" s="215"/>
      <c r="P167" s="73"/>
      <c r="Q167" s="73"/>
      <c r="R167" s="73"/>
      <c r="S167" s="73"/>
      <c r="T167" s="73"/>
      <c r="U167" s="73"/>
      <c r="V167" s="73"/>
      <c r="W167" s="73"/>
      <c r="X167" s="74"/>
      <c r="Y167" s="32"/>
      <c r="Z167" s="32"/>
      <c r="AA167" s="32"/>
      <c r="AB167" s="32"/>
      <c r="AC167" s="32"/>
      <c r="AD167" s="32"/>
      <c r="AE167" s="32"/>
      <c r="AT167" s="15" t="s">
        <v>142</v>
      </c>
      <c r="AU167" s="15" t="s">
        <v>140</v>
      </c>
    </row>
    <row r="168" spans="1:65" s="2" customFormat="1" ht="37.9" customHeight="1">
      <c r="A168" s="32"/>
      <c r="B168" s="33"/>
      <c r="C168" s="196" t="s">
        <v>221</v>
      </c>
      <c r="D168" s="196" t="s">
        <v>135</v>
      </c>
      <c r="E168" s="197" t="s">
        <v>539</v>
      </c>
      <c r="F168" s="198" t="s">
        <v>540</v>
      </c>
      <c r="G168" s="199" t="s">
        <v>138</v>
      </c>
      <c r="H168" s="200">
        <v>194</v>
      </c>
      <c r="I168" s="201"/>
      <c r="J168" s="201"/>
      <c r="K168" s="202">
        <f>ROUND(P168*H168,2)</f>
        <v>0</v>
      </c>
      <c r="L168" s="203"/>
      <c r="M168" s="37"/>
      <c r="N168" s="204" t="s">
        <v>1</v>
      </c>
      <c r="O168" s="205" t="s">
        <v>40</v>
      </c>
      <c r="P168" s="206">
        <f>I168+J168</f>
        <v>0</v>
      </c>
      <c r="Q168" s="206">
        <f>ROUND(I168*H168,2)</f>
        <v>0</v>
      </c>
      <c r="R168" s="206">
        <f>ROUND(J168*H168,2)</f>
        <v>0</v>
      </c>
      <c r="S168" s="73"/>
      <c r="T168" s="207">
        <f>S168*H168</f>
        <v>0</v>
      </c>
      <c r="U168" s="207">
        <v>0.13935</v>
      </c>
      <c r="V168" s="207">
        <f>U168*H168</f>
        <v>27.033899999999999</v>
      </c>
      <c r="W168" s="207">
        <v>0</v>
      </c>
      <c r="X168" s="208">
        <f>W168*H168</f>
        <v>0</v>
      </c>
      <c r="Y168" s="32"/>
      <c r="Z168" s="32"/>
      <c r="AA168" s="32"/>
      <c r="AB168" s="32"/>
      <c r="AC168" s="32"/>
      <c r="AD168" s="32"/>
      <c r="AE168" s="32"/>
      <c r="AR168" s="209" t="s">
        <v>139</v>
      </c>
      <c r="AT168" s="209" t="s">
        <v>135</v>
      </c>
      <c r="AU168" s="209" t="s">
        <v>140</v>
      </c>
      <c r="AY168" s="15" t="s">
        <v>132</v>
      </c>
      <c r="BE168" s="210">
        <f>IF(O168="základná",K168,0)</f>
        <v>0</v>
      </c>
      <c r="BF168" s="210">
        <f>IF(O168="znížená",K168,0)</f>
        <v>0</v>
      </c>
      <c r="BG168" s="210">
        <f>IF(O168="zákl. prenesená",K168,0)</f>
        <v>0</v>
      </c>
      <c r="BH168" s="210">
        <f>IF(O168="zníž. prenesená",K168,0)</f>
        <v>0</v>
      </c>
      <c r="BI168" s="210">
        <f>IF(O168="nulová",K168,0)</f>
        <v>0</v>
      </c>
      <c r="BJ168" s="15" t="s">
        <v>140</v>
      </c>
      <c r="BK168" s="210">
        <f>ROUND(P168*H168,2)</f>
        <v>0</v>
      </c>
      <c r="BL168" s="15" t="s">
        <v>139</v>
      </c>
      <c r="BM168" s="209" t="s">
        <v>541</v>
      </c>
    </row>
    <row r="169" spans="1:65" s="2" customFormat="1" ht="29.25">
      <c r="A169" s="32"/>
      <c r="B169" s="33"/>
      <c r="C169" s="34"/>
      <c r="D169" s="211" t="s">
        <v>142</v>
      </c>
      <c r="E169" s="34"/>
      <c r="F169" s="212" t="s">
        <v>542</v>
      </c>
      <c r="G169" s="34"/>
      <c r="H169" s="34"/>
      <c r="I169" s="213"/>
      <c r="J169" s="213"/>
      <c r="K169" s="34"/>
      <c r="L169" s="34"/>
      <c r="M169" s="37"/>
      <c r="N169" s="214"/>
      <c r="O169" s="215"/>
      <c r="P169" s="73"/>
      <c r="Q169" s="73"/>
      <c r="R169" s="73"/>
      <c r="S169" s="73"/>
      <c r="T169" s="73"/>
      <c r="U169" s="73"/>
      <c r="V169" s="73"/>
      <c r="W169" s="73"/>
      <c r="X169" s="74"/>
      <c r="Y169" s="32"/>
      <c r="Z169" s="32"/>
      <c r="AA169" s="32"/>
      <c r="AB169" s="32"/>
      <c r="AC169" s="32"/>
      <c r="AD169" s="32"/>
      <c r="AE169" s="32"/>
      <c r="AT169" s="15" t="s">
        <v>142</v>
      </c>
      <c r="AU169" s="15" t="s">
        <v>140</v>
      </c>
    </row>
    <row r="170" spans="1:65" s="2" customFormat="1" ht="16.5" customHeight="1">
      <c r="A170" s="32"/>
      <c r="B170" s="33"/>
      <c r="C170" s="196" t="s">
        <v>164</v>
      </c>
      <c r="D170" s="196" t="s">
        <v>135</v>
      </c>
      <c r="E170" s="197" t="s">
        <v>543</v>
      </c>
      <c r="F170" s="198" t="s">
        <v>544</v>
      </c>
      <c r="G170" s="199" t="s">
        <v>138</v>
      </c>
      <c r="H170" s="200">
        <v>26</v>
      </c>
      <c r="I170" s="201"/>
      <c r="J170" s="201"/>
      <c r="K170" s="202">
        <f>ROUND(P170*H170,2)</f>
        <v>0</v>
      </c>
      <c r="L170" s="203"/>
      <c r="M170" s="37"/>
      <c r="N170" s="204" t="s">
        <v>1</v>
      </c>
      <c r="O170" s="205" t="s">
        <v>40</v>
      </c>
      <c r="P170" s="206">
        <f>I170+J170</f>
        <v>0</v>
      </c>
      <c r="Q170" s="206">
        <f>ROUND(I170*H170,2)</f>
        <v>0</v>
      </c>
      <c r="R170" s="206">
        <f>ROUND(J170*H170,2)</f>
        <v>0</v>
      </c>
      <c r="S170" s="73"/>
      <c r="T170" s="207">
        <f>S170*H170</f>
        <v>0</v>
      </c>
      <c r="U170" s="207">
        <v>0</v>
      </c>
      <c r="V170" s="207">
        <f>U170*H170</f>
        <v>0</v>
      </c>
      <c r="W170" s="207">
        <v>0</v>
      </c>
      <c r="X170" s="208">
        <f>W170*H170</f>
        <v>0</v>
      </c>
      <c r="Y170" s="32"/>
      <c r="Z170" s="32"/>
      <c r="AA170" s="32"/>
      <c r="AB170" s="32"/>
      <c r="AC170" s="32"/>
      <c r="AD170" s="32"/>
      <c r="AE170" s="32"/>
      <c r="AR170" s="209" t="s">
        <v>139</v>
      </c>
      <c r="AT170" s="209" t="s">
        <v>135</v>
      </c>
      <c r="AU170" s="209" t="s">
        <v>140</v>
      </c>
      <c r="AY170" s="15" t="s">
        <v>132</v>
      </c>
      <c r="BE170" s="210">
        <f>IF(O170="základná",K170,0)</f>
        <v>0</v>
      </c>
      <c r="BF170" s="210">
        <f>IF(O170="znížená",K170,0)</f>
        <v>0</v>
      </c>
      <c r="BG170" s="210">
        <f>IF(O170="zákl. prenesená",K170,0)</f>
        <v>0</v>
      </c>
      <c r="BH170" s="210">
        <f>IF(O170="zníž. prenesená",K170,0)</f>
        <v>0</v>
      </c>
      <c r="BI170" s="210">
        <f>IF(O170="nulová",K170,0)</f>
        <v>0</v>
      </c>
      <c r="BJ170" s="15" t="s">
        <v>140</v>
      </c>
      <c r="BK170" s="210">
        <f>ROUND(P170*H170,2)</f>
        <v>0</v>
      </c>
      <c r="BL170" s="15" t="s">
        <v>139</v>
      </c>
      <c r="BM170" s="209" t="s">
        <v>545</v>
      </c>
    </row>
    <row r="171" spans="1:65" s="2" customFormat="1" ht="39">
      <c r="A171" s="32"/>
      <c r="B171" s="33"/>
      <c r="C171" s="34"/>
      <c r="D171" s="211" t="s">
        <v>142</v>
      </c>
      <c r="E171" s="34"/>
      <c r="F171" s="212" t="s">
        <v>546</v>
      </c>
      <c r="G171" s="34"/>
      <c r="H171" s="34"/>
      <c r="I171" s="213"/>
      <c r="J171" s="213"/>
      <c r="K171" s="34"/>
      <c r="L171" s="34"/>
      <c r="M171" s="37"/>
      <c r="N171" s="214"/>
      <c r="O171" s="215"/>
      <c r="P171" s="73"/>
      <c r="Q171" s="73"/>
      <c r="R171" s="73"/>
      <c r="S171" s="73"/>
      <c r="T171" s="73"/>
      <c r="U171" s="73"/>
      <c r="V171" s="73"/>
      <c r="W171" s="73"/>
      <c r="X171" s="74"/>
      <c r="Y171" s="32"/>
      <c r="Z171" s="32"/>
      <c r="AA171" s="32"/>
      <c r="AB171" s="32"/>
      <c r="AC171" s="32"/>
      <c r="AD171" s="32"/>
      <c r="AE171" s="32"/>
      <c r="AT171" s="15" t="s">
        <v>142</v>
      </c>
      <c r="AU171" s="15" t="s">
        <v>140</v>
      </c>
    </row>
    <row r="172" spans="1:65" s="2" customFormat="1" ht="33" customHeight="1">
      <c r="A172" s="32"/>
      <c r="B172" s="33"/>
      <c r="C172" s="231" t="s">
        <v>159</v>
      </c>
      <c r="D172" s="231" t="s">
        <v>297</v>
      </c>
      <c r="E172" s="232" t="s">
        <v>547</v>
      </c>
      <c r="F172" s="233" t="s">
        <v>548</v>
      </c>
      <c r="G172" s="234" t="s">
        <v>138</v>
      </c>
      <c r="H172" s="235">
        <v>26</v>
      </c>
      <c r="I172" s="236"/>
      <c r="J172" s="237"/>
      <c r="K172" s="238">
        <f>ROUND(P172*H172,2)</f>
        <v>0</v>
      </c>
      <c r="L172" s="237"/>
      <c r="M172" s="239"/>
      <c r="N172" s="240" t="s">
        <v>1</v>
      </c>
      <c r="O172" s="205" t="s">
        <v>40</v>
      </c>
      <c r="P172" s="206">
        <f>I172+J172</f>
        <v>0</v>
      </c>
      <c r="Q172" s="206">
        <f>ROUND(I172*H172,2)</f>
        <v>0</v>
      </c>
      <c r="R172" s="206">
        <f>ROUND(J172*H172,2)</f>
        <v>0</v>
      </c>
      <c r="S172" s="73"/>
      <c r="T172" s="207">
        <f>S172*H172</f>
        <v>0</v>
      </c>
      <c r="U172" s="207">
        <v>0.115</v>
      </c>
      <c r="V172" s="207">
        <f>U172*H172</f>
        <v>2.99</v>
      </c>
      <c r="W172" s="207">
        <v>0</v>
      </c>
      <c r="X172" s="208">
        <f>W172*H172</f>
        <v>0</v>
      </c>
      <c r="Y172" s="32"/>
      <c r="Z172" s="32"/>
      <c r="AA172" s="32"/>
      <c r="AB172" s="32"/>
      <c r="AC172" s="32"/>
      <c r="AD172" s="32"/>
      <c r="AE172" s="32"/>
      <c r="AR172" s="209" t="s">
        <v>226</v>
      </c>
      <c r="AT172" s="209" t="s">
        <v>297</v>
      </c>
      <c r="AU172" s="209" t="s">
        <v>140</v>
      </c>
      <c r="AY172" s="15" t="s">
        <v>132</v>
      </c>
      <c r="BE172" s="210">
        <f>IF(O172="základná",K172,0)</f>
        <v>0</v>
      </c>
      <c r="BF172" s="210">
        <f>IF(O172="znížená",K172,0)</f>
        <v>0</v>
      </c>
      <c r="BG172" s="210">
        <f>IF(O172="zákl. prenesená",K172,0)</f>
        <v>0</v>
      </c>
      <c r="BH172" s="210">
        <f>IF(O172="zníž. prenesená",K172,0)</f>
        <v>0</v>
      </c>
      <c r="BI172" s="210">
        <f>IF(O172="nulová",K172,0)</f>
        <v>0</v>
      </c>
      <c r="BJ172" s="15" t="s">
        <v>140</v>
      </c>
      <c r="BK172" s="210">
        <f>ROUND(P172*H172,2)</f>
        <v>0</v>
      </c>
      <c r="BL172" s="15" t="s">
        <v>139</v>
      </c>
      <c r="BM172" s="209" t="s">
        <v>549</v>
      </c>
    </row>
    <row r="173" spans="1:65" s="2" customFormat="1" ht="19.5">
      <c r="A173" s="32"/>
      <c r="B173" s="33"/>
      <c r="C173" s="34"/>
      <c r="D173" s="211" t="s">
        <v>142</v>
      </c>
      <c r="E173" s="34"/>
      <c r="F173" s="212" t="s">
        <v>548</v>
      </c>
      <c r="G173" s="34"/>
      <c r="H173" s="34"/>
      <c r="I173" s="213"/>
      <c r="J173" s="213"/>
      <c r="K173" s="34"/>
      <c r="L173" s="34"/>
      <c r="M173" s="37"/>
      <c r="N173" s="214"/>
      <c r="O173" s="215"/>
      <c r="P173" s="73"/>
      <c r="Q173" s="73"/>
      <c r="R173" s="73"/>
      <c r="S173" s="73"/>
      <c r="T173" s="73"/>
      <c r="U173" s="73"/>
      <c r="V173" s="73"/>
      <c r="W173" s="73"/>
      <c r="X173" s="74"/>
      <c r="Y173" s="32"/>
      <c r="Z173" s="32"/>
      <c r="AA173" s="32"/>
      <c r="AB173" s="32"/>
      <c r="AC173" s="32"/>
      <c r="AD173" s="32"/>
      <c r="AE173" s="32"/>
      <c r="AT173" s="15" t="s">
        <v>142</v>
      </c>
      <c r="AU173" s="15" t="s">
        <v>140</v>
      </c>
    </row>
    <row r="174" spans="1:65" s="12" customFormat="1" ht="22.9" customHeight="1">
      <c r="B174" s="179"/>
      <c r="C174" s="180"/>
      <c r="D174" s="181" t="s">
        <v>75</v>
      </c>
      <c r="E174" s="194" t="s">
        <v>184</v>
      </c>
      <c r="F174" s="194" t="s">
        <v>185</v>
      </c>
      <c r="G174" s="180"/>
      <c r="H174" s="180"/>
      <c r="I174" s="183"/>
      <c r="J174" s="183"/>
      <c r="K174" s="195">
        <f>BK174</f>
        <v>0</v>
      </c>
      <c r="L174" s="180"/>
      <c r="M174" s="185"/>
      <c r="N174" s="186"/>
      <c r="O174" s="187"/>
      <c r="P174" s="187"/>
      <c r="Q174" s="188">
        <f>SUM(Q175:Q190)</f>
        <v>0</v>
      </c>
      <c r="R174" s="188">
        <f>SUM(R175:R190)</f>
        <v>0</v>
      </c>
      <c r="S174" s="187"/>
      <c r="T174" s="189">
        <f>SUM(T175:T190)</f>
        <v>0</v>
      </c>
      <c r="U174" s="187"/>
      <c r="V174" s="189">
        <f>SUM(V175:V190)</f>
        <v>74.091384999999988</v>
      </c>
      <c r="W174" s="187"/>
      <c r="X174" s="190">
        <f>SUM(X175:X190)</f>
        <v>0</v>
      </c>
      <c r="AR174" s="191" t="s">
        <v>84</v>
      </c>
      <c r="AT174" s="192" t="s">
        <v>75</v>
      </c>
      <c r="AU174" s="192" t="s">
        <v>84</v>
      </c>
      <c r="AY174" s="191" t="s">
        <v>132</v>
      </c>
      <c r="BK174" s="193">
        <f>SUM(BK175:BK190)</f>
        <v>0</v>
      </c>
    </row>
    <row r="175" spans="1:65" s="2" customFormat="1" ht="37.9" customHeight="1">
      <c r="A175" s="32"/>
      <c r="B175" s="33"/>
      <c r="C175" s="196" t="s">
        <v>211</v>
      </c>
      <c r="D175" s="196" t="s">
        <v>135</v>
      </c>
      <c r="E175" s="197" t="s">
        <v>550</v>
      </c>
      <c r="F175" s="198" t="s">
        <v>551</v>
      </c>
      <c r="G175" s="199" t="s">
        <v>181</v>
      </c>
      <c r="H175" s="200">
        <v>244.5</v>
      </c>
      <c r="I175" s="201"/>
      <c r="J175" s="201"/>
      <c r="K175" s="202">
        <f>ROUND(P175*H175,2)</f>
        <v>0</v>
      </c>
      <c r="L175" s="203"/>
      <c r="M175" s="37"/>
      <c r="N175" s="204" t="s">
        <v>1</v>
      </c>
      <c r="O175" s="205" t="s">
        <v>40</v>
      </c>
      <c r="P175" s="206">
        <f>I175+J175</f>
        <v>0</v>
      </c>
      <c r="Q175" s="206">
        <f>ROUND(I175*H175,2)</f>
        <v>0</v>
      </c>
      <c r="R175" s="206">
        <f>ROUND(J175*H175,2)</f>
        <v>0</v>
      </c>
      <c r="S175" s="73"/>
      <c r="T175" s="207">
        <f>S175*H175</f>
        <v>0</v>
      </c>
      <c r="U175" s="207">
        <v>9.7930000000000003E-2</v>
      </c>
      <c r="V175" s="207">
        <f>U175*H175</f>
        <v>23.943885000000002</v>
      </c>
      <c r="W175" s="207">
        <v>0</v>
      </c>
      <c r="X175" s="208">
        <f>W175*H175</f>
        <v>0</v>
      </c>
      <c r="Y175" s="32"/>
      <c r="Z175" s="32"/>
      <c r="AA175" s="32"/>
      <c r="AB175" s="32"/>
      <c r="AC175" s="32"/>
      <c r="AD175" s="32"/>
      <c r="AE175" s="32"/>
      <c r="AR175" s="209" t="s">
        <v>139</v>
      </c>
      <c r="AT175" s="209" t="s">
        <v>135</v>
      </c>
      <c r="AU175" s="209" t="s">
        <v>140</v>
      </c>
      <c r="AY175" s="15" t="s">
        <v>132</v>
      </c>
      <c r="BE175" s="210">
        <f>IF(O175="základná",K175,0)</f>
        <v>0</v>
      </c>
      <c r="BF175" s="210">
        <f>IF(O175="znížená",K175,0)</f>
        <v>0</v>
      </c>
      <c r="BG175" s="210">
        <f>IF(O175="zákl. prenesená",K175,0)</f>
        <v>0</v>
      </c>
      <c r="BH175" s="210">
        <f>IF(O175="zníž. prenesená",K175,0)</f>
        <v>0</v>
      </c>
      <c r="BI175" s="210">
        <f>IF(O175="nulová",K175,0)</f>
        <v>0</v>
      </c>
      <c r="BJ175" s="15" t="s">
        <v>140</v>
      </c>
      <c r="BK175" s="210">
        <f>ROUND(P175*H175,2)</f>
        <v>0</v>
      </c>
      <c r="BL175" s="15" t="s">
        <v>139</v>
      </c>
      <c r="BM175" s="209" t="s">
        <v>552</v>
      </c>
    </row>
    <row r="176" spans="1:65" s="2" customFormat="1" ht="29.25">
      <c r="A176" s="32"/>
      <c r="B176" s="33"/>
      <c r="C176" s="34"/>
      <c r="D176" s="211" t="s">
        <v>142</v>
      </c>
      <c r="E176" s="34"/>
      <c r="F176" s="212" t="s">
        <v>553</v>
      </c>
      <c r="G176" s="34"/>
      <c r="H176" s="34"/>
      <c r="I176" s="213"/>
      <c r="J176" s="213"/>
      <c r="K176" s="34"/>
      <c r="L176" s="34"/>
      <c r="M176" s="37"/>
      <c r="N176" s="214"/>
      <c r="O176" s="215"/>
      <c r="P176" s="73"/>
      <c r="Q176" s="73"/>
      <c r="R176" s="73"/>
      <c r="S176" s="73"/>
      <c r="T176" s="73"/>
      <c r="U176" s="73"/>
      <c r="V176" s="73"/>
      <c r="W176" s="73"/>
      <c r="X176" s="74"/>
      <c r="Y176" s="32"/>
      <c r="Z176" s="32"/>
      <c r="AA176" s="32"/>
      <c r="AB176" s="32"/>
      <c r="AC176" s="32"/>
      <c r="AD176" s="32"/>
      <c r="AE176" s="32"/>
      <c r="AT176" s="15" t="s">
        <v>142</v>
      </c>
      <c r="AU176" s="15" t="s">
        <v>140</v>
      </c>
    </row>
    <row r="177" spans="1:65" s="2" customFormat="1" ht="16.5" customHeight="1">
      <c r="A177" s="32"/>
      <c r="B177" s="33"/>
      <c r="C177" s="231" t="s">
        <v>139</v>
      </c>
      <c r="D177" s="231" t="s">
        <v>297</v>
      </c>
      <c r="E177" s="232" t="s">
        <v>554</v>
      </c>
      <c r="F177" s="233" t="s">
        <v>555</v>
      </c>
      <c r="G177" s="234" t="s">
        <v>203</v>
      </c>
      <c r="H177" s="235">
        <v>489</v>
      </c>
      <c r="I177" s="236"/>
      <c r="J177" s="237"/>
      <c r="K177" s="238">
        <f>ROUND(P177*H177,2)</f>
        <v>0</v>
      </c>
      <c r="L177" s="237"/>
      <c r="M177" s="239"/>
      <c r="N177" s="240" t="s">
        <v>1</v>
      </c>
      <c r="O177" s="205" t="s">
        <v>40</v>
      </c>
      <c r="P177" s="206">
        <f>I177+J177</f>
        <v>0</v>
      </c>
      <c r="Q177" s="206">
        <f>ROUND(I177*H177,2)</f>
        <v>0</v>
      </c>
      <c r="R177" s="206">
        <f>ROUND(J177*H177,2)</f>
        <v>0</v>
      </c>
      <c r="S177" s="73"/>
      <c r="T177" s="207">
        <f>S177*H177</f>
        <v>0</v>
      </c>
      <c r="U177" s="207">
        <v>1.15E-2</v>
      </c>
      <c r="V177" s="207">
        <f>U177*H177</f>
        <v>5.6234999999999999</v>
      </c>
      <c r="W177" s="207">
        <v>0</v>
      </c>
      <c r="X177" s="208">
        <f>W177*H177</f>
        <v>0</v>
      </c>
      <c r="Y177" s="32"/>
      <c r="Z177" s="32"/>
      <c r="AA177" s="32"/>
      <c r="AB177" s="32"/>
      <c r="AC177" s="32"/>
      <c r="AD177" s="32"/>
      <c r="AE177" s="32"/>
      <c r="AR177" s="209" t="s">
        <v>226</v>
      </c>
      <c r="AT177" s="209" t="s">
        <v>297</v>
      </c>
      <c r="AU177" s="209" t="s">
        <v>140</v>
      </c>
      <c r="AY177" s="15" t="s">
        <v>132</v>
      </c>
      <c r="BE177" s="210">
        <f>IF(O177="základná",K177,0)</f>
        <v>0</v>
      </c>
      <c r="BF177" s="210">
        <f>IF(O177="znížená",K177,0)</f>
        <v>0</v>
      </c>
      <c r="BG177" s="210">
        <f>IF(O177="zákl. prenesená",K177,0)</f>
        <v>0</v>
      </c>
      <c r="BH177" s="210">
        <f>IF(O177="zníž. prenesená",K177,0)</f>
        <v>0</v>
      </c>
      <c r="BI177" s="210">
        <f>IF(O177="nulová",K177,0)</f>
        <v>0</v>
      </c>
      <c r="BJ177" s="15" t="s">
        <v>140</v>
      </c>
      <c r="BK177" s="210">
        <f>ROUND(P177*H177,2)</f>
        <v>0</v>
      </c>
      <c r="BL177" s="15" t="s">
        <v>139</v>
      </c>
      <c r="BM177" s="209" t="s">
        <v>556</v>
      </c>
    </row>
    <row r="178" spans="1:65" s="2" customFormat="1" ht="11.25">
      <c r="A178" s="32"/>
      <c r="B178" s="33"/>
      <c r="C178" s="34"/>
      <c r="D178" s="211" t="s">
        <v>142</v>
      </c>
      <c r="E178" s="34"/>
      <c r="F178" s="212" t="s">
        <v>555</v>
      </c>
      <c r="G178" s="34"/>
      <c r="H178" s="34"/>
      <c r="I178" s="213"/>
      <c r="J178" s="213"/>
      <c r="K178" s="34"/>
      <c r="L178" s="34"/>
      <c r="M178" s="37"/>
      <c r="N178" s="214"/>
      <c r="O178" s="215"/>
      <c r="P178" s="73"/>
      <c r="Q178" s="73"/>
      <c r="R178" s="73"/>
      <c r="S178" s="73"/>
      <c r="T178" s="73"/>
      <c r="U178" s="73"/>
      <c r="V178" s="73"/>
      <c r="W178" s="73"/>
      <c r="X178" s="74"/>
      <c r="Y178" s="32"/>
      <c r="Z178" s="32"/>
      <c r="AA178" s="32"/>
      <c r="AB178" s="32"/>
      <c r="AC178" s="32"/>
      <c r="AD178" s="32"/>
      <c r="AE178" s="32"/>
      <c r="AT178" s="15" t="s">
        <v>142</v>
      </c>
      <c r="AU178" s="15" t="s">
        <v>140</v>
      </c>
    </row>
    <row r="179" spans="1:65" s="2" customFormat="1" ht="33" customHeight="1">
      <c r="A179" s="32"/>
      <c r="B179" s="33"/>
      <c r="C179" s="196" t="s">
        <v>153</v>
      </c>
      <c r="D179" s="196" t="s">
        <v>135</v>
      </c>
      <c r="E179" s="197" t="s">
        <v>557</v>
      </c>
      <c r="F179" s="198" t="s">
        <v>558</v>
      </c>
      <c r="G179" s="199" t="s">
        <v>156</v>
      </c>
      <c r="H179" s="200">
        <v>96.6</v>
      </c>
      <c r="I179" s="201"/>
      <c r="J179" s="201"/>
      <c r="K179" s="202">
        <f>ROUND(P179*H179,2)</f>
        <v>0</v>
      </c>
      <c r="L179" s="203"/>
      <c r="M179" s="37"/>
      <c r="N179" s="204" t="s">
        <v>1</v>
      </c>
      <c r="O179" s="205" t="s">
        <v>40</v>
      </c>
      <c r="P179" s="206">
        <f>I179+J179</f>
        <v>0</v>
      </c>
      <c r="Q179" s="206">
        <f>ROUND(I179*H179,2)</f>
        <v>0</v>
      </c>
      <c r="R179" s="206">
        <f>ROUND(J179*H179,2)</f>
        <v>0</v>
      </c>
      <c r="S179" s="73"/>
      <c r="T179" s="207">
        <f>S179*H179</f>
        <v>0</v>
      </c>
      <c r="U179" s="207">
        <v>0</v>
      </c>
      <c r="V179" s="207">
        <f>U179*H179</f>
        <v>0</v>
      </c>
      <c r="W179" s="207">
        <v>0</v>
      </c>
      <c r="X179" s="208">
        <f>W179*H179</f>
        <v>0</v>
      </c>
      <c r="Y179" s="32"/>
      <c r="Z179" s="32"/>
      <c r="AA179" s="32"/>
      <c r="AB179" s="32"/>
      <c r="AC179" s="32"/>
      <c r="AD179" s="32"/>
      <c r="AE179" s="32"/>
      <c r="AR179" s="209" t="s">
        <v>139</v>
      </c>
      <c r="AT179" s="209" t="s">
        <v>135</v>
      </c>
      <c r="AU179" s="209" t="s">
        <v>140</v>
      </c>
      <c r="AY179" s="15" t="s">
        <v>132</v>
      </c>
      <c r="BE179" s="210">
        <f>IF(O179="základná",K179,0)</f>
        <v>0</v>
      </c>
      <c r="BF179" s="210">
        <f>IF(O179="znížená",K179,0)</f>
        <v>0</v>
      </c>
      <c r="BG179" s="210">
        <f>IF(O179="zákl. prenesená",K179,0)</f>
        <v>0</v>
      </c>
      <c r="BH179" s="210">
        <f>IF(O179="zníž. prenesená",K179,0)</f>
        <v>0</v>
      </c>
      <c r="BI179" s="210">
        <f>IF(O179="nulová",K179,0)</f>
        <v>0</v>
      </c>
      <c r="BJ179" s="15" t="s">
        <v>140</v>
      </c>
      <c r="BK179" s="210">
        <f>ROUND(P179*H179,2)</f>
        <v>0</v>
      </c>
      <c r="BL179" s="15" t="s">
        <v>139</v>
      </c>
      <c r="BM179" s="209" t="s">
        <v>559</v>
      </c>
    </row>
    <row r="180" spans="1:65" s="2" customFormat="1" ht="19.5">
      <c r="A180" s="32"/>
      <c r="B180" s="33"/>
      <c r="C180" s="34"/>
      <c r="D180" s="211" t="s">
        <v>142</v>
      </c>
      <c r="E180" s="34"/>
      <c r="F180" s="212" t="s">
        <v>558</v>
      </c>
      <c r="G180" s="34"/>
      <c r="H180" s="34"/>
      <c r="I180" s="213"/>
      <c r="J180" s="213"/>
      <c r="K180" s="34"/>
      <c r="L180" s="34"/>
      <c r="M180" s="37"/>
      <c r="N180" s="214"/>
      <c r="O180" s="215"/>
      <c r="P180" s="73"/>
      <c r="Q180" s="73"/>
      <c r="R180" s="73"/>
      <c r="S180" s="73"/>
      <c r="T180" s="73"/>
      <c r="U180" s="73"/>
      <c r="V180" s="73"/>
      <c r="W180" s="73"/>
      <c r="X180" s="74"/>
      <c r="Y180" s="32"/>
      <c r="Z180" s="32"/>
      <c r="AA180" s="32"/>
      <c r="AB180" s="32"/>
      <c r="AC180" s="32"/>
      <c r="AD180" s="32"/>
      <c r="AE180" s="32"/>
      <c r="AT180" s="15" t="s">
        <v>142</v>
      </c>
      <c r="AU180" s="15" t="s">
        <v>140</v>
      </c>
    </row>
    <row r="181" spans="1:65" s="2" customFormat="1" ht="62.65" customHeight="1">
      <c r="A181" s="32"/>
      <c r="B181" s="33"/>
      <c r="C181" s="196" t="s">
        <v>403</v>
      </c>
      <c r="D181" s="196" t="s">
        <v>135</v>
      </c>
      <c r="E181" s="197" t="s">
        <v>560</v>
      </c>
      <c r="F181" s="198" t="s">
        <v>561</v>
      </c>
      <c r="G181" s="199" t="s">
        <v>156</v>
      </c>
      <c r="H181" s="200">
        <v>220</v>
      </c>
      <c r="I181" s="201"/>
      <c r="J181" s="201"/>
      <c r="K181" s="202">
        <f>ROUND(P181*H181,2)</f>
        <v>0</v>
      </c>
      <c r="L181" s="203"/>
      <c r="M181" s="37"/>
      <c r="N181" s="204" t="s">
        <v>1</v>
      </c>
      <c r="O181" s="205" t="s">
        <v>40</v>
      </c>
      <c r="P181" s="206">
        <f>I181+J181</f>
        <v>0</v>
      </c>
      <c r="Q181" s="206">
        <f>ROUND(I181*H181,2)</f>
        <v>0</v>
      </c>
      <c r="R181" s="206">
        <f>ROUND(J181*H181,2)</f>
        <v>0</v>
      </c>
      <c r="S181" s="73"/>
      <c r="T181" s="207">
        <f>S181*H181</f>
        <v>0</v>
      </c>
      <c r="U181" s="207">
        <v>0</v>
      </c>
      <c r="V181" s="207">
        <f>U181*H181</f>
        <v>0</v>
      </c>
      <c r="W181" s="207">
        <v>0</v>
      </c>
      <c r="X181" s="208">
        <f>W181*H181</f>
        <v>0</v>
      </c>
      <c r="Y181" s="32"/>
      <c r="Z181" s="32"/>
      <c r="AA181" s="32"/>
      <c r="AB181" s="32"/>
      <c r="AC181" s="32"/>
      <c r="AD181" s="32"/>
      <c r="AE181" s="32"/>
      <c r="AR181" s="209" t="s">
        <v>139</v>
      </c>
      <c r="AT181" s="209" t="s">
        <v>135</v>
      </c>
      <c r="AU181" s="209" t="s">
        <v>140</v>
      </c>
      <c r="AY181" s="15" t="s">
        <v>132</v>
      </c>
      <c r="BE181" s="210">
        <f>IF(O181="základná",K181,0)</f>
        <v>0</v>
      </c>
      <c r="BF181" s="210">
        <f>IF(O181="znížená",K181,0)</f>
        <v>0</v>
      </c>
      <c r="BG181" s="210">
        <f>IF(O181="zákl. prenesená",K181,0)</f>
        <v>0</v>
      </c>
      <c r="BH181" s="210">
        <f>IF(O181="zníž. prenesená",K181,0)</f>
        <v>0</v>
      </c>
      <c r="BI181" s="210">
        <f>IF(O181="nulová",K181,0)</f>
        <v>0</v>
      </c>
      <c r="BJ181" s="15" t="s">
        <v>140</v>
      </c>
      <c r="BK181" s="210">
        <f>ROUND(P181*H181,2)</f>
        <v>0</v>
      </c>
      <c r="BL181" s="15" t="s">
        <v>139</v>
      </c>
      <c r="BM181" s="209" t="s">
        <v>562</v>
      </c>
    </row>
    <row r="182" spans="1:65" s="2" customFormat="1" ht="29.25">
      <c r="A182" s="32"/>
      <c r="B182" s="33"/>
      <c r="C182" s="34"/>
      <c r="D182" s="211" t="s">
        <v>142</v>
      </c>
      <c r="E182" s="34"/>
      <c r="F182" s="212" t="s">
        <v>563</v>
      </c>
      <c r="G182" s="34"/>
      <c r="H182" s="34"/>
      <c r="I182" s="213"/>
      <c r="J182" s="213"/>
      <c r="K182" s="34"/>
      <c r="L182" s="34"/>
      <c r="M182" s="37"/>
      <c r="N182" s="214"/>
      <c r="O182" s="215"/>
      <c r="P182" s="73"/>
      <c r="Q182" s="73"/>
      <c r="R182" s="73"/>
      <c r="S182" s="73"/>
      <c r="T182" s="73"/>
      <c r="U182" s="73"/>
      <c r="V182" s="73"/>
      <c r="W182" s="73"/>
      <c r="X182" s="74"/>
      <c r="Y182" s="32"/>
      <c r="Z182" s="32"/>
      <c r="AA182" s="32"/>
      <c r="AB182" s="32"/>
      <c r="AC182" s="32"/>
      <c r="AD182" s="32"/>
      <c r="AE182" s="32"/>
      <c r="AT182" s="15" t="s">
        <v>142</v>
      </c>
      <c r="AU182" s="15" t="s">
        <v>140</v>
      </c>
    </row>
    <row r="183" spans="1:65" s="2" customFormat="1" ht="16.5" customHeight="1">
      <c r="A183" s="32"/>
      <c r="B183" s="33"/>
      <c r="C183" s="231" t="s">
        <v>186</v>
      </c>
      <c r="D183" s="231" t="s">
        <v>297</v>
      </c>
      <c r="E183" s="232" t="s">
        <v>564</v>
      </c>
      <c r="F183" s="233" t="s">
        <v>565</v>
      </c>
      <c r="G183" s="234" t="s">
        <v>233</v>
      </c>
      <c r="H183" s="235">
        <v>18.399999999999999</v>
      </c>
      <c r="I183" s="236"/>
      <c r="J183" s="237"/>
      <c r="K183" s="238">
        <f>ROUND(P183*H183,2)</f>
        <v>0</v>
      </c>
      <c r="L183" s="237"/>
      <c r="M183" s="239"/>
      <c r="N183" s="240" t="s">
        <v>1</v>
      </c>
      <c r="O183" s="205" t="s">
        <v>40</v>
      </c>
      <c r="P183" s="206">
        <f>I183+J183</f>
        <v>0</v>
      </c>
      <c r="Q183" s="206">
        <f>ROUND(I183*H183,2)</f>
        <v>0</v>
      </c>
      <c r="R183" s="206">
        <f>ROUND(J183*H183,2)</f>
        <v>0</v>
      </c>
      <c r="S183" s="73"/>
      <c r="T183" s="207">
        <f>S183*H183</f>
        <v>0</v>
      </c>
      <c r="U183" s="207">
        <v>1</v>
      </c>
      <c r="V183" s="207">
        <f>U183*H183</f>
        <v>18.399999999999999</v>
      </c>
      <c r="W183" s="207">
        <v>0</v>
      </c>
      <c r="X183" s="208">
        <f>W183*H183</f>
        <v>0</v>
      </c>
      <c r="Y183" s="32"/>
      <c r="Z183" s="32"/>
      <c r="AA183" s="32"/>
      <c r="AB183" s="32"/>
      <c r="AC183" s="32"/>
      <c r="AD183" s="32"/>
      <c r="AE183" s="32"/>
      <c r="AR183" s="209" t="s">
        <v>226</v>
      </c>
      <c r="AT183" s="209" t="s">
        <v>297</v>
      </c>
      <c r="AU183" s="209" t="s">
        <v>140</v>
      </c>
      <c r="AY183" s="15" t="s">
        <v>132</v>
      </c>
      <c r="BE183" s="210">
        <f>IF(O183="základná",K183,0)</f>
        <v>0</v>
      </c>
      <c r="BF183" s="210">
        <f>IF(O183="znížená",K183,0)</f>
        <v>0</v>
      </c>
      <c r="BG183" s="210">
        <f>IF(O183="zákl. prenesená",K183,0)</f>
        <v>0</v>
      </c>
      <c r="BH183" s="210">
        <f>IF(O183="zníž. prenesená",K183,0)</f>
        <v>0</v>
      </c>
      <c r="BI183" s="210">
        <f>IF(O183="nulová",K183,0)</f>
        <v>0</v>
      </c>
      <c r="BJ183" s="15" t="s">
        <v>140</v>
      </c>
      <c r="BK183" s="210">
        <f>ROUND(P183*H183,2)</f>
        <v>0</v>
      </c>
      <c r="BL183" s="15" t="s">
        <v>139</v>
      </c>
      <c r="BM183" s="209" t="s">
        <v>566</v>
      </c>
    </row>
    <row r="184" spans="1:65" s="2" customFormat="1" ht="11.25">
      <c r="A184" s="32"/>
      <c r="B184" s="33"/>
      <c r="C184" s="34"/>
      <c r="D184" s="211" t="s">
        <v>142</v>
      </c>
      <c r="E184" s="34"/>
      <c r="F184" s="212" t="s">
        <v>565</v>
      </c>
      <c r="G184" s="34"/>
      <c r="H184" s="34"/>
      <c r="I184" s="213"/>
      <c r="J184" s="213"/>
      <c r="K184" s="34"/>
      <c r="L184" s="34"/>
      <c r="M184" s="37"/>
      <c r="N184" s="214"/>
      <c r="O184" s="215"/>
      <c r="P184" s="73"/>
      <c r="Q184" s="73"/>
      <c r="R184" s="73"/>
      <c r="S184" s="73"/>
      <c r="T184" s="73"/>
      <c r="U184" s="73"/>
      <c r="V184" s="73"/>
      <c r="W184" s="73"/>
      <c r="X184" s="74"/>
      <c r="Y184" s="32"/>
      <c r="Z184" s="32"/>
      <c r="AA184" s="32"/>
      <c r="AB184" s="32"/>
      <c r="AC184" s="32"/>
      <c r="AD184" s="32"/>
      <c r="AE184" s="32"/>
      <c r="AT184" s="15" t="s">
        <v>142</v>
      </c>
      <c r="AU184" s="15" t="s">
        <v>140</v>
      </c>
    </row>
    <row r="185" spans="1:65" s="2" customFormat="1" ht="24.2" customHeight="1">
      <c r="A185" s="32"/>
      <c r="B185" s="33"/>
      <c r="C185" s="231" t="s">
        <v>134</v>
      </c>
      <c r="D185" s="231" t="s">
        <v>297</v>
      </c>
      <c r="E185" s="232" t="s">
        <v>567</v>
      </c>
      <c r="F185" s="233" t="s">
        <v>568</v>
      </c>
      <c r="G185" s="234" t="s">
        <v>569</v>
      </c>
      <c r="H185" s="235">
        <v>85100</v>
      </c>
      <c r="I185" s="236"/>
      <c r="J185" s="237"/>
      <c r="K185" s="238">
        <f>ROUND(P185*H185,2)</f>
        <v>0</v>
      </c>
      <c r="L185" s="237"/>
      <c r="M185" s="239"/>
      <c r="N185" s="240" t="s">
        <v>1</v>
      </c>
      <c r="O185" s="205" t="s">
        <v>40</v>
      </c>
      <c r="P185" s="206">
        <f>I185+J185</f>
        <v>0</v>
      </c>
      <c r="Q185" s="206">
        <f>ROUND(I185*H185,2)</f>
        <v>0</v>
      </c>
      <c r="R185" s="206">
        <f>ROUND(J185*H185,2)</f>
        <v>0</v>
      </c>
      <c r="S185" s="73"/>
      <c r="T185" s="207">
        <f>S185*H185</f>
        <v>0</v>
      </c>
      <c r="U185" s="207">
        <v>2.9999999999999997E-4</v>
      </c>
      <c r="V185" s="207">
        <f>U185*H185</f>
        <v>25.529999999999998</v>
      </c>
      <c r="W185" s="207">
        <v>0</v>
      </c>
      <c r="X185" s="208">
        <f>W185*H185</f>
        <v>0</v>
      </c>
      <c r="Y185" s="32"/>
      <c r="Z185" s="32"/>
      <c r="AA185" s="32"/>
      <c r="AB185" s="32"/>
      <c r="AC185" s="32"/>
      <c r="AD185" s="32"/>
      <c r="AE185" s="32"/>
      <c r="AR185" s="209" t="s">
        <v>226</v>
      </c>
      <c r="AT185" s="209" t="s">
        <v>297</v>
      </c>
      <c r="AU185" s="209" t="s">
        <v>140</v>
      </c>
      <c r="AY185" s="15" t="s">
        <v>132</v>
      </c>
      <c r="BE185" s="210">
        <f>IF(O185="základná",K185,0)</f>
        <v>0</v>
      </c>
      <c r="BF185" s="210">
        <f>IF(O185="znížená",K185,0)</f>
        <v>0</v>
      </c>
      <c r="BG185" s="210">
        <f>IF(O185="zákl. prenesená",K185,0)</f>
        <v>0</v>
      </c>
      <c r="BH185" s="210">
        <f>IF(O185="zníž. prenesená",K185,0)</f>
        <v>0</v>
      </c>
      <c r="BI185" s="210">
        <f>IF(O185="nulová",K185,0)</f>
        <v>0</v>
      </c>
      <c r="BJ185" s="15" t="s">
        <v>140</v>
      </c>
      <c r="BK185" s="210">
        <f>ROUND(P185*H185,2)</f>
        <v>0</v>
      </c>
      <c r="BL185" s="15" t="s">
        <v>139</v>
      </c>
      <c r="BM185" s="209" t="s">
        <v>570</v>
      </c>
    </row>
    <row r="186" spans="1:65" s="2" customFormat="1" ht="11.25">
      <c r="A186" s="32"/>
      <c r="B186" s="33"/>
      <c r="C186" s="34"/>
      <c r="D186" s="211" t="s">
        <v>142</v>
      </c>
      <c r="E186" s="34"/>
      <c r="F186" s="212" t="s">
        <v>571</v>
      </c>
      <c r="G186" s="34"/>
      <c r="H186" s="34"/>
      <c r="I186" s="213"/>
      <c r="J186" s="213"/>
      <c r="K186" s="34"/>
      <c r="L186" s="34"/>
      <c r="M186" s="37"/>
      <c r="N186" s="214"/>
      <c r="O186" s="215"/>
      <c r="P186" s="73"/>
      <c r="Q186" s="73"/>
      <c r="R186" s="73"/>
      <c r="S186" s="73"/>
      <c r="T186" s="73"/>
      <c r="U186" s="73"/>
      <c r="V186" s="73"/>
      <c r="W186" s="73"/>
      <c r="X186" s="74"/>
      <c r="Y186" s="32"/>
      <c r="Z186" s="32"/>
      <c r="AA186" s="32"/>
      <c r="AB186" s="32"/>
      <c r="AC186" s="32"/>
      <c r="AD186" s="32"/>
      <c r="AE186" s="32"/>
      <c r="AT186" s="15" t="s">
        <v>142</v>
      </c>
      <c r="AU186" s="15" t="s">
        <v>140</v>
      </c>
    </row>
    <row r="187" spans="1:65" s="2" customFormat="1" ht="33" customHeight="1">
      <c r="A187" s="32"/>
      <c r="B187" s="33"/>
      <c r="C187" s="196" t="s">
        <v>236</v>
      </c>
      <c r="D187" s="196" t="s">
        <v>135</v>
      </c>
      <c r="E187" s="197" t="s">
        <v>572</v>
      </c>
      <c r="F187" s="198" t="s">
        <v>573</v>
      </c>
      <c r="G187" s="199" t="s">
        <v>203</v>
      </c>
      <c r="H187" s="200">
        <v>180</v>
      </c>
      <c r="I187" s="201"/>
      <c r="J187" s="201"/>
      <c r="K187" s="202">
        <f>ROUND(P187*H187,2)</f>
        <v>0</v>
      </c>
      <c r="L187" s="203"/>
      <c r="M187" s="37"/>
      <c r="N187" s="204" t="s">
        <v>1</v>
      </c>
      <c r="O187" s="205" t="s">
        <v>40</v>
      </c>
      <c r="P187" s="206">
        <f>I187+J187</f>
        <v>0</v>
      </c>
      <c r="Q187" s="206">
        <f>ROUND(I187*H187,2)</f>
        <v>0</v>
      </c>
      <c r="R187" s="206">
        <f>ROUND(J187*H187,2)</f>
        <v>0</v>
      </c>
      <c r="S187" s="73"/>
      <c r="T187" s="207">
        <f>S187*H187</f>
        <v>0</v>
      </c>
      <c r="U187" s="207">
        <v>0</v>
      </c>
      <c r="V187" s="207">
        <f>U187*H187</f>
        <v>0</v>
      </c>
      <c r="W187" s="207">
        <v>0</v>
      </c>
      <c r="X187" s="208">
        <f>W187*H187</f>
        <v>0</v>
      </c>
      <c r="Y187" s="32"/>
      <c r="Z187" s="32"/>
      <c r="AA187" s="32"/>
      <c r="AB187" s="32"/>
      <c r="AC187" s="32"/>
      <c r="AD187" s="32"/>
      <c r="AE187" s="32"/>
      <c r="AR187" s="209" t="s">
        <v>139</v>
      </c>
      <c r="AT187" s="209" t="s">
        <v>135</v>
      </c>
      <c r="AU187" s="209" t="s">
        <v>140</v>
      </c>
      <c r="AY187" s="15" t="s">
        <v>132</v>
      </c>
      <c r="BE187" s="210">
        <f>IF(O187="základná",K187,0)</f>
        <v>0</v>
      </c>
      <c r="BF187" s="210">
        <f>IF(O187="znížená",K187,0)</f>
        <v>0</v>
      </c>
      <c r="BG187" s="210">
        <f>IF(O187="zákl. prenesená",K187,0)</f>
        <v>0</v>
      </c>
      <c r="BH187" s="210">
        <f>IF(O187="zníž. prenesená",K187,0)</f>
        <v>0</v>
      </c>
      <c r="BI187" s="210">
        <f>IF(O187="nulová",K187,0)</f>
        <v>0</v>
      </c>
      <c r="BJ187" s="15" t="s">
        <v>140</v>
      </c>
      <c r="BK187" s="210">
        <f>ROUND(P187*H187,2)</f>
        <v>0</v>
      </c>
      <c r="BL187" s="15" t="s">
        <v>139</v>
      </c>
      <c r="BM187" s="209" t="s">
        <v>574</v>
      </c>
    </row>
    <row r="188" spans="1:65" s="2" customFormat="1" ht="19.5">
      <c r="A188" s="32"/>
      <c r="B188" s="33"/>
      <c r="C188" s="34"/>
      <c r="D188" s="211" t="s">
        <v>142</v>
      </c>
      <c r="E188" s="34"/>
      <c r="F188" s="212" t="s">
        <v>573</v>
      </c>
      <c r="G188" s="34"/>
      <c r="H188" s="34"/>
      <c r="I188" s="213"/>
      <c r="J188" s="213"/>
      <c r="K188" s="34"/>
      <c r="L188" s="34"/>
      <c r="M188" s="37"/>
      <c r="N188" s="214"/>
      <c r="O188" s="215"/>
      <c r="P188" s="73"/>
      <c r="Q188" s="73"/>
      <c r="R188" s="73"/>
      <c r="S188" s="73"/>
      <c r="T188" s="73"/>
      <c r="U188" s="73"/>
      <c r="V188" s="73"/>
      <c r="W188" s="73"/>
      <c r="X188" s="74"/>
      <c r="Y188" s="32"/>
      <c r="Z188" s="32"/>
      <c r="AA188" s="32"/>
      <c r="AB188" s="32"/>
      <c r="AC188" s="32"/>
      <c r="AD188" s="32"/>
      <c r="AE188" s="32"/>
      <c r="AT188" s="15" t="s">
        <v>142</v>
      </c>
      <c r="AU188" s="15" t="s">
        <v>140</v>
      </c>
    </row>
    <row r="189" spans="1:65" s="2" customFormat="1" ht="24.2" customHeight="1">
      <c r="A189" s="32"/>
      <c r="B189" s="33"/>
      <c r="C189" s="196" t="s">
        <v>243</v>
      </c>
      <c r="D189" s="196" t="s">
        <v>135</v>
      </c>
      <c r="E189" s="197" t="s">
        <v>575</v>
      </c>
      <c r="F189" s="198" t="s">
        <v>576</v>
      </c>
      <c r="G189" s="199" t="s">
        <v>203</v>
      </c>
      <c r="H189" s="200">
        <v>180</v>
      </c>
      <c r="I189" s="201"/>
      <c r="J189" s="201"/>
      <c r="K189" s="202">
        <f>ROUND(P189*H189,2)</f>
        <v>0</v>
      </c>
      <c r="L189" s="203"/>
      <c r="M189" s="37"/>
      <c r="N189" s="204" t="s">
        <v>1</v>
      </c>
      <c r="O189" s="205" t="s">
        <v>40</v>
      </c>
      <c r="P189" s="206">
        <f>I189+J189</f>
        <v>0</v>
      </c>
      <c r="Q189" s="206">
        <f>ROUND(I189*H189,2)</f>
        <v>0</v>
      </c>
      <c r="R189" s="206">
        <f>ROUND(J189*H189,2)</f>
        <v>0</v>
      </c>
      <c r="S189" s="73"/>
      <c r="T189" s="207">
        <f>S189*H189</f>
        <v>0</v>
      </c>
      <c r="U189" s="207">
        <v>3.3E-3</v>
      </c>
      <c r="V189" s="207">
        <f>U189*H189</f>
        <v>0.59399999999999997</v>
      </c>
      <c r="W189" s="207">
        <v>0</v>
      </c>
      <c r="X189" s="208">
        <f>W189*H189</f>
        <v>0</v>
      </c>
      <c r="Y189" s="32"/>
      <c r="Z189" s="32"/>
      <c r="AA189" s="32"/>
      <c r="AB189" s="32"/>
      <c r="AC189" s="32"/>
      <c r="AD189" s="32"/>
      <c r="AE189" s="32"/>
      <c r="AR189" s="209" t="s">
        <v>139</v>
      </c>
      <c r="AT189" s="209" t="s">
        <v>135</v>
      </c>
      <c r="AU189" s="209" t="s">
        <v>140</v>
      </c>
      <c r="AY189" s="15" t="s">
        <v>132</v>
      </c>
      <c r="BE189" s="210">
        <f>IF(O189="základná",K189,0)</f>
        <v>0</v>
      </c>
      <c r="BF189" s="210">
        <f>IF(O189="znížená",K189,0)</f>
        <v>0</v>
      </c>
      <c r="BG189" s="210">
        <f>IF(O189="zákl. prenesená",K189,0)</f>
        <v>0</v>
      </c>
      <c r="BH189" s="210">
        <f>IF(O189="zníž. prenesená",K189,0)</f>
        <v>0</v>
      </c>
      <c r="BI189" s="210">
        <f>IF(O189="nulová",K189,0)</f>
        <v>0</v>
      </c>
      <c r="BJ189" s="15" t="s">
        <v>140</v>
      </c>
      <c r="BK189" s="210">
        <f>ROUND(P189*H189,2)</f>
        <v>0</v>
      </c>
      <c r="BL189" s="15" t="s">
        <v>139</v>
      </c>
      <c r="BM189" s="209" t="s">
        <v>577</v>
      </c>
    </row>
    <row r="190" spans="1:65" s="2" customFormat="1" ht="29.25">
      <c r="A190" s="32"/>
      <c r="B190" s="33"/>
      <c r="C190" s="34"/>
      <c r="D190" s="211" t="s">
        <v>142</v>
      </c>
      <c r="E190" s="34"/>
      <c r="F190" s="212" t="s">
        <v>578</v>
      </c>
      <c r="G190" s="34"/>
      <c r="H190" s="34"/>
      <c r="I190" s="213"/>
      <c r="J190" s="213"/>
      <c r="K190" s="34"/>
      <c r="L190" s="34"/>
      <c r="M190" s="37"/>
      <c r="N190" s="214"/>
      <c r="O190" s="215"/>
      <c r="P190" s="73"/>
      <c r="Q190" s="73"/>
      <c r="R190" s="73"/>
      <c r="S190" s="73"/>
      <c r="T190" s="73"/>
      <c r="U190" s="73"/>
      <c r="V190" s="73"/>
      <c r="W190" s="73"/>
      <c r="X190" s="74"/>
      <c r="Y190" s="32"/>
      <c r="Z190" s="32"/>
      <c r="AA190" s="32"/>
      <c r="AB190" s="32"/>
      <c r="AC190" s="32"/>
      <c r="AD190" s="32"/>
      <c r="AE190" s="32"/>
      <c r="AT190" s="15" t="s">
        <v>142</v>
      </c>
      <c r="AU190" s="15" t="s">
        <v>140</v>
      </c>
    </row>
    <row r="191" spans="1:65" s="12" customFormat="1" ht="25.9" customHeight="1">
      <c r="B191" s="179"/>
      <c r="C191" s="180"/>
      <c r="D191" s="181" t="s">
        <v>75</v>
      </c>
      <c r="E191" s="182" t="s">
        <v>248</v>
      </c>
      <c r="F191" s="182" t="s">
        <v>249</v>
      </c>
      <c r="G191" s="180"/>
      <c r="H191" s="180"/>
      <c r="I191" s="183"/>
      <c r="J191" s="183"/>
      <c r="K191" s="184">
        <f>BK191</f>
        <v>0</v>
      </c>
      <c r="L191" s="180"/>
      <c r="M191" s="185"/>
      <c r="N191" s="186"/>
      <c r="O191" s="187"/>
      <c r="P191" s="187"/>
      <c r="Q191" s="188">
        <f>SUM(Q192:Q193)</f>
        <v>0</v>
      </c>
      <c r="R191" s="188">
        <f>SUM(R192:R193)</f>
        <v>0</v>
      </c>
      <c r="S191" s="187"/>
      <c r="T191" s="189">
        <f>SUM(T192:T193)</f>
        <v>0</v>
      </c>
      <c r="U191" s="187"/>
      <c r="V191" s="189">
        <f>SUM(V192:V193)</f>
        <v>0</v>
      </c>
      <c r="W191" s="187"/>
      <c r="X191" s="190">
        <f>SUM(X192:X193)</f>
        <v>0</v>
      </c>
      <c r="AR191" s="191" t="s">
        <v>200</v>
      </c>
      <c r="AT191" s="192" t="s">
        <v>75</v>
      </c>
      <c r="AU191" s="192" t="s">
        <v>76</v>
      </c>
      <c r="AY191" s="191" t="s">
        <v>132</v>
      </c>
      <c r="BK191" s="193">
        <f>SUM(BK192:BK193)</f>
        <v>0</v>
      </c>
    </row>
    <row r="192" spans="1:65" s="2" customFormat="1" ht="33" customHeight="1">
      <c r="A192" s="32"/>
      <c r="B192" s="33"/>
      <c r="C192" s="196" t="s">
        <v>8</v>
      </c>
      <c r="D192" s="196" t="s">
        <v>135</v>
      </c>
      <c r="E192" s="197" t="s">
        <v>579</v>
      </c>
      <c r="F192" s="198" t="s">
        <v>580</v>
      </c>
      <c r="G192" s="199" t="s">
        <v>253</v>
      </c>
      <c r="H192" s="200">
        <v>1</v>
      </c>
      <c r="I192" s="201"/>
      <c r="J192" s="201"/>
      <c r="K192" s="202">
        <f>ROUND(P192*H192,2)</f>
        <v>0</v>
      </c>
      <c r="L192" s="203"/>
      <c r="M192" s="37"/>
      <c r="N192" s="204" t="s">
        <v>1</v>
      </c>
      <c r="O192" s="205" t="s">
        <v>40</v>
      </c>
      <c r="P192" s="206">
        <f>I192+J192</f>
        <v>0</v>
      </c>
      <c r="Q192" s="206">
        <f>ROUND(I192*H192,2)</f>
        <v>0</v>
      </c>
      <c r="R192" s="206">
        <f>ROUND(J192*H192,2)</f>
        <v>0</v>
      </c>
      <c r="S192" s="73"/>
      <c r="T192" s="207">
        <f>S192*H192</f>
        <v>0</v>
      </c>
      <c r="U192" s="207">
        <v>0</v>
      </c>
      <c r="V192" s="207">
        <f>U192*H192</f>
        <v>0</v>
      </c>
      <c r="W192" s="207">
        <v>0</v>
      </c>
      <c r="X192" s="208">
        <f>W192*H192</f>
        <v>0</v>
      </c>
      <c r="Y192" s="32"/>
      <c r="Z192" s="32"/>
      <c r="AA192" s="32"/>
      <c r="AB192" s="32"/>
      <c r="AC192" s="32"/>
      <c r="AD192" s="32"/>
      <c r="AE192" s="32"/>
      <c r="AR192" s="209" t="s">
        <v>254</v>
      </c>
      <c r="AT192" s="209" t="s">
        <v>135</v>
      </c>
      <c r="AU192" s="209" t="s">
        <v>84</v>
      </c>
      <c r="AY192" s="15" t="s">
        <v>132</v>
      </c>
      <c r="BE192" s="210">
        <f>IF(O192="základná",K192,0)</f>
        <v>0</v>
      </c>
      <c r="BF192" s="210">
        <f>IF(O192="znížená",K192,0)</f>
        <v>0</v>
      </c>
      <c r="BG192" s="210">
        <f>IF(O192="zákl. prenesená",K192,0)</f>
        <v>0</v>
      </c>
      <c r="BH192" s="210">
        <f>IF(O192="zníž. prenesená",K192,0)</f>
        <v>0</v>
      </c>
      <c r="BI192" s="210">
        <f>IF(O192="nulová",K192,0)</f>
        <v>0</v>
      </c>
      <c r="BJ192" s="15" t="s">
        <v>140</v>
      </c>
      <c r="BK192" s="210">
        <f>ROUND(P192*H192,2)</f>
        <v>0</v>
      </c>
      <c r="BL192" s="15" t="s">
        <v>254</v>
      </c>
      <c r="BM192" s="209" t="s">
        <v>581</v>
      </c>
    </row>
    <row r="193" spans="1:47" s="2" customFormat="1" ht="19.5">
      <c r="A193" s="32"/>
      <c r="B193" s="33"/>
      <c r="C193" s="34"/>
      <c r="D193" s="211" t="s">
        <v>142</v>
      </c>
      <c r="E193" s="34"/>
      <c r="F193" s="212" t="s">
        <v>582</v>
      </c>
      <c r="G193" s="34"/>
      <c r="H193" s="34"/>
      <c r="I193" s="213"/>
      <c r="J193" s="213"/>
      <c r="K193" s="34"/>
      <c r="L193" s="34"/>
      <c r="M193" s="37"/>
      <c r="N193" s="227"/>
      <c r="O193" s="228"/>
      <c r="P193" s="229"/>
      <c r="Q193" s="229"/>
      <c r="R193" s="229"/>
      <c r="S193" s="229"/>
      <c r="T193" s="229"/>
      <c r="U193" s="229"/>
      <c r="V193" s="229"/>
      <c r="W193" s="229"/>
      <c r="X193" s="230"/>
      <c r="Y193" s="32"/>
      <c r="Z193" s="32"/>
      <c r="AA193" s="32"/>
      <c r="AB193" s="32"/>
      <c r="AC193" s="32"/>
      <c r="AD193" s="32"/>
      <c r="AE193" s="32"/>
      <c r="AT193" s="15" t="s">
        <v>142</v>
      </c>
      <c r="AU193" s="15" t="s">
        <v>84</v>
      </c>
    </row>
    <row r="194" spans="1:47" s="2" customFormat="1" ht="6.95" customHeight="1">
      <c r="A194" s="32"/>
      <c r="B194" s="56"/>
      <c r="C194" s="57"/>
      <c r="D194" s="57"/>
      <c r="E194" s="57"/>
      <c r="F194" s="57"/>
      <c r="G194" s="57"/>
      <c r="H194" s="57"/>
      <c r="I194" s="57"/>
      <c r="J194" s="57"/>
      <c r="K194" s="57"/>
      <c r="L194" s="57"/>
      <c r="M194" s="37"/>
      <c r="N194" s="32"/>
      <c r="P194" s="32"/>
      <c r="Q194" s="32"/>
      <c r="R194" s="32"/>
      <c r="S194" s="32"/>
      <c r="T194" s="32"/>
      <c r="U194" s="32"/>
      <c r="V194" s="32"/>
      <c r="W194" s="32"/>
      <c r="X194" s="32"/>
      <c r="Y194" s="32"/>
      <c r="Z194" s="32"/>
      <c r="AA194" s="32"/>
      <c r="AB194" s="32"/>
      <c r="AC194" s="32"/>
      <c r="AD194" s="32"/>
      <c r="AE194" s="32"/>
    </row>
  </sheetData>
  <sheetProtection algorithmName="SHA-512" hashValue="1QoADE/HZgBtzymQuGWWxu0abq1qaTF1Lq+L8u2QgrWfZwyQlQZodPRzMGzcwmxpKySxRtYesszXrC5wEMl08g==" saltValue="dsDmrRUWYDyMKs/dha2oDeEym/JHS4sWIN35+Zg42e0/35FGmj6CDrMEIuMsoBZjkJhxoypaRxyDTYaljO0U0A==" spinCount="100000" sheet="1" objects="1" scenarios="1" formatColumns="0" formatRows="0" autoFilter="0"/>
  <autoFilter ref="C121:L193" xr:uid="{00000000-0009-0000-0000-000003000000}"/>
  <mergeCells count="9">
    <mergeCell ref="E87:H87"/>
    <mergeCell ref="E112:H112"/>
    <mergeCell ref="E114:H114"/>
    <mergeCell ref="M2:Z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171"/>
  <sheetViews>
    <sheetView showGridLines="0" topLeftCell="A19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15.5" style="1" hidden="1" customWidth="1"/>
    <col min="13" max="13" width="9.33203125" style="1" customWidth="1"/>
    <col min="14" max="14" width="10.83203125" style="1" hidden="1" customWidth="1"/>
    <col min="15" max="15" width="9.33203125" style="1" hidden="1"/>
    <col min="16" max="24" width="14.1640625" style="1" hidden="1" customWidth="1"/>
    <col min="25" max="25" width="12.33203125" style="1" hidden="1" customWidth="1"/>
    <col min="26" max="26" width="16.33203125" style="1" customWidth="1"/>
    <col min="27" max="27" width="12.33203125" style="1" customWidth="1"/>
    <col min="28" max="28" width="1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M2" s="287"/>
      <c r="N2" s="287"/>
      <c r="O2" s="287"/>
      <c r="P2" s="287"/>
      <c r="Q2" s="287"/>
      <c r="R2" s="287"/>
      <c r="S2" s="287"/>
      <c r="T2" s="287"/>
      <c r="U2" s="287"/>
      <c r="V2" s="287"/>
      <c r="W2" s="287"/>
      <c r="X2" s="287"/>
      <c r="Y2" s="287"/>
      <c r="Z2" s="287"/>
      <c r="AT2" s="15" t="s">
        <v>94</v>
      </c>
    </row>
    <row r="3" spans="1:46" s="1" customFormat="1" ht="6.95" customHeight="1">
      <c r="B3" s="111"/>
      <c r="C3" s="112"/>
      <c r="D3" s="112"/>
      <c r="E3" s="112"/>
      <c r="F3" s="112"/>
      <c r="G3" s="112"/>
      <c r="H3" s="112"/>
      <c r="I3" s="112"/>
      <c r="J3" s="112"/>
      <c r="K3" s="112"/>
      <c r="L3" s="112"/>
      <c r="M3" s="18"/>
      <c r="AT3" s="15" t="s">
        <v>76</v>
      </c>
    </row>
    <row r="4" spans="1:46" s="1" customFormat="1" ht="24.95" customHeight="1">
      <c r="B4" s="18"/>
      <c r="D4" s="113" t="s">
        <v>98</v>
      </c>
      <c r="M4" s="18"/>
      <c r="N4" s="114" t="s">
        <v>10</v>
      </c>
      <c r="AT4" s="15" t="s">
        <v>4</v>
      </c>
    </row>
    <row r="5" spans="1:46" s="1" customFormat="1" ht="6.95" customHeight="1">
      <c r="B5" s="18"/>
      <c r="M5" s="18"/>
    </row>
    <row r="6" spans="1:46" s="1" customFormat="1" ht="12" customHeight="1">
      <c r="B6" s="18"/>
      <c r="D6" s="115" t="s">
        <v>16</v>
      </c>
      <c r="M6" s="18"/>
    </row>
    <row r="7" spans="1:46" s="1" customFormat="1" ht="16.5" customHeight="1">
      <c r="B7" s="18"/>
      <c r="E7" s="288" t="str">
        <f>'Rekapitulácia stavby'!K6</f>
        <v>Detské ihrisko Považská ulica 2022 - stavebné práce</v>
      </c>
      <c r="F7" s="289"/>
      <c r="G7" s="289"/>
      <c r="H7" s="289"/>
      <c r="M7" s="18"/>
    </row>
    <row r="8" spans="1:46" s="2" customFormat="1" ht="12" customHeight="1">
      <c r="A8" s="32"/>
      <c r="B8" s="37"/>
      <c r="C8" s="32"/>
      <c r="D8" s="115" t="s">
        <v>99</v>
      </c>
      <c r="E8" s="32"/>
      <c r="F8" s="32"/>
      <c r="G8" s="32"/>
      <c r="H8" s="32"/>
      <c r="I8" s="32"/>
      <c r="J8" s="32"/>
      <c r="K8" s="32"/>
      <c r="L8" s="32"/>
      <c r="M8" s="53"/>
      <c r="S8" s="32"/>
      <c r="T8" s="32"/>
      <c r="U8" s="32"/>
      <c r="V8" s="32"/>
      <c r="W8" s="32"/>
      <c r="X8" s="32"/>
      <c r="Y8" s="32"/>
      <c r="Z8" s="32"/>
      <c r="AA8" s="32"/>
      <c r="AB8" s="32"/>
      <c r="AC8" s="32"/>
      <c r="AD8" s="32"/>
      <c r="AE8" s="32"/>
    </row>
    <row r="9" spans="1:46" s="2" customFormat="1" ht="16.5" customHeight="1">
      <c r="A9" s="32"/>
      <c r="B9" s="37"/>
      <c r="C9" s="32"/>
      <c r="D9" s="32"/>
      <c r="E9" s="290" t="s">
        <v>583</v>
      </c>
      <c r="F9" s="291"/>
      <c r="G9" s="291"/>
      <c r="H9" s="291"/>
      <c r="I9" s="32"/>
      <c r="J9" s="32"/>
      <c r="K9" s="32"/>
      <c r="L9" s="32"/>
      <c r="M9" s="53"/>
      <c r="S9" s="32"/>
      <c r="T9" s="32"/>
      <c r="U9" s="32"/>
      <c r="V9" s="32"/>
      <c r="W9" s="32"/>
      <c r="X9" s="32"/>
      <c r="Y9" s="32"/>
      <c r="Z9" s="32"/>
      <c r="AA9" s="32"/>
      <c r="AB9" s="32"/>
      <c r="AC9" s="32"/>
      <c r="AD9" s="32"/>
      <c r="AE9" s="32"/>
    </row>
    <row r="10" spans="1:46" s="2" customFormat="1" ht="11.25">
      <c r="A10" s="32"/>
      <c r="B10" s="37"/>
      <c r="C10" s="32"/>
      <c r="D10" s="32"/>
      <c r="E10" s="32"/>
      <c r="F10" s="32"/>
      <c r="G10" s="32"/>
      <c r="H10" s="32"/>
      <c r="I10" s="32"/>
      <c r="J10" s="32"/>
      <c r="K10" s="32"/>
      <c r="L10" s="32"/>
      <c r="M10" s="53"/>
      <c r="S10" s="32"/>
      <c r="T10" s="32"/>
      <c r="U10" s="32"/>
      <c r="V10" s="32"/>
      <c r="W10" s="32"/>
      <c r="X10" s="32"/>
      <c r="Y10" s="32"/>
      <c r="Z10" s="32"/>
      <c r="AA10" s="32"/>
      <c r="AB10" s="32"/>
      <c r="AC10" s="32"/>
      <c r="AD10" s="32"/>
      <c r="AE10" s="32"/>
    </row>
    <row r="11" spans="1:46" s="2" customFormat="1" ht="12" customHeight="1">
      <c r="A11" s="32"/>
      <c r="B11" s="37"/>
      <c r="C11" s="32"/>
      <c r="D11" s="115" t="s">
        <v>18</v>
      </c>
      <c r="E11" s="32"/>
      <c r="F11" s="116" t="s">
        <v>1</v>
      </c>
      <c r="G11" s="32"/>
      <c r="H11" s="32"/>
      <c r="I11" s="115" t="s">
        <v>19</v>
      </c>
      <c r="J11" s="116" t="s">
        <v>1</v>
      </c>
      <c r="K11" s="32"/>
      <c r="L11" s="32"/>
      <c r="M11" s="53"/>
      <c r="S11" s="32"/>
      <c r="T11" s="32"/>
      <c r="U11" s="32"/>
      <c r="V11" s="32"/>
      <c r="W11" s="32"/>
      <c r="X11" s="32"/>
      <c r="Y11" s="32"/>
      <c r="Z11" s="32"/>
      <c r="AA11" s="32"/>
      <c r="AB11" s="32"/>
      <c r="AC11" s="32"/>
      <c r="AD11" s="32"/>
      <c r="AE11" s="32"/>
    </row>
    <row r="12" spans="1:46" s="2" customFormat="1" ht="12" customHeight="1">
      <c r="A12" s="32"/>
      <c r="B12" s="37"/>
      <c r="C12" s="32"/>
      <c r="D12" s="115" t="s">
        <v>20</v>
      </c>
      <c r="E12" s="32"/>
      <c r="F12" s="116" t="s">
        <v>30</v>
      </c>
      <c r="G12" s="32"/>
      <c r="H12" s="32"/>
      <c r="I12" s="115" t="s">
        <v>22</v>
      </c>
      <c r="J12" s="117">
        <f>'Rekapitulácia stavby'!AN8</f>
        <v>0</v>
      </c>
      <c r="K12" s="32"/>
      <c r="L12" s="32"/>
      <c r="M12" s="53"/>
      <c r="S12" s="32"/>
      <c r="T12" s="32"/>
      <c r="U12" s="32"/>
      <c r="V12" s="32"/>
      <c r="W12" s="32"/>
      <c r="X12" s="32"/>
      <c r="Y12" s="32"/>
      <c r="Z12" s="32"/>
      <c r="AA12" s="32"/>
      <c r="AB12" s="32"/>
      <c r="AC12" s="32"/>
      <c r="AD12" s="32"/>
      <c r="AE12" s="32"/>
    </row>
    <row r="13" spans="1:46" s="2" customFormat="1" ht="10.9" customHeight="1">
      <c r="A13" s="32"/>
      <c r="B13" s="37"/>
      <c r="C13" s="32"/>
      <c r="D13" s="32"/>
      <c r="E13" s="32"/>
      <c r="F13" s="32"/>
      <c r="G13" s="32"/>
      <c r="H13" s="32"/>
      <c r="I13" s="32"/>
      <c r="J13" s="32"/>
      <c r="K13" s="32"/>
      <c r="L13" s="32"/>
      <c r="M13" s="53"/>
      <c r="S13" s="32"/>
      <c r="T13" s="32"/>
      <c r="U13" s="32"/>
      <c r="V13" s="32"/>
      <c r="W13" s="32"/>
      <c r="X13" s="32"/>
      <c r="Y13" s="32"/>
      <c r="Z13" s="32"/>
      <c r="AA13" s="32"/>
      <c r="AB13" s="32"/>
      <c r="AC13" s="32"/>
      <c r="AD13" s="32"/>
      <c r="AE13" s="32"/>
    </row>
    <row r="14" spans="1:46" s="2" customFormat="1" ht="12" customHeight="1">
      <c r="A14" s="32"/>
      <c r="B14" s="37"/>
      <c r="C14" s="32"/>
      <c r="D14" s="115" t="s">
        <v>23</v>
      </c>
      <c r="E14" s="32"/>
      <c r="F14" s="32"/>
      <c r="G14" s="32"/>
      <c r="H14" s="32"/>
      <c r="I14" s="115" t="s">
        <v>24</v>
      </c>
      <c r="J14" s="116" t="str">
        <f>IF('Rekapitulácia stavby'!AN10="","",'Rekapitulácia stavby'!AN10)</f>
        <v/>
      </c>
      <c r="K14" s="32"/>
      <c r="L14" s="32"/>
      <c r="M14" s="53"/>
      <c r="S14" s="32"/>
      <c r="T14" s="32"/>
      <c r="U14" s="32"/>
      <c r="V14" s="32"/>
      <c r="W14" s="32"/>
      <c r="X14" s="32"/>
      <c r="Y14" s="32"/>
      <c r="Z14" s="32"/>
      <c r="AA14" s="32"/>
      <c r="AB14" s="32"/>
      <c r="AC14" s="32"/>
      <c r="AD14" s="32"/>
      <c r="AE14" s="32"/>
    </row>
    <row r="15" spans="1:46" s="2" customFormat="1" ht="18" customHeight="1">
      <c r="A15" s="32"/>
      <c r="B15" s="37"/>
      <c r="C15" s="32"/>
      <c r="D15" s="32"/>
      <c r="E15" s="116" t="str">
        <f>IF('Rekapitulácia stavby'!E11="","",'Rekapitulácia stavby'!E11)</f>
        <v>Mesto Trenčín</v>
      </c>
      <c r="F15" s="32"/>
      <c r="G15" s="32"/>
      <c r="H15" s="32"/>
      <c r="I15" s="115" t="s">
        <v>26</v>
      </c>
      <c r="J15" s="116" t="str">
        <f>IF('Rekapitulácia stavby'!AN11="","",'Rekapitulácia stavby'!AN11)</f>
        <v/>
      </c>
      <c r="K15" s="32"/>
      <c r="L15" s="32"/>
      <c r="M15" s="53"/>
      <c r="S15" s="32"/>
      <c r="T15" s="32"/>
      <c r="U15" s="32"/>
      <c r="V15" s="32"/>
      <c r="W15" s="32"/>
      <c r="X15" s="32"/>
      <c r="Y15" s="32"/>
      <c r="Z15" s="32"/>
      <c r="AA15" s="32"/>
      <c r="AB15" s="32"/>
      <c r="AC15" s="32"/>
      <c r="AD15" s="32"/>
      <c r="AE15" s="32"/>
    </row>
    <row r="16" spans="1:46" s="2" customFormat="1" ht="6.95" customHeight="1">
      <c r="A16" s="32"/>
      <c r="B16" s="37"/>
      <c r="C16" s="32"/>
      <c r="D16" s="32"/>
      <c r="E16" s="32"/>
      <c r="F16" s="32"/>
      <c r="G16" s="32"/>
      <c r="H16" s="32"/>
      <c r="I16" s="32"/>
      <c r="J16" s="32"/>
      <c r="K16" s="32"/>
      <c r="L16" s="32"/>
      <c r="M16" s="53"/>
      <c r="S16" s="32"/>
      <c r="T16" s="32"/>
      <c r="U16" s="32"/>
      <c r="V16" s="32"/>
      <c r="W16" s="32"/>
      <c r="X16" s="32"/>
      <c r="Y16" s="32"/>
      <c r="Z16" s="32"/>
      <c r="AA16" s="32"/>
      <c r="AB16" s="32"/>
      <c r="AC16" s="32"/>
      <c r="AD16" s="32"/>
      <c r="AE16" s="32"/>
    </row>
    <row r="17" spans="1:31" s="2" customFormat="1" ht="12" customHeight="1">
      <c r="A17" s="32"/>
      <c r="B17" s="37"/>
      <c r="C17" s="32"/>
      <c r="D17" s="115" t="s">
        <v>27</v>
      </c>
      <c r="E17" s="32"/>
      <c r="F17" s="32"/>
      <c r="G17" s="32"/>
      <c r="H17" s="32"/>
      <c r="I17" s="115" t="s">
        <v>24</v>
      </c>
      <c r="J17" s="28" t="str">
        <f>'Rekapitulácia stavby'!AN13</f>
        <v>Vyplň údaj</v>
      </c>
      <c r="K17" s="32"/>
      <c r="L17" s="32"/>
      <c r="M17" s="53"/>
      <c r="S17" s="32"/>
      <c r="T17" s="32"/>
      <c r="U17" s="32"/>
      <c r="V17" s="32"/>
      <c r="W17" s="32"/>
      <c r="X17" s="32"/>
      <c r="Y17" s="32"/>
      <c r="Z17" s="32"/>
      <c r="AA17" s="32"/>
      <c r="AB17" s="32"/>
      <c r="AC17" s="32"/>
      <c r="AD17" s="32"/>
      <c r="AE17" s="32"/>
    </row>
    <row r="18" spans="1:31" s="2" customFormat="1" ht="18" customHeight="1">
      <c r="A18" s="32"/>
      <c r="B18" s="37"/>
      <c r="C18" s="32"/>
      <c r="D18" s="32"/>
      <c r="E18" s="292" t="str">
        <f>'Rekapitulácia stavby'!E14</f>
        <v>Vyplň údaj</v>
      </c>
      <c r="F18" s="293"/>
      <c r="G18" s="293"/>
      <c r="H18" s="293"/>
      <c r="I18" s="115" t="s">
        <v>26</v>
      </c>
      <c r="J18" s="28" t="str">
        <f>'Rekapitulácia stavby'!AN14</f>
        <v>Vyplň údaj</v>
      </c>
      <c r="K18" s="32"/>
      <c r="L18" s="32"/>
      <c r="M18" s="53"/>
      <c r="S18" s="32"/>
      <c r="T18" s="32"/>
      <c r="U18" s="32"/>
      <c r="V18" s="32"/>
      <c r="W18" s="32"/>
      <c r="X18" s="32"/>
      <c r="Y18" s="32"/>
      <c r="Z18" s="32"/>
      <c r="AA18" s="32"/>
      <c r="AB18" s="32"/>
      <c r="AC18" s="32"/>
      <c r="AD18" s="32"/>
      <c r="AE18" s="32"/>
    </row>
    <row r="19" spans="1:31" s="2" customFormat="1" ht="6.95" customHeight="1">
      <c r="A19" s="32"/>
      <c r="B19" s="37"/>
      <c r="C19" s="32"/>
      <c r="D19" s="32"/>
      <c r="E19" s="32"/>
      <c r="F19" s="32"/>
      <c r="G19" s="32"/>
      <c r="H19" s="32"/>
      <c r="I19" s="32"/>
      <c r="J19" s="32"/>
      <c r="K19" s="32"/>
      <c r="L19" s="32"/>
      <c r="M19" s="53"/>
      <c r="S19" s="32"/>
      <c r="T19" s="32"/>
      <c r="U19" s="32"/>
      <c r="V19" s="32"/>
      <c r="W19" s="32"/>
      <c r="X19" s="32"/>
      <c r="Y19" s="32"/>
      <c r="Z19" s="32"/>
      <c r="AA19" s="32"/>
      <c r="AB19" s="32"/>
      <c r="AC19" s="32"/>
      <c r="AD19" s="32"/>
      <c r="AE19" s="32"/>
    </row>
    <row r="20" spans="1:31" s="2" customFormat="1" ht="12" customHeight="1">
      <c r="A20" s="32"/>
      <c r="B20" s="37"/>
      <c r="C20" s="32"/>
      <c r="D20" s="115" t="s">
        <v>29</v>
      </c>
      <c r="E20" s="32"/>
      <c r="F20" s="32"/>
      <c r="G20" s="32"/>
      <c r="H20" s="32"/>
      <c r="I20" s="115" t="s">
        <v>24</v>
      </c>
      <c r="J20" s="116" t="str">
        <f>IF('Rekapitulácia stavby'!AN16="","",'Rekapitulácia stavby'!AN16)</f>
        <v/>
      </c>
      <c r="K20" s="32"/>
      <c r="L20" s="32"/>
      <c r="M20" s="53"/>
      <c r="S20" s="32"/>
      <c r="T20" s="32"/>
      <c r="U20" s="32"/>
      <c r="V20" s="32"/>
      <c r="W20" s="32"/>
      <c r="X20" s="32"/>
      <c r="Y20" s="32"/>
      <c r="Z20" s="32"/>
      <c r="AA20" s="32"/>
      <c r="AB20" s="32"/>
      <c r="AC20" s="32"/>
      <c r="AD20" s="32"/>
      <c r="AE20" s="32"/>
    </row>
    <row r="21" spans="1:31" s="2" customFormat="1" ht="18" customHeight="1">
      <c r="A21" s="32"/>
      <c r="B21" s="37"/>
      <c r="C21" s="32"/>
      <c r="D21" s="32"/>
      <c r="E21" s="116" t="str">
        <f>IF('Rekapitulácia stavby'!E17="","",'Rekapitulácia stavby'!E17)</f>
        <v xml:space="preserve"> </v>
      </c>
      <c r="F21" s="32"/>
      <c r="G21" s="32"/>
      <c r="H21" s="32"/>
      <c r="I21" s="115" t="s">
        <v>26</v>
      </c>
      <c r="J21" s="116" t="str">
        <f>IF('Rekapitulácia stavby'!AN17="","",'Rekapitulácia stavby'!AN17)</f>
        <v/>
      </c>
      <c r="K21" s="32"/>
      <c r="L21" s="32"/>
      <c r="M21" s="53"/>
      <c r="S21" s="32"/>
      <c r="T21" s="32"/>
      <c r="U21" s="32"/>
      <c r="V21" s="32"/>
      <c r="W21" s="32"/>
      <c r="X21" s="32"/>
      <c r="Y21" s="32"/>
      <c r="Z21" s="32"/>
      <c r="AA21" s="32"/>
      <c r="AB21" s="32"/>
      <c r="AC21" s="32"/>
      <c r="AD21" s="32"/>
      <c r="AE21" s="32"/>
    </row>
    <row r="22" spans="1:31" s="2" customFormat="1" ht="6.95" customHeight="1">
      <c r="A22" s="32"/>
      <c r="B22" s="37"/>
      <c r="C22" s="32"/>
      <c r="D22" s="32"/>
      <c r="E22" s="32"/>
      <c r="F22" s="32"/>
      <c r="G22" s="32"/>
      <c r="H22" s="32"/>
      <c r="I22" s="32"/>
      <c r="J22" s="32"/>
      <c r="K22" s="32"/>
      <c r="L22" s="32"/>
      <c r="M22" s="53"/>
      <c r="S22" s="32"/>
      <c r="T22" s="32"/>
      <c r="U22" s="32"/>
      <c r="V22" s="32"/>
      <c r="W22" s="32"/>
      <c r="X22" s="32"/>
      <c r="Y22" s="32"/>
      <c r="Z22" s="32"/>
      <c r="AA22" s="32"/>
      <c r="AB22" s="32"/>
      <c r="AC22" s="32"/>
      <c r="AD22" s="32"/>
      <c r="AE22" s="32"/>
    </row>
    <row r="23" spans="1:31" s="2" customFormat="1" ht="12" customHeight="1">
      <c r="A23" s="32"/>
      <c r="B23" s="37"/>
      <c r="C23" s="32"/>
      <c r="D23" s="115" t="s">
        <v>31</v>
      </c>
      <c r="E23" s="32"/>
      <c r="F23" s="32"/>
      <c r="G23" s="32"/>
      <c r="H23" s="32"/>
      <c r="I23" s="115" t="s">
        <v>24</v>
      </c>
      <c r="J23" s="116" t="str">
        <f>IF('Rekapitulácia stavby'!AN19="","",'Rekapitulácia stavby'!AN19)</f>
        <v/>
      </c>
      <c r="K23" s="32"/>
      <c r="L23" s="32"/>
      <c r="M23" s="53"/>
      <c r="S23" s="32"/>
      <c r="T23" s="32"/>
      <c r="U23" s="32"/>
      <c r="V23" s="32"/>
      <c r="W23" s="32"/>
      <c r="X23" s="32"/>
      <c r="Y23" s="32"/>
      <c r="Z23" s="32"/>
      <c r="AA23" s="32"/>
      <c r="AB23" s="32"/>
      <c r="AC23" s="32"/>
      <c r="AD23" s="32"/>
      <c r="AE23" s="32"/>
    </row>
    <row r="24" spans="1:31" s="2" customFormat="1" ht="18" customHeight="1">
      <c r="A24" s="32"/>
      <c r="B24" s="37"/>
      <c r="C24" s="32"/>
      <c r="D24" s="32"/>
      <c r="E24" s="116" t="str">
        <f>IF('Rekapitulácia stavby'!E20="","",'Rekapitulácia stavby'!E20)</f>
        <v>Ing.arch. Michal Vojtek</v>
      </c>
      <c r="F24" s="32"/>
      <c r="G24" s="32"/>
      <c r="H24" s="32"/>
      <c r="I24" s="115" t="s">
        <v>26</v>
      </c>
      <c r="J24" s="116" t="str">
        <f>IF('Rekapitulácia stavby'!AN20="","",'Rekapitulácia stavby'!AN20)</f>
        <v/>
      </c>
      <c r="K24" s="32"/>
      <c r="L24" s="32"/>
      <c r="M24" s="53"/>
      <c r="S24" s="32"/>
      <c r="T24" s="32"/>
      <c r="U24" s="32"/>
      <c r="V24" s="32"/>
      <c r="W24" s="32"/>
      <c r="X24" s="32"/>
      <c r="Y24" s="32"/>
      <c r="Z24" s="32"/>
      <c r="AA24" s="32"/>
      <c r="AB24" s="32"/>
      <c r="AC24" s="32"/>
      <c r="AD24" s="32"/>
      <c r="AE24" s="32"/>
    </row>
    <row r="25" spans="1:31" s="2" customFormat="1" ht="6.95" customHeight="1">
      <c r="A25" s="32"/>
      <c r="B25" s="37"/>
      <c r="C25" s="32"/>
      <c r="D25" s="32"/>
      <c r="E25" s="32"/>
      <c r="F25" s="32"/>
      <c r="G25" s="32"/>
      <c r="H25" s="32"/>
      <c r="I25" s="32"/>
      <c r="J25" s="32"/>
      <c r="K25" s="32"/>
      <c r="L25" s="32"/>
      <c r="M25" s="53"/>
      <c r="S25" s="32"/>
      <c r="T25" s="32"/>
      <c r="U25" s="32"/>
      <c r="V25" s="32"/>
      <c r="W25" s="32"/>
      <c r="X25" s="32"/>
      <c r="Y25" s="32"/>
      <c r="Z25" s="32"/>
      <c r="AA25" s="32"/>
      <c r="AB25" s="32"/>
      <c r="AC25" s="32"/>
      <c r="AD25" s="32"/>
      <c r="AE25" s="32"/>
    </row>
    <row r="26" spans="1:31" s="2" customFormat="1" ht="12" customHeight="1">
      <c r="A26" s="32"/>
      <c r="B26" s="37"/>
      <c r="C26" s="32"/>
      <c r="D26" s="115" t="s">
        <v>33</v>
      </c>
      <c r="E26" s="32"/>
      <c r="F26" s="32"/>
      <c r="G26" s="32"/>
      <c r="H26" s="32"/>
      <c r="I26" s="32"/>
      <c r="J26" s="32"/>
      <c r="K26" s="32"/>
      <c r="L26" s="32"/>
      <c r="M26" s="53"/>
      <c r="S26" s="32"/>
      <c r="T26" s="32"/>
      <c r="U26" s="32"/>
      <c r="V26" s="32"/>
      <c r="W26" s="32"/>
      <c r="X26" s="32"/>
      <c r="Y26" s="32"/>
      <c r="Z26" s="32"/>
      <c r="AA26" s="32"/>
      <c r="AB26" s="32"/>
      <c r="AC26" s="32"/>
      <c r="AD26" s="32"/>
      <c r="AE26" s="32"/>
    </row>
    <row r="27" spans="1:31" s="8" customFormat="1" ht="16.5" customHeight="1">
      <c r="A27" s="118"/>
      <c r="B27" s="119"/>
      <c r="C27" s="118"/>
      <c r="D27" s="118"/>
      <c r="E27" s="294" t="s">
        <v>1</v>
      </c>
      <c r="F27" s="294"/>
      <c r="G27" s="294"/>
      <c r="H27" s="294"/>
      <c r="I27" s="118"/>
      <c r="J27" s="118"/>
      <c r="K27" s="118"/>
      <c r="L27" s="118"/>
      <c r="M27" s="120"/>
      <c r="S27" s="118"/>
      <c r="T27" s="118"/>
      <c r="U27" s="118"/>
      <c r="V27" s="118"/>
      <c r="W27" s="118"/>
      <c r="X27" s="118"/>
      <c r="Y27" s="118"/>
      <c r="Z27" s="118"/>
      <c r="AA27" s="118"/>
      <c r="AB27" s="118"/>
      <c r="AC27" s="118"/>
      <c r="AD27" s="118"/>
      <c r="AE27" s="118"/>
    </row>
    <row r="28" spans="1:31" s="2" customFormat="1" ht="6.95" customHeight="1">
      <c r="A28" s="32"/>
      <c r="B28" s="37"/>
      <c r="C28" s="32"/>
      <c r="D28" s="32"/>
      <c r="E28" s="32"/>
      <c r="F28" s="32"/>
      <c r="G28" s="32"/>
      <c r="H28" s="32"/>
      <c r="I28" s="32"/>
      <c r="J28" s="32"/>
      <c r="K28" s="32"/>
      <c r="L28" s="32"/>
      <c r="M28" s="53"/>
      <c r="S28" s="32"/>
      <c r="T28" s="32"/>
      <c r="U28" s="32"/>
      <c r="V28" s="32"/>
      <c r="W28" s="32"/>
      <c r="X28" s="32"/>
      <c r="Y28" s="32"/>
      <c r="Z28" s="32"/>
      <c r="AA28" s="32"/>
      <c r="AB28" s="32"/>
      <c r="AC28" s="32"/>
      <c r="AD28" s="32"/>
      <c r="AE28" s="32"/>
    </row>
    <row r="29" spans="1:31" s="2" customFormat="1" ht="6.95" customHeight="1">
      <c r="A29" s="32"/>
      <c r="B29" s="37"/>
      <c r="C29" s="32"/>
      <c r="D29" s="121"/>
      <c r="E29" s="121"/>
      <c r="F29" s="121"/>
      <c r="G29" s="121"/>
      <c r="H29" s="121"/>
      <c r="I29" s="121"/>
      <c r="J29" s="121"/>
      <c r="K29" s="121"/>
      <c r="L29" s="121"/>
      <c r="M29" s="53"/>
      <c r="S29" s="32"/>
      <c r="T29" s="32"/>
      <c r="U29" s="32"/>
      <c r="V29" s="32"/>
      <c r="W29" s="32"/>
      <c r="X29" s="32"/>
      <c r="Y29" s="32"/>
      <c r="Z29" s="32"/>
      <c r="AA29" s="32"/>
      <c r="AB29" s="32"/>
      <c r="AC29" s="32"/>
      <c r="AD29" s="32"/>
      <c r="AE29" s="32"/>
    </row>
    <row r="30" spans="1:31" s="2" customFormat="1" ht="12.75">
      <c r="A30" s="32"/>
      <c r="B30" s="37"/>
      <c r="C30" s="32"/>
      <c r="D30" s="32"/>
      <c r="E30" s="115" t="s">
        <v>101</v>
      </c>
      <c r="F30" s="32"/>
      <c r="G30" s="32"/>
      <c r="H30" s="32"/>
      <c r="I30" s="32"/>
      <c r="J30" s="32"/>
      <c r="K30" s="122">
        <f>I96</f>
        <v>0</v>
      </c>
      <c r="L30" s="32"/>
      <c r="M30" s="53"/>
      <c r="S30" s="32"/>
      <c r="T30" s="32"/>
      <c r="U30" s="32"/>
      <c r="V30" s="32"/>
      <c r="W30" s="32"/>
      <c r="X30" s="32"/>
      <c r="Y30" s="32"/>
      <c r="Z30" s="32"/>
      <c r="AA30" s="32"/>
      <c r="AB30" s="32"/>
      <c r="AC30" s="32"/>
      <c r="AD30" s="32"/>
      <c r="AE30" s="32"/>
    </row>
    <row r="31" spans="1:31" s="2" customFormat="1" ht="12.75">
      <c r="A31" s="32"/>
      <c r="B31" s="37"/>
      <c r="C31" s="32"/>
      <c r="D31" s="32"/>
      <c r="E31" s="115" t="s">
        <v>102</v>
      </c>
      <c r="F31" s="32"/>
      <c r="G31" s="32"/>
      <c r="H31" s="32"/>
      <c r="I31" s="32"/>
      <c r="J31" s="32"/>
      <c r="K31" s="122">
        <f>J96</f>
        <v>0</v>
      </c>
      <c r="L31" s="32"/>
      <c r="M31" s="53"/>
      <c r="S31" s="32"/>
      <c r="T31" s="32"/>
      <c r="U31" s="32"/>
      <c r="V31" s="32"/>
      <c r="W31" s="32"/>
      <c r="X31" s="32"/>
      <c r="Y31" s="32"/>
      <c r="Z31" s="32"/>
      <c r="AA31" s="32"/>
      <c r="AB31" s="32"/>
      <c r="AC31" s="32"/>
      <c r="AD31" s="32"/>
      <c r="AE31" s="32"/>
    </row>
    <row r="32" spans="1:31" s="2" customFormat="1" ht="25.35" customHeight="1">
      <c r="A32" s="32"/>
      <c r="B32" s="37"/>
      <c r="C32" s="32"/>
      <c r="D32" s="123" t="s">
        <v>34</v>
      </c>
      <c r="E32" s="32"/>
      <c r="F32" s="32"/>
      <c r="G32" s="32"/>
      <c r="H32" s="32"/>
      <c r="I32" s="32"/>
      <c r="J32" s="32"/>
      <c r="K32" s="124">
        <f>ROUND(K121, 2)</f>
        <v>0</v>
      </c>
      <c r="L32" s="32"/>
      <c r="M32" s="53"/>
      <c r="S32" s="32"/>
      <c r="T32" s="32"/>
      <c r="U32" s="32"/>
      <c r="V32" s="32"/>
      <c r="W32" s="32"/>
      <c r="X32" s="32"/>
      <c r="Y32" s="32"/>
      <c r="Z32" s="32"/>
      <c r="AA32" s="32"/>
      <c r="AB32" s="32"/>
      <c r="AC32" s="32"/>
      <c r="AD32" s="32"/>
      <c r="AE32" s="32"/>
    </row>
    <row r="33" spans="1:31" s="2" customFormat="1" ht="6.95" customHeight="1">
      <c r="A33" s="32"/>
      <c r="B33" s="37"/>
      <c r="C33" s="32"/>
      <c r="D33" s="121"/>
      <c r="E33" s="121"/>
      <c r="F33" s="121"/>
      <c r="G33" s="121"/>
      <c r="H33" s="121"/>
      <c r="I33" s="121"/>
      <c r="J33" s="121"/>
      <c r="K33" s="121"/>
      <c r="L33" s="121"/>
      <c r="M33" s="53"/>
      <c r="S33" s="32"/>
      <c r="T33" s="32"/>
      <c r="U33" s="32"/>
      <c r="V33" s="32"/>
      <c r="W33" s="32"/>
      <c r="X33" s="32"/>
      <c r="Y33" s="32"/>
      <c r="Z33" s="32"/>
      <c r="AA33" s="32"/>
      <c r="AB33" s="32"/>
      <c r="AC33" s="32"/>
      <c r="AD33" s="32"/>
      <c r="AE33" s="32"/>
    </row>
    <row r="34" spans="1:31" s="2" customFormat="1" ht="14.45" customHeight="1">
      <c r="A34" s="32"/>
      <c r="B34" s="37"/>
      <c r="C34" s="32"/>
      <c r="D34" s="32"/>
      <c r="E34" s="32"/>
      <c r="F34" s="125" t="s">
        <v>36</v>
      </c>
      <c r="G34" s="32"/>
      <c r="H34" s="32"/>
      <c r="I34" s="125" t="s">
        <v>35</v>
      </c>
      <c r="J34" s="32"/>
      <c r="K34" s="125" t="s">
        <v>37</v>
      </c>
      <c r="L34" s="32"/>
      <c r="M34" s="53"/>
      <c r="S34" s="32"/>
      <c r="T34" s="32"/>
      <c r="U34" s="32"/>
      <c r="V34" s="32"/>
      <c r="W34" s="32"/>
      <c r="X34" s="32"/>
      <c r="Y34" s="32"/>
      <c r="Z34" s="32"/>
      <c r="AA34" s="32"/>
      <c r="AB34" s="32"/>
      <c r="AC34" s="32"/>
      <c r="AD34" s="32"/>
      <c r="AE34" s="32"/>
    </row>
    <row r="35" spans="1:31" s="2" customFormat="1" ht="14.45" customHeight="1">
      <c r="A35" s="32"/>
      <c r="B35" s="37"/>
      <c r="C35" s="32"/>
      <c r="D35" s="126" t="s">
        <v>38</v>
      </c>
      <c r="E35" s="127" t="s">
        <v>39</v>
      </c>
      <c r="F35" s="128">
        <f>ROUND((SUM(BE121:BE170)),  2)</f>
        <v>0</v>
      </c>
      <c r="G35" s="129"/>
      <c r="H35" s="129"/>
      <c r="I35" s="130">
        <v>0.2</v>
      </c>
      <c r="J35" s="129"/>
      <c r="K35" s="128">
        <f>ROUND(((SUM(BE121:BE170))*I35),  2)</f>
        <v>0</v>
      </c>
      <c r="L35" s="32"/>
      <c r="M35" s="53"/>
      <c r="S35" s="32"/>
      <c r="T35" s="32"/>
      <c r="U35" s="32"/>
      <c r="V35" s="32"/>
      <c r="W35" s="32"/>
      <c r="X35" s="32"/>
      <c r="Y35" s="32"/>
      <c r="Z35" s="32"/>
      <c r="AA35" s="32"/>
      <c r="AB35" s="32"/>
      <c r="AC35" s="32"/>
      <c r="AD35" s="32"/>
      <c r="AE35" s="32"/>
    </row>
    <row r="36" spans="1:31" s="2" customFormat="1" ht="14.45" customHeight="1">
      <c r="A36" s="32"/>
      <c r="B36" s="37"/>
      <c r="C36" s="32"/>
      <c r="D36" s="32"/>
      <c r="E36" s="127" t="s">
        <v>40</v>
      </c>
      <c r="F36" s="128">
        <f>ROUND((SUM(BF121:BF170)),  2)</f>
        <v>0</v>
      </c>
      <c r="G36" s="129"/>
      <c r="H36" s="129"/>
      <c r="I36" s="130">
        <v>0.2</v>
      </c>
      <c r="J36" s="129"/>
      <c r="K36" s="128">
        <f>ROUND(((SUM(BF121:BF170))*I36),  2)</f>
        <v>0</v>
      </c>
      <c r="L36" s="32"/>
      <c r="M36" s="53"/>
      <c r="S36" s="32"/>
      <c r="T36" s="32"/>
      <c r="U36" s="32"/>
      <c r="V36" s="32"/>
      <c r="W36" s="32"/>
      <c r="X36" s="32"/>
      <c r="Y36" s="32"/>
      <c r="Z36" s="32"/>
      <c r="AA36" s="32"/>
      <c r="AB36" s="32"/>
      <c r="AC36" s="32"/>
      <c r="AD36" s="32"/>
      <c r="AE36" s="32"/>
    </row>
    <row r="37" spans="1:31" s="2" customFormat="1" ht="14.45" hidden="1" customHeight="1">
      <c r="A37" s="32"/>
      <c r="B37" s="37"/>
      <c r="C37" s="32"/>
      <c r="D37" s="32"/>
      <c r="E37" s="115" t="s">
        <v>41</v>
      </c>
      <c r="F37" s="122">
        <f>ROUND((SUM(BG121:BG170)),  2)</f>
        <v>0</v>
      </c>
      <c r="G37" s="32"/>
      <c r="H37" s="32"/>
      <c r="I37" s="131">
        <v>0.2</v>
      </c>
      <c r="J37" s="32"/>
      <c r="K37" s="122">
        <f>0</f>
        <v>0</v>
      </c>
      <c r="L37" s="32"/>
      <c r="M37" s="53"/>
      <c r="S37" s="32"/>
      <c r="T37" s="32"/>
      <c r="U37" s="32"/>
      <c r="V37" s="32"/>
      <c r="W37" s="32"/>
      <c r="X37" s="32"/>
      <c r="Y37" s="32"/>
      <c r="Z37" s="32"/>
      <c r="AA37" s="32"/>
      <c r="AB37" s="32"/>
      <c r="AC37" s="32"/>
      <c r="AD37" s="32"/>
      <c r="AE37" s="32"/>
    </row>
    <row r="38" spans="1:31" s="2" customFormat="1" ht="14.45" hidden="1" customHeight="1">
      <c r="A38" s="32"/>
      <c r="B38" s="37"/>
      <c r="C38" s="32"/>
      <c r="D38" s="32"/>
      <c r="E38" s="115" t="s">
        <v>42</v>
      </c>
      <c r="F38" s="122">
        <f>ROUND((SUM(BH121:BH170)),  2)</f>
        <v>0</v>
      </c>
      <c r="G38" s="32"/>
      <c r="H38" s="32"/>
      <c r="I38" s="131">
        <v>0.2</v>
      </c>
      <c r="J38" s="32"/>
      <c r="K38" s="122">
        <f>0</f>
        <v>0</v>
      </c>
      <c r="L38" s="32"/>
      <c r="M38" s="53"/>
      <c r="S38" s="32"/>
      <c r="T38" s="32"/>
      <c r="U38" s="32"/>
      <c r="V38" s="32"/>
      <c r="W38" s="32"/>
      <c r="X38" s="32"/>
      <c r="Y38" s="32"/>
      <c r="Z38" s="32"/>
      <c r="AA38" s="32"/>
      <c r="AB38" s="32"/>
      <c r="AC38" s="32"/>
      <c r="AD38" s="32"/>
      <c r="AE38" s="32"/>
    </row>
    <row r="39" spans="1:31" s="2" customFormat="1" ht="14.45" hidden="1" customHeight="1">
      <c r="A39" s="32"/>
      <c r="B39" s="37"/>
      <c r="C39" s="32"/>
      <c r="D39" s="32"/>
      <c r="E39" s="127" t="s">
        <v>43</v>
      </c>
      <c r="F39" s="128">
        <f>ROUND((SUM(BI121:BI170)),  2)</f>
        <v>0</v>
      </c>
      <c r="G39" s="129"/>
      <c r="H39" s="129"/>
      <c r="I39" s="130">
        <v>0</v>
      </c>
      <c r="J39" s="129"/>
      <c r="K39" s="128">
        <f>0</f>
        <v>0</v>
      </c>
      <c r="L39" s="32"/>
      <c r="M39" s="53"/>
      <c r="S39" s="32"/>
      <c r="T39" s="32"/>
      <c r="U39" s="32"/>
      <c r="V39" s="32"/>
      <c r="W39" s="32"/>
      <c r="X39" s="32"/>
      <c r="Y39" s="32"/>
      <c r="Z39" s="32"/>
      <c r="AA39" s="32"/>
      <c r="AB39" s="32"/>
      <c r="AC39" s="32"/>
      <c r="AD39" s="32"/>
      <c r="AE39" s="32"/>
    </row>
    <row r="40" spans="1:31" s="2" customFormat="1" ht="6.95" customHeight="1">
      <c r="A40" s="32"/>
      <c r="B40" s="37"/>
      <c r="C40" s="32"/>
      <c r="D40" s="32"/>
      <c r="E40" s="32"/>
      <c r="F40" s="32"/>
      <c r="G40" s="32"/>
      <c r="H40" s="32"/>
      <c r="I40" s="32"/>
      <c r="J40" s="32"/>
      <c r="K40" s="32"/>
      <c r="L40" s="32"/>
      <c r="M40" s="53"/>
      <c r="S40" s="32"/>
      <c r="T40" s="32"/>
      <c r="U40" s="32"/>
      <c r="V40" s="32"/>
      <c r="W40" s="32"/>
      <c r="X40" s="32"/>
      <c r="Y40" s="32"/>
      <c r="Z40" s="32"/>
      <c r="AA40" s="32"/>
      <c r="AB40" s="32"/>
      <c r="AC40" s="32"/>
      <c r="AD40" s="32"/>
      <c r="AE40" s="32"/>
    </row>
    <row r="41" spans="1:31" s="2" customFormat="1" ht="25.35" customHeight="1">
      <c r="A41" s="32"/>
      <c r="B41" s="37"/>
      <c r="C41" s="132"/>
      <c r="D41" s="133" t="s">
        <v>44</v>
      </c>
      <c r="E41" s="134"/>
      <c r="F41" s="134"/>
      <c r="G41" s="135" t="s">
        <v>45</v>
      </c>
      <c r="H41" s="136" t="s">
        <v>46</v>
      </c>
      <c r="I41" s="134"/>
      <c r="J41" s="134"/>
      <c r="K41" s="137">
        <f>SUM(K32:K39)</f>
        <v>0</v>
      </c>
      <c r="L41" s="138"/>
      <c r="M41" s="53"/>
      <c r="S41" s="32"/>
      <c r="T41" s="32"/>
      <c r="U41" s="32"/>
      <c r="V41" s="32"/>
      <c r="W41" s="32"/>
      <c r="X41" s="32"/>
      <c r="Y41" s="32"/>
      <c r="Z41" s="32"/>
      <c r="AA41" s="32"/>
      <c r="AB41" s="32"/>
      <c r="AC41" s="32"/>
      <c r="AD41" s="32"/>
      <c r="AE41" s="32"/>
    </row>
    <row r="42" spans="1:31" s="2" customFormat="1" ht="14.45" customHeight="1">
      <c r="A42" s="32"/>
      <c r="B42" s="37"/>
      <c r="C42" s="32"/>
      <c r="D42" s="32"/>
      <c r="E42" s="32"/>
      <c r="F42" s="32"/>
      <c r="G42" s="32"/>
      <c r="H42" s="32"/>
      <c r="I42" s="32"/>
      <c r="J42" s="32"/>
      <c r="K42" s="32"/>
      <c r="L42" s="32"/>
      <c r="M42" s="53"/>
      <c r="S42" s="32"/>
      <c r="T42" s="32"/>
      <c r="U42" s="32"/>
      <c r="V42" s="32"/>
      <c r="W42" s="32"/>
      <c r="X42" s="32"/>
      <c r="Y42" s="32"/>
      <c r="Z42" s="32"/>
      <c r="AA42" s="32"/>
      <c r="AB42" s="32"/>
      <c r="AC42" s="32"/>
      <c r="AD42" s="32"/>
      <c r="AE42" s="32"/>
    </row>
    <row r="43" spans="1:31" s="1" customFormat="1" ht="14.45" customHeight="1">
      <c r="B43" s="18"/>
      <c r="M43" s="18"/>
    </row>
    <row r="44" spans="1:31" s="1" customFormat="1" ht="14.45" customHeight="1">
      <c r="B44" s="18"/>
      <c r="M44" s="18"/>
    </row>
    <row r="45" spans="1:31" s="1" customFormat="1" ht="14.45" customHeight="1">
      <c r="B45" s="18"/>
      <c r="M45" s="18"/>
    </row>
    <row r="46" spans="1:31" s="1" customFormat="1" ht="14.45" customHeight="1">
      <c r="B46" s="18"/>
      <c r="M46" s="18"/>
    </row>
    <row r="47" spans="1:31" s="1" customFormat="1" ht="14.45" customHeight="1">
      <c r="B47" s="18"/>
      <c r="M47" s="18"/>
    </row>
    <row r="48" spans="1:31" s="1" customFormat="1" ht="14.45" customHeight="1">
      <c r="B48" s="18"/>
      <c r="M48" s="18"/>
    </row>
    <row r="49" spans="1:31" s="1" customFormat="1" ht="14.45" customHeight="1">
      <c r="B49" s="18"/>
      <c r="M49" s="18"/>
    </row>
    <row r="50" spans="1:31" s="2" customFormat="1" ht="14.45" customHeight="1">
      <c r="B50" s="53"/>
      <c r="D50" s="139" t="s">
        <v>47</v>
      </c>
      <c r="E50" s="140"/>
      <c r="F50" s="140"/>
      <c r="G50" s="139" t="s">
        <v>48</v>
      </c>
      <c r="H50" s="140"/>
      <c r="I50" s="140"/>
      <c r="J50" s="140"/>
      <c r="K50" s="140"/>
      <c r="L50" s="140"/>
      <c r="M50" s="53"/>
    </row>
    <row r="51" spans="1:31" ht="11.25">
      <c r="B51" s="18"/>
      <c r="M51" s="18"/>
    </row>
    <row r="52" spans="1:31" ht="11.25">
      <c r="B52" s="18"/>
      <c r="M52" s="18"/>
    </row>
    <row r="53" spans="1:31" ht="11.25">
      <c r="B53" s="18"/>
      <c r="M53" s="18"/>
    </row>
    <row r="54" spans="1:31" ht="11.25">
      <c r="B54" s="18"/>
      <c r="M54" s="18"/>
    </row>
    <row r="55" spans="1:31" ht="11.25">
      <c r="B55" s="18"/>
      <c r="M55" s="18"/>
    </row>
    <row r="56" spans="1:31" ht="11.25">
      <c r="B56" s="18"/>
      <c r="M56" s="18"/>
    </row>
    <row r="57" spans="1:31" ht="11.25">
      <c r="B57" s="18"/>
      <c r="M57" s="18"/>
    </row>
    <row r="58" spans="1:31" ht="11.25">
      <c r="B58" s="18"/>
      <c r="M58" s="18"/>
    </row>
    <row r="59" spans="1:31" ht="11.25">
      <c r="B59" s="18"/>
      <c r="M59" s="18"/>
    </row>
    <row r="60" spans="1:31" ht="11.25">
      <c r="B60" s="18"/>
      <c r="M60" s="18"/>
    </row>
    <row r="61" spans="1:31" s="2" customFormat="1" ht="12.75">
      <c r="A61" s="32"/>
      <c r="B61" s="37"/>
      <c r="C61" s="32"/>
      <c r="D61" s="141" t="s">
        <v>49</v>
      </c>
      <c r="E61" s="142"/>
      <c r="F61" s="143" t="s">
        <v>50</v>
      </c>
      <c r="G61" s="141" t="s">
        <v>49</v>
      </c>
      <c r="H61" s="142"/>
      <c r="I61" s="142"/>
      <c r="J61" s="144" t="s">
        <v>50</v>
      </c>
      <c r="K61" s="142"/>
      <c r="L61" s="142"/>
      <c r="M61" s="53"/>
      <c r="S61" s="32"/>
      <c r="T61" s="32"/>
      <c r="U61" s="32"/>
      <c r="V61" s="32"/>
      <c r="W61" s="32"/>
      <c r="X61" s="32"/>
      <c r="Y61" s="32"/>
      <c r="Z61" s="32"/>
      <c r="AA61" s="32"/>
      <c r="AB61" s="32"/>
      <c r="AC61" s="32"/>
      <c r="AD61" s="32"/>
      <c r="AE61" s="32"/>
    </row>
    <row r="62" spans="1:31" ht="11.25">
      <c r="B62" s="18"/>
      <c r="M62" s="18"/>
    </row>
    <row r="63" spans="1:31" ht="11.25">
      <c r="B63" s="18"/>
      <c r="M63" s="18"/>
    </row>
    <row r="64" spans="1:31" ht="11.25">
      <c r="B64" s="18"/>
      <c r="M64" s="18"/>
    </row>
    <row r="65" spans="1:31" s="2" customFormat="1" ht="12.75">
      <c r="A65" s="32"/>
      <c r="B65" s="37"/>
      <c r="C65" s="32"/>
      <c r="D65" s="139" t="s">
        <v>51</v>
      </c>
      <c r="E65" s="145"/>
      <c r="F65" s="145"/>
      <c r="G65" s="139" t="s">
        <v>52</v>
      </c>
      <c r="H65" s="145"/>
      <c r="I65" s="145"/>
      <c r="J65" s="145"/>
      <c r="K65" s="145"/>
      <c r="L65" s="145"/>
      <c r="M65" s="53"/>
      <c r="S65" s="32"/>
      <c r="T65" s="32"/>
      <c r="U65" s="32"/>
      <c r="V65" s="32"/>
      <c r="W65" s="32"/>
      <c r="X65" s="32"/>
      <c r="Y65" s="32"/>
      <c r="Z65" s="32"/>
      <c r="AA65" s="32"/>
      <c r="AB65" s="32"/>
      <c r="AC65" s="32"/>
      <c r="AD65" s="32"/>
      <c r="AE65" s="32"/>
    </row>
    <row r="66" spans="1:31" ht="11.25">
      <c r="B66" s="18"/>
      <c r="M66" s="18"/>
    </row>
    <row r="67" spans="1:31" ht="11.25">
      <c r="B67" s="18"/>
      <c r="M67" s="18"/>
    </row>
    <row r="68" spans="1:31" ht="11.25">
      <c r="B68" s="18"/>
      <c r="M68" s="18"/>
    </row>
    <row r="69" spans="1:31" ht="11.25">
      <c r="B69" s="18"/>
      <c r="M69" s="18"/>
    </row>
    <row r="70" spans="1:31" ht="11.25">
      <c r="B70" s="18"/>
      <c r="M70" s="18"/>
    </row>
    <row r="71" spans="1:31" ht="11.25">
      <c r="B71" s="18"/>
      <c r="M71" s="18"/>
    </row>
    <row r="72" spans="1:31" ht="11.25">
      <c r="B72" s="18"/>
      <c r="M72" s="18"/>
    </row>
    <row r="73" spans="1:31" ht="11.25">
      <c r="B73" s="18"/>
      <c r="M73" s="18"/>
    </row>
    <row r="74" spans="1:31" ht="11.25">
      <c r="B74" s="18"/>
      <c r="M74" s="18"/>
    </row>
    <row r="75" spans="1:31" ht="11.25">
      <c r="B75" s="18"/>
      <c r="M75" s="18"/>
    </row>
    <row r="76" spans="1:31" s="2" customFormat="1" ht="12.75">
      <c r="A76" s="32"/>
      <c r="B76" s="37"/>
      <c r="C76" s="32"/>
      <c r="D76" s="141" t="s">
        <v>49</v>
      </c>
      <c r="E76" s="142"/>
      <c r="F76" s="143" t="s">
        <v>50</v>
      </c>
      <c r="G76" s="141" t="s">
        <v>49</v>
      </c>
      <c r="H76" s="142"/>
      <c r="I76" s="142"/>
      <c r="J76" s="144" t="s">
        <v>50</v>
      </c>
      <c r="K76" s="142"/>
      <c r="L76" s="142"/>
      <c r="M76" s="53"/>
      <c r="S76" s="32"/>
      <c r="T76" s="32"/>
      <c r="U76" s="32"/>
      <c r="V76" s="32"/>
      <c r="W76" s="32"/>
      <c r="X76" s="32"/>
      <c r="Y76" s="32"/>
      <c r="Z76" s="32"/>
      <c r="AA76" s="32"/>
      <c r="AB76" s="32"/>
      <c r="AC76" s="32"/>
      <c r="AD76" s="32"/>
      <c r="AE76" s="32"/>
    </row>
    <row r="77" spans="1:31" s="2" customFormat="1" ht="14.45" customHeight="1">
      <c r="A77" s="32"/>
      <c r="B77" s="146"/>
      <c r="C77" s="147"/>
      <c r="D77" s="147"/>
      <c r="E77" s="147"/>
      <c r="F77" s="147"/>
      <c r="G77" s="147"/>
      <c r="H77" s="147"/>
      <c r="I77" s="147"/>
      <c r="J77" s="147"/>
      <c r="K77" s="147"/>
      <c r="L77" s="147"/>
      <c r="M77" s="53"/>
      <c r="S77" s="32"/>
      <c r="T77" s="32"/>
      <c r="U77" s="32"/>
      <c r="V77" s="32"/>
      <c r="W77" s="32"/>
      <c r="X77" s="32"/>
      <c r="Y77" s="32"/>
      <c r="Z77" s="32"/>
      <c r="AA77" s="32"/>
      <c r="AB77" s="32"/>
      <c r="AC77" s="32"/>
      <c r="AD77" s="32"/>
      <c r="AE77" s="32"/>
    </row>
    <row r="81" spans="1:47" s="2" customFormat="1" ht="6.95" customHeight="1">
      <c r="A81" s="32"/>
      <c r="B81" s="148"/>
      <c r="C81" s="149"/>
      <c r="D81" s="149"/>
      <c r="E81" s="149"/>
      <c r="F81" s="149"/>
      <c r="G81" s="149"/>
      <c r="H81" s="149"/>
      <c r="I81" s="149"/>
      <c r="J81" s="149"/>
      <c r="K81" s="149"/>
      <c r="L81" s="149"/>
      <c r="M81" s="53"/>
      <c r="S81" s="32"/>
      <c r="T81" s="32"/>
      <c r="U81" s="32"/>
      <c r="V81" s="32"/>
      <c r="W81" s="32"/>
      <c r="X81" s="32"/>
      <c r="Y81" s="32"/>
      <c r="Z81" s="32"/>
      <c r="AA81" s="32"/>
      <c r="AB81" s="32"/>
      <c r="AC81" s="32"/>
      <c r="AD81" s="32"/>
      <c r="AE81" s="32"/>
    </row>
    <row r="82" spans="1:47" s="2" customFormat="1" ht="24.95" customHeight="1">
      <c r="A82" s="32"/>
      <c r="B82" s="33"/>
      <c r="C82" s="21" t="s">
        <v>103</v>
      </c>
      <c r="D82" s="34"/>
      <c r="E82" s="34"/>
      <c r="F82" s="34"/>
      <c r="G82" s="34"/>
      <c r="H82" s="34"/>
      <c r="I82" s="34"/>
      <c r="J82" s="34"/>
      <c r="K82" s="34"/>
      <c r="L82" s="34"/>
      <c r="M82" s="53"/>
      <c r="S82" s="32"/>
      <c r="T82" s="32"/>
      <c r="U82" s="32"/>
      <c r="V82" s="32"/>
      <c r="W82" s="32"/>
      <c r="X82" s="32"/>
      <c r="Y82" s="32"/>
      <c r="Z82" s="32"/>
      <c r="AA82" s="32"/>
      <c r="AB82" s="32"/>
      <c r="AC82" s="32"/>
      <c r="AD82" s="32"/>
      <c r="AE82" s="32"/>
    </row>
    <row r="83" spans="1:47" s="2" customFormat="1" ht="6.95" customHeight="1">
      <c r="A83" s="32"/>
      <c r="B83" s="33"/>
      <c r="C83" s="34"/>
      <c r="D83" s="34"/>
      <c r="E83" s="34"/>
      <c r="F83" s="34"/>
      <c r="G83" s="34"/>
      <c r="H83" s="34"/>
      <c r="I83" s="34"/>
      <c r="J83" s="34"/>
      <c r="K83" s="34"/>
      <c r="L83" s="34"/>
      <c r="M83" s="53"/>
      <c r="S83" s="32"/>
      <c r="T83" s="32"/>
      <c r="U83" s="32"/>
      <c r="V83" s="32"/>
      <c r="W83" s="32"/>
      <c r="X83" s="32"/>
      <c r="Y83" s="32"/>
      <c r="Z83" s="32"/>
      <c r="AA83" s="32"/>
      <c r="AB83" s="32"/>
      <c r="AC83" s="32"/>
      <c r="AD83" s="32"/>
      <c r="AE83" s="32"/>
    </row>
    <row r="84" spans="1:47" s="2" customFormat="1" ht="12" customHeight="1">
      <c r="A84" s="32"/>
      <c r="B84" s="33"/>
      <c r="C84" s="27" t="s">
        <v>16</v>
      </c>
      <c r="D84" s="34"/>
      <c r="E84" s="34"/>
      <c r="F84" s="34"/>
      <c r="G84" s="34"/>
      <c r="H84" s="34"/>
      <c r="I84" s="34"/>
      <c r="J84" s="34"/>
      <c r="K84" s="34"/>
      <c r="L84" s="34"/>
      <c r="M84" s="53"/>
      <c r="S84" s="32"/>
      <c r="T84" s="32"/>
      <c r="U84" s="32"/>
      <c r="V84" s="32"/>
      <c r="W84" s="32"/>
      <c r="X84" s="32"/>
      <c r="Y84" s="32"/>
      <c r="Z84" s="32"/>
      <c r="AA84" s="32"/>
      <c r="AB84" s="32"/>
      <c r="AC84" s="32"/>
      <c r="AD84" s="32"/>
      <c r="AE84" s="32"/>
    </row>
    <row r="85" spans="1:47" s="2" customFormat="1" ht="16.5" customHeight="1">
      <c r="A85" s="32"/>
      <c r="B85" s="33"/>
      <c r="C85" s="34"/>
      <c r="D85" s="34"/>
      <c r="E85" s="295" t="str">
        <f>E7</f>
        <v>Detské ihrisko Považská ulica 2022 - stavebné práce</v>
      </c>
      <c r="F85" s="296"/>
      <c r="G85" s="296"/>
      <c r="H85" s="296"/>
      <c r="I85" s="34"/>
      <c r="J85" s="34"/>
      <c r="K85" s="34"/>
      <c r="L85" s="34"/>
      <c r="M85" s="53"/>
      <c r="S85" s="32"/>
      <c r="T85" s="32"/>
      <c r="U85" s="32"/>
      <c r="V85" s="32"/>
      <c r="W85" s="32"/>
      <c r="X85" s="32"/>
      <c r="Y85" s="32"/>
      <c r="Z85" s="32"/>
      <c r="AA85" s="32"/>
      <c r="AB85" s="32"/>
      <c r="AC85" s="32"/>
      <c r="AD85" s="32"/>
      <c r="AE85" s="32"/>
    </row>
    <row r="86" spans="1:47" s="2" customFormat="1" ht="12" customHeight="1">
      <c r="A86" s="32"/>
      <c r="B86" s="33"/>
      <c r="C86" s="27" t="s">
        <v>99</v>
      </c>
      <c r="D86" s="34"/>
      <c r="E86" s="34"/>
      <c r="F86" s="34"/>
      <c r="G86" s="34"/>
      <c r="H86" s="34"/>
      <c r="I86" s="34"/>
      <c r="J86" s="34"/>
      <c r="K86" s="34"/>
      <c r="L86" s="34"/>
      <c r="M86" s="53"/>
      <c r="S86" s="32"/>
      <c r="T86" s="32"/>
      <c r="U86" s="32"/>
      <c r="V86" s="32"/>
      <c r="W86" s="32"/>
      <c r="X86" s="32"/>
      <c r="Y86" s="32"/>
      <c r="Z86" s="32"/>
      <c r="AA86" s="32"/>
      <c r="AB86" s="32"/>
      <c r="AC86" s="32"/>
      <c r="AD86" s="32"/>
      <c r="AE86" s="32"/>
    </row>
    <row r="87" spans="1:47" s="2" customFormat="1" ht="16.5" customHeight="1">
      <c r="A87" s="32"/>
      <c r="B87" s="33"/>
      <c r="C87" s="34"/>
      <c r="D87" s="34"/>
      <c r="E87" s="244" t="str">
        <f>E9</f>
        <v>02.06 - Prípojka vody</v>
      </c>
      <c r="F87" s="297"/>
      <c r="G87" s="297"/>
      <c r="H87" s="297"/>
      <c r="I87" s="34"/>
      <c r="J87" s="34"/>
      <c r="K87" s="34"/>
      <c r="L87" s="34"/>
      <c r="M87" s="53"/>
      <c r="S87" s="32"/>
      <c r="T87" s="32"/>
      <c r="U87" s="32"/>
      <c r="V87" s="32"/>
      <c r="W87" s="32"/>
      <c r="X87" s="32"/>
      <c r="Y87" s="32"/>
      <c r="Z87" s="32"/>
      <c r="AA87" s="32"/>
      <c r="AB87" s="32"/>
      <c r="AC87" s="32"/>
      <c r="AD87" s="32"/>
      <c r="AE87" s="32"/>
    </row>
    <row r="88" spans="1:47" s="2" customFormat="1" ht="6.95" customHeight="1">
      <c r="A88" s="32"/>
      <c r="B88" s="33"/>
      <c r="C88" s="34"/>
      <c r="D88" s="34"/>
      <c r="E88" s="34"/>
      <c r="F88" s="34"/>
      <c r="G88" s="34"/>
      <c r="H88" s="34"/>
      <c r="I88" s="34"/>
      <c r="J88" s="34"/>
      <c r="K88" s="34"/>
      <c r="L88" s="34"/>
      <c r="M88" s="53"/>
      <c r="S88" s="32"/>
      <c r="T88" s="32"/>
      <c r="U88" s="32"/>
      <c r="V88" s="32"/>
      <c r="W88" s="32"/>
      <c r="X88" s="32"/>
      <c r="Y88" s="32"/>
      <c r="Z88" s="32"/>
      <c r="AA88" s="32"/>
      <c r="AB88" s="32"/>
      <c r="AC88" s="32"/>
      <c r="AD88" s="32"/>
      <c r="AE88" s="32"/>
    </row>
    <row r="89" spans="1:47" s="2" customFormat="1" ht="12" customHeight="1">
      <c r="A89" s="32"/>
      <c r="B89" s="33"/>
      <c r="C89" s="27" t="s">
        <v>20</v>
      </c>
      <c r="D89" s="34"/>
      <c r="E89" s="34"/>
      <c r="F89" s="25" t="str">
        <f>F12</f>
        <v xml:space="preserve"> </v>
      </c>
      <c r="G89" s="34"/>
      <c r="H89" s="34"/>
      <c r="I89" s="27" t="s">
        <v>22</v>
      </c>
      <c r="J89" s="68">
        <f>IF(J12="","",J12)</f>
        <v>0</v>
      </c>
      <c r="K89" s="34"/>
      <c r="L89" s="34"/>
      <c r="M89" s="53"/>
      <c r="S89" s="32"/>
      <c r="T89" s="32"/>
      <c r="U89" s="32"/>
      <c r="V89" s="32"/>
      <c r="W89" s="32"/>
      <c r="X89" s="32"/>
      <c r="Y89" s="32"/>
      <c r="Z89" s="32"/>
      <c r="AA89" s="32"/>
      <c r="AB89" s="32"/>
      <c r="AC89" s="32"/>
      <c r="AD89" s="32"/>
      <c r="AE89" s="32"/>
    </row>
    <row r="90" spans="1:47" s="2" customFormat="1" ht="6.95" customHeight="1">
      <c r="A90" s="32"/>
      <c r="B90" s="33"/>
      <c r="C90" s="34"/>
      <c r="D90" s="34"/>
      <c r="E90" s="34"/>
      <c r="F90" s="34"/>
      <c r="G90" s="34"/>
      <c r="H90" s="34"/>
      <c r="I90" s="34"/>
      <c r="J90" s="34"/>
      <c r="K90" s="34"/>
      <c r="L90" s="34"/>
      <c r="M90" s="53"/>
      <c r="S90" s="32"/>
      <c r="T90" s="32"/>
      <c r="U90" s="32"/>
      <c r="V90" s="32"/>
      <c r="W90" s="32"/>
      <c r="X90" s="32"/>
      <c r="Y90" s="32"/>
      <c r="Z90" s="32"/>
      <c r="AA90" s="32"/>
      <c r="AB90" s="32"/>
      <c r="AC90" s="32"/>
      <c r="AD90" s="32"/>
      <c r="AE90" s="32"/>
    </row>
    <row r="91" spans="1:47" s="2" customFormat="1" ht="15.2" customHeight="1">
      <c r="A91" s="32"/>
      <c r="B91" s="33"/>
      <c r="C91" s="27" t="s">
        <v>23</v>
      </c>
      <c r="D91" s="34"/>
      <c r="E91" s="34"/>
      <c r="F91" s="25" t="str">
        <f>E15</f>
        <v>Mesto Trenčín</v>
      </c>
      <c r="G91" s="34"/>
      <c r="H91" s="34"/>
      <c r="I91" s="27" t="s">
        <v>29</v>
      </c>
      <c r="J91" s="30" t="str">
        <f>E21</f>
        <v xml:space="preserve"> </v>
      </c>
      <c r="K91" s="34"/>
      <c r="L91" s="34"/>
      <c r="M91" s="53"/>
      <c r="S91" s="32"/>
      <c r="T91" s="32"/>
      <c r="U91" s="32"/>
      <c r="V91" s="32"/>
      <c r="W91" s="32"/>
      <c r="X91" s="32"/>
      <c r="Y91" s="32"/>
      <c r="Z91" s="32"/>
      <c r="AA91" s="32"/>
      <c r="AB91" s="32"/>
      <c r="AC91" s="32"/>
      <c r="AD91" s="32"/>
      <c r="AE91" s="32"/>
    </row>
    <row r="92" spans="1:47" s="2" customFormat="1" ht="25.7" customHeight="1">
      <c r="A92" s="32"/>
      <c r="B92" s="33"/>
      <c r="C92" s="27" t="s">
        <v>27</v>
      </c>
      <c r="D92" s="34"/>
      <c r="E92" s="34"/>
      <c r="F92" s="25" t="str">
        <f>IF(E18="","",E18)</f>
        <v>Vyplň údaj</v>
      </c>
      <c r="G92" s="34"/>
      <c r="H92" s="34"/>
      <c r="I92" s="27" t="s">
        <v>31</v>
      </c>
      <c r="J92" s="30" t="str">
        <f>E24</f>
        <v>Ing.arch. Michal Vojtek</v>
      </c>
      <c r="K92" s="34"/>
      <c r="L92" s="34"/>
      <c r="M92" s="53"/>
      <c r="S92" s="32"/>
      <c r="T92" s="32"/>
      <c r="U92" s="32"/>
      <c r="V92" s="32"/>
      <c r="W92" s="32"/>
      <c r="X92" s="32"/>
      <c r="Y92" s="32"/>
      <c r="Z92" s="32"/>
      <c r="AA92" s="32"/>
      <c r="AB92" s="32"/>
      <c r="AC92" s="32"/>
      <c r="AD92" s="32"/>
      <c r="AE92" s="32"/>
    </row>
    <row r="93" spans="1:47" s="2" customFormat="1" ht="10.35" customHeight="1">
      <c r="A93" s="32"/>
      <c r="B93" s="33"/>
      <c r="C93" s="34"/>
      <c r="D93" s="34"/>
      <c r="E93" s="34"/>
      <c r="F93" s="34"/>
      <c r="G93" s="34"/>
      <c r="H93" s="34"/>
      <c r="I93" s="34"/>
      <c r="J93" s="34"/>
      <c r="K93" s="34"/>
      <c r="L93" s="34"/>
      <c r="M93" s="53"/>
      <c r="S93" s="32"/>
      <c r="T93" s="32"/>
      <c r="U93" s="32"/>
      <c r="V93" s="32"/>
      <c r="W93" s="32"/>
      <c r="X93" s="32"/>
      <c r="Y93" s="32"/>
      <c r="Z93" s="32"/>
      <c r="AA93" s="32"/>
      <c r="AB93" s="32"/>
      <c r="AC93" s="32"/>
      <c r="AD93" s="32"/>
      <c r="AE93" s="32"/>
    </row>
    <row r="94" spans="1:47" s="2" customFormat="1" ht="29.25" customHeight="1">
      <c r="A94" s="32"/>
      <c r="B94" s="33"/>
      <c r="C94" s="150" t="s">
        <v>104</v>
      </c>
      <c r="D94" s="151"/>
      <c r="E94" s="151"/>
      <c r="F94" s="151"/>
      <c r="G94" s="151"/>
      <c r="H94" s="151"/>
      <c r="I94" s="152" t="s">
        <v>105</v>
      </c>
      <c r="J94" s="152" t="s">
        <v>106</v>
      </c>
      <c r="K94" s="152" t="s">
        <v>107</v>
      </c>
      <c r="L94" s="151"/>
      <c r="M94" s="53"/>
      <c r="S94" s="32"/>
      <c r="T94" s="32"/>
      <c r="U94" s="32"/>
      <c r="V94" s="32"/>
      <c r="W94" s="32"/>
      <c r="X94" s="32"/>
      <c r="Y94" s="32"/>
      <c r="Z94" s="32"/>
      <c r="AA94" s="32"/>
      <c r="AB94" s="32"/>
      <c r="AC94" s="32"/>
      <c r="AD94" s="32"/>
      <c r="AE94" s="32"/>
    </row>
    <row r="95" spans="1:47" s="2" customFormat="1" ht="10.35" customHeight="1">
      <c r="A95" s="32"/>
      <c r="B95" s="33"/>
      <c r="C95" s="34"/>
      <c r="D95" s="34"/>
      <c r="E95" s="34"/>
      <c r="F95" s="34"/>
      <c r="G95" s="34"/>
      <c r="H95" s="34"/>
      <c r="I95" s="34"/>
      <c r="J95" s="34"/>
      <c r="K95" s="34"/>
      <c r="L95" s="34"/>
      <c r="M95" s="53"/>
      <c r="S95" s="32"/>
      <c r="T95" s="32"/>
      <c r="U95" s="32"/>
      <c r="V95" s="32"/>
      <c r="W95" s="32"/>
      <c r="X95" s="32"/>
      <c r="Y95" s="32"/>
      <c r="Z95" s="32"/>
      <c r="AA95" s="32"/>
      <c r="AB95" s="32"/>
      <c r="AC95" s="32"/>
      <c r="AD95" s="32"/>
      <c r="AE95" s="32"/>
    </row>
    <row r="96" spans="1:47" s="2" customFormat="1" ht="22.9" customHeight="1">
      <c r="A96" s="32"/>
      <c r="B96" s="33"/>
      <c r="C96" s="153" t="s">
        <v>108</v>
      </c>
      <c r="D96" s="34"/>
      <c r="E96" s="34"/>
      <c r="F96" s="34"/>
      <c r="G96" s="34"/>
      <c r="H96" s="34"/>
      <c r="I96" s="86">
        <f t="shared" ref="I96:J98" si="0">Q121</f>
        <v>0</v>
      </c>
      <c r="J96" s="86">
        <f t="shared" si="0"/>
        <v>0</v>
      </c>
      <c r="K96" s="86">
        <f>K121</f>
        <v>0</v>
      </c>
      <c r="L96" s="34"/>
      <c r="M96" s="53"/>
      <c r="S96" s="32"/>
      <c r="T96" s="32"/>
      <c r="U96" s="32"/>
      <c r="V96" s="32"/>
      <c r="W96" s="32"/>
      <c r="X96" s="32"/>
      <c r="Y96" s="32"/>
      <c r="Z96" s="32"/>
      <c r="AA96" s="32"/>
      <c r="AB96" s="32"/>
      <c r="AC96" s="32"/>
      <c r="AD96" s="32"/>
      <c r="AE96" s="32"/>
      <c r="AU96" s="15" t="s">
        <v>109</v>
      </c>
    </row>
    <row r="97" spans="1:31" s="9" customFormat="1" ht="24.95" customHeight="1">
      <c r="B97" s="154"/>
      <c r="C97" s="155"/>
      <c r="D97" s="156" t="s">
        <v>584</v>
      </c>
      <c r="E97" s="157"/>
      <c r="F97" s="157"/>
      <c r="G97" s="157"/>
      <c r="H97" s="157"/>
      <c r="I97" s="158">
        <f t="shared" si="0"/>
        <v>0</v>
      </c>
      <c r="J97" s="158">
        <f t="shared" si="0"/>
        <v>0</v>
      </c>
      <c r="K97" s="158">
        <f>K122</f>
        <v>0</v>
      </c>
      <c r="L97" s="155"/>
      <c r="M97" s="159"/>
    </row>
    <row r="98" spans="1:31" s="10" customFormat="1" ht="19.899999999999999" customHeight="1">
      <c r="B98" s="160"/>
      <c r="C98" s="161"/>
      <c r="D98" s="162" t="s">
        <v>585</v>
      </c>
      <c r="E98" s="163"/>
      <c r="F98" s="163"/>
      <c r="G98" s="163"/>
      <c r="H98" s="163"/>
      <c r="I98" s="164">
        <f t="shared" si="0"/>
        <v>0</v>
      </c>
      <c r="J98" s="164">
        <f t="shared" si="0"/>
        <v>0</v>
      </c>
      <c r="K98" s="164">
        <f>K123</f>
        <v>0</v>
      </c>
      <c r="L98" s="161"/>
      <c r="M98" s="165"/>
    </row>
    <row r="99" spans="1:31" s="10" customFormat="1" ht="19.899999999999999" customHeight="1">
      <c r="B99" s="160"/>
      <c r="C99" s="161"/>
      <c r="D99" s="162" t="s">
        <v>586</v>
      </c>
      <c r="E99" s="163"/>
      <c r="F99" s="163"/>
      <c r="G99" s="163"/>
      <c r="H99" s="163"/>
      <c r="I99" s="164">
        <f>Q140</f>
        <v>0</v>
      </c>
      <c r="J99" s="164">
        <f>R140</f>
        <v>0</v>
      </c>
      <c r="K99" s="164">
        <f>K140</f>
        <v>0</v>
      </c>
      <c r="L99" s="161"/>
      <c r="M99" s="165"/>
    </row>
    <row r="100" spans="1:31" s="10" customFormat="1" ht="19.899999999999999" customHeight="1">
      <c r="B100" s="160"/>
      <c r="C100" s="161"/>
      <c r="D100" s="162" t="s">
        <v>587</v>
      </c>
      <c r="E100" s="163"/>
      <c r="F100" s="163"/>
      <c r="G100" s="163"/>
      <c r="H100" s="163"/>
      <c r="I100" s="164">
        <f>Q143</f>
        <v>0</v>
      </c>
      <c r="J100" s="164">
        <f>R143</f>
        <v>0</v>
      </c>
      <c r="K100" s="164">
        <f>K143</f>
        <v>0</v>
      </c>
      <c r="L100" s="161"/>
      <c r="M100" s="165"/>
    </row>
    <row r="101" spans="1:31" s="10" customFormat="1" ht="19.899999999999999" customHeight="1">
      <c r="B101" s="160"/>
      <c r="C101" s="161"/>
      <c r="D101" s="162" t="s">
        <v>588</v>
      </c>
      <c r="E101" s="163"/>
      <c r="F101" s="163"/>
      <c r="G101" s="163"/>
      <c r="H101" s="163"/>
      <c r="I101" s="164">
        <f>Q168</f>
        <v>0</v>
      </c>
      <c r="J101" s="164">
        <f>R168</f>
        <v>0</v>
      </c>
      <c r="K101" s="164">
        <f>K168</f>
        <v>0</v>
      </c>
      <c r="L101" s="161"/>
      <c r="M101" s="165"/>
    </row>
    <row r="102" spans="1:31" s="2" customFormat="1" ht="21.75" customHeight="1">
      <c r="A102" s="32"/>
      <c r="B102" s="33"/>
      <c r="C102" s="34"/>
      <c r="D102" s="34"/>
      <c r="E102" s="34"/>
      <c r="F102" s="34"/>
      <c r="G102" s="34"/>
      <c r="H102" s="34"/>
      <c r="I102" s="34"/>
      <c r="J102" s="34"/>
      <c r="K102" s="34"/>
      <c r="L102" s="34"/>
      <c r="M102" s="53"/>
      <c r="S102" s="32"/>
      <c r="T102" s="32"/>
      <c r="U102" s="32"/>
      <c r="V102" s="32"/>
      <c r="W102" s="32"/>
      <c r="X102" s="32"/>
      <c r="Y102" s="32"/>
      <c r="Z102" s="32"/>
      <c r="AA102" s="32"/>
      <c r="AB102" s="32"/>
      <c r="AC102" s="32"/>
      <c r="AD102" s="32"/>
      <c r="AE102" s="32"/>
    </row>
    <row r="103" spans="1:31" s="2" customFormat="1" ht="6.95" customHeight="1">
      <c r="A103" s="32"/>
      <c r="B103" s="56"/>
      <c r="C103" s="57"/>
      <c r="D103" s="57"/>
      <c r="E103" s="57"/>
      <c r="F103" s="57"/>
      <c r="G103" s="57"/>
      <c r="H103" s="57"/>
      <c r="I103" s="57"/>
      <c r="J103" s="57"/>
      <c r="K103" s="57"/>
      <c r="L103" s="57"/>
      <c r="M103" s="53"/>
      <c r="S103" s="32"/>
      <c r="T103" s="32"/>
      <c r="U103" s="32"/>
      <c r="V103" s="32"/>
      <c r="W103" s="32"/>
      <c r="X103" s="32"/>
      <c r="Y103" s="32"/>
      <c r="Z103" s="32"/>
      <c r="AA103" s="32"/>
      <c r="AB103" s="32"/>
      <c r="AC103" s="32"/>
      <c r="AD103" s="32"/>
      <c r="AE103" s="32"/>
    </row>
    <row r="107" spans="1:31" s="2" customFormat="1" ht="6.95" customHeight="1">
      <c r="A107" s="32"/>
      <c r="B107" s="58"/>
      <c r="C107" s="59"/>
      <c r="D107" s="59"/>
      <c r="E107" s="59"/>
      <c r="F107" s="59"/>
      <c r="G107" s="59"/>
      <c r="H107" s="59"/>
      <c r="I107" s="59"/>
      <c r="J107" s="59"/>
      <c r="K107" s="59"/>
      <c r="L107" s="59"/>
      <c r="M107" s="53"/>
      <c r="S107" s="32"/>
      <c r="T107" s="32"/>
      <c r="U107" s="32"/>
      <c r="V107" s="32"/>
      <c r="W107" s="32"/>
      <c r="X107" s="32"/>
      <c r="Y107" s="32"/>
      <c r="Z107" s="32"/>
      <c r="AA107" s="32"/>
      <c r="AB107" s="32"/>
      <c r="AC107" s="32"/>
      <c r="AD107" s="32"/>
      <c r="AE107" s="32"/>
    </row>
    <row r="108" spans="1:31" s="2" customFormat="1" ht="24.95" customHeight="1">
      <c r="A108" s="32"/>
      <c r="B108" s="33"/>
      <c r="C108" s="21" t="s">
        <v>114</v>
      </c>
      <c r="D108" s="34"/>
      <c r="E108" s="34"/>
      <c r="F108" s="34"/>
      <c r="G108" s="34"/>
      <c r="H108" s="34"/>
      <c r="I108" s="34"/>
      <c r="J108" s="34"/>
      <c r="K108" s="34"/>
      <c r="L108" s="34"/>
      <c r="M108" s="53"/>
      <c r="S108" s="32"/>
      <c r="T108" s="32"/>
      <c r="U108" s="32"/>
      <c r="V108" s="32"/>
      <c r="W108" s="32"/>
      <c r="X108" s="32"/>
      <c r="Y108" s="32"/>
      <c r="Z108" s="32"/>
      <c r="AA108" s="32"/>
      <c r="AB108" s="32"/>
      <c r="AC108" s="32"/>
      <c r="AD108" s="32"/>
      <c r="AE108" s="32"/>
    </row>
    <row r="109" spans="1:31" s="2" customFormat="1" ht="6.95" customHeight="1">
      <c r="A109" s="32"/>
      <c r="B109" s="33"/>
      <c r="C109" s="34"/>
      <c r="D109" s="34"/>
      <c r="E109" s="34"/>
      <c r="F109" s="34"/>
      <c r="G109" s="34"/>
      <c r="H109" s="34"/>
      <c r="I109" s="34"/>
      <c r="J109" s="34"/>
      <c r="K109" s="34"/>
      <c r="L109" s="34"/>
      <c r="M109" s="53"/>
      <c r="S109" s="32"/>
      <c r="T109" s="32"/>
      <c r="U109" s="32"/>
      <c r="V109" s="32"/>
      <c r="W109" s="32"/>
      <c r="X109" s="32"/>
      <c r="Y109" s="32"/>
      <c r="Z109" s="32"/>
      <c r="AA109" s="32"/>
      <c r="AB109" s="32"/>
      <c r="AC109" s="32"/>
      <c r="AD109" s="32"/>
      <c r="AE109" s="32"/>
    </row>
    <row r="110" spans="1:31" s="2" customFormat="1" ht="12" customHeight="1">
      <c r="A110" s="32"/>
      <c r="B110" s="33"/>
      <c r="C110" s="27" t="s">
        <v>16</v>
      </c>
      <c r="D110" s="34"/>
      <c r="E110" s="34"/>
      <c r="F110" s="34"/>
      <c r="G110" s="34"/>
      <c r="H110" s="34"/>
      <c r="I110" s="34"/>
      <c r="J110" s="34"/>
      <c r="K110" s="34"/>
      <c r="L110" s="34"/>
      <c r="M110" s="53"/>
      <c r="S110" s="32"/>
      <c r="T110" s="32"/>
      <c r="U110" s="32"/>
      <c r="V110" s="32"/>
      <c r="W110" s="32"/>
      <c r="X110" s="32"/>
      <c r="Y110" s="32"/>
      <c r="Z110" s="32"/>
      <c r="AA110" s="32"/>
      <c r="AB110" s="32"/>
      <c r="AC110" s="32"/>
      <c r="AD110" s="32"/>
      <c r="AE110" s="32"/>
    </row>
    <row r="111" spans="1:31" s="2" customFormat="1" ht="16.5" customHeight="1">
      <c r="A111" s="32"/>
      <c r="B111" s="33"/>
      <c r="C111" s="34"/>
      <c r="D111" s="34"/>
      <c r="E111" s="295" t="str">
        <f>E7</f>
        <v>Detské ihrisko Považská ulica 2022 - stavebné práce</v>
      </c>
      <c r="F111" s="296"/>
      <c r="G111" s="296"/>
      <c r="H111" s="296"/>
      <c r="I111" s="34"/>
      <c r="J111" s="34"/>
      <c r="K111" s="34"/>
      <c r="L111" s="34"/>
      <c r="M111" s="53"/>
      <c r="S111" s="32"/>
      <c r="T111" s="32"/>
      <c r="U111" s="32"/>
      <c r="V111" s="32"/>
      <c r="W111" s="32"/>
      <c r="X111" s="32"/>
      <c r="Y111" s="32"/>
      <c r="Z111" s="32"/>
      <c r="AA111" s="32"/>
      <c r="AB111" s="32"/>
      <c r="AC111" s="32"/>
      <c r="AD111" s="32"/>
      <c r="AE111" s="32"/>
    </row>
    <row r="112" spans="1:31" s="2" customFormat="1" ht="12" customHeight="1">
      <c r="A112" s="32"/>
      <c r="B112" s="33"/>
      <c r="C112" s="27" t="s">
        <v>99</v>
      </c>
      <c r="D112" s="34"/>
      <c r="E112" s="34"/>
      <c r="F112" s="34"/>
      <c r="G112" s="34"/>
      <c r="H112" s="34"/>
      <c r="I112" s="34"/>
      <c r="J112" s="34"/>
      <c r="K112" s="34"/>
      <c r="L112" s="34"/>
      <c r="M112" s="53"/>
      <c r="S112" s="32"/>
      <c r="T112" s="32"/>
      <c r="U112" s="32"/>
      <c r="V112" s="32"/>
      <c r="W112" s="32"/>
      <c r="X112" s="32"/>
      <c r="Y112" s="32"/>
      <c r="Z112" s="32"/>
      <c r="AA112" s="32"/>
      <c r="AB112" s="32"/>
      <c r="AC112" s="32"/>
      <c r="AD112" s="32"/>
      <c r="AE112" s="32"/>
    </row>
    <row r="113" spans="1:65" s="2" customFormat="1" ht="16.5" customHeight="1">
      <c r="A113" s="32"/>
      <c r="B113" s="33"/>
      <c r="C113" s="34"/>
      <c r="D113" s="34"/>
      <c r="E113" s="244" t="str">
        <f>E9</f>
        <v>02.06 - Prípojka vody</v>
      </c>
      <c r="F113" s="297"/>
      <c r="G113" s="297"/>
      <c r="H113" s="297"/>
      <c r="I113" s="34"/>
      <c r="J113" s="34"/>
      <c r="K113" s="34"/>
      <c r="L113" s="34"/>
      <c r="M113" s="53"/>
      <c r="S113" s="32"/>
      <c r="T113" s="32"/>
      <c r="U113" s="32"/>
      <c r="V113" s="32"/>
      <c r="W113" s="32"/>
      <c r="X113" s="32"/>
      <c r="Y113" s="32"/>
      <c r="Z113" s="32"/>
      <c r="AA113" s="32"/>
      <c r="AB113" s="32"/>
      <c r="AC113" s="32"/>
      <c r="AD113" s="32"/>
      <c r="AE113" s="32"/>
    </row>
    <row r="114" spans="1:65" s="2" customFormat="1" ht="6.95" customHeight="1">
      <c r="A114" s="32"/>
      <c r="B114" s="33"/>
      <c r="C114" s="34"/>
      <c r="D114" s="34"/>
      <c r="E114" s="34"/>
      <c r="F114" s="34"/>
      <c r="G114" s="34"/>
      <c r="H114" s="34"/>
      <c r="I114" s="34"/>
      <c r="J114" s="34"/>
      <c r="K114" s="34"/>
      <c r="L114" s="34"/>
      <c r="M114" s="53"/>
      <c r="S114" s="32"/>
      <c r="T114" s="32"/>
      <c r="U114" s="32"/>
      <c r="V114" s="32"/>
      <c r="W114" s="32"/>
      <c r="X114" s="32"/>
      <c r="Y114" s="32"/>
      <c r="Z114" s="32"/>
      <c r="AA114" s="32"/>
      <c r="AB114" s="32"/>
      <c r="AC114" s="32"/>
      <c r="AD114" s="32"/>
      <c r="AE114" s="32"/>
    </row>
    <row r="115" spans="1:65" s="2" customFormat="1" ht="12" customHeight="1">
      <c r="A115" s="32"/>
      <c r="B115" s="33"/>
      <c r="C115" s="27" t="s">
        <v>20</v>
      </c>
      <c r="D115" s="34"/>
      <c r="E115" s="34"/>
      <c r="F115" s="25" t="str">
        <f>F12</f>
        <v xml:space="preserve"> </v>
      </c>
      <c r="G115" s="34"/>
      <c r="H115" s="34"/>
      <c r="I115" s="27" t="s">
        <v>22</v>
      </c>
      <c r="J115" s="68">
        <f>IF(J12="","",J12)</f>
        <v>0</v>
      </c>
      <c r="K115" s="34"/>
      <c r="L115" s="34"/>
      <c r="M115" s="53"/>
      <c r="S115" s="32"/>
      <c r="T115" s="32"/>
      <c r="U115" s="32"/>
      <c r="V115" s="32"/>
      <c r="W115" s="32"/>
      <c r="X115" s="32"/>
      <c r="Y115" s="32"/>
      <c r="Z115" s="32"/>
      <c r="AA115" s="32"/>
      <c r="AB115" s="32"/>
      <c r="AC115" s="32"/>
      <c r="AD115" s="32"/>
      <c r="AE115" s="32"/>
    </row>
    <row r="116" spans="1:65" s="2" customFormat="1" ht="6.95" customHeight="1">
      <c r="A116" s="32"/>
      <c r="B116" s="33"/>
      <c r="C116" s="34"/>
      <c r="D116" s="34"/>
      <c r="E116" s="34"/>
      <c r="F116" s="34"/>
      <c r="G116" s="34"/>
      <c r="H116" s="34"/>
      <c r="I116" s="34"/>
      <c r="J116" s="34"/>
      <c r="K116" s="34"/>
      <c r="L116" s="34"/>
      <c r="M116" s="53"/>
      <c r="S116" s="32"/>
      <c r="T116" s="32"/>
      <c r="U116" s="32"/>
      <c r="V116" s="32"/>
      <c r="W116" s="32"/>
      <c r="X116" s="32"/>
      <c r="Y116" s="32"/>
      <c r="Z116" s="32"/>
      <c r="AA116" s="32"/>
      <c r="AB116" s="32"/>
      <c r="AC116" s="32"/>
      <c r="AD116" s="32"/>
      <c r="AE116" s="32"/>
    </row>
    <row r="117" spans="1:65" s="2" customFormat="1" ht="15.2" customHeight="1">
      <c r="A117" s="32"/>
      <c r="B117" s="33"/>
      <c r="C117" s="27" t="s">
        <v>23</v>
      </c>
      <c r="D117" s="34"/>
      <c r="E117" s="34"/>
      <c r="F117" s="25" t="str">
        <f>E15</f>
        <v>Mesto Trenčín</v>
      </c>
      <c r="G117" s="34"/>
      <c r="H117" s="34"/>
      <c r="I117" s="27" t="s">
        <v>29</v>
      </c>
      <c r="J117" s="30" t="str">
        <f>E21</f>
        <v xml:space="preserve"> </v>
      </c>
      <c r="K117" s="34"/>
      <c r="L117" s="34"/>
      <c r="M117" s="53"/>
      <c r="S117" s="32"/>
      <c r="T117" s="32"/>
      <c r="U117" s="32"/>
      <c r="V117" s="32"/>
      <c r="W117" s="32"/>
      <c r="X117" s="32"/>
      <c r="Y117" s="32"/>
      <c r="Z117" s="32"/>
      <c r="AA117" s="32"/>
      <c r="AB117" s="32"/>
      <c r="AC117" s="32"/>
      <c r="AD117" s="32"/>
      <c r="AE117" s="32"/>
    </row>
    <row r="118" spans="1:65" s="2" customFormat="1" ht="25.7" customHeight="1">
      <c r="A118" s="32"/>
      <c r="B118" s="33"/>
      <c r="C118" s="27" t="s">
        <v>27</v>
      </c>
      <c r="D118" s="34"/>
      <c r="E118" s="34"/>
      <c r="F118" s="25" t="str">
        <f>IF(E18="","",E18)</f>
        <v>Vyplň údaj</v>
      </c>
      <c r="G118" s="34"/>
      <c r="H118" s="34"/>
      <c r="I118" s="27" t="s">
        <v>31</v>
      </c>
      <c r="J118" s="30" t="str">
        <f>E24</f>
        <v>Ing.arch. Michal Vojtek</v>
      </c>
      <c r="K118" s="34"/>
      <c r="L118" s="34"/>
      <c r="M118" s="53"/>
      <c r="S118" s="32"/>
      <c r="T118" s="32"/>
      <c r="U118" s="32"/>
      <c r="V118" s="32"/>
      <c r="W118" s="32"/>
      <c r="X118" s="32"/>
      <c r="Y118" s="32"/>
      <c r="Z118" s="32"/>
      <c r="AA118" s="32"/>
      <c r="AB118" s="32"/>
      <c r="AC118" s="32"/>
      <c r="AD118" s="32"/>
      <c r="AE118" s="32"/>
    </row>
    <row r="119" spans="1:65" s="2" customFormat="1" ht="10.35" customHeight="1">
      <c r="A119" s="32"/>
      <c r="B119" s="33"/>
      <c r="C119" s="34"/>
      <c r="D119" s="34"/>
      <c r="E119" s="34"/>
      <c r="F119" s="34"/>
      <c r="G119" s="34"/>
      <c r="H119" s="34"/>
      <c r="I119" s="34"/>
      <c r="J119" s="34"/>
      <c r="K119" s="34"/>
      <c r="L119" s="34"/>
      <c r="M119" s="53"/>
      <c r="S119" s="32"/>
      <c r="T119" s="32"/>
      <c r="U119" s="32"/>
      <c r="V119" s="32"/>
      <c r="W119" s="32"/>
      <c r="X119" s="32"/>
      <c r="Y119" s="32"/>
      <c r="Z119" s="32"/>
      <c r="AA119" s="32"/>
      <c r="AB119" s="32"/>
      <c r="AC119" s="32"/>
      <c r="AD119" s="32"/>
      <c r="AE119" s="32"/>
    </row>
    <row r="120" spans="1:65" s="11" customFormat="1" ht="29.25" customHeight="1">
      <c r="A120" s="166"/>
      <c r="B120" s="167"/>
      <c r="C120" s="168" t="s">
        <v>115</v>
      </c>
      <c r="D120" s="169" t="s">
        <v>59</v>
      </c>
      <c r="E120" s="169" t="s">
        <v>55</v>
      </c>
      <c r="F120" s="169" t="s">
        <v>56</v>
      </c>
      <c r="G120" s="169" t="s">
        <v>116</v>
      </c>
      <c r="H120" s="169" t="s">
        <v>117</v>
      </c>
      <c r="I120" s="169" t="s">
        <v>118</v>
      </c>
      <c r="J120" s="169" t="s">
        <v>119</v>
      </c>
      <c r="K120" s="170" t="s">
        <v>107</v>
      </c>
      <c r="L120" s="171" t="s">
        <v>120</v>
      </c>
      <c r="M120" s="172"/>
      <c r="N120" s="77" t="s">
        <v>1</v>
      </c>
      <c r="O120" s="78" t="s">
        <v>38</v>
      </c>
      <c r="P120" s="78" t="s">
        <v>121</v>
      </c>
      <c r="Q120" s="78" t="s">
        <v>122</v>
      </c>
      <c r="R120" s="78" t="s">
        <v>123</v>
      </c>
      <c r="S120" s="78" t="s">
        <v>124</v>
      </c>
      <c r="T120" s="78" t="s">
        <v>125</v>
      </c>
      <c r="U120" s="78" t="s">
        <v>126</v>
      </c>
      <c r="V120" s="78" t="s">
        <v>127</v>
      </c>
      <c r="W120" s="78" t="s">
        <v>128</v>
      </c>
      <c r="X120" s="79" t="s">
        <v>129</v>
      </c>
      <c r="Y120" s="166"/>
      <c r="Z120" s="166"/>
      <c r="AA120" s="166"/>
      <c r="AB120" s="166"/>
      <c r="AC120" s="166"/>
      <c r="AD120" s="166"/>
      <c r="AE120" s="166"/>
    </row>
    <row r="121" spans="1:65" s="2" customFormat="1" ht="22.9" customHeight="1">
      <c r="A121" s="32"/>
      <c r="B121" s="33"/>
      <c r="C121" s="84" t="s">
        <v>108</v>
      </c>
      <c r="D121" s="34"/>
      <c r="E121" s="34"/>
      <c r="F121" s="34"/>
      <c r="G121" s="34"/>
      <c r="H121" s="34"/>
      <c r="I121" s="34"/>
      <c r="J121" s="34"/>
      <c r="K121" s="173">
        <f>BK121</f>
        <v>0</v>
      </c>
      <c r="L121" s="34"/>
      <c r="M121" s="37"/>
      <c r="N121" s="80"/>
      <c r="O121" s="174"/>
      <c r="P121" s="81"/>
      <c r="Q121" s="175">
        <f>Q122</f>
        <v>0</v>
      </c>
      <c r="R121" s="175">
        <f>R122</f>
        <v>0</v>
      </c>
      <c r="S121" s="81"/>
      <c r="T121" s="176">
        <f>T122</f>
        <v>0</v>
      </c>
      <c r="U121" s="81"/>
      <c r="V121" s="176">
        <f>V122</f>
        <v>32.083179999999999</v>
      </c>
      <c r="W121" s="81"/>
      <c r="X121" s="177">
        <f>X122</f>
        <v>0</v>
      </c>
      <c r="Y121" s="32"/>
      <c r="Z121" s="32"/>
      <c r="AA121" s="32"/>
      <c r="AB121" s="32"/>
      <c r="AC121" s="32"/>
      <c r="AD121" s="32"/>
      <c r="AE121" s="32"/>
      <c r="AT121" s="15" t="s">
        <v>75</v>
      </c>
      <c r="AU121" s="15" t="s">
        <v>109</v>
      </c>
      <c r="BK121" s="178">
        <f>BK122</f>
        <v>0</v>
      </c>
    </row>
    <row r="122" spans="1:65" s="12" customFormat="1" ht="25.9" customHeight="1">
      <c r="B122" s="179"/>
      <c r="C122" s="180"/>
      <c r="D122" s="181" t="s">
        <v>75</v>
      </c>
      <c r="E122" s="182" t="s">
        <v>130</v>
      </c>
      <c r="F122" s="182" t="s">
        <v>589</v>
      </c>
      <c r="G122" s="180"/>
      <c r="H122" s="180"/>
      <c r="I122" s="183"/>
      <c r="J122" s="183"/>
      <c r="K122" s="184">
        <f>BK122</f>
        <v>0</v>
      </c>
      <c r="L122" s="180"/>
      <c r="M122" s="185"/>
      <c r="N122" s="186"/>
      <c r="O122" s="187"/>
      <c r="P122" s="187"/>
      <c r="Q122" s="188">
        <f>Q123+Q140+Q143+Q168</f>
        <v>0</v>
      </c>
      <c r="R122" s="188">
        <f>R123+R140+R143+R168</f>
        <v>0</v>
      </c>
      <c r="S122" s="187"/>
      <c r="T122" s="189">
        <f>T123+T140+T143+T168</f>
        <v>0</v>
      </c>
      <c r="U122" s="187"/>
      <c r="V122" s="189">
        <f>V123+V140+V143+V168</f>
        <v>32.083179999999999</v>
      </c>
      <c r="W122" s="187"/>
      <c r="X122" s="190">
        <f>X123+X140+X143+X168</f>
        <v>0</v>
      </c>
      <c r="AR122" s="191" t="s">
        <v>84</v>
      </c>
      <c r="AT122" s="192" t="s">
        <v>75</v>
      </c>
      <c r="AU122" s="192" t="s">
        <v>76</v>
      </c>
      <c r="AY122" s="191" t="s">
        <v>132</v>
      </c>
      <c r="BK122" s="193">
        <f>BK123+BK140+BK143+BK168</f>
        <v>0</v>
      </c>
    </row>
    <row r="123" spans="1:65" s="12" customFormat="1" ht="22.9" customHeight="1">
      <c r="B123" s="179"/>
      <c r="C123" s="180"/>
      <c r="D123" s="181" t="s">
        <v>75</v>
      </c>
      <c r="E123" s="194" t="s">
        <v>84</v>
      </c>
      <c r="F123" s="194" t="s">
        <v>590</v>
      </c>
      <c r="G123" s="180"/>
      <c r="H123" s="180"/>
      <c r="I123" s="183"/>
      <c r="J123" s="183"/>
      <c r="K123" s="195">
        <f>BK123</f>
        <v>0</v>
      </c>
      <c r="L123" s="180"/>
      <c r="M123" s="185"/>
      <c r="N123" s="186"/>
      <c r="O123" s="187"/>
      <c r="P123" s="187"/>
      <c r="Q123" s="188">
        <f>SUM(Q124:Q139)</f>
        <v>0</v>
      </c>
      <c r="R123" s="188">
        <f>SUM(R124:R139)</f>
        <v>0</v>
      </c>
      <c r="S123" s="187"/>
      <c r="T123" s="189">
        <f>SUM(T124:T139)</f>
        <v>0</v>
      </c>
      <c r="U123" s="187"/>
      <c r="V123" s="189">
        <f>SUM(V124:V139)</f>
        <v>23.838799999999999</v>
      </c>
      <c r="W123" s="187"/>
      <c r="X123" s="190">
        <f>SUM(X124:X139)</f>
        <v>0</v>
      </c>
      <c r="AR123" s="191" t="s">
        <v>84</v>
      </c>
      <c r="AT123" s="192" t="s">
        <v>75</v>
      </c>
      <c r="AU123" s="192" t="s">
        <v>84</v>
      </c>
      <c r="AY123" s="191" t="s">
        <v>132</v>
      </c>
      <c r="BK123" s="193">
        <f>SUM(BK124:BK139)</f>
        <v>0</v>
      </c>
    </row>
    <row r="124" spans="1:65" s="2" customFormat="1" ht="16.5" customHeight="1">
      <c r="A124" s="32"/>
      <c r="B124" s="33"/>
      <c r="C124" s="196" t="s">
        <v>84</v>
      </c>
      <c r="D124" s="196" t="s">
        <v>135</v>
      </c>
      <c r="E124" s="197" t="s">
        <v>591</v>
      </c>
      <c r="F124" s="198" t="s">
        <v>592</v>
      </c>
      <c r="G124" s="199" t="s">
        <v>156</v>
      </c>
      <c r="H124" s="200">
        <v>15</v>
      </c>
      <c r="I124" s="201"/>
      <c r="J124" s="201"/>
      <c r="K124" s="202">
        <f>ROUND(P124*H124,2)</f>
        <v>0</v>
      </c>
      <c r="L124" s="203"/>
      <c r="M124" s="37"/>
      <c r="N124" s="204" t="s">
        <v>1</v>
      </c>
      <c r="O124" s="205" t="s">
        <v>40</v>
      </c>
      <c r="P124" s="206">
        <f>I124+J124</f>
        <v>0</v>
      </c>
      <c r="Q124" s="206">
        <f>ROUND(I124*H124,2)</f>
        <v>0</v>
      </c>
      <c r="R124" s="206">
        <f>ROUND(J124*H124,2)</f>
        <v>0</v>
      </c>
      <c r="S124" s="73"/>
      <c r="T124" s="207">
        <f>S124*H124</f>
        <v>0</v>
      </c>
      <c r="U124" s="207">
        <v>0</v>
      </c>
      <c r="V124" s="207">
        <f>U124*H124</f>
        <v>0</v>
      </c>
      <c r="W124" s="207">
        <v>0</v>
      </c>
      <c r="X124" s="208">
        <f>W124*H124</f>
        <v>0</v>
      </c>
      <c r="Y124" s="32"/>
      <c r="Z124" s="32"/>
      <c r="AA124" s="32"/>
      <c r="AB124" s="32"/>
      <c r="AC124" s="32"/>
      <c r="AD124" s="32"/>
      <c r="AE124" s="32"/>
      <c r="AR124" s="209" t="s">
        <v>139</v>
      </c>
      <c r="AT124" s="209" t="s">
        <v>135</v>
      </c>
      <c r="AU124" s="209" t="s">
        <v>140</v>
      </c>
      <c r="AY124" s="15" t="s">
        <v>132</v>
      </c>
      <c r="BE124" s="210">
        <f>IF(O124="základná",K124,0)</f>
        <v>0</v>
      </c>
      <c r="BF124" s="210">
        <f>IF(O124="znížená",K124,0)</f>
        <v>0</v>
      </c>
      <c r="BG124" s="210">
        <f>IF(O124="zákl. prenesená",K124,0)</f>
        <v>0</v>
      </c>
      <c r="BH124" s="210">
        <f>IF(O124="zníž. prenesená",K124,0)</f>
        <v>0</v>
      </c>
      <c r="BI124" s="210">
        <f>IF(O124="nulová",K124,0)</f>
        <v>0</v>
      </c>
      <c r="BJ124" s="15" t="s">
        <v>140</v>
      </c>
      <c r="BK124" s="210">
        <f>ROUND(P124*H124,2)</f>
        <v>0</v>
      </c>
      <c r="BL124" s="15" t="s">
        <v>139</v>
      </c>
      <c r="BM124" s="209" t="s">
        <v>140</v>
      </c>
    </row>
    <row r="125" spans="1:65" s="2" customFormat="1" ht="11.25">
      <c r="A125" s="32"/>
      <c r="B125" s="33"/>
      <c r="C125" s="34"/>
      <c r="D125" s="211" t="s">
        <v>142</v>
      </c>
      <c r="E125" s="34"/>
      <c r="F125" s="212" t="s">
        <v>592</v>
      </c>
      <c r="G125" s="34"/>
      <c r="H125" s="34"/>
      <c r="I125" s="213"/>
      <c r="J125" s="213"/>
      <c r="K125" s="34"/>
      <c r="L125" s="34"/>
      <c r="M125" s="37"/>
      <c r="N125" s="214"/>
      <c r="O125" s="215"/>
      <c r="P125" s="73"/>
      <c r="Q125" s="73"/>
      <c r="R125" s="73"/>
      <c r="S125" s="73"/>
      <c r="T125" s="73"/>
      <c r="U125" s="73"/>
      <c r="V125" s="73"/>
      <c r="W125" s="73"/>
      <c r="X125" s="74"/>
      <c r="Y125" s="32"/>
      <c r="Z125" s="32"/>
      <c r="AA125" s="32"/>
      <c r="AB125" s="32"/>
      <c r="AC125" s="32"/>
      <c r="AD125" s="32"/>
      <c r="AE125" s="32"/>
      <c r="AT125" s="15" t="s">
        <v>142</v>
      </c>
      <c r="AU125" s="15" t="s">
        <v>140</v>
      </c>
    </row>
    <row r="126" spans="1:65" s="2" customFormat="1" ht="37.9" customHeight="1">
      <c r="A126" s="32"/>
      <c r="B126" s="33"/>
      <c r="C126" s="196" t="s">
        <v>140</v>
      </c>
      <c r="D126" s="196" t="s">
        <v>135</v>
      </c>
      <c r="E126" s="197" t="s">
        <v>593</v>
      </c>
      <c r="F126" s="198" t="s">
        <v>594</v>
      </c>
      <c r="G126" s="199" t="s">
        <v>156</v>
      </c>
      <c r="H126" s="200">
        <v>15</v>
      </c>
      <c r="I126" s="201"/>
      <c r="J126" s="201"/>
      <c r="K126" s="202">
        <f>ROUND(P126*H126,2)</f>
        <v>0</v>
      </c>
      <c r="L126" s="203"/>
      <c r="M126" s="37"/>
      <c r="N126" s="204" t="s">
        <v>1</v>
      </c>
      <c r="O126" s="205" t="s">
        <v>40</v>
      </c>
      <c r="P126" s="206">
        <f>I126+J126</f>
        <v>0</v>
      </c>
      <c r="Q126" s="206">
        <f>ROUND(I126*H126,2)</f>
        <v>0</v>
      </c>
      <c r="R126" s="206">
        <f>ROUND(J126*H126,2)</f>
        <v>0</v>
      </c>
      <c r="S126" s="73"/>
      <c r="T126" s="207">
        <f>S126*H126</f>
        <v>0</v>
      </c>
      <c r="U126" s="207">
        <v>0</v>
      </c>
      <c r="V126" s="207">
        <f>U126*H126</f>
        <v>0</v>
      </c>
      <c r="W126" s="207">
        <v>0</v>
      </c>
      <c r="X126" s="208">
        <f>W126*H126</f>
        <v>0</v>
      </c>
      <c r="Y126" s="32"/>
      <c r="Z126" s="32"/>
      <c r="AA126" s="32"/>
      <c r="AB126" s="32"/>
      <c r="AC126" s="32"/>
      <c r="AD126" s="32"/>
      <c r="AE126" s="32"/>
      <c r="AR126" s="209" t="s">
        <v>139</v>
      </c>
      <c r="AT126" s="209" t="s">
        <v>135</v>
      </c>
      <c r="AU126" s="209" t="s">
        <v>140</v>
      </c>
      <c r="AY126" s="15" t="s">
        <v>132</v>
      </c>
      <c r="BE126" s="210">
        <f>IF(O126="základná",K126,0)</f>
        <v>0</v>
      </c>
      <c r="BF126" s="210">
        <f>IF(O126="znížená",K126,0)</f>
        <v>0</v>
      </c>
      <c r="BG126" s="210">
        <f>IF(O126="zákl. prenesená",K126,0)</f>
        <v>0</v>
      </c>
      <c r="BH126" s="210">
        <f>IF(O126="zníž. prenesená",K126,0)</f>
        <v>0</v>
      </c>
      <c r="BI126" s="210">
        <f>IF(O126="nulová",K126,0)</f>
        <v>0</v>
      </c>
      <c r="BJ126" s="15" t="s">
        <v>140</v>
      </c>
      <c r="BK126" s="210">
        <f>ROUND(P126*H126,2)</f>
        <v>0</v>
      </c>
      <c r="BL126" s="15" t="s">
        <v>139</v>
      </c>
      <c r="BM126" s="209" t="s">
        <v>139</v>
      </c>
    </row>
    <row r="127" spans="1:65" s="2" customFormat="1" ht="19.5">
      <c r="A127" s="32"/>
      <c r="B127" s="33"/>
      <c r="C127" s="34"/>
      <c r="D127" s="211" t="s">
        <v>142</v>
      </c>
      <c r="E127" s="34"/>
      <c r="F127" s="212" t="s">
        <v>594</v>
      </c>
      <c r="G127" s="34"/>
      <c r="H127" s="34"/>
      <c r="I127" s="213"/>
      <c r="J127" s="213"/>
      <c r="K127" s="34"/>
      <c r="L127" s="34"/>
      <c r="M127" s="37"/>
      <c r="N127" s="214"/>
      <c r="O127" s="215"/>
      <c r="P127" s="73"/>
      <c r="Q127" s="73"/>
      <c r="R127" s="73"/>
      <c r="S127" s="73"/>
      <c r="T127" s="73"/>
      <c r="U127" s="73"/>
      <c r="V127" s="73"/>
      <c r="W127" s="73"/>
      <c r="X127" s="74"/>
      <c r="Y127" s="32"/>
      <c r="Z127" s="32"/>
      <c r="AA127" s="32"/>
      <c r="AB127" s="32"/>
      <c r="AC127" s="32"/>
      <c r="AD127" s="32"/>
      <c r="AE127" s="32"/>
      <c r="AT127" s="15" t="s">
        <v>142</v>
      </c>
      <c r="AU127" s="15" t="s">
        <v>140</v>
      </c>
    </row>
    <row r="128" spans="1:65" s="2" customFormat="1" ht="24.2" customHeight="1">
      <c r="A128" s="32"/>
      <c r="B128" s="33"/>
      <c r="C128" s="196" t="s">
        <v>211</v>
      </c>
      <c r="D128" s="196" t="s">
        <v>135</v>
      </c>
      <c r="E128" s="197" t="s">
        <v>595</v>
      </c>
      <c r="F128" s="198" t="s">
        <v>596</v>
      </c>
      <c r="G128" s="199" t="s">
        <v>138</v>
      </c>
      <c r="H128" s="200">
        <v>40</v>
      </c>
      <c r="I128" s="201"/>
      <c r="J128" s="201"/>
      <c r="K128" s="202">
        <f>ROUND(P128*H128,2)</f>
        <v>0</v>
      </c>
      <c r="L128" s="203"/>
      <c r="M128" s="37"/>
      <c r="N128" s="204" t="s">
        <v>1</v>
      </c>
      <c r="O128" s="205" t="s">
        <v>40</v>
      </c>
      <c r="P128" s="206">
        <f>I128+J128</f>
        <v>0</v>
      </c>
      <c r="Q128" s="206">
        <f>ROUND(I128*H128,2)</f>
        <v>0</v>
      </c>
      <c r="R128" s="206">
        <f>ROUND(J128*H128,2)</f>
        <v>0</v>
      </c>
      <c r="S128" s="73"/>
      <c r="T128" s="207">
        <f>S128*H128</f>
        <v>0</v>
      </c>
      <c r="U128" s="207">
        <v>9.7000000000000005E-4</v>
      </c>
      <c r="V128" s="207">
        <f>U128*H128</f>
        <v>3.8800000000000001E-2</v>
      </c>
      <c r="W128" s="207">
        <v>0</v>
      </c>
      <c r="X128" s="208">
        <f>W128*H128</f>
        <v>0</v>
      </c>
      <c r="Y128" s="32"/>
      <c r="Z128" s="32"/>
      <c r="AA128" s="32"/>
      <c r="AB128" s="32"/>
      <c r="AC128" s="32"/>
      <c r="AD128" s="32"/>
      <c r="AE128" s="32"/>
      <c r="AR128" s="209" t="s">
        <v>139</v>
      </c>
      <c r="AT128" s="209" t="s">
        <v>135</v>
      </c>
      <c r="AU128" s="209" t="s">
        <v>140</v>
      </c>
      <c r="AY128" s="15" t="s">
        <v>132</v>
      </c>
      <c r="BE128" s="210">
        <f>IF(O128="základná",K128,0)</f>
        <v>0</v>
      </c>
      <c r="BF128" s="210">
        <f>IF(O128="znížená",K128,0)</f>
        <v>0</v>
      </c>
      <c r="BG128" s="210">
        <f>IF(O128="zákl. prenesená",K128,0)</f>
        <v>0</v>
      </c>
      <c r="BH128" s="210">
        <f>IF(O128="zníž. prenesená",K128,0)</f>
        <v>0</v>
      </c>
      <c r="BI128" s="210">
        <f>IF(O128="nulová",K128,0)</f>
        <v>0</v>
      </c>
      <c r="BJ128" s="15" t="s">
        <v>140</v>
      </c>
      <c r="BK128" s="210">
        <f>ROUND(P128*H128,2)</f>
        <v>0</v>
      </c>
      <c r="BL128" s="15" t="s">
        <v>139</v>
      </c>
      <c r="BM128" s="209" t="s">
        <v>216</v>
      </c>
    </row>
    <row r="129" spans="1:65" s="2" customFormat="1" ht="19.5">
      <c r="A129" s="32"/>
      <c r="B129" s="33"/>
      <c r="C129" s="34"/>
      <c r="D129" s="211" t="s">
        <v>142</v>
      </c>
      <c r="E129" s="34"/>
      <c r="F129" s="212" t="s">
        <v>596</v>
      </c>
      <c r="G129" s="34"/>
      <c r="H129" s="34"/>
      <c r="I129" s="213"/>
      <c r="J129" s="213"/>
      <c r="K129" s="34"/>
      <c r="L129" s="34"/>
      <c r="M129" s="37"/>
      <c r="N129" s="214"/>
      <c r="O129" s="215"/>
      <c r="P129" s="73"/>
      <c r="Q129" s="73"/>
      <c r="R129" s="73"/>
      <c r="S129" s="73"/>
      <c r="T129" s="73"/>
      <c r="U129" s="73"/>
      <c r="V129" s="73"/>
      <c r="W129" s="73"/>
      <c r="X129" s="74"/>
      <c r="Y129" s="32"/>
      <c r="Z129" s="32"/>
      <c r="AA129" s="32"/>
      <c r="AB129" s="32"/>
      <c r="AC129" s="32"/>
      <c r="AD129" s="32"/>
      <c r="AE129" s="32"/>
      <c r="AT129" s="15" t="s">
        <v>142</v>
      </c>
      <c r="AU129" s="15" t="s">
        <v>140</v>
      </c>
    </row>
    <row r="130" spans="1:65" s="2" customFormat="1" ht="24.2" customHeight="1">
      <c r="A130" s="32"/>
      <c r="B130" s="33"/>
      <c r="C130" s="196" t="s">
        <v>139</v>
      </c>
      <c r="D130" s="196" t="s">
        <v>135</v>
      </c>
      <c r="E130" s="197" t="s">
        <v>597</v>
      </c>
      <c r="F130" s="198" t="s">
        <v>598</v>
      </c>
      <c r="G130" s="199" t="s">
        <v>138</v>
      </c>
      <c r="H130" s="200">
        <v>40</v>
      </c>
      <c r="I130" s="201"/>
      <c r="J130" s="201"/>
      <c r="K130" s="202">
        <f>ROUND(P130*H130,2)</f>
        <v>0</v>
      </c>
      <c r="L130" s="203"/>
      <c r="M130" s="37"/>
      <c r="N130" s="204" t="s">
        <v>1</v>
      </c>
      <c r="O130" s="205" t="s">
        <v>40</v>
      </c>
      <c r="P130" s="206">
        <f>I130+J130</f>
        <v>0</v>
      </c>
      <c r="Q130" s="206">
        <f>ROUND(I130*H130,2)</f>
        <v>0</v>
      </c>
      <c r="R130" s="206">
        <f>ROUND(J130*H130,2)</f>
        <v>0</v>
      </c>
      <c r="S130" s="73"/>
      <c r="T130" s="207">
        <f>S130*H130</f>
        <v>0</v>
      </c>
      <c r="U130" s="207">
        <v>0</v>
      </c>
      <c r="V130" s="207">
        <f>U130*H130</f>
        <v>0</v>
      </c>
      <c r="W130" s="207">
        <v>0</v>
      </c>
      <c r="X130" s="208">
        <f>W130*H130</f>
        <v>0</v>
      </c>
      <c r="Y130" s="32"/>
      <c r="Z130" s="32"/>
      <c r="AA130" s="32"/>
      <c r="AB130" s="32"/>
      <c r="AC130" s="32"/>
      <c r="AD130" s="32"/>
      <c r="AE130" s="32"/>
      <c r="AR130" s="209" t="s">
        <v>139</v>
      </c>
      <c r="AT130" s="209" t="s">
        <v>135</v>
      </c>
      <c r="AU130" s="209" t="s">
        <v>140</v>
      </c>
      <c r="AY130" s="15" t="s">
        <v>132</v>
      </c>
      <c r="BE130" s="210">
        <f>IF(O130="základná",K130,0)</f>
        <v>0</v>
      </c>
      <c r="BF130" s="210">
        <f>IF(O130="znížená",K130,0)</f>
        <v>0</v>
      </c>
      <c r="BG130" s="210">
        <f>IF(O130="zákl. prenesená",K130,0)</f>
        <v>0</v>
      </c>
      <c r="BH130" s="210">
        <f>IF(O130="zníž. prenesená",K130,0)</f>
        <v>0</v>
      </c>
      <c r="BI130" s="210">
        <f>IF(O130="nulová",K130,0)</f>
        <v>0</v>
      </c>
      <c r="BJ130" s="15" t="s">
        <v>140</v>
      </c>
      <c r="BK130" s="210">
        <f>ROUND(P130*H130,2)</f>
        <v>0</v>
      </c>
      <c r="BL130" s="15" t="s">
        <v>139</v>
      </c>
      <c r="BM130" s="209" t="s">
        <v>226</v>
      </c>
    </row>
    <row r="131" spans="1:65" s="2" customFormat="1" ht="19.5">
      <c r="A131" s="32"/>
      <c r="B131" s="33"/>
      <c r="C131" s="34"/>
      <c r="D131" s="211" t="s">
        <v>142</v>
      </c>
      <c r="E131" s="34"/>
      <c r="F131" s="212" t="s">
        <v>598</v>
      </c>
      <c r="G131" s="34"/>
      <c r="H131" s="34"/>
      <c r="I131" s="213"/>
      <c r="J131" s="213"/>
      <c r="K131" s="34"/>
      <c r="L131" s="34"/>
      <c r="M131" s="37"/>
      <c r="N131" s="214"/>
      <c r="O131" s="215"/>
      <c r="P131" s="73"/>
      <c r="Q131" s="73"/>
      <c r="R131" s="73"/>
      <c r="S131" s="73"/>
      <c r="T131" s="73"/>
      <c r="U131" s="73"/>
      <c r="V131" s="73"/>
      <c r="W131" s="73"/>
      <c r="X131" s="74"/>
      <c r="Y131" s="32"/>
      <c r="Z131" s="32"/>
      <c r="AA131" s="32"/>
      <c r="AB131" s="32"/>
      <c r="AC131" s="32"/>
      <c r="AD131" s="32"/>
      <c r="AE131" s="32"/>
      <c r="AT131" s="15" t="s">
        <v>142</v>
      </c>
      <c r="AU131" s="15" t="s">
        <v>140</v>
      </c>
    </row>
    <row r="132" spans="1:65" s="2" customFormat="1" ht="24.2" customHeight="1">
      <c r="A132" s="32"/>
      <c r="B132" s="33"/>
      <c r="C132" s="196" t="s">
        <v>200</v>
      </c>
      <c r="D132" s="196" t="s">
        <v>135</v>
      </c>
      <c r="E132" s="197" t="s">
        <v>599</v>
      </c>
      <c r="F132" s="198" t="s">
        <v>600</v>
      </c>
      <c r="G132" s="199" t="s">
        <v>156</v>
      </c>
      <c r="H132" s="200">
        <v>11</v>
      </c>
      <c r="I132" s="201"/>
      <c r="J132" s="201"/>
      <c r="K132" s="202">
        <f>ROUND(P132*H132,2)</f>
        <v>0</v>
      </c>
      <c r="L132" s="203"/>
      <c r="M132" s="37"/>
      <c r="N132" s="204" t="s">
        <v>1</v>
      </c>
      <c r="O132" s="205" t="s">
        <v>40</v>
      </c>
      <c r="P132" s="206">
        <f>I132+J132</f>
        <v>0</v>
      </c>
      <c r="Q132" s="206">
        <f>ROUND(I132*H132,2)</f>
        <v>0</v>
      </c>
      <c r="R132" s="206">
        <f>ROUND(J132*H132,2)</f>
        <v>0</v>
      </c>
      <c r="S132" s="73"/>
      <c r="T132" s="207">
        <f>S132*H132</f>
        <v>0</v>
      </c>
      <c r="U132" s="207">
        <v>0</v>
      </c>
      <c r="V132" s="207">
        <f>U132*H132</f>
        <v>0</v>
      </c>
      <c r="W132" s="207">
        <v>0</v>
      </c>
      <c r="X132" s="208">
        <f>W132*H132</f>
        <v>0</v>
      </c>
      <c r="Y132" s="32"/>
      <c r="Z132" s="32"/>
      <c r="AA132" s="32"/>
      <c r="AB132" s="32"/>
      <c r="AC132" s="32"/>
      <c r="AD132" s="32"/>
      <c r="AE132" s="32"/>
      <c r="AR132" s="209" t="s">
        <v>139</v>
      </c>
      <c r="AT132" s="209" t="s">
        <v>135</v>
      </c>
      <c r="AU132" s="209" t="s">
        <v>140</v>
      </c>
      <c r="AY132" s="15" t="s">
        <v>132</v>
      </c>
      <c r="BE132" s="210">
        <f>IF(O132="základná",K132,0)</f>
        <v>0</v>
      </c>
      <c r="BF132" s="210">
        <f>IF(O132="znížená",K132,0)</f>
        <v>0</v>
      </c>
      <c r="BG132" s="210">
        <f>IF(O132="zákl. prenesená",K132,0)</f>
        <v>0</v>
      </c>
      <c r="BH132" s="210">
        <f>IF(O132="zníž. prenesená",K132,0)</f>
        <v>0</v>
      </c>
      <c r="BI132" s="210">
        <f>IF(O132="nulová",K132,0)</f>
        <v>0</v>
      </c>
      <c r="BJ132" s="15" t="s">
        <v>140</v>
      </c>
      <c r="BK132" s="210">
        <f>ROUND(P132*H132,2)</f>
        <v>0</v>
      </c>
      <c r="BL132" s="15" t="s">
        <v>139</v>
      </c>
      <c r="BM132" s="209" t="s">
        <v>499</v>
      </c>
    </row>
    <row r="133" spans="1:65" s="2" customFormat="1" ht="19.5">
      <c r="A133" s="32"/>
      <c r="B133" s="33"/>
      <c r="C133" s="34"/>
      <c r="D133" s="211" t="s">
        <v>142</v>
      </c>
      <c r="E133" s="34"/>
      <c r="F133" s="212" t="s">
        <v>600</v>
      </c>
      <c r="G133" s="34"/>
      <c r="H133" s="34"/>
      <c r="I133" s="213"/>
      <c r="J133" s="213"/>
      <c r="K133" s="34"/>
      <c r="L133" s="34"/>
      <c r="M133" s="37"/>
      <c r="N133" s="214"/>
      <c r="O133" s="215"/>
      <c r="P133" s="73"/>
      <c r="Q133" s="73"/>
      <c r="R133" s="73"/>
      <c r="S133" s="73"/>
      <c r="T133" s="73"/>
      <c r="U133" s="73"/>
      <c r="V133" s="73"/>
      <c r="W133" s="73"/>
      <c r="X133" s="74"/>
      <c r="Y133" s="32"/>
      <c r="Z133" s="32"/>
      <c r="AA133" s="32"/>
      <c r="AB133" s="32"/>
      <c r="AC133" s="32"/>
      <c r="AD133" s="32"/>
      <c r="AE133" s="32"/>
      <c r="AT133" s="15" t="s">
        <v>142</v>
      </c>
      <c r="AU133" s="15" t="s">
        <v>140</v>
      </c>
    </row>
    <row r="134" spans="1:65" s="2" customFormat="1" ht="21.75" customHeight="1">
      <c r="A134" s="32"/>
      <c r="B134" s="33"/>
      <c r="C134" s="231" t="s">
        <v>216</v>
      </c>
      <c r="D134" s="231" t="s">
        <v>297</v>
      </c>
      <c r="E134" s="232" t="s">
        <v>601</v>
      </c>
      <c r="F134" s="233" t="s">
        <v>602</v>
      </c>
      <c r="G134" s="234" t="s">
        <v>233</v>
      </c>
      <c r="H134" s="235">
        <v>18.7</v>
      </c>
      <c r="I134" s="236"/>
      <c r="J134" s="237"/>
      <c r="K134" s="238">
        <f>ROUND(P134*H134,2)</f>
        <v>0</v>
      </c>
      <c r="L134" s="237"/>
      <c r="M134" s="239"/>
      <c r="N134" s="240" t="s">
        <v>1</v>
      </c>
      <c r="O134" s="205" t="s">
        <v>40</v>
      </c>
      <c r="P134" s="206">
        <f>I134+J134</f>
        <v>0</v>
      </c>
      <c r="Q134" s="206">
        <f>ROUND(I134*H134,2)</f>
        <v>0</v>
      </c>
      <c r="R134" s="206">
        <f>ROUND(J134*H134,2)</f>
        <v>0</v>
      </c>
      <c r="S134" s="73"/>
      <c r="T134" s="207">
        <f>S134*H134</f>
        <v>0</v>
      </c>
      <c r="U134" s="207">
        <v>1</v>
      </c>
      <c r="V134" s="207">
        <f>U134*H134</f>
        <v>18.7</v>
      </c>
      <c r="W134" s="207">
        <v>0</v>
      </c>
      <c r="X134" s="208">
        <f>W134*H134</f>
        <v>0</v>
      </c>
      <c r="Y134" s="32"/>
      <c r="Z134" s="32"/>
      <c r="AA134" s="32"/>
      <c r="AB134" s="32"/>
      <c r="AC134" s="32"/>
      <c r="AD134" s="32"/>
      <c r="AE134" s="32"/>
      <c r="AR134" s="209" t="s">
        <v>226</v>
      </c>
      <c r="AT134" s="209" t="s">
        <v>297</v>
      </c>
      <c r="AU134" s="209" t="s">
        <v>140</v>
      </c>
      <c r="AY134" s="15" t="s">
        <v>132</v>
      </c>
      <c r="BE134" s="210">
        <f>IF(O134="základná",K134,0)</f>
        <v>0</v>
      </c>
      <c r="BF134" s="210">
        <f>IF(O134="znížená",K134,0)</f>
        <v>0</v>
      </c>
      <c r="BG134" s="210">
        <f>IF(O134="zákl. prenesená",K134,0)</f>
        <v>0</v>
      </c>
      <c r="BH134" s="210">
        <f>IF(O134="zníž. prenesená",K134,0)</f>
        <v>0</v>
      </c>
      <c r="BI134" s="210">
        <f>IF(O134="nulová",K134,0)</f>
        <v>0</v>
      </c>
      <c r="BJ134" s="15" t="s">
        <v>140</v>
      </c>
      <c r="BK134" s="210">
        <f>ROUND(P134*H134,2)</f>
        <v>0</v>
      </c>
      <c r="BL134" s="15" t="s">
        <v>139</v>
      </c>
      <c r="BM134" s="209" t="s">
        <v>153</v>
      </c>
    </row>
    <row r="135" spans="1:65" s="2" customFormat="1" ht="11.25">
      <c r="A135" s="32"/>
      <c r="B135" s="33"/>
      <c r="C135" s="34"/>
      <c r="D135" s="211" t="s">
        <v>142</v>
      </c>
      <c r="E135" s="34"/>
      <c r="F135" s="212" t="s">
        <v>602</v>
      </c>
      <c r="G135" s="34"/>
      <c r="H135" s="34"/>
      <c r="I135" s="213"/>
      <c r="J135" s="213"/>
      <c r="K135" s="34"/>
      <c r="L135" s="34"/>
      <c r="M135" s="37"/>
      <c r="N135" s="214"/>
      <c r="O135" s="215"/>
      <c r="P135" s="73"/>
      <c r="Q135" s="73"/>
      <c r="R135" s="73"/>
      <c r="S135" s="73"/>
      <c r="T135" s="73"/>
      <c r="U135" s="73"/>
      <c r="V135" s="73"/>
      <c r="W135" s="73"/>
      <c r="X135" s="74"/>
      <c r="Y135" s="32"/>
      <c r="Z135" s="32"/>
      <c r="AA135" s="32"/>
      <c r="AB135" s="32"/>
      <c r="AC135" s="32"/>
      <c r="AD135" s="32"/>
      <c r="AE135" s="32"/>
      <c r="AT135" s="15" t="s">
        <v>142</v>
      </c>
      <c r="AU135" s="15" t="s">
        <v>140</v>
      </c>
    </row>
    <row r="136" spans="1:65" s="2" customFormat="1" ht="24.2" customHeight="1">
      <c r="A136" s="32"/>
      <c r="B136" s="33"/>
      <c r="C136" s="196" t="s">
        <v>221</v>
      </c>
      <c r="D136" s="196" t="s">
        <v>135</v>
      </c>
      <c r="E136" s="197" t="s">
        <v>603</v>
      </c>
      <c r="F136" s="198" t="s">
        <v>604</v>
      </c>
      <c r="G136" s="199" t="s">
        <v>156</v>
      </c>
      <c r="H136" s="200">
        <v>3</v>
      </c>
      <c r="I136" s="201"/>
      <c r="J136" s="201"/>
      <c r="K136" s="202">
        <f>ROUND(P136*H136,2)</f>
        <v>0</v>
      </c>
      <c r="L136" s="203"/>
      <c r="M136" s="37"/>
      <c r="N136" s="204" t="s">
        <v>1</v>
      </c>
      <c r="O136" s="205" t="s">
        <v>40</v>
      </c>
      <c r="P136" s="206">
        <f>I136+J136</f>
        <v>0</v>
      </c>
      <c r="Q136" s="206">
        <f>ROUND(I136*H136,2)</f>
        <v>0</v>
      </c>
      <c r="R136" s="206">
        <f>ROUND(J136*H136,2)</f>
        <v>0</v>
      </c>
      <c r="S136" s="73"/>
      <c r="T136" s="207">
        <f>S136*H136</f>
        <v>0</v>
      </c>
      <c r="U136" s="207">
        <v>0</v>
      </c>
      <c r="V136" s="207">
        <f>U136*H136</f>
        <v>0</v>
      </c>
      <c r="W136" s="207">
        <v>0</v>
      </c>
      <c r="X136" s="208">
        <f>W136*H136</f>
        <v>0</v>
      </c>
      <c r="Y136" s="32"/>
      <c r="Z136" s="32"/>
      <c r="AA136" s="32"/>
      <c r="AB136" s="32"/>
      <c r="AC136" s="32"/>
      <c r="AD136" s="32"/>
      <c r="AE136" s="32"/>
      <c r="AR136" s="209" t="s">
        <v>139</v>
      </c>
      <c r="AT136" s="209" t="s">
        <v>135</v>
      </c>
      <c r="AU136" s="209" t="s">
        <v>140</v>
      </c>
      <c r="AY136" s="15" t="s">
        <v>132</v>
      </c>
      <c r="BE136" s="210">
        <f>IF(O136="základná",K136,0)</f>
        <v>0</v>
      </c>
      <c r="BF136" s="210">
        <f>IF(O136="znížená",K136,0)</f>
        <v>0</v>
      </c>
      <c r="BG136" s="210">
        <f>IF(O136="zákl. prenesená",K136,0)</f>
        <v>0</v>
      </c>
      <c r="BH136" s="210">
        <f>IF(O136="zníž. prenesená",K136,0)</f>
        <v>0</v>
      </c>
      <c r="BI136" s="210">
        <f>IF(O136="nulová",K136,0)</f>
        <v>0</v>
      </c>
      <c r="BJ136" s="15" t="s">
        <v>140</v>
      </c>
      <c r="BK136" s="210">
        <f>ROUND(P136*H136,2)</f>
        <v>0</v>
      </c>
      <c r="BL136" s="15" t="s">
        <v>139</v>
      </c>
      <c r="BM136" s="209" t="s">
        <v>206</v>
      </c>
    </row>
    <row r="137" spans="1:65" s="2" customFormat="1" ht="19.5">
      <c r="A137" s="32"/>
      <c r="B137" s="33"/>
      <c r="C137" s="34"/>
      <c r="D137" s="211" t="s">
        <v>142</v>
      </c>
      <c r="E137" s="34"/>
      <c r="F137" s="212" t="s">
        <v>604</v>
      </c>
      <c r="G137" s="34"/>
      <c r="H137" s="34"/>
      <c r="I137" s="213"/>
      <c r="J137" s="213"/>
      <c r="K137" s="34"/>
      <c r="L137" s="34"/>
      <c r="M137" s="37"/>
      <c r="N137" s="214"/>
      <c r="O137" s="215"/>
      <c r="P137" s="73"/>
      <c r="Q137" s="73"/>
      <c r="R137" s="73"/>
      <c r="S137" s="73"/>
      <c r="T137" s="73"/>
      <c r="U137" s="73"/>
      <c r="V137" s="73"/>
      <c r="W137" s="73"/>
      <c r="X137" s="74"/>
      <c r="Y137" s="32"/>
      <c r="Z137" s="32"/>
      <c r="AA137" s="32"/>
      <c r="AB137" s="32"/>
      <c r="AC137" s="32"/>
      <c r="AD137" s="32"/>
      <c r="AE137" s="32"/>
      <c r="AT137" s="15" t="s">
        <v>142</v>
      </c>
      <c r="AU137" s="15" t="s">
        <v>140</v>
      </c>
    </row>
    <row r="138" spans="1:65" s="2" customFormat="1" ht="21.75" customHeight="1">
      <c r="A138" s="32"/>
      <c r="B138" s="33"/>
      <c r="C138" s="231" t="s">
        <v>226</v>
      </c>
      <c r="D138" s="231" t="s">
        <v>297</v>
      </c>
      <c r="E138" s="232" t="s">
        <v>605</v>
      </c>
      <c r="F138" s="233" t="s">
        <v>606</v>
      </c>
      <c r="G138" s="234" t="s">
        <v>233</v>
      </c>
      <c r="H138" s="235">
        <v>5.0999999999999996</v>
      </c>
      <c r="I138" s="236"/>
      <c r="J138" s="237"/>
      <c r="K138" s="238">
        <f>ROUND(P138*H138,2)</f>
        <v>0</v>
      </c>
      <c r="L138" s="237"/>
      <c r="M138" s="239"/>
      <c r="N138" s="240" t="s">
        <v>1</v>
      </c>
      <c r="O138" s="205" t="s">
        <v>40</v>
      </c>
      <c r="P138" s="206">
        <f>I138+J138</f>
        <v>0</v>
      </c>
      <c r="Q138" s="206">
        <f>ROUND(I138*H138,2)</f>
        <v>0</v>
      </c>
      <c r="R138" s="206">
        <f>ROUND(J138*H138,2)</f>
        <v>0</v>
      </c>
      <c r="S138" s="73"/>
      <c r="T138" s="207">
        <f>S138*H138</f>
        <v>0</v>
      </c>
      <c r="U138" s="207">
        <v>1</v>
      </c>
      <c r="V138" s="207">
        <f>U138*H138</f>
        <v>5.0999999999999996</v>
      </c>
      <c r="W138" s="207">
        <v>0</v>
      </c>
      <c r="X138" s="208">
        <f>W138*H138</f>
        <v>0</v>
      </c>
      <c r="Y138" s="32"/>
      <c r="Z138" s="32"/>
      <c r="AA138" s="32"/>
      <c r="AB138" s="32"/>
      <c r="AC138" s="32"/>
      <c r="AD138" s="32"/>
      <c r="AE138" s="32"/>
      <c r="AR138" s="209" t="s">
        <v>226</v>
      </c>
      <c r="AT138" s="209" t="s">
        <v>297</v>
      </c>
      <c r="AU138" s="209" t="s">
        <v>140</v>
      </c>
      <c r="AY138" s="15" t="s">
        <v>132</v>
      </c>
      <c r="BE138" s="210">
        <f>IF(O138="základná",K138,0)</f>
        <v>0</v>
      </c>
      <c r="BF138" s="210">
        <f>IF(O138="znížená",K138,0)</f>
        <v>0</v>
      </c>
      <c r="BG138" s="210">
        <f>IF(O138="zákl. prenesená",K138,0)</f>
        <v>0</v>
      </c>
      <c r="BH138" s="210">
        <f>IF(O138="zníž. prenesená",K138,0)</f>
        <v>0</v>
      </c>
      <c r="BI138" s="210">
        <f>IF(O138="nulová",K138,0)</f>
        <v>0</v>
      </c>
      <c r="BJ138" s="15" t="s">
        <v>140</v>
      </c>
      <c r="BK138" s="210">
        <f>ROUND(P138*H138,2)</f>
        <v>0</v>
      </c>
      <c r="BL138" s="15" t="s">
        <v>139</v>
      </c>
      <c r="BM138" s="209" t="s">
        <v>164</v>
      </c>
    </row>
    <row r="139" spans="1:65" s="2" customFormat="1" ht="11.25">
      <c r="A139" s="32"/>
      <c r="B139" s="33"/>
      <c r="C139" s="34"/>
      <c r="D139" s="211" t="s">
        <v>142</v>
      </c>
      <c r="E139" s="34"/>
      <c r="F139" s="212" t="s">
        <v>606</v>
      </c>
      <c r="G139" s="34"/>
      <c r="H139" s="34"/>
      <c r="I139" s="213"/>
      <c r="J139" s="213"/>
      <c r="K139" s="34"/>
      <c r="L139" s="34"/>
      <c r="M139" s="37"/>
      <c r="N139" s="214"/>
      <c r="O139" s="215"/>
      <c r="P139" s="73"/>
      <c r="Q139" s="73"/>
      <c r="R139" s="73"/>
      <c r="S139" s="73"/>
      <c r="T139" s="73"/>
      <c r="U139" s="73"/>
      <c r="V139" s="73"/>
      <c r="W139" s="73"/>
      <c r="X139" s="74"/>
      <c r="Y139" s="32"/>
      <c r="Z139" s="32"/>
      <c r="AA139" s="32"/>
      <c r="AB139" s="32"/>
      <c r="AC139" s="32"/>
      <c r="AD139" s="32"/>
      <c r="AE139" s="32"/>
      <c r="AT139" s="15" t="s">
        <v>142</v>
      </c>
      <c r="AU139" s="15" t="s">
        <v>140</v>
      </c>
    </row>
    <row r="140" spans="1:65" s="12" customFormat="1" ht="22.9" customHeight="1">
      <c r="B140" s="179"/>
      <c r="C140" s="180"/>
      <c r="D140" s="181" t="s">
        <v>75</v>
      </c>
      <c r="E140" s="194" t="s">
        <v>139</v>
      </c>
      <c r="F140" s="194" t="s">
        <v>607</v>
      </c>
      <c r="G140" s="180"/>
      <c r="H140" s="180"/>
      <c r="I140" s="183"/>
      <c r="J140" s="183"/>
      <c r="K140" s="195">
        <f>BK140</f>
        <v>0</v>
      </c>
      <c r="L140" s="180"/>
      <c r="M140" s="185"/>
      <c r="N140" s="186"/>
      <c r="O140" s="187"/>
      <c r="P140" s="187"/>
      <c r="Q140" s="188">
        <f>SUM(Q141:Q142)</f>
        <v>0</v>
      </c>
      <c r="R140" s="188">
        <f>SUM(R141:R142)</f>
        <v>0</v>
      </c>
      <c r="S140" s="187"/>
      <c r="T140" s="189">
        <f>SUM(T141:T142)</f>
        <v>0</v>
      </c>
      <c r="U140" s="187"/>
      <c r="V140" s="189">
        <f>SUM(V141:V142)</f>
        <v>2.8361599999999951</v>
      </c>
      <c r="W140" s="187"/>
      <c r="X140" s="190">
        <f>SUM(X141:X142)</f>
        <v>0</v>
      </c>
      <c r="AR140" s="191" t="s">
        <v>84</v>
      </c>
      <c r="AT140" s="192" t="s">
        <v>75</v>
      </c>
      <c r="AU140" s="192" t="s">
        <v>84</v>
      </c>
      <c r="AY140" s="191" t="s">
        <v>132</v>
      </c>
      <c r="BK140" s="193">
        <f>SUM(BK141:BK142)</f>
        <v>0</v>
      </c>
    </row>
    <row r="141" spans="1:65" s="2" customFormat="1" ht="37.9" customHeight="1">
      <c r="A141" s="32"/>
      <c r="B141" s="33"/>
      <c r="C141" s="196" t="s">
        <v>184</v>
      </c>
      <c r="D141" s="196" t="s">
        <v>135</v>
      </c>
      <c r="E141" s="197" t="s">
        <v>608</v>
      </c>
      <c r="F141" s="198" t="s">
        <v>609</v>
      </c>
      <c r="G141" s="199" t="s">
        <v>156</v>
      </c>
      <c r="H141" s="200">
        <v>1.5</v>
      </c>
      <c r="I141" s="201"/>
      <c r="J141" s="201"/>
      <c r="K141" s="202">
        <f>ROUND(P141*H141,2)</f>
        <v>0</v>
      </c>
      <c r="L141" s="203"/>
      <c r="M141" s="37"/>
      <c r="N141" s="204" t="s">
        <v>1</v>
      </c>
      <c r="O141" s="205" t="s">
        <v>40</v>
      </c>
      <c r="P141" s="206">
        <f>I141+J141</f>
        <v>0</v>
      </c>
      <c r="Q141" s="206">
        <f>ROUND(I141*H141,2)</f>
        <v>0</v>
      </c>
      <c r="R141" s="206">
        <f>ROUND(J141*H141,2)</f>
        <v>0</v>
      </c>
      <c r="S141" s="73"/>
      <c r="T141" s="207">
        <f>S141*H141</f>
        <v>0</v>
      </c>
      <c r="U141" s="207">
        <v>1.8907733333333301</v>
      </c>
      <c r="V141" s="207">
        <f>U141*H141</f>
        <v>2.8361599999999951</v>
      </c>
      <c r="W141" s="207">
        <v>0</v>
      </c>
      <c r="X141" s="208">
        <f>W141*H141</f>
        <v>0</v>
      </c>
      <c r="Y141" s="32"/>
      <c r="Z141" s="32"/>
      <c r="AA141" s="32"/>
      <c r="AB141" s="32"/>
      <c r="AC141" s="32"/>
      <c r="AD141" s="32"/>
      <c r="AE141" s="32"/>
      <c r="AR141" s="209" t="s">
        <v>139</v>
      </c>
      <c r="AT141" s="209" t="s">
        <v>135</v>
      </c>
      <c r="AU141" s="209" t="s">
        <v>140</v>
      </c>
      <c r="AY141" s="15" t="s">
        <v>132</v>
      </c>
      <c r="BE141" s="210">
        <f>IF(O141="základná",K141,0)</f>
        <v>0</v>
      </c>
      <c r="BF141" s="210">
        <f>IF(O141="znížená",K141,0)</f>
        <v>0</v>
      </c>
      <c r="BG141" s="210">
        <f>IF(O141="zákl. prenesená",K141,0)</f>
        <v>0</v>
      </c>
      <c r="BH141" s="210">
        <f>IF(O141="zníž. prenesená",K141,0)</f>
        <v>0</v>
      </c>
      <c r="BI141" s="210">
        <f>IF(O141="nulová",K141,0)</f>
        <v>0</v>
      </c>
      <c r="BJ141" s="15" t="s">
        <v>140</v>
      </c>
      <c r="BK141" s="210">
        <f>ROUND(P141*H141,2)</f>
        <v>0</v>
      </c>
      <c r="BL141" s="15" t="s">
        <v>139</v>
      </c>
      <c r="BM141" s="209" t="s">
        <v>178</v>
      </c>
    </row>
    <row r="142" spans="1:65" s="2" customFormat="1" ht="19.5">
      <c r="A142" s="32"/>
      <c r="B142" s="33"/>
      <c r="C142" s="34"/>
      <c r="D142" s="211" t="s">
        <v>142</v>
      </c>
      <c r="E142" s="34"/>
      <c r="F142" s="212" t="s">
        <v>609</v>
      </c>
      <c r="G142" s="34"/>
      <c r="H142" s="34"/>
      <c r="I142" s="213"/>
      <c r="J142" s="213"/>
      <c r="K142" s="34"/>
      <c r="L142" s="34"/>
      <c r="M142" s="37"/>
      <c r="N142" s="214"/>
      <c r="O142" s="215"/>
      <c r="P142" s="73"/>
      <c r="Q142" s="73"/>
      <c r="R142" s="73"/>
      <c r="S142" s="73"/>
      <c r="T142" s="73"/>
      <c r="U142" s="73"/>
      <c r="V142" s="73"/>
      <c r="W142" s="73"/>
      <c r="X142" s="74"/>
      <c r="Y142" s="32"/>
      <c r="Z142" s="32"/>
      <c r="AA142" s="32"/>
      <c r="AB142" s="32"/>
      <c r="AC142" s="32"/>
      <c r="AD142" s="32"/>
      <c r="AE142" s="32"/>
      <c r="AT142" s="15" t="s">
        <v>142</v>
      </c>
      <c r="AU142" s="15" t="s">
        <v>140</v>
      </c>
    </row>
    <row r="143" spans="1:65" s="12" customFormat="1" ht="22.9" customHeight="1">
      <c r="B143" s="179"/>
      <c r="C143" s="180"/>
      <c r="D143" s="181" t="s">
        <v>75</v>
      </c>
      <c r="E143" s="194" t="s">
        <v>226</v>
      </c>
      <c r="F143" s="194" t="s">
        <v>610</v>
      </c>
      <c r="G143" s="180"/>
      <c r="H143" s="180"/>
      <c r="I143" s="183"/>
      <c r="J143" s="183"/>
      <c r="K143" s="195">
        <f>BK143</f>
        <v>0</v>
      </c>
      <c r="L143" s="180"/>
      <c r="M143" s="185"/>
      <c r="N143" s="186"/>
      <c r="O143" s="187"/>
      <c r="P143" s="187"/>
      <c r="Q143" s="188">
        <f>SUM(Q144:Q167)</f>
        <v>0</v>
      </c>
      <c r="R143" s="188">
        <f>SUM(R144:R167)</f>
        <v>0</v>
      </c>
      <c r="S143" s="187"/>
      <c r="T143" s="189">
        <f>SUM(T144:T167)</f>
        <v>0</v>
      </c>
      <c r="U143" s="187"/>
      <c r="V143" s="189">
        <f>SUM(V144:V167)</f>
        <v>5.4082200000000009</v>
      </c>
      <c r="W143" s="187"/>
      <c r="X143" s="190">
        <f>SUM(X144:X167)</f>
        <v>0</v>
      </c>
      <c r="AR143" s="191" t="s">
        <v>84</v>
      </c>
      <c r="AT143" s="192" t="s">
        <v>75</v>
      </c>
      <c r="AU143" s="192" t="s">
        <v>84</v>
      </c>
      <c r="AY143" s="191" t="s">
        <v>132</v>
      </c>
      <c r="BK143" s="193">
        <f>SUM(BK144:BK167)</f>
        <v>0</v>
      </c>
    </row>
    <row r="144" spans="1:65" s="2" customFormat="1" ht="33" customHeight="1">
      <c r="A144" s="32"/>
      <c r="B144" s="33"/>
      <c r="C144" s="196" t="s">
        <v>499</v>
      </c>
      <c r="D144" s="196" t="s">
        <v>135</v>
      </c>
      <c r="E144" s="197" t="s">
        <v>611</v>
      </c>
      <c r="F144" s="198" t="s">
        <v>612</v>
      </c>
      <c r="G144" s="199" t="s">
        <v>181</v>
      </c>
      <c r="H144" s="200">
        <v>10</v>
      </c>
      <c r="I144" s="201"/>
      <c r="J144" s="201"/>
      <c r="K144" s="202">
        <f>ROUND(P144*H144,2)</f>
        <v>0</v>
      </c>
      <c r="L144" s="203"/>
      <c r="M144" s="37"/>
      <c r="N144" s="204" t="s">
        <v>1</v>
      </c>
      <c r="O144" s="205" t="s">
        <v>40</v>
      </c>
      <c r="P144" s="206">
        <f>I144+J144</f>
        <v>0</v>
      </c>
      <c r="Q144" s="206">
        <f>ROUND(I144*H144,2)</f>
        <v>0</v>
      </c>
      <c r="R144" s="206">
        <f>ROUND(J144*H144,2)</f>
        <v>0</v>
      </c>
      <c r="S144" s="73"/>
      <c r="T144" s="207">
        <f>S144*H144</f>
        <v>0</v>
      </c>
      <c r="U144" s="207">
        <v>0</v>
      </c>
      <c r="V144" s="207">
        <f>U144*H144</f>
        <v>0</v>
      </c>
      <c r="W144" s="207">
        <v>0</v>
      </c>
      <c r="X144" s="208">
        <f>W144*H144</f>
        <v>0</v>
      </c>
      <c r="Y144" s="32"/>
      <c r="Z144" s="32"/>
      <c r="AA144" s="32"/>
      <c r="AB144" s="32"/>
      <c r="AC144" s="32"/>
      <c r="AD144" s="32"/>
      <c r="AE144" s="32"/>
      <c r="AR144" s="209" t="s">
        <v>139</v>
      </c>
      <c r="AT144" s="209" t="s">
        <v>135</v>
      </c>
      <c r="AU144" s="209" t="s">
        <v>140</v>
      </c>
      <c r="AY144" s="15" t="s">
        <v>132</v>
      </c>
      <c r="BE144" s="210">
        <f>IF(O144="základná",K144,0)</f>
        <v>0</v>
      </c>
      <c r="BF144" s="210">
        <f>IF(O144="znížená",K144,0)</f>
        <v>0</v>
      </c>
      <c r="BG144" s="210">
        <f>IF(O144="zákl. prenesená",K144,0)</f>
        <v>0</v>
      </c>
      <c r="BH144" s="210">
        <f>IF(O144="zníž. prenesená",K144,0)</f>
        <v>0</v>
      </c>
      <c r="BI144" s="210">
        <f>IF(O144="nulová",K144,0)</f>
        <v>0</v>
      </c>
      <c r="BJ144" s="15" t="s">
        <v>140</v>
      </c>
      <c r="BK144" s="210">
        <f>ROUND(P144*H144,2)</f>
        <v>0</v>
      </c>
      <c r="BL144" s="15" t="s">
        <v>139</v>
      </c>
      <c r="BM144" s="209" t="s">
        <v>8</v>
      </c>
    </row>
    <row r="145" spans="1:65" s="2" customFormat="1" ht="19.5">
      <c r="A145" s="32"/>
      <c r="B145" s="33"/>
      <c r="C145" s="34"/>
      <c r="D145" s="211" t="s">
        <v>142</v>
      </c>
      <c r="E145" s="34"/>
      <c r="F145" s="212" t="s">
        <v>612</v>
      </c>
      <c r="G145" s="34"/>
      <c r="H145" s="34"/>
      <c r="I145" s="213"/>
      <c r="J145" s="213"/>
      <c r="K145" s="34"/>
      <c r="L145" s="34"/>
      <c r="M145" s="37"/>
      <c r="N145" s="214"/>
      <c r="O145" s="215"/>
      <c r="P145" s="73"/>
      <c r="Q145" s="73"/>
      <c r="R145" s="73"/>
      <c r="S145" s="73"/>
      <c r="T145" s="73"/>
      <c r="U145" s="73"/>
      <c r="V145" s="73"/>
      <c r="W145" s="73"/>
      <c r="X145" s="74"/>
      <c r="Y145" s="32"/>
      <c r="Z145" s="32"/>
      <c r="AA145" s="32"/>
      <c r="AB145" s="32"/>
      <c r="AC145" s="32"/>
      <c r="AD145" s="32"/>
      <c r="AE145" s="32"/>
      <c r="AT145" s="15" t="s">
        <v>142</v>
      </c>
      <c r="AU145" s="15" t="s">
        <v>140</v>
      </c>
    </row>
    <row r="146" spans="1:65" s="2" customFormat="1" ht="21.75" customHeight="1">
      <c r="A146" s="32"/>
      <c r="B146" s="33"/>
      <c r="C146" s="231" t="s">
        <v>352</v>
      </c>
      <c r="D146" s="231" t="s">
        <v>297</v>
      </c>
      <c r="E146" s="232" t="s">
        <v>613</v>
      </c>
      <c r="F146" s="233" t="s">
        <v>614</v>
      </c>
      <c r="G146" s="234" t="s">
        <v>181</v>
      </c>
      <c r="H146" s="235">
        <v>10</v>
      </c>
      <c r="I146" s="236"/>
      <c r="J146" s="237"/>
      <c r="K146" s="238">
        <f>ROUND(P146*H146,2)</f>
        <v>0</v>
      </c>
      <c r="L146" s="237"/>
      <c r="M146" s="239"/>
      <c r="N146" s="240" t="s">
        <v>1</v>
      </c>
      <c r="O146" s="205" t="s">
        <v>40</v>
      </c>
      <c r="P146" s="206">
        <f>I146+J146</f>
        <v>0</v>
      </c>
      <c r="Q146" s="206">
        <f>ROUND(I146*H146,2)</f>
        <v>0</v>
      </c>
      <c r="R146" s="206">
        <f>ROUND(J146*H146,2)</f>
        <v>0</v>
      </c>
      <c r="S146" s="73"/>
      <c r="T146" s="207">
        <f>S146*H146</f>
        <v>0</v>
      </c>
      <c r="U146" s="207">
        <v>1.9000000000000001E-4</v>
      </c>
      <c r="V146" s="207">
        <f>U146*H146</f>
        <v>1.9000000000000002E-3</v>
      </c>
      <c r="W146" s="207">
        <v>0</v>
      </c>
      <c r="X146" s="208">
        <f>W146*H146</f>
        <v>0</v>
      </c>
      <c r="Y146" s="32"/>
      <c r="Z146" s="32"/>
      <c r="AA146" s="32"/>
      <c r="AB146" s="32"/>
      <c r="AC146" s="32"/>
      <c r="AD146" s="32"/>
      <c r="AE146" s="32"/>
      <c r="AR146" s="209" t="s">
        <v>226</v>
      </c>
      <c r="AT146" s="209" t="s">
        <v>297</v>
      </c>
      <c r="AU146" s="209" t="s">
        <v>140</v>
      </c>
      <c r="AY146" s="15" t="s">
        <v>132</v>
      </c>
      <c r="BE146" s="210">
        <f>IF(O146="základná",K146,0)</f>
        <v>0</v>
      </c>
      <c r="BF146" s="210">
        <f>IF(O146="znížená",K146,0)</f>
        <v>0</v>
      </c>
      <c r="BG146" s="210">
        <f>IF(O146="zákl. prenesená",K146,0)</f>
        <v>0</v>
      </c>
      <c r="BH146" s="210">
        <f>IF(O146="zníž. prenesená",K146,0)</f>
        <v>0</v>
      </c>
      <c r="BI146" s="210">
        <f>IF(O146="nulová",K146,0)</f>
        <v>0</v>
      </c>
      <c r="BJ146" s="15" t="s">
        <v>140</v>
      </c>
      <c r="BK146" s="210">
        <f>ROUND(P146*H146,2)</f>
        <v>0</v>
      </c>
      <c r="BL146" s="15" t="s">
        <v>139</v>
      </c>
      <c r="BM146" s="209" t="s">
        <v>243</v>
      </c>
    </row>
    <row r="147" spans="1:65" s="2" customFormat="1" ht="11.25">
      <c r="A147" s="32"/>
      <c r="B147" s="33"/>
      <c r="C147" s="34"/>
      <c r="D147" s="211" t="s">
        <v>142</v>
      </c>
      <c r="E147" s="34"/>
      <c r="F147" s="212" t="s">
        <v>614</v>
      </c>
      <c r="G147" s="34"/>
      <c r="H147" s="34"/>
      <c r="I147" s="213"/>
      <c r="J147" s="213"/>
      <c r="K147" s="34"/>
      <c r="L147" s="34"/>
      <c r="M147" s="37"/>
      <c r="N147" s="214"/>
      <c r="O147" s="215"/>
      <c r="P147" s="73"/>
      <c r="Q147" s="73"/>
      <c r="R147" s="73"/>
      <c r="S147" s="73"/>
      <c r="T147" s="73"/>
      <c r="U147" s="73"/>
      <c r="V147" s="73"/>
      <c r="W147" s="73"/>
      <c r="X147" s="74"/>
      <c r="Y147" s="32"/>
      <c r="Z147" s="32"/>
      <c r="AA147" s="32"/>
      <c r="AB147" s="32"/>
      <c r="AC147" s="32"/>
      <c r="AD147" s="32"/>
      <c r="AE147" s="32"/>
      <c r="AT147" s="15" t="s">
        <v>142</v>
      </c>
      <c r="AU147" s="15" t="s">
        <v>140</v>
      </c>
    </row>
    <row r="148" spans="1:65" s="2" customFormat="1" ht="24.2" customHeight="1">
      <c r="A148" s="32"/>
      <c r="B148" s="33"/>
      <c r="C148" s="231" t="s">
        <v>153</v>
      </c>
      <c r="D148" s="231" t="s">
        <v>297</v>
      </c>
      <c r="E148" s="232" t="s">
        <v>615</v>
      </c>
      <c r="F148" s="233" t="s">
        <v>616</v>
      </c>
      <c r="G148" s="234" t="s">
        <v>203</v>
      </c>
      <c r="H148" s="235">
        <v>0.67</v>
      </c>
      <c r="I148" s="236"/>
      <c r="J148" s="237"/>
      <c r="K148" s="238">
        <f>ROUND(P148*H148,2)</f>
        <v>0</v>
      </c>
      <c r="L148" s="237"/>
      <c r="M148" s="239"/>
      <c r="N148" s="240" t="s">
        <v>1</v>
      </c>
      <c r="O148" s="205" t="s">
        <v>40</v>
      </c>
      <c r="P148" s="206">
        <f>I148+J148</f>
        <v>0</v>
      </c>
      <c r="Q148" s="206">
        <f>ROUND(I148*H148,2)</f>
        <v>0</v>
      </c>
      <c r="R148" s="206">
        <f>ROUND(J148*H148,2)</f>
        <v>0</v>
      </c>
      <c r="S148" s="73"/>
      <c r="T148" s="207">
        <f>S148*H148</f>
        <v>0</v>
      </c>
      <c r="U148" s="207">
        <v>4.4776119402985098E-5</v>
      </c>
      <c r="V148" s="207">
        <f>U148*H148</f>
        <v>3.0000000000000018E-5</v>
      </c>
      <c r="W148" s="207">
        <v>0</v>
      </c>
      <c r="X148" s="208">
        <f>W148*H148</f>
        <v>0</v>
      </c>
      <c r="Y148" s="32"/>
      <c r="Z148" s="32"/>
      <c r="AA148" s="32"/>
      <c r="AB148" s="32"/>
      <c r="AC148" s="32"/>
      <c r="AD148" s="32"/>
      <c r="AE148" s="32"/>
      <c r="AR148" s="209" t="s">
        <v>226</v>
      </c>
      <c r="AT148" s="209" t="s">
        <v>297</v>
      </c>
      <c r="AU148" s="209" t="s">
        <v>140</v>
      </c>
      <c r="AY148" s="15" t="s">
        <v>132</v>
      </c>
      <c r="BE148" s="210">
        <f>IF(O148="základná",K148,0)</f>
        <v>0</v>
      </c>
      <c r="BF148" s="210">
        <f>IF(O148="znížená",K148,0)</f>
        <v>0</v>
      </c>
      <c r="BG148" s="210">
        <f>IF(O148="zákl. prenesená",K148,0)</f>
        <v>0</v>
      </c>
      <c r="BH148" s="210">
        <f>IF(O148="zníž. prenesená",K148,0)</f>
        <v>0</v>
      </c>
      <c r="BI148" s="210">
        <f>IF(O148="nulová",K148,0)</f>
        <v>0</v>
      </c>
      <c r="BJ148" s="15" t="s">
        <v>140</v>
      </c>
      <c r="BK148" s="210">
        <f>ROUND(P148*H148,2)</f>
        <v>0</v>
      </c>
      <c r="BL148" s="15" t="s">
        <v>139</v>
      </c>
      <c r="BM148" s="209" t="s">
        <v>250</v>
      </c>
    </row>
    <row r="149" spans="1:65" s="2" customFormat="1" ht="19.5">
      <c r="A149" s="32"/>
      <c r="B149" s="33"/>
      <c r="C149" s="34"/>
      <c r="D149" s="211" t="s">
        <v>142</v>
      </c>
      <c r="E149" s="34"/>
      <c r="F149" s="212" t="s">
        <v>616</v>
      </c>
      <c r="G149" s="34"/>
      <c r="H149" s="34"/>
      <c r="I149" s="213"/>
      <c r="J149" s="213"/>
      <c r="K149" s="34"/>
      <c r="L149" s="34"/>
      <c r="M149" s="37"/>
      <c r="N149" s="214"/>
      <c r="O149" s="215"/>
      <c r="P149" s="73"/>
      <c r="Q149" s="73"/>
      <c r="R149" s="73"/>
      <c r="S149" s="73"/>
      <c r="T149" s="73"/>
      <c r="U149" s="73"/>
      <c r="V149" s="73"/>
      <c r="W149" s="73"/>
      <c r="X149" s="74"/>
      <c r="Y149" s="32"/>
      <c r="Z149" s="32"/>
      <c r="AA149" s="32"/>
      <c r="AB149" s="32"/>
      <c r="AC149" s="32"/>
      <c r="AD149" s="32"/>
      <c r="AE149" s="32"/>
      <c r="AT149" s="15" t="s">
        <v>142</v>
      </c>
      <c r="AU149" s="15" t="s">
        <v>140</v>
      </c>
    </row>
    <row r="150" spans="1:65" s="2" customFormat="1" ht="33" customHeight="1">
      <c r="A150" s="32"/>
      <c r="B150" s="33"/>
      <c r="C150" s="196" t="s">
        <v>134</v>
      </c>
      <c r="D150" s="196" t="s">
        <v>135</v>
      </c>
      <c r="E150" s="197" t="s">
        <v>617</v>
      </c>
      <c r="F150" s="198" t="s">
        <v>618</v>
      </c>
      <c r="G150" s="199" t="s">
        <v>203</v>
      </c>
      <c r="H150" s="200">
        <v>1</v>
      </c>
      <c r="I150" s="201"/>
      <c r="J150" s="201"/>
      <c r="K150" s="202">
        <f>ROUND(P150*H150,2)</f>
        <v>0</v>
      </c>
      <c r="L150" s="203"/>
      <c r="M150" s="37"/>
      <c r="N150" s="204" t="s">
        <v>1</v>
      </c>
      <c r="O150" s="205" t="s">
        <v>40</v>
      </c>
      <c r="P150" s="206">
        <f>I150+J150</f>
        <v>0</v>
      </c>
      <c r="Q150" s="206">
        <f>ROUND(I150*H150,2)</f>
        <v>0</v>
      </c>
      <c r="R150" s="206">
        <f>ROUND(J150*H150,2)</f>
        <v>0</v>
      </c>
      <c r="S150" s="73"/>
      <c r="T150" s="207">
        <f>S150*H150</f>
        <v>0</v>
      </c>
      <c r="U150" s="207">
        <v>7.2000000000000005E-4</v>
      </c>
      <c r="V150" s="207">
        <f>U150*H150</f>
        <v>7.2000000000000005E-4</v>
      </c>
      <c r="W150" s="207">
        <v>0</v>
      </c>
      <c r="X150" s="208">
        <f>W150*H150</f>
        <v>0</v>
      </c>
      <c r="Y150" s="32"/>
      <c r="Z150" s="32"/>
      <c r="AA150" s="32"/>
      <c r="AB150" s="32"/>
      <c r="AC150" s="32"/>
      <c r="AD150" s="32"/>
      <c r="AE150" s="32"/>
      <c r="AR150" s="209" t="s">
        <v>139</v>
      </c>
      <c r="AT150" s="209" t="s">
        <v>135</v>
      </c>
      <c r="AU150" s="209" t="s">
        <v>140</v>
      </c>
      <c r="AY150" s="15" t="s">
        <v>132</v>
      </c>
      <c r="BE150" s="210">
        <f>IF(O150="základná",K150,0)</f>
        <v>0</v>
      </c>
      <c r="BF150" s="210">
        <f>IF(O150="znížená",K150,0)</f>
        <v>0</v>
      </c>
      <c r="BG150" s="210">
        <f>IF(O150="zákl. prenesená",K150,0)</f>
        <v>0</v>
      </c>
      <c r="BH150" s="210">
        <f>IF(O150="zníž. prenesená",K150,0)</f>
        <v>0</v>
      </c>
      <c r="BI150" s="210">
        <f>IF(O150="nulová",K150,0)</f>
        <v>0</v>
      </c>
      <c r="BJ150" s="15" t="s">
        <v>140</v>
      </c>
      <c r="BK150" s="210">
        <f>ROUND(P150*H150,2)</f>
        <v>0</v>
      </c>
      <c r="BL150" s="15" t="s">
        <v>139</v>
      </c>
      <c r="BM150" s="209" t="s">
        <v>144</v>
      </c>
    </row>
    <row r="151" spans="1:65" s="2" customFormat="1" ht="19.5">
      <c r="A151" s="32"/>
      <c r="B151" s="33"/>
      <c r="C151" s="34"/>
      <c r="D151" s="211" t="s">
        <v>142</v>
      </c>
      <c r="E151" s="34"/>
      <c r="F151" s="212" t="s">
        <v>618</v>
      </c>
      <c r="G151" s="34"/>
      <c r="H151" s="34"/>
      <c r="I151" s="213"/>
      <c r="J151" s="213"/>
      <c r="K151" s="34"/>
      <c r="L151" s="34"/>
      <c r="M151" s="37"/>
      <c r="N151" s="214"/>
      <c r="O151" s="215"/>
      <c r="P151" s="73"/>
      <c r="Q151" s="73"/>
      <c r="R151" s="73"/>
      <c r="S151" s="73"/>
      <c r="T151" s="73"/>
      <c r="U151" s="73"/>
      <c r="V151" s="73"/>
      <c r="W151" s="73"/>
      <c r="X151" s="74"/>
      <c r="Y151" s="32"/>
      <c r="Z151" s="32"/>
      <c r="AA151" s="32"/>
      <c r="AB151" s="32"/>
      <c r="AC151" s="32"/>
      <c r="AD151" s="32"/>
      <c r="AE151" s="32"/>
      <c r="AT151" s="15" t="s">
        <v>142</v>
      </c>
      <c r="AU151" s="15" t="s">
        <v>140</v>
      </c>
    </row>
    <row r="152" spans="1:65" s="2" customFormat="1" ht="16.5" customHeight="1">
      <c r="A152" s="32"/>
      <c r="B152" s="33"/>
      <c r="C152" s="231" t="s">
        <v>206</v>
      </c>
      <c r="D152" s="231" t="s">
        <v>297</v>
      </c>
      <c r="E152" s="232" t="s">
        <v>619</v>
      </c>
      <c r="F152" s="233" t="s">
        <v>620</v>
      </c>
      <c r="G152" s="234" t="s">
        <v>203</v>
      </c>
      <c r="H152" s="235">
        <v>1</v>
      </c>
      <c r="I152" s="236"/>
      <c r="J152" s="237"/>
      <c r="K152" s="238">
        <f>ROUND(P152*H152,2)</f>
        <v>0</v>
      </c>
      <c r="L152" s="237"/>
      <c r="M152" s="239"/>
      <c r="N152" s="240" t="s">
        <v>1</v>
      </c>
      <c r="O152" s="205" t="s">
        <v>40</v>
      </c>
      <c r="P152" s="206">
        <f>I152+J152</f>
        <v>0</v>
      </c>
      <c r="Q152" s="206">
        <f>ROUND(I152*H152,2)</f>
        <v>0</v>
      </c>
      <c r="R152" s="206">
        <f>ROUND(J152*H152,2)</f>
        <v>0</v>
      </c>
      <c r="S152" s="73"/>
      <c r="T152" s="207">
        <f>S152*H152</f>
        <v>0</v>
      </c>
      <c r="U152" s="207">
        <v>3.0500000000000002E-3</v>
      </c>
      <c r="V152" s="207">
        <f>U152*H152</f>
        <v>3.0500000000000002E-3</v>
      </c>
      <c r="W152" s="207">
        <v>0</v>
      </c>
      <c r="X152" s="208">
        <f>W152*H152</f>
        <v>0</v>
      </c>
      <c r="Y152" s="32"/>
      <c r="Z152" s="32"/>
      <c r="AA152" s="32"/>
      <c r="AB152" s="32"/>
      <c r="AC152" s="32"/>
      <c r="AD152" s="32"/>
      <c r="AE152" s="32"/>
      <c r="AR152" s="209" t="s">
        <v>226</v>
      </c>
      <c r="AT152" s="209" t="s">
        <v>297</v>
      </c>
      <c r="AU152" s="209" t="s">
        <v>140</v>
      </c>
      <c r="AY152" s="15" t="s">
        <v>132</v>
      </c>
      <c r="BE152" s="210">
        <f>IF(O152="základná",K152,0)</f>
        <v>0</v>
      </c>
      <c r="BF152" s="210">
        <f>IF(O152="znížená",K152,0)</f>
        <v>0</v>
      </c>
      <c r="BG152" s="210">
        <f>IF(O152="zákl. prenesená",K152,0)</f>
        <v>0</v>
      </c>
      <c r="BH152" s="210">
        <f>IF(O152="zníž. prenesená",K152,0)</f>
        <v>0</v>
      </c>
      <c r="BI152" s="210">
        <f>IF(O152="nulová",K152,0)</f>
        <v>0</v>
      </c>
      <c r="BJ152" s="15" t="s">
        <v>140</v>
      </c>
      <c r="BK152" s="210">
        <f>ROUND(P152*H152,2)</f>
        <v>0</v>
      </c>
      <c r="BL152" s="15" t="s">
        <v>139</v>
      </c>
      <c r="BM152" s="209" t="s">
        <v>398</v>
      </c>
    </row>
    <row r="153" spans="1:65" s="2" customFormat="1" ht="11.25">
      <c r="A153" s="32"/>
      <c r="B153" s="33"/>
      <c r="C153" s="34"/>
      <c r="D153" s="211" t="s">
        <v>142</v>
      </c>
      <c r="E153" s="34"/>
      <c r="F153" s="212" t="s">
        <v>620</v>
      </c>
      <c r="G153" s="34"/>
      <c r="H153" s="34"/>
      <c r="I153" s="213"/>
      <c r="J153" s="213"/>
      <c r="K153" s="34"/>
      <c r="L153" s="34"/>
      <c r="M153" s="37"/>
      <c r="N153" s="214"/>
      <c r="O153" s="215"/>
      <c r="P153" s="73"/>
      <c r="Q153" s="73"/>
      <c r="R153" s="73"/>
      <c r="S153" s="73"/>
      <c r="T153" s="73"/>
      <c r="U153" s="73"/>
      <c r="V153" s="73"/>
      <c r="W153" s="73"/>
      <c r="X153" s="74"/>
      <c r="Y153" s="32"/>
      <c r="Z153" s="32"/>
      <c r="AA153" s="32"/>
      <c r="AB153" s="32"/>
      <c r="AC153" s="32"/>
      <c r="AD153" s="32"/>
      <c r="AE153" s="32"/>
      <c r="AT153" s="15" t="s">
        <v>142</v>
      </c>
      <c r="AU153" s="15" t="s">
        <v>140</v>
      </c>
    </row>
    <row r="154" spans="1:65" s="2" customFormat="1" ht="16.5" customHeight="1">
      <c r="A154" s="32"/>
      <c r="B154" s="33"/>
      <c r="C154" s="196" t="s">
        <v>159</v>
      </c>
      <c r="D154" s="196" t="s">
        <v>135</v>
      </c>
      <c r="E154" s="197" t="s">
        <v>621</v>
      </c>
      <c r="F154" s="198" t="s">
        <v>622</v>
      </c>
      <c r="G154" s="199" t="s">
        <v>203</v>
      </c>
      <c r="H154" s="200">
        <v>1</v>
      </c>
      <c r="I154" s="201"/>
      <c r="J154" s="201"/>
      <c r="K154" s="202">
        <f>ROUND(P154*H154,2)</f>
        <v>0</v>
      </c>
      <c r="L154" s="203"/>
      <c r="M154" s="37"/>
      <c r="N154" s="204" t="s">
        <v>1</v>
      </c>
      <c r="O154" s="205" t="s">
        <v>40</v>
      </c>
      <c r="P154" s="206">
        <f>I154+J154</f>
        <v>0</v>
      </c>
      <c r="Q154" s="206">
        <f>ROUND(I154*H154,2)</f>
        <v>0</v>
      </c>
      <c r="R154" s="206">
        <f>ROUND(J154*H154,2)</f>
        <v>0</v>
      </c>
      <c r="S154" s="73"/>
      <c r="T154" s="207">
        <f>S154*H154</f>
        <v>0</v>
      </c>
      <c r="U154" s="207">
        <v>7.2000000000000005E-4</v>
      </c>
      <c r="V154" s="207">
        <f>U154*H154</f>
        <v>7.2000000000000005E-4</v>
      </c>
      <c r="W154" s="207">
        <v>0</v>
      </c>
      <c r="X154" s="208">
        <f>W154*H154</f>
        <v>0</v>
      </c>
      <c r="Y154" s="32"/>
      <c r="Z154" s="32"/>
      <c r="AA154" s="32"/>
      <c r="AB154" s="32"/>
      <c r="AC154" s="32"/>
      <c r="AD154" s="32"/>
      <c r="AE154" s="32"/>
      <c r="AR154" s="209" t="s">
        <v>139</v>
      </c>
      <c r="AT154" s="209" t="s">
        <v>135</v>
      </c>
      <c r="AU154" s="209" t="s">
        <v>140</v>
      </c>
      <c r="AY154" s="15" t="s">
        <v>132</v>
      </c>
      <c r="BE154" s="210">
        <f>IF(O154="základná",K154,0)</f>
        <v>0</v>
      </c>
      <c r="BF154" s="210">
        <f>IF(O154="znížená",K154,0)</f>
        <v>0</v>
      </c>
      <c r="BG154" s="210">
        <f>IF(O154="zákl. prenesená",K154,0)</f>
        <v>0</v>
      </c>
      <c r="BH154" s="210">
        <f>IF(O154="zníž. prenesená",K154,0)</f>
        <v>0</v>
      </c>
      <c r="BI154" s="210">
        <f>IF(O154="nulová",K154,0)</f>
        <v>0</v>
      </c>
      <c r="BJ154" s="15" t="s">
        <v>140</v>
      </c>
      <c r="BK154" s="210">
        <f>ROUND(P154*H154,2)</f>
        <v>0</v>
      </c>
      <c r="BL154" s="15" t="s">
        <v>139</v>
      </c>
      <c r="BM154" s="209" t="s">
        <v>407</v>
      </c>
    </row>
    <row r="155" spans="1:65" s="2" customFormat="1" ht="11.25">
      <c r="A155" s="32"/>
      <c r="B155" s="33"/>
      <c r="C155" s="34"/>
      <c r="D155" s="211" t="s">
        <v>142</v>
      </c>
      <c r="E155" s="34"/>
      <c r="F155" s="212" t="s">
        <v>622</v>
      </c>
      <c r="G155" s="34"/>
      <c r="H155" s="34"/>
      <c r="I155" s="213"/>
      <c r="J155" s="213"/>
      <c r="K155" s="34"/>
      <c r="L155" s="34"/>
      <c r="M155" s="37"/>
      <c r="N155" s="214"/>
      <c r="O155" s="215"/>
      <c r="P155" s="73"/>
      <c r="Q155" s="73"/>
      <c r="R155" s="73"/>
      <c r="S155" s="73"/>
      <c r="T155" s="73"/>
      <c r="U155" s="73"/>
      <c r="V155" s="73"/>
      <c r="W155" s="73"/>
      <c r="X155" s="74"/>
      <c r="Y155" s="32"/>
      <c r="Z155" s="32"/>
      <c r="AA155" s="32"/>
      <c r="AB155" s="32"/>
      <c r="AC155" s="32"/>
      <c r="AD155" s="32"/>
      <c r="AE155" s="32"/>
      <c r="AT155" s="15" t="s">
        <v>142</v>
      </c>
      <c r="AU155" s="15" t="s">
        <v>140</v>
      </c>
    </row>
    <row r="156" spans="1:65" s="2" customFormat="1" ht="24.2" customHeight="1">
      <c r="A156" s="32"/>
      <c r="B156" s="33"/>
      <c r="C156" s="196" t="s">
        <v>164</v>
      </c>
      <c r="D156" s="196" t="s">
        <v>135</v>
      </c>
      <c r="E156" s="197" t="s">
        <v>623</v>
      </c>
      <c r="F156" s="198" t="s">
        <v>624</v>
      </c>
      <c r="G156" s="199" t="s">
        <v>181</v>
      </c>
      <c r="H156" s="200">
        <v>10</v>
      </c>
      <c r="I156" s="201"/>
      <c r="J156" s="201"/>
      <c r="K156" s="202">
        <f>ROUND(P156*H156,2)</f>
        <v>0</v>
      </c>
      <c r="L156" s="203"/>
      <c r="M156" s="37"/>
      <c r="N156" s="204" t="s">
        <v>1</v>
      </c>
      <c r="O156" s="205" t="s">
        <v>40</v>
      </c>
      <c r="P156" s="206">
        <f>I156+J156</f>
        <v>0</v>
      </c>
      <c r="Q156" s="206">
        <f>ROUND(I156*H156,2)</f>
        <v>0</v>
      </c>
      <c r="R156" s="206">
        <f>ROUND(J156*H156,2)</f>
        <v>0</v>
      </c>
      <c r="S156" s="73"/>
      <c r="T156" s="207">
        <f>S156*H156</f>
        <v>0</v>
      </c>
      <c r="U156" s="207">
        <v>0</v>
      </c>
      <c r="V156" s="207">
        <f>U156*H156</f>
        <v>0</v>
      </c>
      <c r="W156" s="207">
        <v>0</v>
      </c>
      <c r="X156" s="208">
        <f>W156*H156</f>
        <v>0</v>
      </c>
      <c r="Y156" s="32"/>
      <c r="Z156" s="32"/>
      <c r="AA156" s="32"/>
      <c r="AB156" s="32"/>
      <c r="AC156" s="32"/>
      <c r="AD156" s="32"/>
      <c r="AE156" s="32"/>
      <c r="AR156" s="209" t="s">
        <v>139</v>
      </c>
      <c r="AT156" s="209" t="s">
        <v>135</v>
      </c>
      <c r="AU156" s="209" t="s">
        <v>140</v>
      </c>
      <c r="AY156" s="15" t="s">
        <v>132</v>
      </c>
      <c r="BE156" s="210">
        <f>IF(O156="základná",K156,0)</f>
        <v>0</v>
      </c>
      <c r="BF156" s="210">
        <f>IF(O156="znížená",K156,0)</f>
        <v>0</v>
      </c>
      <c r="BG156" s="210">
        <f>IF(O156="zákl. prenesená",K156,0)</f>
        <v>0</v>
      </c>
      <c r="BH156" s="210">
        <f>IF(O156="zníž. prenesená",K156,0)</f>
        <v>0</v>
      </c>
      <c r="BI156" s="210">
        <f>IF(O156="nulová",K156,0)</f>
        <v>0</v>
      </c>
      <c r="BJ156" s="15" t="s">
        <v>140</v>
      </c>
      <c r="BK156" s="210">
        <f>ROUND(P156*H156,2)</f>
        <v>0</v>
      </c>
      <c r="BL156" s="15" t="s">
        <v>139</v>
      </c>
      <c r="BM156" s="209" t="s">
        <v>383</v>
      </c>
    </row>
    <row r="157" spans="1:65" s="2" customFormat="1" ht="11.25">
      <c r="A157" s="32"/>
      <c r="B157" s="33"/>
      <c r="C157" s="34"/>
      <c r="D157" s="211" t="s">
        <v>142</v>
      </c>
      <c r="E157" s="34"/>
      <c r="F157" s="212" t="s">
        <v>624</v>
      </c>
      <c r="G157" s="34"/>
      <c r="H157" s="34"/>
      <c r="I157" s="213"/>
      <c r="J157" s="213"/>
      <c r="K157" s="34"/>
      <c r="L157" s="34"/>
      <c r="M157" s="37"/>
      <c r="N157" s="214"/>
      <c r="O157" s="215"/>
      <c r="P157" s="73"/>
      <c r="Q157" s="73"/>
      <c r="R157" s="73"/>
      <c r="S157" s="73"/>
      <c r="T157" s="73"/>
      <c r="U157" s="73"/>
      <c r="V157" s="73"/>
      <c r="W157" s="73"/>
      <c r="X157" s="74"/>
      <c r="Y157" s="32"/>
      <c r="Z157" s="32"/>
      <c r="AA157" s="32"/>
      <c r="AB157" s="32"/>
      <c r="AC157" s="32"/>
      <c r="AD157" s="32"/>
      <c r="AE157" s="32"/>
      <c r="AT157" s="15" t="s">
        <v>142</v>
      </c>
      <c r="AU157" s="15" t="s">
        <v>140</v>
      </c>
    </row>
    <row r="158" spans="1:65" s="2" customFormat="1" ht="24.2" customHeight="1">
      <c r="A158" s="32"/>
      <c r="B158" s="33"/>
      <c r="C158" s="196" t="s">
        <v>169</v>
      </c>
      <c r="D158" s="196" t="s">
        <v>135</v>
      </c>
      <c r="E158" s="197" t="s">
        <v>625</v>
      </c>
      <c r="F158" s="198" t="s">
        <v>626</v>
      </c>
      <c r="G158" s="199" t="s">
        <v>181</v>
      </c>
      <c r="H158" s="200">
        <v>10</v>
      </c>
      <c r="I158" s="201"/>
      <c r="J158" s="201"/>
      <c r="K158" s="202">
        <f>ROUND(P158*H158,2)</f>
        <v>0</v>
      </c>
      <c r="L158" s="203"/>
      <c r="M158" s="37"/>
      <c r="N158" s="204" t="s">
        <v>1</v>
      </c>
      <c r="O158" s="205" t="s">
        <v>40</v>
      </c>
      <c r="P158" s="206">
        <f>I158+J158</f>
        <v>0</v>
      </c>
      <c r="Q158" s="206">
        <f>ROUND(I158*H158,2)</f>
        <v>0</v>
      </c>
      <c r="R158" s="206">
        <f>ROUND(J158*H158,2)</f>
        <v>0</v>
      </c>
      <c r="S158" s="73"/>
      <c r="T158" s="207">
        <f>S158*H158</f>
        <v>0</v>
      </c>
      <c r="U158" s="207">
        <v>0</v>
      </c>
      <c r="V158" s="207">
        <f>U158*H158</f>
        <v>0</v>
      </c>
      <c r="W158" s="207">
        <v>0</v>
      </c>
      <c r="X158" s="208">
        <f>W158*H158</f>
        <v>0</v>
      </c>
      <c r="Y158" s="32"/>
      <c r="Z158" s="32"/>
      <c r="AA158" s="32"/>
      <c r="AB158" s="32"/>
      <c r="AC158" s="32"/>
      <c r="AD158" s="32"/>
      <c r="AE158" s="32"/>
      <c r="AR158" s="209" t="s">
        <v>139</v>
      </c>
      <c r="AT158" s="209" t="s">
        <v>135</v>
      </c>
      <c r="AU158" s="209" t="s">
        <v>140</v>
      </c>
      <c r="AY158" s="15" t="s">
        <v>132</v>
      </c>
      <c r="BE158" s="210">
        <f>IF(O158="základná",K158,0)</f>
        <v>0</v>
      </c>
      <c r="BF158" s="210">
        <f>IF(O158="znížená",K158,0)</f>
        <v>0</v>
      </c>
      <c r="BG158" s="210">
        <f>IF(O158="zákl. prenesená",K158,0)</f>
        <v>0</v>
      </c>
      <c r="BH158" s="210">
        <f>IF(O158="zníž. prenesená",K158,0)</f>
        <v>0</v>
      </c>
      <c r="BI158" s="210">
        <f>IF(O158="nulová",K158,0)</f>
        <v>0</v>
      </c>
      <c r="BJ158" s="15" t="s">
        <v>140</v>
      </c>
      <c r="BK158" s="210">
        <f>ROUND(P158*H158,2)</f>
        <v>0</v>
      </c>
      <c r="BL158" s="15" t="s">
        <v>139</v>
      </c>
      <c r="BM158" s="209" t="s">
        <v>312</v>
      </c>
    </row>
    <row r="159" spans="1:65" s="2" customFormat="1" ht="19.5">
      <c r="A159" s="32"/>
      <c r="B159" s="33"/>
      <c r="C159" s="34"/>
      <c r="D159" s="211" t="s">
        <v>142</v>
      </c>
      <c r="E159" s="34"/>
      <c r="F159" s="212" t="s">
        <v>626</v>
      </c>
      <c r="G159" s="34"/>
      <c r="H159" s="34"/>
      <c r="I159" s="213"/>
      <c r="J159" s="213"/>
      <c r="K159" s="34"/>
      <c r="L159" s="34"/>
      <c r="M159" s="37"/>
      <c r="N159" s="214"/>
      <c r="O159" s="215"/>
      <c r="P159" s="73"/>
      <c r="Q159" s="73"/>
      <c r="R159" s="73"/>
      <c r="S159" s="73"/>
      <c r="T159" s="73"/>
      <c r="U159" s="73"/>
      <c r="V159" s="73"/>
      <c r="W159" s="73"/>
      <c r="X159" s="74"/>
      <c r="Y159" s="32"/>
      <c r="Z159" s="32"/>
      <c r="AA159" s="32"/>
      <c r="AB159" s="32"/>
      <c r="AC159" s="32"/>
      <c r="AD159" s="32"/>
      <c r="AE159" s="32"/>
      <c r="AT159" s="15" t="s">
        <v>142</v>
      </c>
      <c r="AU159" s="15" t="s">
        <v>140</v>
      </c>
    </row>
    <row r="160" spans="1:65" s="2" customFormat="1" ht="24.2" customHeight="1">
      <c r="A160" s="32"/>
      <c r="B160" s="33"/>
      <c r="C160" s="196" t="s">
        <v>178</v>
      </c>
      <c r="D160" s="196" t="s">
        <v>135</v>
      </c>
      <c r="E160" s="197" t="s">
        <v>627</v>
      </c>
      <c r="F160" s="198" t="s">
        <v>628</v>
      </c>
      <c r="G160" s="199" t="s">
        <v>203</v>
      </c>
      <c r="H160" s="200">
        <v>1</v>
      </c>
      <c r="I160" s="201"/>
      <c r="J160" s="201"/>
      <c r="K160" s="202">
        <f>ROUND(P160*H160,2)</f>
        <v>0</v>
      </c>
      <c r="L160" s="203"/>
      <c r="M160" s="37"/>
      <c r="N160" s="204" t="s">
        <v>1</v>
      </c>
      <c r="O160" s="205" t="s">
        <v>40</v>
      </c>
      <c r="P160" s="206">
        <f>I160+J160</f>
        <v>0</v>
      </c>
      <c r="Q160" s="206">
        <f>ROUND(I160*H160,2)</f>
        <v>0</v>
      </c>
      <c r="R160" s="206">
        <f>ROUND(J160*H160,2)</f>
        <v>0</v>
      </c>
      <c r="S160" s="73"/>
      <c r="T160" s="207">
        <f>S160*H160</f>
        <v>0</v>
      </c>
      <c r="U160" s="207">
        <v>0</v>
      </c>
      <c r="V160" s="207">
        <f>U160*H160</f>
        <v>0</v>
      </c>
      <c r="W160" s="207">
        <v>0</v>
      </c>
      <c r="X160" s="208">
        <f>W160*H160</f>
        <v>0</v>
      </c>
      <c r="Y160" s="32"/>
      <c r="Z160" s="32"/>
      <c r="AA160" s="32"/>
      <c r="AB160" s="32"/>
      <c r="AC160" s="32"/>
      <c r="AD160" s="32"/>
      <c r="AE160" s="32"/>
      <c r="AR160" s="209" t="s">
        <v>139</v>
      </c>
      <c r="AT160" s="209" t="s">
        <v>135</v>
      </c>
      <c r="AU160" s="209" t="s">
        <v>140</v>
      </c>
      <c r="AY160" s="15" t="s">
        <v>132</v>
      </c>
      <c r="BE160" s="210">
        <f>IF(O160="základná",K160,0)</f>
        <v>0</v>
      </c>
      <c r="BF160" s="210">
        <f>IF(O160="znížená",K160,0)</f>
        <v>0</v>
      </c>
      <c r="BG160" s="210">
        <f>IF(O160="zákl. prenesená",K160,0)</f>
        <v>0</v>
      </c>
      <c r="BH160" s="210">
        <f>IF(O160="zníž. prenesená",K160,0)</f>
        <v>0</v>
      </c>
      <c r="BI160" s="210">
        <f>IF(O160="nulová",K160,0)</f>
        <v>0</v>
      </c>
      <c r="BJ160" s="15" t="s">
        <v>140</v>
      </c>
      <c r="BK160" s="210">
        <f>ROUND(P160*H160,2)</f>
        <v>0</v>
      </c>
      <c r="BL160" s="15" t="s">
        <v>139</v>
      </c>
      <c r="BM160" s="209" t="s">
        <v>322</v>
      </c>
    </row>
    <row r="161" spans="1:65" s="2" customFormat="1" ht="19.5">
      <c r="A161" s="32"/>
      <c r="B161" s="33"/>
      <c r="C161" s="34"/>
      <c r="D161" s="211" t="s">
        <v>142</v>
      </c>
      <c r="E161" s="34"/>
      <c r="F161" s="212" t="s">
        <v>628</v>
      </c>
      <c r="G161" s="34"/>
      <c r="H161" s="34"/>
      <c r="I161" s="213"/>
      <c r="J161" s="213"/>
      <c r="K161" s="34"/>
      <c r="L161" s="34"/>
      <c r="M161" s="37"/>
      <c r="N161" s="214"/>
      <c r="O161" s="215"/>
      <c r="P161" s="73"/>
      <c r="Q161" s="73"/>
      <c r="R161" s="73"/>
      <c r="S161" s="73"/>
      <c r="T161" s="73"/>
      <c r="U161" s="73"/>
      <c r="V161" s="73"/>
      <c r="W161" s="73"/>
      <c r="X161" s="74"/>
      <c r="Y161" s="32"/>
      <c r="Z161" s="32"/>
      <c r="AA161" s="32"/>
      <c r="AB161" s="32"/>
      <c r="AC161" s="32"/>
      <c r="AD161" s="32"/>
      <c r="AE161" s="32"/>
      <c r="AT161" s="15" t="s">
        <v>142</v>
      </c>
      <c r="AU161" s="15" t="s">
        <v>140</v>
      </c>
    </row>
    <row r="162" spans="1:65" s="2" customFormat="1" ht="24.2" customHeight="1">
      <c r="A162" s="32"/>
      <c r="B162" s="33"/>
      <c r="C162" s="231" t="s">
        <v>428</v>
      </c>
      <c r="D162" s="231" t="s">
        <v>297</v>
      </c>
      <c r="E162" s="232" t="s">
        <v>629</v>
      </c>
      <c r="F162" s="233" t="s">
        <v>630</v>
      </c>
      <c r="G162" s="234" t="s">
        <v>203</v>
      </c>
      <c r="H162" s="235">
        <v>1</v>
      </c>
      <c r="I162" s="236"/>
      <c r="J162" s="237"/>
      <c r="K162" s="238">
        <f>ROUND(P162*H162,2)</f>
        <v>0</v>
      </c>
      <c r="L162" s="237"/>
      <c r="M162" s="239"/>
      <c r="N162" s="240" t="s">
        <v>1</v>
      </c>
      <c r="O162" s="205" t="s">
        <v>40</v>
      </c>
      <c r="P162" s="206">
        <f>I162+J162</f>
        <v>0</v>
      </c>
      <c r="Q162" s="206">
        <f>ROUND(I162*H162,2)</f>
        <v>0</v>
      </c>
      <c r="R162" s="206">
        <f>ROUND(J162*H162,2)</f>
        <v>0</v>
      </c>
      <c r="S162" s="73"/>
      <c r="T162" s="207">
        <f>S162*H162</f>
        <v>0</v>
      </c>
      <c r="U162" s="207">
        <v>5.4</v>
      </c>
      <c r="V162" s="207">
        <f>U162*H162</f>
        <v>5.4</v>
      </c>
      <c r="W162" s="207">
        <v>0</v>
      </c>
      <c r="X162" s="208">
        <f>W162*H162</f>
        <v>0</v>
      </c>
      <c r="Y162" s="32"/>
      <c r="Z162" s="32"/>
      <c r="AA162" s="32"/>
      <c r="AB162" s="32"/>
      <c r="AC162" s="32"/>
      <c r="AD162" s="32"/>
      <c r="AE162" s="32"/>
      <c r="AR162" s="209" t="s">
        <v>226</v>
      </c>
      <c r="AT162" s="209" t="s">
        <v>297</v>
      </c>
      <c r="AU162" s="209" t="s">
        <v>140</v>
      </c>
      <c r="AY162" s="15" t="s">
        <v>132</v>
      </c>
      <c r="BE162" s="210">
        <f>IF(O162="základná",K162,0)</f>
        <v>0</v>
      </c>
      <c r="BF162" s="210">
        <f>IF(O162="znížená",K162,0)</f>
        <v>0</v>
      </c>
      <c r="BG162" s="210">
        <f>IF(O162="zákl. prenesená",K162,0)</f>
        <v>0</v>
      </c>
      <c r="BH162" s="210">
        <f>IF(O162="zníž. prenesená",K162,0)</f>
        <v>0</v>
      </c>
      <c r="BI162" s="210">
        <f>IF(O162="nulová",K162,0)</f>
        <v>0</v>
      </c>
      <c r="BJ162" s="15" t="s">
        <v>140</v>
      </c>
      <c r="BK162" s="210">
        <f>ROUND(P162*H162,2)</f>
        <v>0</v>
      </c>
      <c r="BL162" s="15" t="s">
        <v>139</v>
      </c>
      <c r="BM162" s="209" t="s">
        <v>342</v>
      </c>
    </row>
    <row r="163" spans="1:65" s="2" customFormat="1" ht="19.5">
      <c r="A163" s="32"/>
      <c r="B163" s="33"/>
      <c r="C163" s="34"/>
      <c r="D163" s="211" t="s">
        <v>142</v>
      </c>
      <c r="E163" s="34"/>
      <c r="F163" s="212" t="s">
        <v>630</v>
      </c>
      <c r="G163" s="34"/>
      <c r="H163" s="34"/>
      <c r="I163" s="213"/>
      <c r="J163" s="213"/>
      <c r="K163" s="34"/>
      <c r="L163" s="34"/>
      <c r="M163" s="37"/>
      <c r="N163" s="214"/>
      <c r="O163" s="215"/>
      <c r="P163" s="73"/>
      <c r="Q163" s="73"/>
      <c r="R163" s="73"/>
      <c r="S163" s="73"/>
      <c r="T163" s="73"/>
      <c r="U163" s="73"/>
      <c r="V163" s="73"/>
      <c r="W163" s="73"/>
      <c r="X163" s="74"/>
      <c r="Y163" s="32"/>
      <c r="Z163" s="32"/>
      <c r="AA163" s="32"/>
      <c r="AB163" s="32"/>
      <c r="AC163" s="32"/>
      <c r="AD163" s="32"/>
      <c r="AE163" s="32"/>
      <c r="AT163" s="15" t="s">
        <v>142</v>
      </c>
      <c r="AU163" s="15" t="s">
        <v>140</v>
      </c>
    </row>
    <row r="164" spans="1:65" s="2" customFormat="1" ht="21.75" customHeight="1">
      <c r="A164" s="32"/>
      <c r="B164" s="33"/>
      <c r="C164" s="196" t="s">
        <v>8</v>
      </c>
      <c r="D164" s="196" t="s">
        <v>135</v>
      </c>
      <c r="E164" s="197" t="s">
        <v>631</v>
      </c>
      <c r="F164" s="198" t="s">
        <v>632</v>
      </c>
      <c r="G164" s="199" t="s">
        <v>181</v>
      </c>
      <c r="H164" s="200">
        <v>10</v>
      </c>
      <c r="I164" s="201"/>
      <c r="J164" s="201"/>
      <c r="K164" s="202">
        <f>ROUND(P164*H164,2)</f>
        <v>0</v>
      </c>
      <c r="L164" s="203"/>
      <c r="M164" s="37"/>
      <c r="N164" s="204" t="s">
        <v>1</v>
      </c>
      <c r="O164" s="205" t="s">
        <v>40</v>
      </c>
      <c r="P164" s="206">
        <f>I164+J164</f>
        <v>0</v>
      </c>
      <c r="Q164" s="206">
        <f>ROUND(I164*H164,2)</f>
        <v>0</v>
      </c>
      <c r="R164" s="206">
        <f>ROUND(J164*H164,2)</f>
        <v>0</v>
      </c>
      <c r="S164" s="73"/>
      <c r="T164" s="207">
        <f>S164*H164</f>
        <v>0</v>
      </c>
      <c r="U164" s="207">
        <v>8.0000000000000007E-5</v>
      </c>
      <c r="V164" s="207">
        <f>U164*H164</f>
        <v>8.0000000000000004E-4</v>
      </c>
      <c r="W164" s="207">
        <v>0</v>
      </c>
      <c r="X164" s="208">
        <f>W164*H164</f>
        <v>0</v>
      </c>
      <c r="Y164" s="32"/>
      <c r="Z164" s="32"/>
      <c r="AA164" s="32"/>
      <c r="AB164" s="32"/>
      <c r="AC164" s="32"/>
      <c r="AD164" s="32"/>
      <c r="AE164" s="32"/>
      <c r="AR164" s="209" t="s">
        <v>139</v>
      </c>
      <c r="AT164" s="209" t="s">
        <v>135</v>
      </c>
      <c r="AU164" s="209" t="s">
        <v>140</v>
      </c>
      <c r="AY164" s="15" t="s">
        <v>132</v>
      </c>
      <c r="BE164" s="210">
        <f>IF(O164="základná",K164,0)</f>
        <v>0</v>
      </c>
      <c r="BF164" s="210">
        <f>IF(O164="znížená",K164,0)</f>
        <v>0</v>
      </c>
      <c r="BG164" s="210">
        <f>IF(O164="zákl. prenesená",K164,0)</f>
        <v>0</v>
      </c>
      <c r="BH164" s="210">
        <f>IF(O164="zníž. prenesená",K164,0)</f>
        <v>0</v>
      </c>
      <c r="BI164" s="210">
        <f>IF(O164="nulová",K164,0)</f>
        <v>0</v>
      </c>
      <c r="BJ164" s="15" t="s">
        <v>140</v>
      </c>
      <c r="BK164" s="210">
        <f>ROUND(P164*H164,2)</f>
        <v>0</v>
      </c>
      <c r="BL164" s="15" t="s">
        <v>139</v>
      </c>
      <c r="BM164" s="209" t="s">
        <v>333</v>
      </c>
    </row>
    <row r="165" spans="1:65" s="2" customFormat="1" ht="11.25">
      <c r="A165" s="32"/>
      <c r="B165" s="33"/>
      <c r="C165" s="34"/>
      <c r="D165" s="211" t="s">
        <v>142</v>
      </c>
      <c r="E165" s="34"/>
      <c r="F165" s="212" t="s">
        <v>632</v>
      </c>
      <c r="G165" s="34"/>
      <c r="H165" s="34"/>
      <c r="I165" s="213"/>
      <c r="J165" s="213"/>
      <c r="K165" s="34"/>
      <c r="L165" s="34"/>
      <c r="M165" s="37"/>
      <c r="N165" s="214"/>
      <c r="O165" s="215"/>
      <c r="P165" s="73"/>
      <c r="Q165" s="73"/>
      <c r="R165" s="73"/>
      <c r="S165" s="73"/>
      <c r="T165" s="73"/>
      <c r="U165" s="73"/>
      <c r="V165" s="73"/>
      <c r="W165" s="73"/>
      <c r="X165" s="74"/>
      <c r="Y165" s="32"/>
      <c r="Z165" s="32"/>
      <c r="AA165" s="32"/>
      <c r="AB165" s="32"/>
      <c r="AC165" s="32"/>
      <c r="AD165" s="32"/>
      <c r="AE165" s="32"/>
      <c r="AT165" s="15" t="s">
        <v>142</v>
      </c>
      <c r="AU165" s="15" t="s">
        <v>140</v>
      </c>
    </row>
    <row r="166" spans="1:65" s="2" customFormat="1" ht="24.2" customHeight="1">
      <c r="A166" s="32"/>
      <c r="B166" s="33"/>
      <c r="C166" s="196" t="s">
        <v>236</v>
      </c>
      <c r="D166" s="196" t="s">
        <v>135</v>
      </c>
      <c r="E166" s="197" t="s">
        <v>633</v>
      </c>
      <c r="F166" s="198" t="s">
        <v>634</v>
      </c>
      <c r="G166" s="199" t="s">
        <v>181</v>
      </c>
      <c r="H166" s="200">
        <v>10</v>
      </c>
      <c r="I166" s="201"/>
      <c r="J166" s="201"/>
      <c r="K166" s="202">
        <f>ROUND(P166*H166,2)</f>
        <v>0</v>
      </c>
      <c r="L166" s="203"/>
      <c r="M166" s="37"/>
      <c r="N166" s="204" t="s">
        <v>1</v>
      </c>
      <c r="O166" s="205" t="s">
        <v>40</v>
      </c>
      <c r="P166" s="206">
        <f>I166+J166</f>
        <v>0</v>
      </c>
      <c r="Q166" s="206">
        <f>ROUND(I166*H166,2)</f>
        <v>0</v>
      </c>
      <c r="R166" s="206">
        <f>ROUND(J166*H166,2)</f>
        <v>0</v>
      </c>
      <c r="S166" s="73"/>
      <c r="T166" s="207">
        <f>S166*H166</f>
        <v>0</v>
      </c>
      <c r="U166" s="207">
        <v>1E-4</v>
      </c>
      <c r="V166" s="207">
        <f>U166*H166</f>
        <v>1E-3</v>
      </c>
      <c r="W166" s="207">
        <v>0</v>
      </c>
      <c r="X166" s="208">
        <f>W166*H166</f>
        <v>0</v>
      </c>
      <c r="Y166" s="32"/>
      <c r="Z166" s="32"/>
      <c r="AA166" s="32"/>
      <c r="AB166" s="32"/>
      <c r="AC166" s="32"/>
      <c r="AD166" s="32"/>
      <c r="AE166" s="32"/>
      <c r="AR166" s="209" t="s">
        <v>139</v>
      </c>
      <c r="AT166" s="209" t="s">
        <v>135</v>
      </c>
      <c r="AU166" s="209" t="s">
        <v>140</v>
      </c>
      <c r="AY166" s="15" t="s">
        <v>132</v>
      </c>
      <c r="BE166" s="210">
        <f>IF(O166="základná",K166,0)</f>
        <v>0</v>
      </c>
      <c r="BF166" s="210">
        <f>IF(O166="znížená",K166,0)</f>
        <v>0</v>
      </c>
      <c r="BG166" s="210">
        <f>IF(O166="zákl. prenesená",K166,0)</f>
        <v>0</v>
      </c>
      <c r="BH166" s="210">
        <f>IF(O166="zníž. prenesená",K166,0)</f>
        <v>0</v>
      </c>
      <c r="BI166" s="210">
        <f>IF(O166="nulová",K166,0)</f>
        <v>0</v>
      </c>
      <c r="BJ166" s="15" t="s">
        <v>140</v>
      </c>
      <c r="BK166" s="210">
        <f>ROUND(P166*H166,2)</f>
        <v>0</v>
      </c>
      <c r="BL166" s="15" t="s">
        <v>139</v>
      </c>
      <c r="BM166" s="209" t="s">
        <v>635</v>
      </c>
    </row>
    <row r="167" spans="1:65" s="2" customFormat="1" ht="11.25">
      <c r="A167" s="32"/>
      <c r="B167" s="33"/>
      <c r="C167" s="34"/>
      <c r="D167" s="211" t="s">
        <v>142</v>
      </c>
      <c r="E167" s="34"/>
      <c r="F167" s="212" t="s">
        <v>634</v>
      </c>
      <c r="G167" s="34"/>
      <c r="H167" s="34"/>
      <c r="I167" s="213"/>
      <c r="J167" s="213"/>
      <c r="K167" s="34"/>
      <c r="L167" s="34"/>
      <c r="M167" s="37"/>
      <c r="N167" s="214"/>
      <c r="O167" s="215"/>
      <c r="P167" s="73"/>
      <c r="Q167" s="73"/>
      <c r="R167" s="73"/>
      <c r="S167" s="73"/>
      <c r="T167" s="73"/>
      <c r="U167" s="73"/>
      <c r="V167" s="73"/>
      <c r="W167" s="73"/>
      <c r="X167" s="74"/>
      <c r="Y167" s="32"/>
      <c r="Z167" s="32"/>
      <c r="AA167" s="32"/>
      <c r="AB167" s="32"/>
      <c r="AC167" s="32"/>
      <c r="AD167" s="32"/>
      <c r="AE167" s="32"/>
      <c r="AT167" s="15" t="s">
        <v>142</v>
      </c>
      <c r="AU167" s="15" t="s">
        <v>140</v>
      </c>
    </row>
    <row r="168" spans="1:65" s="12" customFormat="1" ht="22.9" customHeight="1">
      <c r="B168" s="179"/>
      <c r="C168" s="180"/>
      <c r="D168" s="181" t="s">
        <v>75</v>
      </c>
      <c r="E168" s="194" t="s">
        <v>636</v>
      </c>
      <c r="F168" s="194" t="s">
        <v>637</v>
      </c>
      <c r="G168" s="180"/>
      <c r="H168" s="180"/>
      <c r="I168" s="183"/>
      <c r="J168" s="183"/>
      <c r="K168" s="195">
        <f>BK168</f>
        <v>0</v>
      </c>
      <c r="L168" s="180"/>
      <c r="M168" s="185"/>
      <c r="N168" s="186"/>
      <c r="O168" s="187"/>
      <c r="P168" s="187"/>
      <c r="Q168" s="188">
        <f>SUM(Q169:Q170)</f>
        <v>0</v>
      </c>
      <c r="R168" s="188">
        <f>SUM(R169:R170)</f>
        <v>0</v>
      </c>
      <c r="S168" s="187"/>
      <c r="T168" s="189">
        <f>SUM(T169:T170)</f>
        <v>0</v>
      </c>
      <c r="U168" s="187"/>
      <c r="V168" s="189">
        <f>SUM(V169:V170)</f>
        <v>0</v>
      </c>
      <c r="W168" s="187"/>
      <c r="X168" s="190">
        <f>SUM(X169:X170)</f>
        <v>0</v>
      </c>
      <c r="AR168" s="191" t="s">
        <v>84</v>
      </c>
      <c r="AT168" s="192" t="s">
        <v>75</v>
      </c>
      <c r="AU168" s="192" t="s">
        <v>84</v>
      </c>
      <c r="AY168" s="191" t="s">
        <v>132</v>
      </c>
      <c r="BK168" s="193">
        <f>SUM(BK169:BK170)</f>
        <v>0</v>
      </c>
    </row>
    <row r="169" spans="1:65" s="2" customFormat="1" ht="33" customHeight="1">
      <c r="A169" s="32"/>
      <c r="B169" s="33"/>
      <c r="C169" s="196" t="s">
        <v>243</v>
      </c>
      <c r="D169" s="196" t="s">
        <v>135</v>
      </c>
      <c r="E169" s="197" t="s">
        <v>638</v>
      </c>
      <c r="F169" s="198" t="s">
        <v>639</v>
      </c>
      <c r="G169" s="199" t="s">
        <v>233</v>
      </c>
      <c r="H169" s="200">
        <v>32.082999999999998</v>
      </c>
      <c r="I169" s="201"/>
      <c r="J169" s="201"/>
      <c r="K169" s="202">
        <f>ROUND(P169*H169,2)</f>
        <v>0</v>
      </c>
      <c r="L169" s="203"/>
      <c r="M169" s="37"/>
      <c r="N169" s="204" t="s">
        <v>1</v>
      </c>
      <c r="O169" s="205" t="s">
        <v>40</v>
      </c>
      <c r="P169" s="206">
        <f>I169+J169</f>
        <v>0</v>
      </c>
      <c r="Q169" s="206">
        <f>ROUND(I169*H169,2)</f>
        <v>0</v>
      </c>
      <c r="R169" s="206">
        <f>ROUND(J169*H169,2)</f>
        <v>0</v>
      </c>
      <c r="S169" s="73"/>
      <c r="T169" s="207">
        <f>S169*H169</f>
        <v>0</v>
      </c>
      <c r="U169" s="207">
        <v>0</v>
      </c>
      <c r="V169" s="207">
        <f>U169*H169</f>
        <v>0</v>
      </c>
      <c r="W169" s="207">
        <v>0</v>
      </c>
      <c r="X169" s="208">
        <f>W169*H169</f>
        <v>0</v>
      </c>
      <c r="Y169" s="32"/>
      <c r="Z169" s="32"/>
      <c r="AA169" s="32"/>
      <c r="AB169" s="32"/>
      <c r="AC169" s="32"/>
      <c r="AD169" s="32"/>
      <c r="AE169" s="32"/>
      <c r="AR169" s="209" t="s">
        <v>139</v>
      </c>
      <c r="AT169" s="209" t="s">
        <v>135</v>
      </c>
      <c r="AU169" s="209" t="s">
        <v>140</v>
      </c>
      <c r="AY169" s="15" t="s">
        <v>132</v>
      </c>
      <c r="BE169" s="210">
        <f>IF(O169="základná",K169,0)</f>
        <v>0</v>
      </c>
      <c r="BF169" s="210">
        <f>IF(O169="znížená",K169,0)</f>
        <v>0</v>
      </c>
      <c r="BG169" s="210">
        <f>IF(O169="zákl. prenesená",K169,0)</f>
        <v>0</v>
      </c>
      <c r="BH169" s="210">
        <f>IF(O169="zníž. prenesená",K169,0)</f>
        <v>0</v>
      </c>
      <c r="BI169" s="210">
        <f>IF(O169="nulová",K169,0)</f>
        <v>0</v>
      </c>
      <c r="BJ169" s="15" t="s">
        <v>140</v>
      </c>
      <c r="BK169" s="210">
        <f>ROUND(P169*H169,2)</f>
        <v>0</v>
      </c>
      <c r="BL169" s="15" t="s">
        <v>139</v>
      </c>
      <c r="BM169" s="209" t="s">
        <v>640</v>
      </c>
    </row>
    <row r="170" spans="1:65" s="2" customFormat="1" ht="19.5">
      <c r="A170" s="32"/>
      <c r="B170" s="33"/>
      <c r="C170" s="34"/>
      <c r="D170" s="211" t="s">
        <v>142</v>
      </c>
      <c r="E170" s="34"/>
      <c r="F170" s="212" t="s">
        <v>639</v>
      </c>
      <c r="G170" s="34"/>
      <c r="H170" s="34"/>
      <c r="I170" s="213"/>
      <c r="J170" s="213"/>
      <c r="K170" s="34"/>
      <c r="L170" s="34"/>
      <c r="M170" s="37"/>
      <c r="N170" s="227"/>
      <c r="O170" s="228"/>
      <c r="P170" s="229"/>
      <c r="Q170" s="229"/>
      <c r="R170" s="229"/>
      <c r="S170" s="229"/>
      <c r="T170" s="229"/>
      <c r="U170" s="229"/>
      <c r="V170" s="229"/>
      <c r="W170" s="229"/>
      <c r="X170" s="230"/>
      <c r="Y170" s="32"/>
      <c r="Z170" s="32"/>
      <c r="AA170" s="32"/>
      <c r="AB170" s="32"/>
      <c r="AC170" s="32"/>
      <c r="AD170" s="32"/>
      <c r="AE170" s="32"/>
      <c r="AT170" s="15" t="s">
        <v>142</v>
      </c>
      <c r="AU170" s="15" t="s">
        <v>140</v>
      </c>
    </row>
    <row r="171" spans="1:65" s="2" customFormat="1" ht="6.95" customHeight="1">
      <c r="A171" s="32"/>
      <c r="B171" s="56"/>
      <c r="C171" s="57"/>
      <c r="D171" s="57"/>
      <c r="E171" s="57"/>
      <c r="F171" s="57"/>
      <c r="G171" s="57"/>
      <c r="H171" s="57"/>
      <c r="I171" s="57"/>
      <c r="J171" s="57"/>
      <c r="K171" s="57"/>
      <c r="L171" s="57"/>
      <c r="M171" s="37"/>
      <c r="N171" s="32"/>
      <c r="P171" s="32"/>
      <c r="Q171" s="32"/>
      <c r="R171" s="32"/>
      <c r="S171" s="32"/>
      <c r="T171" s="32"/>
      <c r="U171" s="32"/>
      <c r="V171" s="32"/>
      <c r="W171" s="32"/>
      <c r="X171" s="32"/>
      <c r="Y171" s="32"/>
      <c r="Z171" s="32"/>
      <c r="AA171" s="32"/>
      <c r="AB171" s="32"/>
      <c r="AC171" s="32"/>
      <c r="AD171" s="32"/>
      <c r="AE171" s="32"/>
    </row>
  </sheetData>
  <sheetProtection algorithmName="SHA-512" hashValue="UhV/UwVwsag2vSiPd8EqTYsd93teZ6wfZqDhIJvBSle+rvjmpCnby1cvJOyxv+MV143xfQoFpCzdnJDpHj0E2A==" saltValue="ag8ugqaelSbGmp897vgbT9aBQpIwqd9f1Z4IdjNFmG1oJMucTl7YSn1vA54MqT/nS4b3GRZfmRQVRMUOP1mv+A==" spinCount="100000" sheet="1" objects="1" scenarios="1" formatColumns="0" formatRows="0" autoFilter="0"/>
  <autoFilter ref="C120:L170" xr:uid="{00000000-0009-0000-0000-000004000000}"/>
  <mergeCells count="9">
    <mergeCell ref="E87:H87"/>
    <mergeCell ref="E111:H111"/>
    <mergeCell ref="E113:H113"/>
    <mergeCell ref="M2:Z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M187"/>
  <sheetViews>
    <sheetView showGridLines="0" tabSelected="1" topLeftCell="A79"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15.5" style="1" hidden="1" customWidth="1"/>
    <col min="13" max="13" width="9.33203125" style="1" customWidth="1"/>
    <col min="14" max="14" width="10.83203125" style="1" hidden="1" customWidth="1"/>
    <col min="15" max="15" width="9.33203125" style="1" hidden="1"/>
    <col min="16" max="24" width="14.1640625" style="1" hidden="1" customWidth="1"/>
    <col min="25" max="25" width="12.33203125" style="1" hidden="1" customWidth="1"/>
    <col min="26" max="26" width="16.33203125" style="1" customWidth="1"/>
    <col min="27" max="27" width="12.33203125" style="1" customWidth="1"/>
    <col min="28" max="28" width="1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M2" s="287"/>
      <c r="N2" s="287"/>
      <c r="O2" s="287"/>
      <c r="P2" s="287"/>
      <c r="Q2" s="287"/>
      <c r="R2" s="287"/>
      <c r="S2" s="287"/>
      <c r="T2" s="287"/>
      <c r="U2" s="287"/>
      <c r="V2" s="287"/>
      <c r="W2" s="287"/>
      <c r="X2" s="287"/>
      <c r="Y2" s="287"/>
      <c r="Z2" s="287"/>
      <c r="AT2" s="15" t="s">
        <v>97</v>
      </c>
    </row>
    <row r="3" spans="1:46" s="1" customFormat="1" ht="6.95" customHeight="1">
      <c r="B3" s="111"/>
      <c r="C3" s="112"/>
      <c r="D3" s="112"/>
      <c r="E3" s="112"/>
      <c r="F3" s="112"/>
      <c r="G3" s="112"/>
      <c r="H3" s="112"/>
      <c r="I3" s="112"/>
      <c r="J3" s="112"/>
      <c r="K3" s="112"/>
      <c r="L3" s="112"/>
      <c r="M3" s="18"/>
      <c r="AT3" s="15" t="s">
        <v>76</v>
      </c>
    </row>
    <row r="4" spans="1:46" s="1" customFormat="1" ht="24.95" customHeight="1">
      <c r="B4" s="18"/>
      <c r="D4" s="113" t="s">
        <v>98</v>
      </c>
      <c r="M4" s="18"/>
      <c r="N4" s="114" t="s">
        <v>10</v>
      </c>
      <c r="AT4" s="15" t="s">
        <v>4</v>
      </c>
    </row>
    <row r="5" spans="1:46" s="1" customFormat="1" ht="6.95" customHeight="1">
      <c r="B5" s="18"/>
      <c r="M5" s="18"/>
    </row>
    <row r="6" spans="1:46" s="1" customFormat="1" ht="12" customHeight="1">
      <c r="B6" s="18"/>
      <c r="D6" s="115" t="s">
        <v>16</v>
      </c>
      <c r="M6" s="18"/>
    </row>
    <row r="7" spans="1:46" s="1" customFormat="1" ht="16.5" customHeight="1">
      <c r="B7" s="18"/>
      <c r="E7" s="288" t="str">
        <f>'Rekapitulácia stavby'!K6</f>
        <v>Detské ihrisko Považská ulica 2022 - stavebné práce</v>
      </c>
      <c r="F7" s="289"/>
      <c r="G7" s="289"/>
      <c r="H7" s="289"/>
      <c r="M7" s="18"/>
    </row>
    <row r="8" spans="1:46" s="2" customFormat="1" ht="12" customHeight="1">
      <c r="A8" s="32"/>
      <c r="B8" s="37"/>
      <c r="C8" s="32"/>
      <c r="D8" s="115" t="s">
        <v>99</v>
      </c>
      <c r="E8" s="32"/>
      <c r="F8" s="32"/>
      <c r="G8" s="32"/>
      <c r="H8" s="32"/>
      <c r="I8" s="32"/>
      <c r="J8" s="32"/>
      <c r="K8" s="32"/>
      <c r="L8" s="32"/>
      <c r="M8" s="53"/>
      <c r="S8" s="32"/>
      <c r="T8" s="32"/>
      <c r="U8" s="32"/>
      <c r="V8" s="32"/>
      <c r="W8" s="32"/>
      <c r="X8" s="32"/>
      <c r="Y8" s="32"/>
      <c r="Z8" s="32"/>
      <c r="AA8" s="32"/>
      <c r="AB8" s="32"/>
      <c r="AC8" s="32"/>
      <c r="AD8" s="32"/>
      <c r="AE8" s="32"/>
    </row>
    <row r="9" spans="1:46" s="2" customFormat="1" ht="16.5" customHeight="1">
      <c r="A9" s="32"/>
      <c r="B9" s="37"/>
      <c r="C9" s="32"/>
      <c r="D9" s="32"/>
      <c r="E9" s="290" t="s">
        <v>641</v>
      </c>
      <c r="F9" s="291"/>
      <c r="G9" s="291"/>
      <c r="H9" s="291"/>
      <c r="I9" s="32"/>
      <c r="J9" s="32"/>
      <c r="K9" s="32"/>
      <c r="L9" s="32"/>
      <c r="M9" s="53"/>
      <c r="S9" s="32"/>
      <c r="T9" s="32"/>
      <c r="U9" s="32"/>
      <c r="V9" s="32"/>
      <c r="W9" s="32"/>
      <c r="X9" s="32"/>
      <c r="Y9" s="32"/>
      <c r="Z9" s="32"/>
      <c r="AA9" s="32"/>
      <c r="AB9" s="32"/>
      <c r="AC9" s="32"/>
      <c r="AD9" s="32"/>
      <c r="AE9" s="32"/>
    </row>
    <row r="10" spans="1:46" s="2" customFormat="1" ht="11.25">
      <c r="A10" s="32"/>
      <c r="B10" s="37"/>
      <c r="C10" s="32"/>
      <c r="D10" s="32"/>
      <c r="E10" s="32"/>
      <c r="F10" s="32"/>
      <c r="G10" s="32"/>
      <c r="H10" s="32"/>
      <c r="I10" s="32"/>
      <c r="J10" s="32"/>
      <c r="K10" s="32"/>
      <c r="L10" s="32"/>
      <c r="M10" s="53"/>
      <c r="S10" s="32"/>
      <c r="T10" s="32"/>
      <c r="U10" s="32"/>
      <c r="V10" s="32"/>
      <c r="W10" s="32"/>
      <c r="X10" s="32"/>
      <c r="Y10" s="32"/>
      <c r="Z10" s="32"/>
      <c r="AA10" s="32"/>
      <c r="AB10" s="32"/>
      <c r="AC10" s="32"/>
      <c r="AD10" s="32"/>
      <c r="AE10" s="32"/>
    </row>
    <row r="11" spans="1:46" s="2" customFormat="1" ht="12" customHeight="1">
      <c r="A11" s="32"/>
      <c r="B11" s="37"/>
      <c r="C11" s="32"/>
      <c r="D11" s="115" t="s">
        <v>18</v>
      </c>
      <c r="E11" s="32"/>
      <c r="F11" s="116" t="s">
        <v>1</v>
      </c>
      <c r="G11" s="32"/>
      <c r="H11" s="32"/>
      <c r="I11" s="115" t="s">
        <v>19</v>
      </c>
      <c r="J11" s="116" t="s">
        <v>1</v>
      </c>
      <c r="K11" s="32"/>
      <c r="L11" s="32"/>
      <c r="M11" s="53"/>
      <c r="S11" s="32"/>
      <c r="T11" s="32"/>
      <c r="U11" s="32"/>
      <c r="V11" s="32"/>
      <c r="W11" s="32"/>
      <c r="X11" s="32"/>
      <c r="Y11" s="32"/>
      <c r="Z11" s="32"/>
      <c r="AA11" s="32"/>
      <c r="AB11" s="32"/>
      <c r="AC11" s="32"/>
      <c r="AD11" s="32"/>
      <c r="AE11" s="32"/>
    </row>
    <row r="12" spans="1:46" s="2" customFormat="1" ht="12" customHeight="1">
      <c r="A12" s="32"/>
      <c r="B12" s="37"/>
      <c r="C12" s="32"/>
      <c r="D12" s="115" t="s">
        <v>20</v>
      </c>
      <c r="E12" s="32"/>
      <c r="F12" s="116" t="s">
        <v>21</v>
      </c>
      <c r="G12" s="32"/>
      <c r="H12" s="32"/>
      <c r="I12" s="115" t="s">
        <v>22</v>
      </c>
      <c r="J12" s="117">
        <f>'Rekapitulácia stavby'!AN8</f>
        <v>0</v>
      </c>
      <c r="K12" s="32"/>
      <c r="L12" s="32"/>
      <c r="M12" s="53"/>
      <c r="S12" s="32"/>
      <c r="T12" s="32"/>
      <c r="U12" s="32"/>
      <c r="V12" s="32"/>
      <c r="W12" s="32"/>
      <c r="X12" s="32"/>
      <c r="Y12" s="32"/>
      <c r="Z12" s="32"/>
      <c r="AA12" s="32"/>
      <c r="AB12" s="32"/>
      <c r="AC12" s="32"/>
      <c r="AD12" s="32"/>
      <c r="AE12" s="32"/>
    </row>
    <row r="13" spans="1:46" s="2" customFormat="1" ht="10.9" customHeight="1">
      <c r="A13" s="32"/>
      <c r="B13" s="37"/>
      <c r="C13" s="32"/>
      <c r="D13" s="32"/>
      <c r="E13" s="32"/>
      <c r="F13" s="32"/>
      <c r="G13" s="32"/>
      <c r="H13" s="32"/>
      <c r="I13" s="32"/>
      <c r="J13" s="32"/>
      <c r="K13" s="32"/>
      <c r="L13" s="32"/>
      <c r="M13" s="53"/>
      <c r="S13" s="32"/>
      <c r="T13" s="32"/>
      <c r="U13" s="32"/>
      <c r="V13" s="32"/>
      <c r="W13" s="32"/>
      <c r="X13" s="32"/>
      <c r="Y13" s="32"/>
      <c r="Z13" s="32"/>
      <c r="AA13" s="32"/>
      <c r="AB13" s="32"/>
      <c r="AC13" s="32"/>
      <c r="AD13" s="32"/>
      <c r="AE13" s="32"/>
    </row>
    <row r="14" spans="1:46" s="2" customFormat="1" ht="12" customHeight="1">
      <c r="A14" s="32"/>
      <c r="B14" s="37"/>
      <c r="C14" s="32"/>
      <c r="D14" s="115" t="s">
        <v>23</v>
      </c>
      <c r="E14" s="32"/>
      <c r="F14" s="32"/>
      <c r="G14" s="32"/>
      <c r="H14" s="32"/>
      <c r="I14" s="115" t="s">
        <v>24</v>
      </c>
      <c r="J14" s="116" t="s">
        <v>1</v>
      </c>
      <c r="K14" s="32"/>
      <c r="L14" s="32"/>
      <c r="M14" s="53"/>
      <c r="S14" s="32"/>
      <c r="T14" s="32"/>
      <c r="U14" s="32"/>
      <c r="V14" s="32"/>
      <c r="W14" s="32"/>
      <c r="X14" s="32"/>
      <c r="Y14" s="32"/>
      <c r="Z14" s="32"/>
      <c r="AA14" s="32"/>
      <c r="AB14" s="32"/>
      <c r="AC14" s="32"/>
      <c r="AD14" s="32"/>
      <c r="AE14" s="32"/>
    </row>
    <row r="15" spans="1:46" s="2" customFormat="1" ht="18" customHeight="1">
      <c r="A15" s="32"/>
      <c r="B15" s="37"/>
      <c r="C15" s="32"/>
      <c r="D15" s="32"/>
      <c r="E15" s="116" t="s">
        <v>25</v>
      </c>
      <c r="F15" s="32"/>
      <c r="G15" s="32"/>
      <c r="H15" s="32"/>
      <c r="I15" s="115" t="s">
        <v>26</v>
      </c>
      <c r="J15" s="116" t="s">
        <v>1</v>
      </c>
      <c r="K15" s="32"/>
      <c r="L15" s="32"/>
      <c r="M15" s="53"/>
      <c r="S15" s="32"/>
      <c r="T15" s="32"/>
      <c r="U15" s="32"/>
      <c r="V15" s="32"/>
      <c r="W15" s="32"/>
      <c r="X15" s="32"/>
      <c r="Y15" s="32"/>
      <c r="Z15" s="32"/>
      <c r="AA15" s="32"/>
      <c r="AB15" s="32"/>
      <c r="AC15" s="32"/>
      <c r="AD15" s="32"/>
      <c r="AE15" s="32"/>
    </row>
    <row r="16" spans="1:46" s="2" customFormat="1" ht="6.95" customHeight="1">
      <c r="A16" s="32"/>
      <c r="B16" s="37"/>
      <c r="C16" s="32"/>
      <c r="D16" s="32"/>
      <c r="E16" s="32"/>
      <c r="F16" s="32"/>
      <c r="G16" s="32"/>
      <c r="H16" s="32"/>
      <c r="I16" s="32"/>
      <c r="J16" s="32"/>
      <c r="K16" s="32"/>
      <c r="L16" s="32"/>
      <c r="M16" s="53"/>
      <c r="S16" s="32"/>
      <c r="T16" s="32"/>
      <c r="U16" s="32"/>
      <c r="V16" s="32"/>
      <c r="W16" s="32"/>
      <c r="X16" s="32"/>
      <c r="Y16" s="32"/>
      <c r="Z16" s="32"/>
      <c r="AA16" s="32"/>
      <c r="AB16" s="32"/>
      <c r="AC16" s="32"/>
      <c r="AD16" s="32"/>
      <c r="AE16" s="32"/>
    </row>
    <row r="17" spans="1:31" s="2" customFormat="1" ht="12" customHeight="1">
      <c r="A17" s="32"/>
      <c r="B17" s="37"/>
      <c r="C17" s="32"/>
      <c r="D17" s="115" t="s">
        <v>27</v>
      </c>
      <c r="E17" s="32"/>
      <c r="F17" s="32"/>
      <c r="G17" s="32"/>
      <c r="H17" s="32"/>
      <c r="I17" s="115" t="s">
        <v>24</v>
      </c>
      <c r="J17" s="28" t="str">
        <f>'Rekapitulácia stavby'!AN13</f>
        <v>Vyplň údaj</v>
      </c>
      <c r="K17" s="32"/>
      <c r="L17" s="32"/>
      <c r="M17" s="53"/>
      <c r="S17" s="32"/>
      <c r="T17" s="32"/>
      <c r="U17" s="32"/>
      <c r="V17" s="32"/>
      <c r="W17" s="32"/>
      <c r="X17" s="32"/>
      <c r="Y17" s="32"/>
      <c r="Z17" s="32"/>
      <c r="AA17" s="32"/>
      <c r="AB17" s="32"/>
      <c r="AC17" s="32"/>
      <c r="AD17" s="32"/>
      <c r="AE17" s="32"/>
    </row>
    <row r="18" spans="1:31" s="2" customFormat="1" ht="18" customHeight="1">
      <c r="A18" s="32"/>
      <c r="B18" s="37"/>
      <c r="C18" s="32"/>
      <c r="D18" s="32"/>
      <c r="E18" s="292" t="str">
        <f>'Rekapitulácia stavby'!E14</f>
        <v>Vyplň údaj</v>
      </c>
      <c r="F18" s="293"/>
      <c r="G18" s="293"/>
      <c r="H18" s="293"/>
      <c r="I18" s="115" t="s">
        <v>26</v>
      </c>
      <c r="J18" s="28" t="str">
        <f>'Rekapitulácia stavby'!AN14</f>
        <v>Vyplň údaj</v>
      </c>
      <c r="K18" s="32"/>
      <c r="L18" s="32"/>
      <c r="M18" s="53"/>
      <c r="S18" s="32"/>
      <c r="T18" s="32"/>
      <c r="U18" s="32"/>
      <c r="V18" s="32"/>
      <c r="W18" s="32"/>
      <c r="X18" s="32"/>
      <c r="Y18" s="32"/>
      <c r="Z18" s="32"/>
      <c r="AA18" s="32"/>
      <c r="AB18" s="32"/>
      <c r="AC18" s="32"/>
      <c r="AD18" s="32"/>
      <c r="AE18" s="32"/>
    </row>
    <row r="19" spans="1:31" s="2" customFormat="1" ht="6.95" customHeight="1">
      <c r="A19" s="32"/>
      <c r="B19" s="37"/>
      <c r="C19" s="32"/>
      <c r="D19" s="32"/>
      <c r="E19" s="32"/>
      <c r="F19" s="32"/>
      <c r="G19" s="32"/>
      <c r="H19" s="32"/>
      <c r="I19" s="32"/>
      <c r="J19" s="32"/>
      <c r="K19" s="32"/>
      <c r="L19" s="32"/>
      <c r="M19" s="53"/>
      <c r="S19" s="32"/>
      <c r="T19" s="32"/>
      <c r="U19" s="32"/>
      <c r="V19" s="32"/>
      <c r="W19" s="32"/>
      <c r="X19" s="32"/>
      <c r="Y19" s="32"/>
      <c r="Z19" s="32"/>
      <c r="AA19" s="32"/>
      <c r="AB19" s="32"/>
      <c r="AC19" s="32"/>
      <c r="AD19" s="32"/>
      <c r="AE19" s="32"/>
    </row>
    <row r="20" spans="1:31" s="2" customFormat="1" ht="12" customHeight="1">
      <c r="A20" s="32"/>
      <c r="B20" s="37"/>
      <c r="C20" s="32"/>
      <c r="D20" s="115" t="s">
        <v>29</v>
      </c>
      <c r="E20" s="32"/>
      <c r="F20" s="32"/>
      <c r="G20" s="32"/>
      <c r="H20" s="32"/>
      <c r="I20" s="115" t="s">
        <v>24</v>
      </c>
      <c r="J20" s="116" t="str">
        <f>IF('Rekapitulácia stavby'!AN16="","",'Rekapitulácia stavby'!AN16)</f>
        <v/>
      </c>
      <c r="K20" s="32"/>
      <c r="L20" s="32"/>
      <c r="M20" s="53"/>
      <c r="S20" s="32"/>
      <c r="T20" s="32"/>
      <c r="U20" s="32"/>
      <c r="V20" s="32"/>
      <c r="W20" s="32"/>
      <c r="X20" s="32"/>
      <c r="Y20" s="32"/>
      <c r="Z20" s="32"/>
      <c r="AA20" s="32"/>
      <c r="AB20" s="32"/>
      <c r="AC20" s="32"/>
      <c r="AD20" s="32"/>
      <c r="AE20" s="32"/>
    </row>
    <row r="21" spans="1:31" s="2" customFormat="1" ht="18" customHeight="1">
      <c r="A21" s="32"/>
      <c r="B21" s="37"/>
      <c r="C21" s="32"/>
      <c r="D21" s="32"/>
      <c r="E21" s="116" t="str">
        <f>IF('Rekapitulácia stavby'!E17="","",'Rekapitulácia stavby'!E17)</f>
        <v xml:space="preserve"> </v>
      </c>
      <c r="F21" s="32"/>
      <c r="G21" s="32"/>
      <c r="H21" s="32"/>
      <c r="I21" s="115" t="s">
        <v>26</v>
      </c>
      <c r="J21" s="116" t="str">
        <f>IF('Rekapitulácia stavby'!AN17="","",'Rekapitulácia stavby'!AN17)</f>
        <v/>
      </c>
      <c r="K21" s="32"/>
      <c r="L21" s="32"/>
      <c r="M21" s="53"/>
      <c r="S21" s="32"/>
      <c r="T21" s="32"/>
      <c r="U21" s="32"/>
      <c r="V21" s="32"/>
      <c r="W21" s="32"/>
      <c r="X21" s="32"/>
      <c r="Y21" s="32"/>
      <c r="Z21" s="32"/>
      <c r="AA21" s="32"/>
      <c r="AB21" s="32"/>
      <c r="AC21" s="32"/>
      <c r="AD21" s="32"/>
      <c r="AE21" s="32"/>
    </row>
    <row r="22" spans="1:31" s="2" customFormat="1" ht="6.95" customHeight="1">
      <c r="A22" s="32"/>
      <c r="B22" s="37"/>
      <c r="C22" s="32"/>
      <c r="D22" s="32"/>
      <c r="E22" s="32"/>
      <c r="F22" s="32"/>
      <c r="G22" s="32"/>
      <c r="H22" s="32"/>
      <c r="I22" s="32"/>
      <c r="J22" s="32"/>
      <c r="K22" s="32"/>
      <c r="L22" s="32"/>
      <c r="M22" s="53"/>
      <c r="S22" s="32"/>
      <c r="T22" s="32"/>
      <c r="U22" s="32"/>
      <c r="V22" s="32"/>
      <c r="W22" s="32"/>
      <c r="X22" s="32"/>
      <c r="Y22" s="32"/>
      <c r="Z22" s="32"/>
      <c r="AA22" s="32"/>
      <c r="AB22" s="32"/>
      <c r="AC22" s="32"/>
      <c r="AD22" s="32"/>
      <c r="AE22" s="32"/>
    </row>
    <row r="23" spans="1:31" s="2" customFormat="1" ht="12" customHeight="1">
      <c r="A23" s="32"/>
      <c r="B23" s="37"/>
      <c r="C23" s="32"/>
      <c r="D23" s="115" t="s">
        <v>31</v>
      </c>
      <c r="E23" s="32"/>
      <c r="F23" s="32"/>
      <c r="G23" s="32"/>
      <c r="H23" s="32"/>
      <c r="I23" s="115" t="s">
        <v>24</v>
      </c>
      <c r="J23" s="116" t="s">
        <v>1</v>
      </c>
      <c r="K23" s="32"/>
      <c r="L23" s="32"/>
      <c r="M23" s="53"/>
      <c r="S23" s="32"/>
      <c r="T23" s="32"/>
      <c r="U23" s="32"/>
      <c r="V23" s="32"/>
      <c r="W23" s="32"/>
      <c r="X23" s="32"/>
      <c r="Y23" s="32"/>
      <c r="Z23" s="32"/>
      <c r="AA23" s="32"/>
      <c r="AB23" s="32"/>
      <c r="AC23" s="32"/>
      <c r="AD23" s="32"/>
      <c r="AE23" s="32"/>
    </row>
    <row r="24" spans="1:31" s="2" customFormat="1" ht="18" customHeight="1">
      <c r="A24" s="32"/>
      <c r="B24" s="37"/>
      <c r="C24" s="32"/>
      <c r="D24" s="32"/>
      <c r="E24" s="116" t="s">
        <v>32</v>
      </c>
      <c r="F24" s="32"/>
      <c r="G24" s="32"/>
      <c r="H24" s="32"/>
      <c r="I24" s="115" t="s">
        <v>26</v>
      </c>
      <c r="J24" s="116" t="s">
        <v>1</v>
      </c>
      <c r="K24" s="32"/>
      <c r="L24" s="32"/>
      <c r="M24" s="53"/>
      <c r="S24" s="32"/>
      <c r="T24" s="32"/>
      <c r="U24" s="32"/>
      <c r="V24" s="32"/>
      <c r="W24" s="32"/>
      <c r="X24" s="32"/>
      <c r="Y24" s="32"/>
      <c r="Z24" s="32"/>
      <c r="AA24" s="32"/>
      <c r="AB24" s="32"/>
      <c r="AC24" s="32"/>
      <c r="AD24" s="32"/>
      <c r="AE24" s="32"/>
    </row>
    <row r="25" spans="1:31" s="2" customFormat="1" ht="6.95" customHeight="1">
      <c r="A25" s="32"/>
      <c r="B25" s="37"/>
      <c r="C25" s="32"/>
      <c r="D25" s="32"/>
      <c r="E25" s="32"/>
      <c r="F25" s="32"/>
      <c r="G25" s="32"/>
      <c r="H25" s="32"/>
      <c r="I25" s="32"/>
      <c r="J25" s="32"/>
      <c r="K25" s="32"/>
      <c r="L25" s="32"/>
      <c r="M25" s="53"/>
      <c r="S25" s="32"/>
      <c r="T25" s="32"/>
      <c r="U25" s="32"/>
      <c r="V25" s="32"/>
      <c r="W25" s="32"/>
      <c r="X25" s="32"/>
      <c r="Y25" s="32"/>
      <c r="Z25" s="32"/>
      <c r="AA25" s="32"/>
      <c r="AB25" s="32"/>
      <c r="AC25" s="32"/>
      <c r="AD25" s="32"/>
      <c r="AE25" s="32"/>
    </row>
    <row r="26" spans="1:31" s="2" customFormat="1" ht="12" customHeight="1">
      <c r="A26" s="32"/>
      <c r="B26" s="37"/>
      <c r="C26" s="32"/>
      <c r="D26" s="115" t="s">
        <v>33</v>
      </c>
      <c r="E26" s="32"/>
      <c r="F26" s="32"/>
      <c r="G26" s="32"/>
      <c r="H26" s="32"/>
      <c r="I26" s="32"/>
      <c r="J26" s="32"/>
      <c r="K26" s="32"/>
      <c r="L26" s="32"/>
      <c r="M26" s="53"/>
      <c r="S26" s="32"/>
      <c r="T26" s="32"/>
      <c r="U26" s="32"/>
      <c r="V26" s="32"/>
      <c r="W26" s="32"/>
      <c r="X26" s="32"/>
      <c r="Y26" s="32"/>
      <c r="Z26" s="32"/>
      <c r="AA26" s="32"/>
      <c r="AB26" s="32"/>
      <c r="AC26" s="32"/>
      <c r="AD26" s="32"/>
      <c r="AE26" s="32"/>
    </row>
    <row r="27" spans="1:31" s="8" customFormat="1" ht="16.5" customHeight="1">
      <c r="A27" s="118"/>
      <c r="B27" s="119"/>
      <c r="C27" s="118"/>
      <c r="D27" s="118"/>
      <c r="E27" s="294" t="s">
        <v>1</v>
      </c>
      <c r="F27" s="294"/>
      <c r="G27" s="294"/>
      <c r="H27" s="294"/>
      <c r="I27" s="118"/>
      <c r="J27" s="118"/>
      <c r="K27" s="118"/>
      <c r="L27" s="118"/>
      <c r="M27" s="120"/>
      <c r="S27" s="118"/>
      <c r="T27" s="118"/>
      <c r="U27" s="118"/>
      <c r="V27" s="118"/>
      <c r="W27" s="118"/>
      <c r="X27" s="118"/>
      <c r="Y27" s="118"/>
      <c r="Z27" s="118"/>
      <c r="AA27" s="118"/>
      <c r="AB27" s="118"/>
      <c r="AC27" s="118"/>
      <c r="AD27" s="118"/>
      <c r="AE27" s="118"/>
    </row>
    <row r="28" spans="1:31" s="2" customFormat="1" ht="6.95" customHeight="1">
      <c r="A28" s="32"/>
      <c r="B28" s="37"/>
      <c r="C28" s="32"/>
      <c r="D28" s="32"/>
      <c r="E28" s="32"/>
      <c r="F28" s="32"/>
      <c r="G28" s="32"/>
      <c r="H28" s="32"/>
      <c r="I28" s="32"/>
      <c r="J28" s="32"/>
      <c r="K28" s="32"/>
      <c r="L28" s="32"/>
      <c r="M28" s="53"/>
      <c r="S28" s="32"/>
      <c r="T28" s="32"/>
      <c r="U28" s="32"/>
      <c r="V28" s="32"/>
      <c r="W28" s="32"/>
      <c r="X28" s="32"/>
      <c r="Y28" s="32"/>
      <c r="Z28" s="32"/>
      <c r="AA28" s="32"/>
      <c r="AB28" s="32"/>
      <c r="AC28" s="32"/>
      <c r="AD28" s="32"/>
      <c r="AE28" s="32"/>
    </row>
    <row r="29" spans="1:31" s="2" customFormat="1" ht="6.95" customHeight="1">
      <c r="A29" s="32"/>
      <c r="B29" s="37"/>
      <c r="C29" s="32"/>
      <c r="D29" s="121"/>
      <c r="E29" s="121"/>
      <c r="F29" s="121"/>
      <c r="G29" s="121"/>
      <c r="H29" s="121"/>
      <c r="I29" s="121"/>
      <c r="J29" s="121"/>
      <c r="K29" s="121"/>
      <c r="L29" s="121"/>
      <c r="M29" s="53"/>
      <c r="S29" s="32"/>
      <c r="T29" s="32"/>
      <c r="U29" s="32"/>
      <c r="V29" s="32"/>
      <c r="W29" s="32"/>
      <c r="X29" s="32"/>
      <c r="Y29" s="32"/>
      <c r="Z29" s="32"/>
      <c r="AA29" s="32"/>
      <c r="AB29" s="32"/>
      <c r="AC29" s="32"/>
      <c r="AD29" s="32"/>
      <c r="AE29" s="32"/>
    </row>
    <row r="30" spans="1:31" s="2" customFormat="1" ht="12.75">
      <c r="A30" s="32"/>
      <c r="B30" s="37"/>
      <c r="C30" s="32"/>
      <c r="D30" s="32"/>
      <c r="E30" s="115" t="s">
        <v>101</v>
      </c>
      <c r="F30" s="32"/>
      <c r="G30" s="32"/>
      <c r="H30" s="32"/>
      <c r="I30" s="32"/>
      <c r="J30" s="32"/>
      <c r="K30" s="122">
        <f>I96</f>
        <v>0</v>
      </c>
      <c r="L30" s="32"/>
      <c r="M30" s="53"/>
      <c r="S30" s="32"/>
      <c r="T30" s="32"/>
      <c r="U30" s="32"/>
      <c r="V30" s="32"/>
      <c r="W30" s="32"/>
      <c r="X30" s="32"/>
      <c r="Y30" s="32"/>
      <c r="Z30" s="32"/>
      <c r="AA30" s="32"/>
      <c r="AB30" s="32"/>
      <c r="AC30" s="32"/>
      <c r="AD30" s="32"/>
      <c r="AE30" s="32"/>
    </row>
    <row r="31" spans="1:31" s="2" customFormat="1" ht="12.75">
      <c r="A31" s="32"/>
      <c r="B31" s="37"/>
      <c r="C31" s="32"/>
      <c r="D31" s="32"/>
      <c r="E31" s="115" t="s">
        <v>102</v>
      </c>
      <c r="F31" s="32"/>
      <c r="G31" s="32"/>
      <c r="H31" s="32"/>
      <c r="I31" s="32"/>
      <c r="J31" s="32"/>
      <c r="K31" s="122">
        <f>J96</f>
        <v>0</v>
      </c>
      <c r="L31" s="32"/>
      <c r="M31" s="53"/>
      <c r="S31" s="32"/>
      <c r="T31" s="32"/>
      <c r="U31" s="32"/>
      <c r="V31" s="32"/>
      <c r="W31" s="32"/>
      <c r="X31" s="32"/>
      <c r="Y31" s="32"/>
      <c r="Z31" s="32"/>
      <c r="AA31" s="32"/>
      <c r="AB31" s="32"/>
      <c r="AC31" s="32"/>
      <c r="AD31" s="32"/>
      <c r="AE31" s="32"/>
    </row>
    <row r="32" spans="1:31" s="2" customFormat="1" ht="25.35" customHeight="1">
      <c r="A32" s="32"/>
      <c r="B32" s="37"/>
      <c r="C32" s="32"/>
      <c r="D32" s="123" t="s">
        <v>34</v>
      </c>
      <c r="E32" s="32"/>
      <c r="F32" s="32"/>
      <c r="G32" s="32"/>
      <c r="H32" s="32"/>
      <c r="I32" s="32"/>
      <c r="J32" s="32"/>
      <c r="K32" s="124">
        <f>ROUND(K123, 2)</f>
        <v>0</v>
      </c>
      <c r="L32" s="32"/>
      <c r="M32" s="53"/>
      <c r="S32" s="32"/>
      <c r="T32" s="32"/>
      <c r="U32" s="32"/>
      <c r="V32" s="32"/>
      <c r="W32" s="32"/>
      <c r="X32" s="32"/>
      <c r="Y32" s="32"/>
      <c r="Z32" s="32"/>
      <c r="AA32" s="32"/>
      <c r="AB32" s="32"/>
      <c r="AC32" s="32"/>
      <c r="AD32" s="32"/>
      <c r="AE32" s="32"/>
    </row>
    <row r="33" spans="1:31" s="2" customFormat="1" ht="6.95" customHeight="1">
      <c r="A33" s="32"/>
      <c r="B33" s="37"/>
      <c r="C33" s="32"/>
      <c r="D33" s="121"/>
      <c r="E33" s="121"/>
      <c r="F33" s="121"/>
      <c r="G33" s="121"/>
      <c r="H33" s="121"/>
      <c r="I33" s="121"/>
      <c r="J33" s="121"/>
      <c r="K33" s="121"/>
      <c r="L33" s="121"/>
      <c r="M33" s="53"/>
      <c r="S33" s="32"/>
      <c r="T33" s="32"/>
      <c r="U33" s="32"/>
      <c r="V33" s="32"/>
      <c r="W33" s="32"/>
      <c r="X33" s="32"/>
      <c r="Y33" s="32"/>
      <c r="Z33" s="32"/>
      <c r="AA33" s="32"/>
      <c r="AB33" s="32"/>
      <c r="AC33" s="32"/>
      <c r="AD33" s="32"/>
      <c r="AE33" s="32"/>
    </row>
    <row r="34" spans="1:31" s="2" customFormat="1" ht="14.45" customHeight="1">
      <c r="A34" s="32"/>
      <c r="B34" s="37"/>
      <c r="C34" s="32"/>
      <c r="D34" s="32"/>
      <c r="E34" s="32"/>
      <c r="F34" s="125" t="s">
        <v>36</v>
      </c>
      <c r="G34" s="32"/>
      <c r="H34" s="32"/>
      <c r="I34" s="125" t="s">
        <v>35</v>
      </c>
      <c r="J34" s="32"/>
      <c r="K34" s="125" t="s">
        <v>37</v>
      </c>
      <c r="L34" s="32"/>
      <c r="M34" s="53"/>
      <c r="S34" s="32"/>
      <c r="T34" s="32"/>
      <c r="U34" s="32"/>
      <c r="V34" s="32"/>
      <c r="W34" s="32"/>
      <c r="X34" s="32"/>
      <c r="Y34" s="32"/>
      <c r="Z34" s="32"/>
      <c r="AA34" s="32"/>
      <c r="AB34" s="32"/>
      <c r="AC34" s="32"/>
      <c r="AD34" s="32"/>
      <c r="AE34" s="32"/>
    </row>
    <row r="35" spans="1:31" s="2" customFormat="1" ht="14.45" customHeight="1">
      <c r="A35" s="32"/>
      <c r="B35" s="37"/>
      <c r="C35" s="32"/>
      <c r="D35" s="126" t="s">
        <v>38</v>
      </c>
      <c r="E35" s="127" t="s">
        <v>39</v>
      </c>
      <c r="F35" s="128">
        <f>ROUND((SUM(BE123:BE186)),  2)</f>
        <v>0</v>
      </c>
      <c r="G35" s="129"/>
      <c r="H35" s="129"/>
      <c r="I35" s="130">
        <v>0.2</v>
      </c>
      <c r="J35" s="129"/>
      <c r="K35" s="128">
        <f>ROUND(((SUM(BE123:BE186))*I35),  2)</f>
        <v>0</v>
      </c>
      <c r="L35" s="32"/>
      <c r="M35" s="53"/>
      <c r="S35" s="32"/>
      <c r="T35" s="32"/>
      <c r="U35" s="32"/>
      <c r="V35" s="32"/>
      <c r="W35" s="32"/>
      <c r="X35" s="32"/>
      <c r="Y35" s="32"/>
      <c r="Z35" s="32"/>
      <c r="AA35" s="32"/>
      <c r="AB35" s="32"/>
      <c r="AC35" s="32"/>
      <c r="AD35" s="32"/>
      <c r="AE35" s="32"/>
    </row>
    <row r="36" spans="1:31" s="2" customFormat="1" ht="14.45" customHeight="1">
      <c r="A36" s="32"/>
      <c r="B36" s="37"/>
      <c r="C36" s="32"/>
      <c r="D36" s="32"/>
      <c r="E36" s="127" t="s">
        <v>40</v>
      </c>
      <c r="F36" s="128">
        <f>ROUND((SUM(BF123:BF186)),  2)</f>
        <v>0</v>
      </c>
      <c r="G36" s="129"/>
      <c r="H36" s="129"/>
      <c r="I36" s="130">
        <v>0.2</v>
      </c>
      <c r="J36" s="129"/>
      <c r="K36" s="128">
        <f>ROUND(((SUM(BF123:BF186))*I36),  2)</f>
        <v>0</v>
      </c>
      <c r="L36" s="32"/>
      <c r="M36" s="53"/>
      <c r="S36" s="32"/>
      <c r="T36" s="32"/>
      <c r="U36" s="32"/>
      <c r="V36" s="32"/>
      <c r="W36" s="32"/>
      <c r="X36" s="32"/>
      <c r="Y36" s="32"/>
      <c r="Z36" s="32"/>
      <c r="AA36" s="32"/>
      <c r="AB36" s="32"/>
      <c r="AC36" s="32"/>
      <c r="AD36" s="32"/>
      <c r="AE36" s="32"/>
    </row>
    <row r="37" spans="1:31" s="2" customFormat="1" ht="14.45" hidden="1" customHeight="1">
      <c r="A37" s="32"/>
      <c r="B37" s="37"/>
      <c r="C37" s="32"/>
      <c r="D37" s="32"/>
      <c r="E37" s="115" t="s">
        <v>41</v>
      </c>
      <c r="F37" s="122">
        <f>ROUND((SUM(BG123:BG186)),  2)</f>
        <v>0</v>
      </c>
      <c r="G37" s="32"/>
      <c r="H37" s="32"/>
      <c r="I37" s="131">
        <v>0.2</v>
      </c>
      <c r="J37" s="32"/>
      <c r="K37" s="122">
        <f>0</f>
        <v>0</v>
      </c>
      <c r="L37" s="32"/>
      <c r="M37" s="53"/>
      <c r="S37" s="32"/>
      <c r="T37" s="32"/>
      <c r="U37" s="32"/>
      <c r="V37" s="32"/>
      <c r="W37" s="32"/>
      <c r="X37" s="32"/>
      <c r="Y37" s="32"/>
      <c r="Z37" s="32"/>
      <c r="AA37" s="32"/>
      <c r="AB37" s="32"/>
      <c r="AC37" s="32"/>
      <c r="AD37" s="32"/>
      <c r="AE37" s="32"/>
    </row>
    <row r="38" spans="1:31" s="2" customFormat="1" ht="14.45" hidden="1" customHeight="1">
      <c r="A38" s="32"/>
      <c r="B38" s="37"/>
      <c r="C38" s="32"/>
      <c r="D38" s="32"/>
      <c r="E38" s="115" t="s">
        <v>42</v>
      </c>
      <c r="F38" s="122">
        <f>ROUND((SUM(BH123:BH186)),  2)</f>
        <v>0</v>
      </c>
      <c r="G38" s="32"/>
      <c r="H38" s="32"/>
      <c r="I38" s="131">
        <v>0.2</v>
      </c>
      <c r="J38" s="32"/>
      <c r="K38" s="122">
        <f>0</f>
        <v>0</v>
      </c>
      <c r="L38" s="32"/>
      <c r="M38" s="53"/>
      <c r="S38" s="32"/>
      <c r="T38" s="32"/>
      <c r="U38" s="32"/>
      <c r="V38" s="32"/>
      <c r="W38" s="32"/>
      <c r="X38" s="32"/>
      <c r="Y38" s="32"/>
      <c r="Z38" s="32"/>
      <c r="AA38" s="32"/>
      <c r="AB38" s="32"/>
      <c r="AC38" s="32"/>
      <c r="AD38" s="32"/>
      <c r="AE38" s="32"/>
    </row>
    <row r="39" spans="1:31" s="2" customFormat="1" ht="14.45" hidden="1" customHeight="1">
      <c r="A39" s="32"/>
      <c r="B39" s="37"/>
      <c r="C39" s="32"/>
      <c r="D39" s="32"/>
      <c r="E39" s="127" t="s">
        <v>43</v>
      </c>
      <c r="F39" s="128">
        <f>ROUND((SUM(BI123:BI186)),  2)</f>
        <v>0</v>
      </c>
      <c r="G39" s="129"/>
      <c r="H39" s="129"/>
      <c r="I39" s="130">
        <v>0</v>
      </c>
      <c r="J39" s="129"/>
      <c r="K39" s="128">
        <f>0</f>
        <v>0</v>
      </c>
      <c r="L39" s="32"/>
      <c r="M39" s="53"/>
      <c r="S39" s="32"/>
      <c r="T39" s="32"/>
      <c r="U39" s="32"/>
      <c r="V39" s="32"/>
      <c r="W39" s="32"/>
      <c r="X39" s="32"/>
      <c r="Y39" s="32"/>
      <c r="Z39" s="32"/>
      <c r="AA39" s="32"/>
      <c r="AB39" s="32"/>
      <c r="AC39" s="32"/>
      <c r="AD39" s="32"/>
      <c r="AE39" s="32"/>
    </row>
    <row r="40" spans="1:31" s="2" customFormat="1" ht="6.95" customHeight="1">
      <c r="A40" s="32"/>
      <c r="B40" s="37"/>
      <c r="C40" s="32"/>
      <c r="D40" s="32"/>
      <c r="E40" s="32"/>
      <c r="F40" s="32"/>
      <c r="G40" s="32"/>
      <c r="H40" s="32"/>
      <c r="I40" s="32"/>
      <c r="J40" s="32"/>
      <c r="K40" s="32"/>
      <c r="L40" s="32"/>
      <c r="M40" s="53"/>
      <c r="S40" s="32"/>
      <c r="T40" s="32"/>
      <c r="U40" s="32"/>
      <c r="V40" s="32"/>
      <c r="W40" s="32"/>
      <c r="X40" s="32"/>
      <c r="Y40" s="32"/>
      <c r="Z40" s="32"/>
      <c r="AA40" s="32"/>
      <c r="AB40" s="32"/>
      <c r="AC40" s="32"/>
      <c r="AD40" s="32"/>
      <c r="AE40" s="32"/>
    </row>
    <row r="41" spans="1:31" s="2" customFormat="1" ht="25.35" customHeight="1">
      <c r="A41" s="32"/>
      <c r="B41" s="37"/>
      <c r="C41" s="132"/>
      <c r="D41" s="133" t="s">
        <v>44</v>
      </c>
      <c r="E41" s="134"/>
      <c r="F41" s="134"/>
      <c r="G41" s="135" t="s">
        <v>45</v>
      </c>
      <c r="H41" s="136" t="s">
        <v>46</v>
      </c>
      <c r="I41" s="134"/>
      <c r="J41" s="134"/>
      <c r="K41" s="137">
        <f>SUM(K32:K39)</f>
        <v>0</v>
      </c>
      <c r="L41" s="138"/>
      <c r="M41" s="53"/>
      <c r="S41" s="32"/>
      <c r="T41" s="32"/>
      <c r="U41" s="32"/>
      <c r="V41" s="32"/>
      <c r="W41" s="32"/>
      <c r="X41" s="32"/>
      <c r="Y41" s="32"/>
      <c r="Z41" s="32"/>
      <c r="AA41" s="32"/>
      <c r="AB41" s="32"/>
      <c r="AC41" s="32"/>
      <c r="AD41" s="32"/>
      <c r="AE41" s="32"/>
    </row>
    <row r="42" spans="1:31" s="2" customFormat="1" ht="14.45" customHeight="1">
      <c r="A42" s="32"/>
      <c r="B42" s="37"/>
      <c r="C42" s="32"/>
      <c r="D42" s="32"/>
      <c r="E42" s="32"/>
      <c r="F42" s="32"/>
      <c r="G42" s="32"/>
      <c r="H42" s="32"/>
      <c r="I42" s="32"/>
      <c r="J42" s="32"/>
      <c r="K42" s="32"/>
      <c r="L42" s="32"/>
      <c r="M42" s="53"/>
      <c r="S42" s="32"/>
      <c r="T42" s="32"/>
      <c r="U42" s="32"/>
      <c r="V42" s="32"/>
      <c r="W42" s="32"/>
      <c r="X42" s="32"/>
      <c r="Y42" s="32"/>
      <c r="Z42" s="32"/>
      <c r="AA42" s="32"/>
      <c r="AB42" s="32"/>
      <c r="AC42" s="32"/>
      <c r="AD42" s="32"/>
      <c r="AE42" s="32"/>
    </row>
    <row r="43" spans="1:31" s="1" customFormat="1" ht="14.45" customHeight="1">
      <c r="B43" s="18"/>
      <c r="M43" s="18"/>
    </row>
    <row r="44" spans="1:31" s="1" customFormat="1" ht="14.45" customHeight="1">
      <c r="B44" s="18"/>
      <c r="M44" s="18"/>
    </row>
    <row r="45" spans="1:31" s="1" customFormat="1" ht="14.45" customHeight="1">
      <c r="B45" s="18"/>
      <c r="M45" s="18"/>
    </row>
    <row r="46" spans="1:31" s="1" customFormat="1" ht="14.45" customHeight="1">
      <c r="B46" s="18"/>
      <c r="M46" s="18"/>
    </row>
    <row r="47" spans="1:31" s="1" customFormat="1" ht="14.45" customHeight="1">
      <c r="B47" s="18"/>
      <c r="M47" s="18"/>
    </row>
    <row r="48" spans="1:31" s="1" customFormat="1" ht="14.45" customHeight="1">
      <c r="B48" s="18"/>
      <c r="M48" s="18"/>
    </row>
    <row r="49" spans="1:31" s="1" customFormat="1" ht="14.45" customHeight="1">
      <c r="B49" s="18"/>
      <c r="M49" s="18"/>
    </row>
    <row r="50" spans="1:31" s="2" customFormat="1" ht="14.45" customHeight="1">
      <c r="B50" s="53"/>
      <c r="D50" s="139" t="s">
        <v>47</v>
      </c>
      <c r="E50" s="140"/>
      <c r="F50" s="140"/>
      <c r="G50" s="139" t="s">
        <v>48</v>
      </c>
      <c r="H50" s="140"/>
      <c r="I50" s="140"/>
      <c r="J50" s="140"/>
      <c r="K50" s="140"/>
      <c r="L50" s="140"/>
      <c r="M50" s="53"/>
    </row>
    <row r="51" spans="1:31" ht="11.25">
      <c r="B51" s="18"/>
      <c r="M51" s="18"/>
    </row>
    <row r="52" spans="1:31" ht="11.25">
      <c r="B52" s="18"/>
      <c r="M52" s="18"/>
    </row>
    <row r="53" spans="1:31" ht="11.25">
      <c r="B53" s="18"/>
      <c r="M53" s="18"/>
    </row>
    <row r="54" spans="1:31" ht="11.25">
      <c r="B54" s="18"/>
      <c r="M54" s="18"/>
    </row>
    <row r="55" spans="1:31" ht="11.25">
      <c r="B55" s="18"/>
      <c r="M55" s="18"/>
    </row>
    <row r="56" spans="1:31" ht="11.25">
      <c r="B56" s="18"/>
      <c r="M56" s="18"/>
    </row>
    <row r="57" spans="1:31" ht="11.25">
      <c r="B57" s="18"/>
      <c r="M57" s="18"/>
    </row>
    <row r="58" spans="1:31" ht="11.25">
      <c r="B58" s="18"/>
      <c r="M58" s="18"/>
    </row>
    <row r="59" spans="1:31" ht="11.25">
      <c r="B59" s="18"/>
      <c r="M59" s="18"/>
    </row>
    <row r="60" spans="1:31" ht="11.25">
      <c r="B60" s="18"/>
      <c r="M60" s="18"/>
    </row>
    <row r="61" spans="1:31" s="2" customFormat="1" ht="12.75">
      <c r="A61" s="32"/>
      <c r="B61" s="37"/>
      <c r="C61" s="32"/>
      <c r="D61" s="141" t="s">
        <v>49</v>
      </c>
      <c r="E61" s="142"/>
      <c r="F61" s="143" t="s">
        <v>50</v>
      </c>
      <c r="G61" s="141" t="s">
        <v>49</v>
      </c>
      <c r="H61" s="142"/>
      <c r="I61" s="142"/>
      <c r="J61" s="144" t="s">
        <v>50</v>
      </c>
      <c r="K61" s="142"/>
      <c r="L61" s="142"/>
      <c r="M61" s="53"/>
      <c r="S61" s="32"/>
      <c r="T61" s="32"/>
      <c r="U61" s="32"/>
      <c r="V61" s="32"/>
      <c r="W61" s="32"/>
      <c r="X61" s="32"/>
      <c r="Y61" s="32"/>
      <c r="Z61" s="32"/>
      <c r="AA61" s="32"/>
      <c r="AB61" s="32"/>
      <c r="AC61" s="32"/>
      <c r="AD61" s="32"/>
      <c r="AE61" s="32"/>
    </row>
    <row r="62" spans="1:31" ht="11.25">
      <c r="B62" s="18"/>
      <c r="M62" s="18"/>
    </row>
    <row r="63" spans="1:31" ht="11.25">
      <c r="B63" s="18"/>
      <c r="M63" s="18"/>
    </row>
    <row r="64" spans="1:31" ht="11.25">
      <c r="B64" s="18"/>
      <c r="M64" s="18"/>
    </row>
    <row r="65" spans="1:31" s="2" customFormat="1" ht="12.75">
      <c r="A65" s="32"/>
      <c r="B65" s="37"/>
      <c r="C65" s="32"/>
      <c r="D65" s="139" t="s">
        <v>51</v>
      </c>
      <c r="E65" s="145"/>
      <c r="F65" s="145"/>
      <c r="G65" s="139" t="s">
        <v>52</v>
      </c>
      <c r="H65" s="145"/>
      <c r="I65" s="145"/>
      <c r="J65" s="145"/>
      <c r="K65" s="145"/>
      <c r="L65" s="145"/>
      <c r="M65" s="53"/>
      <c r="S65" s="32"/>
      <c r="T65" s="32"/>
      <c r="U65" s="32"/>
      <c r="V65" s="32"/>
      <c r="W65" s="32"/>
      <c r="X65" s="32"/>
      <c r="Y65" s="32"/>
      <c r="Z65" s="32"/>
      <c r="AA65" s="32"/>
      <c r="AB65" s="32"/>
      <c r="AC65" s="32"/>
      <c r="AD65" s="32"/>
      <c r="AE65" s="32"/>
    </row>
    <row r="66" spans="1:31" ht="11.25">
      <c r="B66" s="18"/>
      <c r="M66" s="18"/>
    </row>
    <row r="67" spans="1:31" ht="11.25">
      <c r="B67" s="18"/>
      <c r="M67" s="18"/>
    </row>
    <row r="68" spans="1:31" ht="11.25">
      <c r="B68" s="18"/>
      <c r="M68" s="18"/>
    </row>
    <row r="69" spans="1:31" ht="11.25">
      <c r="B69" s="18"/>
      <c r="M69" s="18"/>
    </row>
    <row r="70" spans="1:31" ht="11.25">
      <c r="B70" s="18"/>
      <c r="M70" s="18"/>
    </row>
    <row r="71" spans="1:31" ht="11.25">
      <c r="B71" s="18"/>
      <c r="M71" s="18"/>
    </row>
    <row r="72" spans="1:31" ht="11.25">
      <c r="B72" s="18"/>
      <c r="M72" s="18"/>
    </row>
    <row r="73" spans="1:31" ht="11.25">
      <c r="B73" s="18"/>
      <c r="M73" s="18"/>
    </row>
    <row r="74" spans="1:31" ht="11.25">
      <c r="B74" s="18"/>
      <c r="M74" s="18"/>
    </row>
    <row r="75" spans="1:31" ht="11.25">
      <c r="B75" s="18"/>
      <c r="M75" s="18"/>
    </row>
    <row r="76" spans="1:31" s="2" customFormat="1" ht="12.75">
      <c r="A76" s="32"/>
      <c r="B76" s="37"/>
      <c r="C76" s="32"/>
      <c r="D76" s="141" t="s">
        <v>49</v>
      </c>
      <c r="E76" s="142"/>
      <c r="F76" s="143" t="s">
        <v>50</v>
      </c>
      <c r="G76" s="141" t="s">
        <v>49</v>
      </c>
      <c r="H76" s="142"/>
      <c r="I76" s="142"/>
      <c r="J76" s="144" t="s">
        <v>50</v>
      </c>
      <c r="K76" s="142"/>
      <c r="L76" s="142"/>
      <c r="M76" s="53"/>
      <c r="S76" s="32"/>
      <c r="T76" s="32"/>
      <c r="U76" s="32"/>
      <c r="V76" s="32"/>
      <c r="W76" s="32"/>
      <c r="X76" s="32"/>
      <c r="Y76" s="32"/>
      <c r="Z76" s="32"/>
      <c r="AA76" s="32"/>
      <c r="AB76" s="32"/>
      <c r="AC76" s="32"/>
      <c r="AD76" s="32"/>
      <c r="AE76" s="32"/>
    </row>
    <row r="77" spans="1:31" s="2" customFormat="1" ht="14.45" customHeight="1">
      <c r="A77" s="32"/>
      <c r="B77" s="146"/>
      <c r="C77" s="147"/>
      <c r="D77" s="147"/>
      <c r="E77" s="147"/>
      <c r="F77" s="147"/>
      <c r="G77" s="147"/>
      <c r="H77" s="147"/>
      <c r="I77" s="147"/>
      <c r="J77" s="147"/>
      <c r="K77" s="147"/>
      <c r="L77" s="147"/>
      <c r="M77" s="53"/>
      <c r="S77" s="32"/>
      <c r="T77" s="32"/>
      <c r="U77" s="32"/>
      <c r="V77" s="32"/>
      <c r="W77" s="32"/>
      <c r="X77" s="32"/>
      <c r="Y77" s="32"/>
      <c r="Z77" s="32"/>
      <c r="AA77" s="32"/>
      <c r="AB77" s="32"/>
      <c r="AC77" s="32"/>
      <c r="AD77" s="32"/>
      <c r="AE77" s="32"/>
    </row>
    <row r="81" spans="1:47" s="2" customFormat="1" ht="6.95" customHeight="1">
      <c r="A81" s="32"/>
      <c r="B81" s="148"/>
      <c r="C81" s="149"/>
      <c r="D81" s="149"/>
      <c r="E81" s="149"/>
      <c r="F81" s="149"/>
      <c r="G81" s="149"/>
      <c r="H81" s="149"/>
      <c r="I81" s="149"/>
      <c r="J81" s="149"/>
      <c r="K81" s="149"/>
      <c r="L81" s="149"/>
      <c r="M81" s="53"/>
      <c r="S81" s="32"/>
      <c r="T81" s="32"/>
      <c r="U81" s="32"/>
      <c r="V81" s="32"/>
      <c r="W81" s="32"/>
      <c r="X81" s="32"/>
      <c r="Y81" s="32"/>
      <c r="Z81" s="32"/>
      <c r="AA81" s="32"/>
      <c r="AB81" s="32"/>
      <c r="AC81" s="32"/>
      <c r="AD81" s="32"/>
      <c r="AE81" s="32"/>
    </row>
    <row r="82" spans="1:47" s="2" customFormat="1" ht="24.95" customHeight="1">
      <c r="A82" s="32"/>
      <c r="B82" s="33"/>
      <c r="C82" s="21" t="s">
        <v>103</v>
      </c>
      <c r="D82" s="34"/>
      <c r="E82" s="34"/>
      <c r="F82" s="34"/>
      <c r="G82" s="34"/>
      <c r="H82" s="34"/>
      <c r="I82" s="34"/>
      <c r="J82" s="34"/>
      <c r="K82" s="34"/>
      <c r="L82" s="34"/>
      <c r="M82" s="53"/>
      <c r="S82" s="32"/>
      <c r="T82" s="32"/>
      <c r="U82" s="32"/>
      <c r="V82" s="32"/>
      <c r="W82" s="32"/>
      <c r="X82" s="32"/>
      <c r="Y82" s="32"/>
      <c r="Z82" s="32"/>
      <c r="AA82" s="32"/>
      <c r="AB82" s="32"/>
      <c r="AC82" s="32"/>
      <c r="AD82" s="32"/>
      <c r="AE82" s="32"/>
    </row>
    <row r="83" spans="1:47" s="2" customFormat="1" ht="6.95" customHeight="1">
      <c r="A83" s="32"/>
      <c r="B83" s="33"/>
      <c r="C83" s="34"/>
      <c r="D83" s="34"/>
      <c r="E83" s="34"/>
      <c r="F83" s="34"/>
      <c r="G83" s="34"/>
      <c r="H83" s="34"/>
      <c r="I83" s="34"/>
      <c r="J83" s="34"/>
      <c r="K83" s="34"/>
      <c r="L83" s="34"/>
      <c r="M83" s="53"/>
      <c r="S83" s="32"/>
      <c r="T83" s="32"/>
      <c r="U83" s="32"/>
      <c r="V83" s="32"/>
      <c r="W83" s="32"/>
      <c r="X83" s="32"/>
      <c r="Y83" s="32"/>
      <c r="Z83" s="32"/>
      <c r="AA83" s="32"/>
      <c r="AB83" s="32"/>
      <c r="AC83" s="32"/>
      <c r="AD83" s="32"/>
      <c r="AE83" s="32"/>
    </row>
    <row r="84" spans="1:47" s="2" customFormat="1" ht="12" customHeight="1">
      <c r="A84" s="32"/>
      <c r="B84" s="33"/>
      <c r="C84" s="27" t="s">
        <v>16</v>
      </c>
      <c r="D84" s="34"/>
      <c r="E84" s="34"/>
      <c r="F84" s="34"/>
      <c r="G84" s="34"/>
      <c r="H84" s="34"/>
      <c r="I84" s="34"/>
      <c r="J84" s="34"/>
      <c r="K84" s="34"/>
      <c r="L84" s="34"/>
      <c r="M84" s="53"/>
      <c r="S84" s="32"/>
      <c r="T84" s="32"/>
      <c r="U84" s="32"/>
      <c r="V84" s="32"/>
      <c r="W84" s="32"/>
      <c r="X84" s="32"/>
      <c r="Y84" s="32"/>
      <c r="Z84" s="32"/>
      <c r="AA84" s="32"/>
      <c r="AB84" s="32"/>
      <c r="AC84" s="32"/>
      <c r="AD84" s="32"/>
      <c r="AE84" s="32"/>
    </row>
    <row r="85" spans="1:47" s="2" customFormat="1" ht="16.5" customHeight="1">
      <c r="A85" s="32"/>
      <c r="B85" s="33"/>
      <c r="C85" s="34"/>
      <c r="D85" s="34"/>
      <c r="E85" s="295" t="str">
        <f>E7</f>
        <v>Detské ihrisko Považská ulica 2022 - stavebné práce</v>
      </c>
      <c r="F85" s="296"/>
      <c r="G85" s="296"/>
      <c r="H85" s="296"/>
      <c r="I85" s="34"/>
      <c r="J85" s="34"/>
      <c r="K85" s="34"/>
      <c r="L85" s="34"/>
      <c r="M85" s="53"/>
      <c r="S85" s="32"/>
      <c r="T85" s="32"/>
      <c r="U85" s="32"/>
      <c r="V85" s="32"/>
      <c r="W85" s="32"/>
      <c r="X85" s="32"/>
      <c r="Y85" s="32"/>
      <c r="Z85" s="32"/>
      <c r="AA85" s="32"/>
      <c r="AB85" s="32"/>
      <c r="AC85" s="32"/>
      <c r="AD85" s="32"/>
      <c r="AE85" s="32"/>
    </row>
    <row r="86" spans="1:47" s="2" customFormat="1" ht="12" customHeight="1">
      <c r="A86" s="32"/>
      <c r="B86" s="33"/>
      <c r="C86" s="27" t="s">
        <v>99</v>
      </c>
      <c r="D86" s="34"/>
      <c r="E86" s="34"/>
      <c r="F86" s="34"/>
      <c r="G86" s="34"/>
      <c r="H86" s="34"/>
      <c r="I86" s="34"/>
      <c r="J86" s="34"/>
      <c r="K86" s="34"/>
      <c r="L86" s="34"/>
      <c r="M86" s="53"/>
      <c r="S86" s="32"/>
      <c r="T86" s="32"/>
      <c r="U86" s="32"/>
      <c r="V86" s="32"/>
      <c r="W86" s="32"/>
      <c r="X86" s="32"/>
      <c r="Y86" s="32"/>
      <c r="Z86" s="32"/>
      <c r="AA86" s="32"/>
      <c r="AB86" s="32"/>
      <c r="AC86" s="32"/>
      <c r="AD86" s="32"/>
      <c r="AE86" s="32"/>
    </row>
    <row r="87" spans="1:47" s="2" customFormat="1" ht="16.5" customHeight="1">
      <c r="A87" s="32"/>
      <c r="B87" s="33"/>
      <c r="C87" s="34"/>
      <c r="D87" s="34"/>
      <c r="E87" s="244" t="str">
        <f>E9</f>
        <v>02.07 - Vjazd</v>
      </c>
      <c r="F87" s="297"/>
      <c r="G87" s="297"/>
      <c r="H87" s="297"/>
      <c r="I87" s="34"/>
      <c r="J87" s="34"/>
      <c r="K87" s="34"/>
      <c r="L87" s="34"/>
      <c r="M87" s="53"/>
      <c r="S87" s="32"/>
      <c r="T87" s="32"/>
      <c r="U87" s="32"/>
      <c r="V87" s="32"/>
      <c r="W87" s="32"/>
      <c r="X87" s="32"/>
      <c r="Y87" s="32"/>
      <c r="Z87" s="32"/>
      <c r="AA87" s="32"/>
      <c r="AB87" s="32"/>
      <c r="AC87" s="32"/>
      <c r="AD87" s="32"/>
      <c r="AE87" s="32"/>
    </row>
    <row r="88" spans="1:47" s="2" customFormat="1" ht="6.95" customHeight="1">
      <c r="A88" s="32"/>
      <c r="B88" s="33"/>
      <c r="C88" s="34"/>
      <c r="D88" s="34"/>
      <c r="E88" s="34"/>
      <c r="F88" s="34"/>
      <c r="G88" s="34"/>
      <c r="H88" s="34"/>
      <c r="I88" s="34"/>
      <c r="J88" s="34"/>
      <c r="K88" s="34"/>
      <c r="L88" s="34"/>
      <c r="M88" s="53"/>
      <c r="S88" s="32"/>
      <c r="T88" s="32"/>
      <c r="U88" s="32"/>
      <c r="V88" s="32"/>
      <c r="W88" s="32"/>
      <c r="X88" s="32"/>
      <c r="Y88" s="32"/>
      <c r="Z88" s="32"/>
      <c r="AA88" s="32"/>
      <c r="AB88" s="32"/>
      <c r="AC88" s="32"/>
      <c r="AD88" s="32"/>
      <c r="AE88" s="32"/>
    </row>
    <row r="89" spans="1:47" s="2" customFormat="1" ht="12" customHeight="1">
      <c r="A89" s="32"/>
      <c r="B89" s="33"/>
      <c r="C89" s="27" t="s">
        <v>20</v>
      </c>
      <c r="D89" s="34"/>
      <c r="E89" s="34"/>
      <c r="F89" s="25" t="str">
        <f>F12</f>
        <v>Považská ulica</v>
      </c>
      <c r="G89" s="34"/>
      <c r="H89" s="34"/>
      <c r="I89" s="27" t="s">
        <v>22</v>
      </c>
      <c r="J89" s="68">
        <f>IF(J12="","",J12)</f>
        <v>0</v>
      </c>
      <c r="K89" s="34"/>
      <c r="L89" s="34"/>
      <c r="M89" s="53"/>
      <c r="S89" s="32"/>
      <c r="T89" s="32"/>
      <c r="U89" s="32"/>
      <c r="V89" s="32"/>
      <c r="W89" s="32"/>
      <c r="X89" s="32"/>
      <c r="Y89" s="32"/>
      <c r="Z89" s="32"/>
      <c r="AA89" s="32"/>
      <c r="AB89" s="32"/>
      <c r="AC89" s="32"/>
      <c r="AD89" s="32"/>
      <c r="AE89" s="32"/>
    </row>
    <row r="90" spans="1:47" s="2" customFormat="1" ht="6.95" customHeight="1">
      <c r="A90" s="32"/>
      <c r="B90" s="33"/>
      <c r="C90" s="34"/>
      <c r="D90" s="34"/>
      <c r="E90" s="34"/>
      <c r="F90" s="34"/>
      <c r="G90" s="34"/>
      <c r="H90" s="34"/>
      <c r="I90" s="34"/>
      <c r="J90" s="34"/>
      <c r="K90" s="34"/>
      <c r="L90" s="34"/>
      <c r="M90" s="53"/>
      <c r="S90" s="32"/>
      <c r="T90" s="32"/>
      <c r="U90" s="32"/>
      <c r="V90" s="32"/>
      <c r="W90" s="32"/>
      <c r="X90" s="32"/>
      <c r="Y90" s="32"/>
      <c r="Z90" s="32"/>
      <c r="AA90" s="32"/>
      <c r="AB90" s="32"/>
      <c r="AC90" s="32"/>
      <c r="AD90" s="32"/>
      <c r="AE90" s="32"/>
    </row>
    <row r="91" spans="1:47" s="2" customFormat="1" ht="15.2" customHeight="1">
      <c r="A91" s="32"/>
      <c r="B91" s="33"/>
      <c r="C91" s="27" t="s">
        <v>23</v>
      </c>
      <c r="D91" s="34"/>
      <c r="E91" s="34"/>
      <c r="F91" s="25" t="str">
        <f>E15</f>
        <v>Mesto Trenčín</v>
      </c>
      <c r="G91" s="34"/>
      <c r="H91" s="34"/>
      <c r="I91" s="27" t="s">
        <v>29</v>
      </c>
      <c r="J91" s="30" t="str">
        <f>E21</f>
        <v xml:space="preserve"> </v>
      </c>
      <c r="K91" s="34"/>
      <c r="L91" s="34"/>
      <c r="M91" s="53"/>
      <c r="S91" s="32"/>
      <c r="T91" s="32"/>
      <c r="U91" s="32"/>
      <c r="V91" s="32"/>
      <c r="W91" s="32"/>
      <c r="X91" s="32"/>
      <c r="Y91" s="32"/>
      <c r="Z91" s="32"/>
      <c r="AA91" s="32"/>
      <c r="AB91" s="32"/>
      <c r="AC91" s="32"/>
      <c r="AD91" s="32"/>
      <c r="AE91" s="32"/>
    </row>
    <row r="92" spans="1:47" s="2" customFormat="1" ht="25.7" customHeight="1">
      <c r="A92" s="32"/>
      <c r="B92" s="33"/>
      <c r="C92" s="27" t="s">
        <v>27</v>
      </c>
      <c r="D92" s="34"/>
      <c r="E92" s="34"/>
      <c r="F92" s="25" t="str">
        <f>IF(E18="","",E18)</f>
        <v>Vyplň údaj</v>
      </c>
      <c r="G92" s="34"/>
      <c r="H92" s="34"/>
      <c r="I92" s="27" t="s">
        <v>31</v>
      </c>
      <c r="J92" s="30" t="str">
        <f>E24</f>
        <v>Ing.arch. Michal Vojtek</v>
      </c>
      <c r="K92" s="34"/>
      <c r="L92" s="34"/>
      <c r="M92" s="53"/>
      <c r="S92" s="32"/>
      <c r="T92" s="32"/>
      <c r="U92" s="32"/>
      <c r="V92" s="32"/>
      <c r="W92" s="32"/>
      <c r="X92" s="32"/>
      <c r="Y92" s="32"/>
      <c r="Z92" s="32"/>
      <c r="AA92" s="32"/>
      <c r="AB92" s="32"/>
      <c r="AC92" s="32"/>
      <c r="AD92" s="32"/>
      <c r="AE92" s="32"/>
    </row>
    <row r="93" spans="1:47" s="2" customFormat="1" ht="10.35" customHeight="1">
      <c r="A93" s="32"/>
      <c r="B93" s="33"/>
      <c r="C93" s="34"/>
      <c r="D93" s="34"/>
      <c r="E93" s="34"/>
      <c r="F93" s="34"/>
      <c r="G93" s="34"/>
      <c r="H93" s="34"/>
      <c r="I93" s="34"/>
      <c r="J93" s="34"/>
      <c r="K93" s="34"/>
      <c r="L93" s="34"/>
      <c r="M93" s="53"/>
      <c r="S93" s="32"/>
      <c r="T93" s="32"/>
      <c r="U93" s="32"/>
      <c r="V93" s="32"/>
      <c r="W93" s="32"/>
      <c r="X93" s="32"/>
      <c r="Y93" s="32"/>
      <c r="Z93" s="32"/>
      <c r="AA93" s="32"/>
      <c r="AB93" s="32"/>
      <c r="AC93" s="32"/>
      <c r="AD93" s="32"/>
      <c r="AE93" s="32"/>
    </row>
    <row r="94" spans="1:47" s="2" customFormat="1" ht="29.25" customHeight="1">
      <c r="A94" s="32"/>
      <c r="B94" s="33"/>
      <c r="C94" s="150" t="s">
        <v>104</v>
      </c>
      <c r="D94" s="151"/>
      <c r="E94" s="151"/>
      <c r="F94" s="151"/>
      <c r="G94" s="151"/>
      <c r="H94" s="151"/>
      <c r="I94" s="152" t="s">
        <v>105</v>
      </c>
      <c r="J94" s="152" t="s">
        <v>106</v>
      </c>
      <c r="K94" s="152" t="s">
        <v>107</v>
      </c>
      <c r="L94" s="151"/>
      <c r="M94" s="53"/>
      <c r="S94" s="32"/>
      <c r="T94" s="32"/>
      <c r="U94" s="32"/>
      <c r="V94" s="32"/>
      <c r="W94" s="32"/>
      <c r="X94" s="32"/>
      <c r="Y94" s="32"/>
      <c r="Z94" s="32"/>
      <c r="AA94" s="32"/>
      <c r="AB94" s="32"/>
      <c r="AC94" s="32"/>
      <c r="AD94" s="32"/>
      <c r="AE94" s="32"/>
    </row>
    <row r="95" spans="1:47" s="2" customFormat="1" ht="10.35" customHeight="1">
      <c r="A95" s="32"/>
      <c r="B95" s="33"/>
      <c r="C95" s="34"/>
      <c r="D95" s="34"/>
      <c r="E95" s="34"/>
      <c r="F95" s="34"/>
      <c r="G95" s="34"/>
      <c r="H95" s="34"/>
      <c r="I95" s="34"/>
      <c r="J95" s="34"/>
      <c r="K95" s="34"/>
      <c r="L95" s="34"/>
      <c r="M95" s="53"/>
      <c r="S95" s="32"/>
      <c r="T95" s="32"/>
      <c r="U95" s="32"/>
      <c r="V95" s="32"/>
      <c r="W95" s="32"/>
      <c r="X95" s="32"/>
      <c r="Y95" s="32"/>
      <c r="Z95" s="32"/>
      <c r="AA95" s="32"/>
      <c r="AB95" s="32"/>
      <c r="AC95" s="32"/>
      <c r="AD95" s="32"/>
      <c r="AE95" s="32"/>
    </row>
    <row r="96" spans="1:47" s="2" customFormat="1" ht="22.9" customHeight="1">
      <c r="A96" s="32"/>
      <c r="B96" s="33"/>
      <c r="C96" s="153" t="s">
        <v>108</v>
      </c>
      <c r="D96" s="34"/>
      <c r="E96" s="34"/>
      <c r="F96" s="34"/>
      <c r="G96" s="34"/>
      <c r="H96" s="34"/>
      <c r="I96" s="86">
        <f t="shared" ref="I96:J98" si="0">Q123</f>
        <v>0</v>
      </c>
      <c r="J96" s="86">
        <f t="shared" si="0"/>
        <v>0</v>
      </c>
      <c r="K96" s="86">
        <f>K123</f>
        <v>0</v>
      </c>
      <c r="L96" s="34"/>
      <c r="M96" s="53"/>
      <c r="S96" s="32"/>
      <c r="T96" s="32"/>
      <c r="U96" s="32"/>
      <c r="V96" s="32"/>
      <c r="W96" s="32"/>
      <c r="X96" s="32"/>
      <c r="Y96" s="32"/>
      <c r="Z96" s="32"/>
      <c r="AA96" s="32"/>
      <c r="AB96" s="32"/>
      <c r="AC96" s="32"/>
      <c r="AD96" s="32"/>
      <c r="AE96" s="32"/>
      <c r="AU96" s="15" t="s">
        <v>109</v>
      </c>
    </row>
    <row r="97" spans="1:31" s="9" customFormat="1" ht="24.95" customHeight="1">
      <c r="B97" s="154"/>
      <c r="C97" s="155"/>
      <c r="D97" s="156" t="s">
        <v>110</v>
      </c>
      <c r="E97" s="157"/>
      <c r="F97" s="157"/>
      <c r="G97" s="157"/>
      <c r="H97" s="157"/>
      <c r="I97" s="158">
        <f t="shared" si="0"/>
        <v>0</v>
      </c>
      <c r="J97" s="158">
        <f t="shared" si="0"/>
        <v>0</v>
      </c>
      <c r="K97" s="158">
        <f>K124</f>
        <v>0</v>
      </c>
      <c r="L97" s="155"/>
      <c r="M97" s="159"/>
    </row>
    <row r="98" spans="1:31" s="10" customFormat="1" ht="19.899999999999999" customHeight="1">
      <c r="B98" s="160"/>
      <c r="C98" s="161"/>
      <c r="D98" s="162" t="s">
        <v>111</v>
      </c>
      <c r="E98" s="163"/>
      <c r="F98" s="163"/>
      <c r="G98" s="163"/>
      <c r="H98" s="163"/>
      <c r="I98" s="164">
        <f t="shared" si="0"/>
        <v>0</v>
      </c>
      <c r="J98" s="164">
        <f t="shared" si="0"/>
        <v>0</v>
      </c>
      <c r="K98" s="164">
        <f>K125</f>
        <v>0</v>
      </c>
      <c r="L98" s="161"/>
      <c r="M98" s="165"/>
    </row>
    <row r="99" spans="1:31" s="10" customFormat="1" ht="19.899999999999999" customHeight="1">
      <c r="B99" s="160"/>
      <c r="C99" s="161"/>
      <c r="D99" s="162" t="s">
        <v>258</v>
      </c>
      <c r="E99" s="163"/>
      <c r="F99" s="163"/>
      <c r="G99" s="163"/>
      <c r="H99" s="163"/>
      <c r="I99" s="164">
        <f>Q142</f>
        <v>0</v>
      </c>
      <c r="J99" s="164">
        <f>R142</f>
        <v>0</v>
      </c>
      <c r="K99" s="164">
        <f>K142</f>
        <v>0</v>
      </c>
      <c r="L99" s="161"/>
      <c r="M99" s="165"/>
    </row>
    <row r="100" spans="1:31" s="10" customFormat="1" ht="19.899999999999999" customHeight="1">
      <c r="B100" s="160"/>
      <c r="C100" s="161"/>
      <c r="D100" s="162" t="s">
        <v>260</v>
      </c>
      <c r="E100" s="163"/>
      <c r="F100" s="163"/>
      <c r="G100" s="163"/>
      <c r="H100" s="163"/>
      <c r="I100" s="164">
        <f>Q145</f>
        <v>0</v>
      </c>
      <c r="J100" s="164">
        <f>R145</f>
        <v>0</v>
      </c>
      <c r="K100" s="164">
        <f>K145</f>
        <v>0</v>
      </c>
      <c r="L100" s="161"/>
      <c r="M100" s="165"/>
    </row>
    <row r="101" spans="1:31" s="10" customFormat="1" ht="19.899999999999999" customHeight="1">
      <c r="B101" s="160"/>
      <c r="C101" s="161"/>
      <c r="D101" s="162" t="s">
        <v>468</v>
      </c>
      <c r="E101" s="163"/>
      <c r="F101" s="163"/>
      <c r="G101" s="163"/>
      <c r="H101" s="163"/>
      <c r="I101" s="164">
        <f>Q148</f>
        <v>0</v>
      </c>
      <c r="J101" s="164">
        <f>R148</f>
        <v>0</v>
      </c>
      <c r="K101" s="164">
        <f>K148</f>
        <v>0</v>
      </c>
      <c r="L101" s="161"/>
      <c r="M101" s="165"/>
    </row>
    <row r="102" spans="1:31" s="10" customFormat="1" ht="19.899999999999999" customHeight="1">
      <c r="B102" s="160"/>
      <c r="C102" s="161"/>
      <c r="D102" s="162" t="s">
        <v>642</v>
      </c>
      <c r="E102" s="163"/>
      <c r="F102" s="163"/>
      <c r="G102" s="163"/>
      <c r="H102" s="163"/>
      <c r="I102" s="164">
        <f>Q157</f>
        <v>0</v>
      </c>
      <c r="J102" s="164">
        <f>R157</f>
        <v>0</v>
      </c>
      <c r="K102" s="164">
        <f>K157</f>
        <v>0</v>
      </c>
      <c r="L102" s="161"/>
      <c r="M102" s="165"/>
    </row>
    <row r="103" spans="1:31" s="10" customFormat="1" ht="19.899999999999999" customHeight="1">
      <c r="B103" s="160"/>
      <c r="C103" s="161"/>
      <c r="D103" s="162" t="s">
        <v>112</v>
      </c>
      <c r="E103" s="163"/>
      <c r="F103" s="163"/>
      <c r="G103" s="163"/>
      <c r="H103" s="163"/>
      <c r="I103" s="164">
        <f>Q160</f>
        <v>0</v>
      </c>
      <c r="J103" s="164">
        <f>R160</f>
        <v>0</v>
      </c>
      <c r="K103" s="164">
        <f>K160</f>
        <v>0</v>
      </c>
      <c r="L103" s="161"/>
      <c r="M103" s="165"/>
    </row>
    <row r="104" spans="1:31" s="2" customFormat="1" ht="21.75" customHeight="1">
      <c r="A104" s="32"/>
      <c r="B104" s="33"/>
      <c r="C104" s="34"/>
      <c r="D104" s="34"/>
      <c r="E104" s="34"/>
      <c r="F104" s="34"/>
      <c r="G104" s="34"/>
      <c r="H104" s="34"/>
      <c r="I104" s="34"/>
      <c r="J104" s="34"/>
      <c r="K104" s="34"/>
      <c r="L104" s="34"/>
      <c r="M104" s="53"/>
      <c r="S104" s="32"/>
      <c r="T104" s="32"/>
      <c r="U104" s="32"/>
      <c r="V104" s="32"/>
      <c r="W104" s="32"/>
      <c r="X104" s="32"/>
      <c r="Y104" s="32"/>
      <c r="Z104" s="32"/>
      <c r="AA104" s="32"/>
      <c r="AB104" s="32"/>
      <c r="AC104" s="32"/>
      <c r="AD104" s="32"/>
      <c r="AE104" s="32"/>
    </row>
    <row r="105" spans="1:31" s="2" customFormat="1" ht="6.95" customHeight="1">
      <c r="A105" s="32"/>
      <c r="B105" s="56"/>
      <c r="C105" s="57"/>
      <c r="D105" s="57"/>
      <c r="E105" s="57"/>
      <c r="F105" s="57"/>
      <c r="G105" s="57"/>
      <c r="H105" s="57"/>
      <c r="I105" s="57"/>
      <c r="J105" s="57"/>
      <c r="K105" s="57"/>
      <c r="L105" s="57"/>
      <c r="M105" s="53"/>
      <c r="S105" s="32"/>
      <c r="T105" s="32"/>
      <c r="U105" s="32"/>
      <c r="V105" s="32"/>
      <c r="W105" s="32"/>
      <c r="X105" s="32"/>
      <c r="Y105" s="32"/>
      <c r="Z105" s="32"/>
      <c r="AA105" s="32"/>
      <c r="AB105" s="32"/>
      <c r="AC105" s="32"/>
      <c r="AD105" s="32"/>
      <c r="AE105" s="32"/>
    </row>
    <row r="109" spans="1:31" s="2" customFormat="1" ht="6.95" customHeight="1">
      <c r="A109" s="32"/>
      <c r="B109" s="58"/>
      <c r="C109" s="59"/>
      <c r="D109" s="59"/>
      <c r="E109" s="59"/>
      <c r="F109" s="59"/>
      <c r="G109" s="59"/>
      <c r="H109" s="59"/>
      <c r="I109" s="59"/>
      <c r="J109" s="59"/>
      <c r="K109" s="59"/>
      <c r="L109" s="59"/>
      <c r="M109" s="53"/>
      <c r="S109" s="32"/>
      <c r="T109" s="32"/>
      <c r="U109" s="32"/>
      <c r="V109" s="32"/>
      <c r="W109" s="32"/>
      <c r="X109" s="32"/>
      <c r="Y109" s="32"/>
      <c r="Z109" s="32"/>
      <c r="AA109" s="32"/>
      <c r="AB109" s="32"/>
      <c r="AC109" s="32"/>
      <c r="AD109" s="32"/>
      <c r="AE109" s="32"/>
    </row>
    <row r="110" spans="1:31" s="2" customFormat="1" ht="24.95" customHeight="1">
      <c r="A110" s="32"/>
      <c r="B110" s="33"/>
      <c r="C110" s="21" t="s">
        <v>114</v>
      </c>
      <c r="D110" s="34"/>
      <c r="E110" s="34"/>
      <c r="F110" s="34"/>
      <c r="G110" s="34"/>
      <c r="H110" s="34"/>
      <c r="I110" s="34"/>
      <c r="J110" s="34"/>
      <c r="K110" s="34"/>
      <c r="L110" s="34"/>
      <c r="M110" s="53"/>
      <c r="S110" s="32"/>
      <c r="T110" s="32"/>
      <c r="U110" s="32"/>
      <c r="V110" s="32"/>
      <c r="W110" s="32"/>
      <c r="X110" s="32"/>
      <c r="Y110" s="32"/>
      <c r="Z110" s="32"/>
      <c r="AA110" s="32"/>
      <c r="AB110" s="32"/>
      <c r="AC110" s="32"/>
      <c r="AD110" s="32"/>
      <c r="AE110" s="32"/>
    </row>
    <row r="111" spans="1:31" s="2" customFormat="1" ht="6.95" customHeight="1">
      <c r="A111" s="32"/>
      <c r="B111" s="33"/>
      <c r="C111" s="34"/>
      <c r="D111" s="34"/>
      <c r="E111" s="34"/>
      <c r="F111" s="34"/>
      <c r="G111" s="34"/>
      <c r="H111" s="34"/>
      <c r="I111" s="34"/>
      <c r="J111" s="34"/>
      <c r="K111" s="34"/>
      <c r="L111" s="34"/>
      <c r="M111" s="53"/>
      <c r="S111" s="32"/>
      <c r="T111" s="32"/>
      <c r="U111" s="32"/>
      <c r="V111" s="32"/>
      <c r="W111" s="32"/>
      <c r="X111" s="32"/>
      <c r="Y111" s="32"/>
      <c r="Z111" s="32"/>
      <c r="AA111" s="32"/>
      <c r="AB111" s="32"/>
      <c r="AC111" s="32"/>
      <c r="AD111" s="32"/>
      <c r="AE111" s="32"/>
    </row>
    <row r="112" spans="1:31" s="2" customFormat="1" ht="12" customHeight="1">
      <c r="A112" s="32"/>
      <c r="B112" s="33"/>
      <c r="C112" s="27" t="s">
        <v>16</v>
      </c>
      <c r="D112" s="34"/>
      <c r="E112" s="34"/>
      <c r="F112" s="34"/>
      <c r="G112" s="34"/>
      <c r="H112" s="34"/>
      <c r="I112" s="34"/>
      <c r="J112" s="34"/>
      <c r="K112" s="34"/>
      <c r="L112" s="34"/>
      <c r="M112" s="53"/>
      <c r="S112" s="32"/>
      <c r="T112" s="32"/>
      <c r="U112" s="32"/>
      <c r="V112" s="32"/>
      <c r="W112" s="32"/>
      <c r="X112" s="32"/>
      <c r="Y112" s="32"/>
      <c r="Z112" s="32"/>
      <c r="AA112" s="32"/>
      <c r="AB112" s="32"/>
      <c r="AC112" s="32"/>
      <c r="AD112" s="32"/>
      <c r="AE112" s="32"/>
    </row>
    <row r="113" spans="1:65" s="2" customFormat="1" ht="16.5" customHeight="1">
      <c r="A113" s="32"/>
      <c r="B113" s="33"/>
      <c r="C113" s="34"/>
      <c r="D113" s="34"/>
      <c r="E113" s="295" t="str">
        <f>E7</f>
        <v>Detské ihrisko Považská ulica 2022 - stavebné práce</v>
      </c>
      <c r="F113" s="296"/>
      <c r="G113" s="296"/>
      <c r="H113" s="296"/>
      <c r="I113" s="34"/>
      <c r="J113" s="34"/>
      <c r="K113" s="34"/>
      <c r="L113" s="34"/>
      <c r="M113" s="53"/>
      <c r="S113" s="32"/>
      <c r="T113" s="32"/>
      <c r="U113" s="32"/>
      <c r="V113" s="32"/>
      <c r="W113" s="32"/>
      <c r="X113" s="32"/>
      <c r="Y113" s="32"/>
      <c r="Z113" s="32"/>
      <c r="AA113" s="32"/>
      <c r="AB113" s="32"/>
      <c r="AC113" s="32"/>
      <c r="AD113" s="32"/>
      <c r="AE113" s="32"/>
    </row>
    <row r="114" spans="1:65" s="2" customFormat="1" ht="12" customHeight="1">
      <c r="A114" s="32"/>
      <c r="B114" s="33"/>
      <c r="C114" s="27" t="s">
        <v>99</v>
      </c>
      <c r="D114" s="34"/>
      <c r="E114" s="34"/>
      <c r="F114" s="34"/>
      <c r="G114" s="34"/>
      <c r="H114" s="34"/>
      <c r="I114" s="34"/>
      <c r="J114" s="34"/>
      <c r="K114" s="34"/>
      <c r="L114" s="34"/>
      <c r="M114" s="53"/>
      <c r="S114" s="32"/>
      <c r="T114" s="32"/>
      <c r="U114" s="32"/>
      <c r="V114" s="32"/>
      <c r="W114" s="32"/>
      <c r="X114" s="32"/>
      <c r="Y114" s="32"/>
      <c r="Z114" s="32"/>
      <c r="AA114" s="32"/>
      <c r="AB114" s="32"/>
      <c r="AC114" s="32"/>
      <c r="AD114" s="32"/>
      <c r="AE114" s="32"/>
    </row>
    <row r="115" spans="1:65" s="2" customFormat="1" ht="16.5" customHeight="1">
      <c r="A115" s="32"/>
      <c r="B115" s="33"/>
      <c r="C115" s="34"/>
      <c r="D115" s="34"/>
      <c r="E115" s="244" t="str">
        <f>E9</f>
        <v>02.07 - Vjazd</v>
      </c>
      <c r="F115" s="297"/>
      <c r="G115" s="297"/>
      <c r="H115" s="297"/>
      <c r="I115" s="34"/>
      <c r="J115" s="34"/>
      <c r="K115" s="34"/>
      <c r="L115" s="34"/>
      <c r="M115" s="53"/>
      <c r="S115" s="32"/>
      <c r="T115" s="32"/>
      <c r="U115" s="32"/>
      <c r="V115" s="32"/>
      <c r="W115" s="32"/>
      <c r="X115" s="32"/>
      <c r="Y115" s="32"/>
      <c r="Z115" s="32"/>
      <c r="AA115" s="32"/>
      <c r="AB115" s="32"/>
      <c r="AC115" s="32"/>
      <c r="AD115" s="32"/>
      <c r="AE115" s="32"/>
    </row>
    <row r="116" spans="1:65" s="2" customFormat="1" ht="6.95" customHeight="1">
      <c r="A116" s="32"/>
      <c r="B116" s="33"/>
      <c r="C116" s="34"/>
      <c r="D116" s="34"/>
      <c r="E116" s="34"/>
      <c r="F116" s="34"/>
      <c r="G116" s="34"/>
      <c r="H116" s="34"/>
      <c r="I116" s="34"/>
      <c r="J116" s="34"/>
      <c r="K116" s="34"/>
      <c r="L116" s="34"/>
      <c r="M116" s="53"/>
      <c r="S116" s="32"/>
      <c r="T116" s="32"/>
      <c r="U116" s="32"/>
      <c r="V116" s="32"/>
      <c r="W116" s="32"/>
      <c r="X116" s="32"/>
      <c r="Y116" s="32"/>
      <c r="Z116" s="32"/>
      <c r="AA116" s="32"/>
      <c r="AB116" s="32"/>
      <c r="AC116" s="32"/>
      <c r="AD116" s="32"/>
      <c r="AE116" s="32"/>
    </row>
    <row r="117" spans="1:65" s="2" customFormat="1" ht="12" customHeight="1">
      <c r="A117" s="32"/>
      <c r="B117" s="33"/>
      <c r="C117" s="27" t="s">
        <v>20</v>
      </c>
      <c r="D117" s="34"/>
      <c r="E117" s="34"/>
      <c r="F117" s="25" t="str">
        <f>F12</f>
        <v>Považská ulica</v>
      </c>
      <c r="G117" s="34"/>
      <c r="H117" s="34"/>
      <c r="I117" s="27" t="s">
        <v>22</v>
      </c>
      <c r="J117" s="68">
        <f>IF(J12="","",J12)</f>
        <v>0</v>
      </c>
      <c r="K117" s="34"/>
      <c r="L117" s="34"/>
      <c r="M117" s="53"/>
      <c r="S117" s="32"/>
      <c r="T117" s="32"/>
      <c r="U117" s="32"/>
      <c r="V117" s="32"/>
      <c r="W117" s="32"/>
      <c r="X117" s="32"/>
      <c r="Y117" s="32"/>
      <c r="Z117" s="32"/>
      <c r="AA117" s="32"/>
      <c r="AB117" s="32"/>
      <c r="AC117" s="32"/>
      <c r="AD117" s="32"/>
      <c r="AE117" s="32"/>
    </row>
    <row r="118" spans="1:65" s="2" customFormat="1" ht="6.95" customHeight="1">
      <c r="A118" s="32"/>
      <c r="B118" s="33"/>
      <c r="C118" s="34"/>
      <c r="D118" s="34"/>
      <c r="E118" s="34"/>
      <c r="F118" s="34"/>
      <c r="G118" s="34"/>
      <c r="H118" s="34"/>
      <c r="I118" s="34"/>
      <c r="J118" s="34"/>
      <c r="K118" s="34"/>
      <c r="L118" s="34"/>
      <c r="M118" s="53"/>
      <c r="S118" s="32"/>
      <c r="T118" s="32"/>
      <c r="U118" s="32"/>
      <c r="V118" s="32"/>
      <c r="W118" s="32"/>
      <c r="X118" s="32"/>
      <c r="Y118" s="32"/>
      <c r="Z118" s="32"/>
      <c r="AA118" s="32"/>
      <c r="AB118" s="32"/>
      <c r="AC118" s="32"/>
      <c r="AD118" s="32"/>
      <c r="AE118" s="32"/>
    </row>
    <row r="119" spans="1:65" s="2" customFormat="1" ht="15.2" customHeight="1">
      <c r="A119" s="32"/>
      <c r="B119" s="33"/>
      <c r="C119" s="27" t="s">
        <v>23</v>
      </c>
      <c r="D119" s="34"/>
      <c r="E119" s="34"/>
      <c r="F119" s="25" t="str">
        <f>E15</f>
        <v>Mesto Trenčín</v>
      </c>
      <c r="G119" s="34"/>
      <c r="H119" s="34"/>
      <c r="I119" s="27" t="s">
        <v>29</v>
      </c>
      <c r="J119" s="30" t="str">
        <f>E21</f>
        <v xml:space="preserve"> </v>
      </c>
      <c r="K119" s="34"/>
      <c r="L119" s="34"/>
      <c r="M119" s="53"/>
      <c r="S119" s="32"/>
      <c r="T119" s="32"/>
      <c r="U119" s="32"/>
      <c r="V119" s="32"/>
      <c r="W119" s="32"/>
      <c r="X119" s="32"/>
      <c r="Y119" s="32"/>
      <c r="Z119" s="32"/>
      <c r="AA119" s="32"/>
      <c r="AB119" s="32"/>
      <c r="AC119" s="32"/>
      <c r="AD119" s="32"/>
      <c r="AE119" s="32"/>
    </row>
    <row r="120" spans="1:65" s="2" customFormat="1" ht="25.7" customHeight="1">
      <c r="A120" s="32"/>
      <c r="B120" s="33"/>
      <c r="C120" s="27" t="s">
        <v>27</v>
      </c>
      <c r="D120" s="34"/>
      <c r="E120" s="34"/>
      <c r="F120" s="25" t="str">
        <f>IF(E18="","",E18)</f>
        <v>Vyplň údaj</v>
      </c>
      <c r="G120" s="34"/>
      <c r="H120" s="34"/>
      <c r="I120" s="27" t="s">
        <v>31</v>
      </c>
      <c r="J120" s="30" t="str">
        <f>E24</f>
        <v>Ing.arch. Michal Vojtek</v>
      </c>
      <c r="K120" s="34"/>
      <c r="L120" s="34"/>
      <c r="M120" s="53"/>
      <c r="S120" s="32"/>
      <c r="T120" s="32"/>
      <c r="U120" s="32"/>
      <c r="V120" s="32"/>
      <c r="W120" s="32"/>
      <c r="X120" s="32"/>
      <c r="Y120" s="32"/>
      <c r="Z120" s="32"/>
      <c r="AA120" s="32"/>
      <c r="AB120" s="32"/>
      <c r="AC120" s="32"/>
      <c r="AD120" s="32"/>
      <c r="AE120" s="32"/>
    </row>
    <row r="121" spans="1:65" s="2" customFormat="1" ht="10.35" customHeight="1">
      <c r="A121" s="32"/>
      <c r="B121" s="33"/>
      <c r="C121" s="34"/>
      <c r="D121" s="34"/>
      <c r="E121" s="34"/>
      <c r="F121" s="34"/>
      <c r="G121" s="34"/>
      <c r="H121" s="34"/>
      <c r="I121" s="34"/>
      <c r="J121" s="34"/>
      <c r="K121" s="34"/>
      <c r="L121" s="34"/>
      <c r="M121" s="53"/>
      <c r="S121" s="32"/>
      <c r="T121" s="32"/>
      <c r="U121" s="32"/>
      <c r="V121" s="32"/>
      <c r="W121" s="32"/>
      <c r="X121" s="32"/>
      <c r="Y121" s="32"/>
      <c r="Z121" s="32"/>
      <c r="AA121" s="32"/>
      <c r="AB121" s="32"/>
      <c r="AC121" s="32"/>
      <c r="AD121" s="32"/>
      <c r="AE121" s="32"/>
    </row>
    <row r="122" spans="1:65" s="11" customFormat="1" ht="29.25" customHeight="1">
      <c r="A122" s="166"/>
      <c r="B122" s="167"/>
      <c r="C122" s="168" t="s">
        <v>115</v>
      </c>
      <c r="D122" s="169" t="s">
        <v>59</v>
      </c>
      <c r="E122" s="169" t="s">
        <v>55</v>
      </c>
      <c r="F122" s="169" t="s">
        <v>56</v>
      </c>
      <c r="G122" s="169" t="s">
        <v>116</v>
      </c>
      <c r="H122" s="169" t="s">
        <v>117</v>
      </c>
      <c r="I122" s="169" t="s">
        <v>118</v>
      </c>
      <c r="J122" s="169" t="s">
        <v>119</v>
      </c>
      <c r="K122" s="170" t="s">
        <v>107</v>
      </c>
      <c r="L122" s="171" t="s">
        <v>120</v>
      </c>
      <c r="M122" s="172"/>
      <c r="N122" s="77" t="s">
        <v>1</v>
      </c>
      <c r="O122" s="78" t="s">
        <v>38</v>
      </c>
      <c r="P122" s="78" t="s">
        <v>121</v>
      </c>
      <c r="Q122" s="78" t="s">
        <v>122</v>
      </c>
      <c r="R122" s="78" t="s">
        <v>123</v>
      </c>
      <c r="S122" s="78" t="s">
        <v>124</v>
      </c>
      <c r="T122" s="78" t="s">
        <v>125</v>
      </c>
      <c r="U122" s="78" t="s">
        <v>126</v>
      </c>
      <c r="V122" s="78" t="s">
        <v>127</v>
      </c>
      <c r="W122" s="78" t="s">
        <v>128</v>
      </c>
      <c r="X122" s="79" t="s">
        <v>129</v>
      </c>
      <c r="Y122" s="166"/>
      <c r="Z122" s="166"/>
      <c r="AA122" s="166"/>
      <c r="AB122" s="166"/>
      <c r="AC122" s="166"/>
      <c r="AD122" s="166"/>
      <c r="AE122" s="166"/>
    </row>
    <row r="123" spans="1:65" s="2" customFormat="1" ht="22.9" customHeight="1">
      <c r="A123" s="32"/>
      <c r="B123" s="33"/>
      <c r="C123" s="84" t="s">
        <v>108</v>
      </c>
      <c r="D123" s="34"/>
      <c r="E123" s="34"/>
      <c r="F123" s="34"/>
      <c r="G123" s="34"/>
      <c r="H123" s="34"/>
      <c r="I123" s="34"/>
      <c r="J123" s="34"/>
      <c r="K123" s="173">
        <f>BK123</f>
        <v>0</v>
      </c>
      <c r="L123" s="34"/>
      <c r="M123" s="37"/>
      <c r="N123" s="80"/>
      <c r="O123" s="174"/>
      <c r="P123" s="81"/>
      <c r="Q123" s="175">
        <f>Q124</f>
        <v>0</v>
      </c>
      <c r="R123" s="175">
        <f>R124</f>
        <v>0</v>
      </c>
      <c r="S123" s="81"/>
      <c r="T123" s="176">
        <f>T124</f>
        <v>0</v>
      </c>
      <c r="U123" s="81"/>
      <c r="V123" s="176">
        <f>V124</f>
        <v>130.61870999999999</v>
      </c>
      <c r="W123" s="81"/>
      <c r="X123" s="177">
        <f>X124</f>
        <v>35.342500000000001</v>
      </c>
      <c r="Y123" s="32"/>
      <c r="Z123" s="32"/>
      <c r="AA123" s="32"/>
      <c r="AB123" s="32"/>
      <c r="AC123" s="32"/>
      <c r="AD123" s="32"/>
      <c r="AE123" s="32"/>
      <c r="AT123" s="15" t="s">
        <v>75</v>
      </c>
      <c r="AU123" s="15" t="s">
        <v>109</v>
      </c>
      <c r="BK123" s="178">
        <f>BK124</f>
        <v>0</v>
      </c>
    </row>
    <row r="124" spans="1:65" s="12" customFormat="1" ht="25.9" customHeight="1">
      <c r="B124" s="179"/>
      <c r="C124" s="180"/>
      <c r="D124" s="181" t="s">
        <v>75</v>
      </c>
      <c r="E124" s="182" t="s">
        <v>130</v>
      </c>
      <c r="F124" s="182" t="s">
        <v>131</v>
      </c>
      <c r="G124" s="180"/>
      <c r="H124" s="180"/>
      <c r="I124" s="183"/>
      <c r="J124" s="183"/>
      <c r="K124" s="184">
        <f>BK124</f>
        <v>0</v>
      </c>
      <c r="L124" s="180"/>
      <c r="M124" s="185"/>
      <c r="N124" s="186"/>
      <c r="O124" s="187"/>
      <c r="P124" s="187"/>
      <c r="Q124" s="188">
        <f>Q125+Q142+Q145+Q148+Q157+Q160</f>
        <v>0</v>
      </c>
      <c r="R124" s="188">
        <f>R125+R142+R145+R148+R157+R160</f>
        <v>0</v>
      </c>
      <c r="S124" s="187"/>
      <c r="T124" s="189">
        <f>T125+T142+T145+T148+T157+T160</f>
        <v>0</v>
      </c>
      <c r="U124" s="187"/>
      <c r="V124" s="189">
        <f>V125+V142+V145+V148+V157+V160</f>
        <v>130.61870999999999</v>
      </c>
      <c r="W124" s="187"/>
      <c r="X124" s="190">
        <f>X125+X142+X145+X148+X157+X160</f>
        <v>35.342500000000001</v>
      </c>
      <c r="AR124" s="191" t="s">
        <v>84</v>
      </c>
      <c r="AT124" s="192" t="s">
        <v>75</v>
      </c>
      <c r="AU124" s="192" t="s">
        <v>76</v>
      </c>
      <c r="AY124" s="191" t="s">
        <v>132</v>
      </c>
      <c r="BK124" s="193">
        <f>BK125+BK142+BK145+BK148+BK157+BK160</f>
        <v>0</v>
      </c>
    </row>
    <row r="125" spans="1:65" s="12" customFormat="1" ht="22.9" customHeight="1">
      <c r="B125" s="179"/>
      <c r="C125" s="180"/>
      <c r="D125" s="181" t="s">
        <v>75</v>
      </c>
      <c r="E125" s="194" t="s">
        <v>84</v>
      </c>
      <c r="F125" s="194" t="s">
        <v>133</v>
      </c>
      <c r="G125" s="180"/>
      <c r="H125" s="180"/>
      <c r="I125" s="183"/>
      <c r="J125" s="183"/>
      <c r="K125" s="195">
        <f>BK125</f>
        <v>0</v>
      </c>
      <c r="L125" s="180"/>
      <c r="M125" s="185"/>
      <c r="N125" s="186"/>
      <c r="O125" s="187"/>
      <c r="P125" s="187"/>
      <c r="Q125" s="188">
        <f>SUM(Q126:Q141)</f>
        <v>0</v>
      </c>
      <c r="R125" s="188">
        <f>SUM(R126:R141)</f>
        <v>0</v>
      </c>
      <c r="S125" s="187"/>
      <c r="T125" s="189">
        <f>SUM(T126:T141)</f>
        <v>0</v>
      </c>
      <c r="U125" s="187"/>
      <c r="V125" s="189">
        <f>SUM(V126:V141)</f>
        <v>0</v>
      </c>
      <c r="W125" s="187"/>
      <c r="X125" s="190">
        <f>SUM(X126:X141)</f>
        <v>34.898499999999999</v>
      </c>
      <c r="AR125" s="191" t="s">
        <v>84</v>
      </c>
      <c r="AT125" s="192" t="s">
        <v>75</v>
      </c>
      <c r="AU125" s="192" t="s">
        <v>84</v>
      </c>
      <c r="AY125" s="191" t="s">
        <v>132</v>
      </c>
      <c r="BK125" s="193">
        <f>SUM(BK126:BK141)</f>
        <v>0</v>
      </c>
    </row>
    <row r="126" spans="1:65" s="2" customFormat="1" ht="24.2" customHeight="1">
      <c r="A126" s="32"/>
      <c r="B126" s="33"/>
      <c r="C126" s="196" t="s">
        <v>184</v>
      </c>
      <c r="D126" s="196" t="s">
        <v>135</v>
      </c>
      <c r="E126" s="197" t="s">
        <v>643</v>
      </c>
      <c r="F126" s="198" t="s">
        <v>644</v>
      </c>
      <c r="G126" s="199" t="s">
        <v>203</v>
      </c>
      <c r="H126" s="200">
        <v>1</v>
      </c>
      <c r="I126" s="201"/>
      <c r="J126" s="201"/>
      <c r="K126" s="202">
        <f>ROUND(P126*H126,2)</f>
        <v>0</v>
      </c>
      <c r="L126" s="203"/>
      <c r="M126" s="37"/>
      <c r="N126" s="204" t="s">
        <v>1</v>
      </c>
      <c r="O126" s="205" t="s">
        <v>40</v>
      </c>
      <c r="P126" s="206">
        <f>I126+J126</f>
        <v>0</v>
      </c>
      <c r="Q126" s="206">
        <f>ROUND(I126*H126,2)</f>
        <v>0</v>
      </c>
      <c r="R126" s="206">
        <f>ROUND(J126*H126,2)</f>
        <v>0</v>
      </c>
      <c r="S126" s="73"/>
      <c r="T126" s="207">
        <f>S126*H126</f>
        <v>0</v>
      </c>
      <c r="U126" s="207">
        <v>0</v>
      </c>
      <c r="V126" s="207">
        <f>U126*H126</f>
        <v>0</v>
      </c>
      <c r="W126" s="207">
        <v>0</v>
      </c>
      <c r="X126" s="208">
        <f>W126*H126</f>
        <v>0</v>
      </c>
      <c r="Y126" s="32"/>
      <c r="Z126" s="32"/>
      <c r="AA126" s="32"/>
      <c r="AB126" s="32"/>
      <c r="AC126" s="32"/>
      <c r="AD126" s="32"/>
      <c r="AE126" s="32"/>
      <c r="AR126" s="209" t="s">
        <v>139</v>
      </c>
      <c r="AT126" s="209" t="s">
        <v>135</v>
      </c>
      <c r="AU126" s="209" t="s">
        <v>140</v>
      </c>
      <c r="AY126" s="15" t="s">
        <v>132</v>
      </c>
      <c r="BE126" s="210">
        <f>IF(O126="základná",K126,0)</f>
        <v>0</v>
      </c>
      <c r="BF126" s="210">
        <f>IF(O126="znížená",K126,0)</f>
        <v>0</v>
      </c>
      <c r="BG126" s="210">
        <f>IF(O126="zákl. prenesená",K126,0)</f>
        <v>0</v>
      </c>
      <c r="BH126" s="210">
        <f>IF(O126="zníž. prenesená",K126,0)</f>
        <v>0</v>
      </c>
      <c r="BI126" s="210">
        <f>IF(O126="nulová",K126,0)</f>
        <v>0</v>
      </c>
      <c r="BJ126" s="15" t="s">
        <v>140</v>
      </c>
      <c r="BK126" s="210">
        <f>ROUND(P126*H126,2)</f>
        <v>0</v>
      </c>
      <c r="BL126" s="15" t="s">
        <v>139</v>
      </c>
      <c r="BM126" s="209" t="s">
        <v>645</v>
      </c>
    </row>
    <row r="127" spans="1:65" s="2" customFormat="1" ht="39">
      <c r="A127" s="32"/>
      <c r="B127" s="33"/>
      <c r="C127" s="34"/>
      <c r="D127" s="211" t="s">
        <v>142</v>
      </c>
      <c r="E127" s="34"/>
      <c r="F127" s="212" t="s">
        <v>646</v>
      </c>
      <c r="G127" s="34"/>
      <c r="H127" s="34"/>
      <c r="I127" s="213"/>
      <c r="J127" s="213"/>
      <c r="K127" s="34"/>
      <c r="L127" s="34"/>
      <c r="M127" s="37"/>
      <c r="N127" s="214"/>
      <c r="O127" s="215"/>
      <c r="P127" s="73"/>
      <c r="Q127" s="73"/>
      <c r="R127" s="73"/>
      <c r="S127" s="73"/>
      <c r="T127" s="73"/>
      <c r="U127" s="73"/>
      <c r="V127" s="73"/>
      <c r="W127" s="73"/>
      <c r="X127" s="74"/>
      <c r="Y127" s="32"/>
      <c r="Z127" s="32"/>
      <c r="AA127" s="32"/>
      <c r="AB127" s="32"/>
      <c r="AC127" s="32"/>
      <c r="AD127" s="32"/>
      <c r="AE127" s="32"/>
      <c r="AT127" s="15" t="s">
        <v>142</v>
      </c>
      <c r="AU127" s="15" t="s">
        <v>140</v>
      </c>
    </row>
    <row r="128" spans="1:65" s="2" customFormat="1" ht="24.2" customHeight="1">
      <c r="A128" s="32"/>
      <c r="B128" s="33"/>
      <c r="C128" s="196" t="s">
        <v>221</v>
      </c>
      <c r="D128" s="196" t="s">
        <v>135</v>
      </c>
      <c r="E128" s="197" t="s">
        <v>647</v>
      </c>
      <c r="F128" s="198" t="s">
        <v>648</v>
      </c>
      <c r="G128" s="199" t="s">
        <v>138</v>
      </c>
      <c r="H128" s="200">
        <v>17.7</v>
      </c>
      <c r="I128" s="201"/>
      <c r="J128" s="201"/>
      <c r="K128" s="202">
        <f>ROUND(P128*H128,2)</f>
        <v>0</v>
      </c>
      <c r="L128" s="203"/>
      <c r="M128" s="37"/>
      <c r="N128" s="204" t="s">
        <v>1</v>
      </c>
      <c r="O128" s="205" t="s">
        <v>40</v>
      </c>
      <c r="P128" s="206">
        <f>I128+J128</f>
        <v>0</v>
      </c>
      <c r="Q128" s="206">
        <f>ROUND(I128*H128,2)</f>
        <v>0</v>
      </c>
      <c r="R128" s="206">
        <f>ROUND(J128*H128,2)</f>
        <v>0</v>
      </c>
      <c r="S128" s="73"/>
      <c r="T128" s="207">
        <f>S128*H128</f>
        <v>0</v>
      </c>
      <c r="U128" s="207">
        <v>0</v>
      </c>
      <c r="V128" s="207">
        <f>U128*H128</f>
        <v>0</v>
      </c>
      <c r="W128" s="207">
        <v>0.26</v>
      </c>
      <c r="X128" s="208">
        <f>W128*H128</f>
        <v>4.6020000000000003</v>
      </c>
      <c r="Y128" s="32"/>
      <c r="Z128" s="32"/>
      <c r="AA128" s="32"/>
      <c r="AB128" s="32"/>
      <c r="AC128" s="32"/>
      <c r="AD128" s="32"/>
      <c r="AE128" s="32"/>
      <c r="AR128" s="209" t="s">
        <v>139</v>
      </c>
      <c r="AT128" s="209" t="s">
        <v>135</v>
      </c>
      <c r="AU128" s="209" t="s">
        <v>140</v>
      </c>
      <c r="AY128" s="15" t="s">
        <v>132</v>
      </c>
      <c r="BE128" s="210">
        <f>IF(O128="základná",K128,0)</f>
        <v>0</v>
      </c>
      <c r="BF128" s="210">
        <f>IF(O128="znížená",K128,0)</f>
        <v>0</v>
      </c>
      <c r="BG128" s="210">
        <f>IF(O128="zákl. prenesená",K128,0)</f>
        <v>0</v>
      </c>
      <c r="BH128" s="210">
        <f>IF(O128="zníž. prenesená",K128,0)</f>
        <v>0</v>
      </c>
      <c r="BI128" s="210">
        <f>IF(O128="nulová",K128,0)</f>
        <v>0</v>
      </c>
      <c r="BJ128" s="15" t="s">
        <v>140</v>
      </c>
      <c r="BK128" s="210">
        <f>ROUND(P128*H128,2)</f>
        <v>0</v>
      </c>
      <c r="BL128" s="15" t="s">
        <v>139</v>
      </c>
      <c r="BM128" s="209" t="s">
        <v>649</v>
      </c>
    </row>
    <row r="129" spans="1:65" s="2" customFormat="1" ht="19.5">
      <c r="A129" s="32"/>
      <c r="B129" s="33"/>
      <c r="C129" s="34"/>
      <c r="D129" s="211" t="s">
        <v>142</v>
      </c>
      <c r="E129" s="34"/>
      <c r="F129" s="212" t="s">
        <v>650</v>
      </c>
      <c r="G129" s="34"/>
      <c r="H129" s="34"/>
      <c r="I129" s="213"/>
      <c r="J129" s="213"/>
      <c r="K129" s="34"/>
      <c r="L129" s="34"/>
      <c r="M129" s="37"/>
      <c r="N129" s="214"/>
      <c r="O129" s="215"/>
      <c r="P129" s="73"/>
      <c r="Q129" s="73"/>
      <c r="R129" s="73"/>
      <c r="S129" s="73"/>
      <c r="T129" s="73"/>
      <c r="U129" s="73"/>
      <c r="V129" s="73"/>
      <c r="W129" s="73"/>
      <c r="X129" s="74"/>
      <c r="Y129" s="32"/>
      <c r="Z129" s="32"/>
      <c r="AA129" s="32"/>
      <c r="AB129" s="32"/>
      <c r="AC129" s="32"/>
      <c r="AD129" s="32"/>
      <c r="AE129" s="32"/>
      <c r="AT129" s="15" t="s">
        <v>142</v>
      </c>
      <c r="AU129" s="15" t="s">
        <v>140</v>
      </c>
    </row>
    <row r="130" spans="1:65" s="2" customFormat="1" ht="33" customHeight="1">
      <c r="A130" s="32"/>
      <c r="B130" s="33"/>
      <c r="C130" s="196" t="s">
        <v>352</v>
      </c>
      <c r="D130" s="196" t="s">
        <v>135</v>
      </c>
      <c r="E130" s="197" t="s">
        <v>651</v>
      </c>
      <c r="F130" s="198" t="s">
        <v>652</v>
      </c>
      <c r="G130" s="199" t="s">
        <v>138</v>
      </c>
      <c r="H130" s="200">
        <v>39.200000000000003</v>
      </c>
      <c r="I130" s="201"/>
      <c r="J130" s="201"/>
      <c r="K130" s="202">
        <f>ROUND(P130*H130,2)</f>
        <v>0</v>
      </c>
      <c r="L130" s="203"/>
      <c r="M130" s="37"/>
      <c r="N130" s="204" t="s">
        <v>1</v>
      </c>
      <c r="O130" s="205" t="s">
        <v>40</v>
      </c>
      <c r="P130" s="206">
        <f>I130+J130</f>
        <v>0</v>
      </c>
      <c r="Q130" s="206">
        <f>ROUND(I130*H130,2)</f>
        <v>0</v>
      </c>
      <c r="R130" s="206">
        <f>ROUND(J130*H130,2)</f>
        <v>0</v>
      </c>
      <c r="S130" s="73"/>
      <c r="T130" s="207">
        <f>S130*H130</f>
        <v>0</v>
      </c>
      <c r="U130" s="207">
        <v>0</v>
      </c>
      <c r="V130" s="207">
        <f>U130*H130</f>
        <v>0</v>
      </c>
      <c r="W130" s="207">
        <v>0.24</v>
      </c>
      <c r="X130" s="208">
        <f>W130*H130</f>
        <v>9.4079999999999995</v>
      </c>
      <c r="Y130" s="32"/>
      <c r="Z130" s="32"/>
      <c r="AA130" s="32"/>
      <c r="AB130" s="32"/>
      <c r="AC130" s="32"/>
      <c r="AD130" s="32"/>
      <c r="AE130" s="32"/>
      <c r="AR130" s="209" t="s">
        <v>139</v>
      </c>
      <c r="AT130" s="209" t="s">
        <v>135</v>
      </c>
      <c r="AU130" s="209" t="s">
        <v>140</v>
      </c>
      <c r="AY130" s="15" t="s">
        <v>132</v>
      </c>
      <c r="BE130" s="210">
        <f>IF(O130="základná",K130,0)</f>
        <v>0</v>
      </c>
      <c r="BF130" s="210">
        <f>IF(O130="znížená",K130,0)</f>
        <v>0</v>
      </c>
      <c r="BG130" s="210">
        <f>IF(O130="zákl. prenesená",K130,0)</f>
        <v>0</v>
      </c>
      <c r="BH130" s="210">
        <f>IF(O130="zníž. prenesená",K130,0)</f>
        <v>0</v>
      </c>
      <c r="BI130" s="210">
        <f>IF(O130="nulová",K130,0)</f>
        <v>0</v>
      </c>
      <c r="BJ130" s="15" t="s">
        <v>140</v>
      </c>
      <c r="BK130" s="210">
        <f>ROUND(P130*H130,2)</f>
        <v>0</v>
      </c>
      <c r="BL130" s="15" t="s">
        <v>139</v>
      </c>
      <c r="BM130" s="209" t="s">
        <v>653</v>
      </c>
    </row>
    <row r="131" spans="1:65" s="2" customFormat="1" ht="39">
      <c r="A131" s="32"/>
      <c r="B131" s="33"/>
      <c r="C131" s="34"/>
      <c r="D131" s="211" t="s">
        <v>142</v>
      </c>
      <c r="E131" s="34"/>
      <c r="F131" s="212" t="s">
        <v>654</v>
      </c>
      <c r="G131" s="34"/>
      <c r="H131" s="34"/>
      <c r="I131" s="213"/>
      <c r="J131" s="213"/>
      <c r="K131" s="34"/>
      <c r="L131" s="34"/>
      <c r="M131" s="37"/>
      <c r="N131" s="214"/>
      <c r="O131" s="215"/>
      <c r="P131" s="73"/>
      <c r="Q131" s="73"/>
      <c r="R131" s="73"/>
      <c r="S131" s="73"/>
      <c r="T131" s="73"/>
      <c r="U131" s="73"/>
      <c r="V131" s="73"/>
      <c r="W131" s="73"/>
      <c r="X131" s="74"/>
      <c r="Y131" s="32"/>
      <c r="Z131" s="32"/>
      <c r="AA131" s="32"/>
      <c r="AB131" s="32"/>
      <c r="AC131" s="32"/>
      <c r="AD131" s="32"/>
      <c r="AE131" s="32"/>
      <c r="AT131" s="15" t="s">
        <v>142</v>
      </c>
      <c r="AU131" s="15" t="s">
        <v>140</v>
      </c>
    </row>
    <row r="132" spans="1:65" s="2" customFormat="1" ht="33" customHeight="1">
      <c r="A132" s="32"/>
      <c r="B132" s="33"/>
      <c r="C132" s="196" t="s">
        <v>153</v>
      </c>
      <c r="D132" s="196" t="s">
        <v>135</v>
      </c>
      <c r="E132" s="197" t="s">
        <v>655</v>
      </c>
      <c r="F132" s="198" t="s">
        <v>656</v>
      </c>
      <c r="G132" s="199" t="s">
        <v>138</v>
      </c>
      <c r="H132" s="200">
        <v>39.200000000000003</v>
      </c>
      <c r="I132" s="201"/>
      <c r="J132" s="201"/>
      <c r="K132" s="202">
        <f>ROUND(P132*H132,2)</f>
        <v>0</v>
      </c>
      <c r="L132" s="203"/>
      <c r="M132" s="37"/>
      <c r="N132" s="204" t="s">
        <v>1</v>
      </c>
      <c r="O132" s="205" t="s">
        <v>40</v>
      </c>
      <c r="P132" s="206">
        <f>I132+J132</f>
        <v>0</v>
      </c>
      <c r="Q132" s="206">
        <f>ROUND(I132*H132,2)</f>
        <v>0</v>
      </c>
      <c r="R132" s="206">
        <f>ROUND(J132*H132,2)</f>
        <v>0</v>
      </c>
      <c r="S132" s="73"/>
      <c r="T132" s="207">
        <f>S132*H132</f>
        <v>0</v>
      </c>
      <c r="U132" s="207">
        <v>0</v>
      </c>
      <c r="V132" s="207">
        <f>U132*H132</f>
        <v>0</v>
      </c>
      <c r="W132" s="207">
        <v>0.23499999999999999</v>
      </c>
      <c r="X132" s="208">
        <f>W132*H132</f>
        <v>9.2119999999999997</v>
      </c>
      <c r="Y132" s="32"/>
      <c r="Z132" s="32"/>
      <c r="AA132" s="32"/>
      <c r="AB132" s="32"/>
      <c r="AC132" s="32"/>
      <c r="AD132" s="32"/>
      <c r="AE132" s="32"/>
      <c r="AR132" s="209" t="s">
        <v>139</v>
      </c>
      <c r="AT132" s="209" t="s">
        <v>135</v>
      </c>
      <c r="AU132" s="209" t="s">
        <v>140</v>
      </c>
      <c r="AY132" s="15" t="s">
        <v>132</v>
      </c>
      <c r="BE132" s="210">
        <f>IF(O132="základná",K132,0)</f>
        <v>0</v>
      </c>
      <c r="BF132" s="210">
        <f>IF(O132="znížená",K132,0)</f>
        <v>0</v>
      </c>
      <c r="BG132" s="210">
        <f>IF(O132="zákl. prenesená",K132,0)</f>
        <v>0</v>
      </c>
      <c r="BH132" s="210">
        <f>IF(O132="zníž. prenesená",K132,0)</f>
        <v>0</v>
      </c>
      <c r="BI132" s="210">
        <f>IF(O132="nulová",K132,0)</f>
        <v>0</v>
      </c>
      <c r="BJ132" s="15" t="s">
        <v>140</v>
      </c>
      <c r="BK132" s="210">
        <f>ROUND(P132*H132,2)</f>
        <v>0</v>
      </c>
      <c r="BL132" s="15" t="s">
        <v>139</v>
      </c>
      <c r="BM132" s="209" t="s">
        <v>657</v>
      </c>
    </row>
    <row r="133" spans="1:65" s="2" customFormat="1" ht="39">
      <c r="A133" s="32"/>
      <c r="B133" s="33"/>
      <c r="C133" s="34"/>
      <c r="D133" s="211" t="s">
        <v>142</v>
      </c>
      <c r="E133" s="34"/>
      <c r="F133" s="212" t="s">
        <v>658</v>
      </c>
      <c r="G133" s="34"/>
      <c r="H133" s="34"/>
      <c r="I133" s="213"/>
      <c r="J133" s="213"/>
      <c r="K133" s="34"/>
      <c r="L133" s="34"/>
      <c r="M133" s="37"/>
      <c r="N133" s="214"/>
      <c r="O133" s="215"/>
      <c r="P133" s="73"/>
      <c r="Q133" s="73"/>
      <c r="R133" s="73"/>
      <c r="S133" s="73"/>
      <c r="T133" s="73"/>
      <c r="U133" s="73"/>
      <c r="V133" s="73"/>
      <c r="W133" s="73"/>
      <c r="X133" s="74"/>
      <c r="Y133" s="32"/>
      <c r="Z133" s="32"/>
      <c r="AA133" s="32"/>
      <c r="AB133" s="32"/>
      <c r="AC133" s="32"/>
      <c r="AD133" s="32"/>
      <c r="AE133" s="32"/>
      <c r="AT133" s="15" t="s">
        <v>142</v>
      </c>
      <c r="AU133" s="15" t="s">
        <v>140</v>
      </c>
    </row>
    <row r="134" spans="1:65" s="2" customFormat="1" ht="33" customHeight="1">
      <c r="A134" s="32"/>
      <c r="B134" s="33"/>
      <c r="C134" s="196" t="s">
        <v>226</v>
      </c>
      <c r="D134" s="196" t="s">
        <v>135</v>
      </c>
      <c r="E134" s="197" t="s">
        <v>659</v>
      </c>
      <c r="F134" s="198" t="s">
        <v>660</v>
      </c>
      <c r="G134" s="199" t="s">
        <v>138</v>
      </c>
      <c r="H134" s="200">
        <v>21.5</v>
      </c>
      <c r="I134" s="201"/>
      <c r="J134" s="201"/>
      <c r="K134" s="202">
        <f>ROUND(P134*H134,2)</f>
        <v>0</v>
      </c>
      <c r="L134" s="203"/>
      <c r="M134" s="37"/>
      <c r="N134" s="204" t="s">
        <v>1</v>
      </c>
      <c r="O134" s="205" t="s">
        <v>40</v>
      </c>
      <c r="P134" s="206">
        <f>I134+J134</f>
        <v>0</v>
      </c>
      <c r="Q134" s="206">
        <f>ROUND(I134*H134,2)</f>
        <v>0</v>
      </c>
      <c r="R134" s="206">
        <f>ROUND(J134*H134,2)</f>
        <v>0</v>
      </c>
      <c r="S134" s="73"/>
      <c r="T134" s="207">
        <f>S134*H134</f>
        <v>0</v>
      </c>
      <c r="U134" s="207">
        <v>0</v>
      </c>
      <c r="V134" s="207">
        <f>U134*H134</f>
        <v>0</v>
      </c>
      <c r="W134" s="207">
        <v>0.22500000000000001</v>
      </c>
      <c r="X134" s="208">
        <f>W134*H134</f>
        <v>4.8375000000000004</v>
      </c>
      <c r="Y134" s="32"/>
      <c r="Z134" s="32"/>
      <c r="AA134" s="32"/>
      <c r="AB134" s="32"/>
      <c r="AC134" s="32"/>
      <c r="AD134" s="32"/>
      <c r="AE134" s="32"/>
      <c r="AR134" s="209" t="s">
        <v>139</v>
      </c>
      <c r="AT134" s="209" t="s">
        <v>135</v>
      </c>
      <c r="AU134" s="209" t="s">
        <v>140</v>
      </c>
      <c r="AY134" s="15" t="s">
        <v>132</v>
      </c>
      <c r="BE134" s="210">
        <f>IF(O134="základná",K134,0)</f>
        <v>0</v>
      </c>
      <c r="BF134" s="210">
        <f>IF(O134="znížená",K134,0)</f>
        <v>0</v>
      </c>
      <c r="BG134" s="210">
        <f>IF(O134="zákl. prenesená",K134,0)</f>
        <v>0</v>
      </c>
      <c r="BH134" s="210">
        <f>IF(O134="zníž. prenesená",K134,0)</f>
        <v>0</v>
      </c>
      <c r="BI134" s="210">
        <f>IF(O134="nulová",K134,0)</f>
        <v>0</v>
      </c>
      <c r="BJ134" s="15" t="s">
        <v>140</v>
      </c>
      <c r="BK134" s="210">
        <f>ROUND(P134*H134,2)</f>
        <v>0</v>
      </c>
      <c r="BL134" s="15" t="s">
        <v>139</v>
      </c>
      <c r="BM134" s="209" t="s">
        <v>661</v>
      </c>
    </row>
    <row r="135" spans="1:65" s="2" customFormat="1" ht="39">
      <c r="A135" s="32"/>
      <c r="B135" s="33"/>
      <c r="C135" s="34"/>
      <c r="D135" s="211" t="s">
        <v>142</v>
      </c>
      <c r="E135" s="34"/>
      <c r="F135" s="212" t="s">
        <v>662</v>
      </c>
      <c r="G135" s="34"/>
      <c r="H135" s="34"/>
      <c r="I135" s="213"/>
      <c r="J135" s="213"/>
      <c r="K135" s="34"/>
      <c r="L135" s="34"/>
      <c r="M135" s="37"/>
      <c r="N135" s="214"/>
      <c r="O135" s="215"/>
      <c r="P135" s="73"/>
      <c r="Q135" s="73"/>
      <c r="R135" s="73"/>
      <c r="S135" s="73"/>
      <c r="T135" s="73"/>
      <c r="U135" s="73"/>
      <c r="V135" s="73"/>
      <c r="W135" s="73"/>
      <c r="X135" s="74"/>
      <c r="Y135" s="32"/>
      <c r="Z135" s="32"/>
      <c r="AA135" s="32"/>
      <c r="AB135" s="32"/>
      <c r="AC135" s="32"/>
      <c r="AD135" s="32"/>
      <c r="AE135" s="32"/>
      <c r="AT135" s="15" t="s">
        <v>142</v>
      </c>
      <c r="AU135" s="15" t="s">
        <v>140</v>
      </c>
    </row>
    <row r="136" spans="1:65" s="2" customFormat="1" ht="24.2" customHeight="1">
      <c r="A136" s="32"/>
      <c r="B136" s="33"/>
      <c r="C136" s="196" t="s">
        <v>216</v>
      </c>
      <c r="D136" s="196" t="s">
        <v>135</v>
      </c>
      <c r="E136" s="197" t="s">
        <v>663</v>
      </c>
      <c r="F136" s="198" t="s">
        <v>664</v>
      </c>
      <c r="G136" s="199" t="s">
        <v>138</v>
      </c>
      <c r="H136" s="200">
        <v>6.5</v>
      </c>
      <c r="I136" s="201"/>
      <c r="J136" s="201"/>
      <c r="K136" s="202">
        <f>ROUND(P136*H136,2)</f>
        <v>0</v>
      </c>
      <c r="L136" s="203"/>
      <c r="M136" s="37"/>
      <c r="N136" s="204" t="s">
        <v>1</v>
      </c>
      <c r="O136" s="205" t="s">
        <v>40</v>
      </c>
      <c r="P136" s="206">
        <f>I136+J136</f>
        <v>0</v>
      </c>
      <c r="Q136" s="206">
        <f>ROUND(I136*H136,2)</f>
        <v>0</v>
      </c>
      <c r="R136" s="206">
        <f>ROUND(J136*H136,2)</f>
        <v>0</v>
      </c>
      <c r="S136" s="73"/>
      <c r="T136" s="207">
        <f>S136*H136</f>
        <v>0</v>
      </c>
      <c r="U136" s="207">
        <v>0</v>
      </c>
      <c r="V136" s="207">
        <f>U136*H136</f>
        <v>0</v>
      </c>
      <c r="W136" s="207">
        <v>0.316</v>
      </c>
      <c r="X136" s="208">
        <f>W136*H136</f>
        <v>2.0539999999999998</v>
      </c>
      <c r="Y136" s="32"/>
      <c r="Z136" s="32"/>
      <c r="AA136" s="32"/>
      <c r="AB136" s="32"/>
      <c r="AC136" s="32"/>
      <c r="AD136" s="32"/>
      <c r="AE136" s="32"/>
      <c r="AR136" s="209" t="s">
        <v>139</v>
      </c>
      <c r="AT136" s="209" t="s">
        <v>135</v>
      </c>
      <c r="AU136" s="209" t="s">
        <v>140</v>
      </c>
      <c r="AY136" s="15" t="s">
        <v>132</v>
      </c>
      <c r="BE136" s="210">
        <f>IF(O136="základná",K136,0)</f>
        <v>0</v>
      </c>
      <c r="BF136" s="210">
        <f>IF(O136="znížená",K136,0)</f>
        <v>0</v>
      </c>
      <c r="BG136" s="210">
        <f>IF(O136="zákl. prenesená",K136,0)</f>
        <v>0</v>
      </c>
      <c r="BH136" s="210">
        <f>IF(O136="zníž. prenesená",K136,0)</f>
        <v>0</v>
      </c>
      <c r="BI136" s="210">
        <f>IF(O136="nulová",K136,0)</f>
        <v>0</v>
      </c>
      <c r="BJ136" s="15" t="s">
        <v>140</v>
      </c>
      <c r="BK136" s="210">
        <f>ROUND(P136*H136,2)</f>
        <v>0</v>
      </c>
      <c r="BL136" s="15" t="s">
        <v>139</v>
      </c>
      <c r="BM136" s="209" t="s">
        <v>665</v>
      </c>
    </row>
    <row r="137" spans="1:65" s="2" customFormat="1" ht="39">
      <c r="A137" s="32"/>
      <c r="B137" s="33"/>
      <c r="C137" s="34"/>
      <c r="D137" s="211" t="s">
        <v>142</v>
      </c>
      <c r="E137" s="34"/>
      <c r="F137" s="212" t="s">
        <v>666</v>
      </c>
      <c r="G137" s="34"/>
      <c r="H137" s="34"/>
      <c r="I137" s="213"/>
      <c r="J137" s="213"/>
      <c r="K137" s="34"/>
      <c r="L137" s="34"/>
      <c r="M137" s="37"/>
      <c r="N137" s="214"/>
      <c r="O137" s="215"/>
      <c r="P137" s="73"/>
      <c r="Q137" s="73"/>
      <c r="R137" s="73"/>
      <c r="S137" s="73"/>
      <c r="T137" s="73"/>
      <c r="U137" s="73"/>
      <c r="V137" s="73"/>
      <c r="W137" s="73"/>
      <c r="X137" s="74"/>
      <c r="Y137" s="32"/>
      <c r="Z137" s="32"/>
      <c r="AA137" s="32"/>
      <c r="AB137" s="32"/>
      <c r="AC137" s="32"/>
      <c r="AD137" s="32"/>
      <c r="AE137" s="32"/>
      <c r="AT137" s="15" t="s">
        <v>142</v>
      </c>
      <c r="AU137" s="15" t="s">
        <v>140</v>
      </c>
    </row>
    <row r="138" spans="1:65" s="2" customFormat="1" ht="24.2" customHeight="1">
      <c r="A138" s="32"/>
      <c r="B138" s="33"/>
      <c r="C138" s="196" t="s">
        <v>139</v>
      </c>
      <c r="D138" s="196" t="s">
        <v>135</v>
      </c>
      <c r="E138" s="197" t="s">
        <v>667</v>
      </c>
      <c r="F138" s="198" t="s">
        <v>668</v>
      </c>
      <c r="G138" s="199" t="s">
        <v>181</v>
      </c>
      <c r="H138" s="200">
        <v>6.5</v>
      </c>
      <c r="I138" s="201"/>
      <c r="J138" s="201"/>
      <c r="K138" s="202">
        <f>ROUND(P138*H138,2)</f>
        <v>0</v>
      </c>
      <c r="L138" s="203"/>
      <c r="M138" s="37"/>
      <c r="N138" s="204" t="s">
        <v>1</v>
      </c>
      <c r="O138" s="205" t="s">
        <v>40</v>
      </c>
      <c r="P138" s="206">
        <f>I138+J138</f>
        <v>0</v>
      </c>
      <c r="Q138" s="206">
        <f>ROUND(I138*H138,2)</f>
        <v>0</v>
      </c>
      <c r="R138" s="206">
        <f>ROUND(J138*H138,2)</f>
        <v>0</v>
      </c>
      <c r="S138" s="73"/>
      <c r="T138" s="207">
        <f>S138*H138</f>
        <v>0</v>
      </c>
      <c r="U138" s="207">
        <v>0</v>
      </c>
      <c r="V138" s="207">
        <f>U138*H138</f>
        <v>0</v>
      </c>
      <c r="W138" s="207">
        <v>0.28999999999999998</v>
      </c>
      <c r="X138" s="208">
        <f>W138*H138</f>
        <v>1.8849999999999998</v>
      </c>
      <c r="Y138" s="32"/>
      <c r="Z138" s="32"/>
      <c r="AA138" s="32"/>
      <c r="AB138" s="32"/>
      <c r="AC138" s="32"/>
      <c r="AD138" s="32"/>
      <c r="AE138" s="32"/>
      <c r="AR138" s="209" t="s">
        <v>139</v>
      </c>
      <c r="AT138" s="209" t="s">
        <v>135</v>
      </c>
      <c r="AU138" s="209" t="s">
        <v>140</v>
      </c>
      <c r="AY138" s="15" t="s">
        <v>132</v>
      </c>
      <c r="BE138" s="210">
        <f>IF(O138="základná",K138,0)</f>
        <v>0</v>
      </c>
      <c r="BF138" s="210">
        <f>IF(O138="znížená",K138,0)</f>
        <v>0</v>
      </c>
      <c r="BG138" s="210">
        <f>IF(O138="zákl. prenesená",K138,0)</f>
        <v>0</v>
      </c>
      <c r="BH138" s="210">
        <f>IF(O138="zníž. prenesená",K138,0)</f>
        <v>0</v>
      </c>
      <c r="BI138" s="210">
        <f>IF(O138="nulová",K138,0)</f>
        <v>0</v>
      </c>
      <c r="BJ138" s="15" t="s">
        <v>140</v>
      </c>
      <c r="BK138" s="210">
        <f>ROUND(P138*H138,2)</f>
        <v>0</v>
      </c>
      <c r="BL138" s="15" t="s">
        <v>139</v>
      </c>
      <c r="BM138" s="209" t="s">
        <v>669</v>
      </c>
    </row>
    <row r="139" spans="1:65" s="2" customFormat="1" ht="29.25">
      <c r="A139" s="32"/>
      <c r="B139" s="33"/>
      <c r="C139" s="34"/>
      <c r="D139" s="211" t="s">
        <v>142</v>
      </c>
      <c r="E139" s="34"/>
      <c r="F139" s="212" t="s">
        <v>670</v>
      </c>
      <c r="G139" s="34"/>
      <c r="H139" s="34"/>
      <c r="I139" s="213"/>
      <c r="J139" s="213"/>
      <c r="K139" s="34"/>
      <c r="L139" s="34"/>
      <c r="M139" s="37"/>
      <c r="N139" s="214"/>
      <c r="O139" s="215"/>
      <c r="P139" s="73"/>
      <c r="Q139" s="73"/>
      <c r="R139" s="73"/>
      <c r="S139" s="73"/>
      <c r="T139" s="73"/>
      <c r="U139" s="73"/>
      <c r="V139" s="73"/>
      <c r="W139" s="73"/>
      <c r="X139" s="74"/>
      <c r="Y139" s="32"/>
      <c r="Z139" s="32"/>
      <c r="AA139" s="32"/>
      <c r="AB139" s="32"/>
      <c r="AC139" s="32"/>
      <c r="AD139" s="32"/>
      <c r="AE139" s="32"/>
      <c r="AT139" s="15" t="s">
        <v>142</v>
      </c>
      <c r="AU139" s="15" t="s">
        <v>140</v>
      </c>
    </row>
    <row r="140" spans="1:65" s="2" customFormat="1" ht="24.2" customHeight="1">
      <c r="A140" s="32"/>
      <c r="B140" s="33"/>
      <c r="C140" s="196" t="s">
        <v>499</v>
      </c>
      <c r="D140" s="196" t="s">
        <v>135</v>
      </c>
      <c r="E140" s="197" t="s">
        <v>671</v>
      </c>
      <c r="F140" s="198" t="s">
        <v>672</v>
      </c>
      <c r="G140" s="199" t="s">
        <v>181</v>
      </c>
      <c r="H140" s="200">
        <v>20</v>
      </c>
      <c r="I140" s="201"/>
      <c r="J140" s="201"/>
      <c r="K140" s="202">
        <f>ROUND(P140*H140,2)</f>
        <v>0</v>
      </c>
      <c r="L140" s="203"/>
      <c r="M140" s="37"/>
      <c r="N140" s="204" t="s">
        <v>1</v>
      </c>
      <c r="O140" s="205" t="s">
        <v>40</v>
      </c>
      <c r="P140" s="206">
        <f>I140+J140</f>
        <v>0</v>
      </c>
      <c r="Q140" s="206">
        <f>ROUND(I140*H140,2)</f>
        <v>0</v>
      </c>
      <c r="R140" s="206">
        <f>ROUND(J140*H140,2)</f>
        <v>0</v>
      </c>
      <c r="S140" s="73"/>
      <c r="T140" s="207">
        <f>S140*H140</f>
        <v>0</v>
      </c>
      <c r="U140" s="207">
        <v>0</v>
      </c>
      <c r="V140" s="207">
        <f>U140*H140</f>
        <v>0</v>
      </c>
      <c r="W140" s="207">
        <v>0.14499999999999999</v>
      </c>
      <c r="X140" s="208">
        <f>W140*H140</f>
        <v>2.9</v>
      </c>
      <c r="Y140" s="32"/>
      <c r="Z140" s="32"/>
      <c r="AA140" s="32"/>
      <c r="AB140" s="32"/>
      <c r="AC140" s="32"/>
      <c r="AD140" s="32"/>
      <c r="AE140" s="32"/>
      <c r="AR140" s="209" t="s">
        <v>139</v>
      </c>
      <c r="AT140" s="209" t="s">
        <v>135</v>
      </c>
      <c r="AU140" s="209" t="s">
        <v>140</v>
      </c>
      <c r="AY140" s="15" t="s">
        <v>132</v>
      </c>
      <c r="BE140" s="210">
        <f>IF(O140="základná",K140,0)</f>
        <v>0</v>
      </c>
      <c r="BF140" s="210">
        <f>IF(O140="znížená",K140,0)</f>
        <v>0</v>
      </c>
      <c r="BG140" s="210">
        <f>IF(O140="zákl. prenesená",K140,0)</f>
        <v>0</v>
      </c>
      <c r="BH140" s="210">
        <f>IF(O140="zníž. prenesená",K140,0)</f>
        <v>0</v>
      </c>
      <c r="BI140" s="210">
        <f>IF(O140="nulová",K140,0)</f>
        <v>0</v>
      </c>
      <c r="BJ140" s="15" t="s">
        <v>140</v>
      </c>
      <c r="BK140" s="210">
        <f>ROUND(P140*H140,2)</f>
        <v>0</v>
      </c>
      <c r="BL140" s="15" t="s">
        <v>139</v>
      </c>
      <c r="BM140" s="209" t="s">
        <v>673</v>
      </c>
    </row>
    <row r="141" spans="1:65" s="2" customFormat="1" ht="29.25">
      <c r="A141" s="32"/>
      <c r="B141" s="33"/>
      <c r="C141" s="34"/>
      <c r="D141" s="211" t="s">
        <v>142</v>
      </c>
      <c r="E141" s="34"/>
      <c r="F141" s="212" t="s">
        <v>674</v>
      </c>
      <c r="G141" s="34"/>
      <c r="H141" s="34"/>
      <c r="I141" s="213"/>
      <c r="J141" s="213"/>
      <c r="K141" s="34"/>
      <c r="L141" s="34"/>
      <c r="M141" s="37"/>
      <c r="N141" s="214"/>
      <c r="O141" s="215"/>
      <c r="P141" s="73"/>
      <c r="Q141" s="73"/>
      <c r="R141" s="73"/>
      <c r="S141" s="73"/>
      <c r="T141" s="73"/>
      <c r="U141" s="73"/>
      <c r="V141" s="73"/>
      <c r="W141" s="73"/>
      <c r="X141" s="74"/>
      <c r="Y141" s="32"/>
      <c r="Z141" s="32"/>
      <c r="AA141" s="32"/>
      <c r="AB141" s="32"/>
      <c r="AC141" s="32"/>
      <c r="AD141" s="32"/>
      <c r="AE141" s="32"/>
      <c r="AT141" s="15" t="s">
        <v>142</v>
      </c>
      <c r="AU141" s="15" t="s">
        <v>140</v>
      </c>
    </row>
    <row r="142" spans="1:65" s="12" customFormat="1" ht="22.9" customHeight="1">
      <c r="B142" s="179"/>
      <c r="C142" s="180"/>
      <c r="D142" s="181" t="s">
        <v>75</v>
      </c>
      <c r="E142" s="194" t="s">
        <v>140</v>
      </c>
      <c r="F142" s="194" t="s">
        <v>273</v>
      </c>
      <c r="G142" s="180"/>
      <c r="H142" s="180"/>
      <c r="I142" s="183"/>
      <c r="J142" s="183"/>
      <c r="K142" s="195">
        <f>BK142</f>
        <v>0</v>
      </c>
      <c r="L142" s="180"/>
      <c r="M142" s="185"/>
      <c r="N142" s="186"/>
      <c r="O142" s="187"/>
      <c r="P142" s="187"/>
      <c r="Q142" s="188">
        <f>SUM(Q143:Q144)</f>
        <v>0</v>
      </c>
      <c r="R142" s="188">
        <f>SUM(R143:R144)</f>
        <v>0</v>
      </c>
      <c r="S142" s="187"/>
      <c r="T142" s="189">
        <f>SUM(T143:T144)</f>
        <v>0</v>
      </c>
      <c r="U142" s="187"/>
      <c r="V142" s="189">
        <f>SUM(V143:V144)</f>
        <v>0</v>
      </c>
      <c r="W142" s="187"/>
      <c r="X142" s="190">
        <f>SUM(X143:X144)</f>
        <v>0</v>
      </c>
      <c r="AR142" s="191" t="s">
        <v>84</v>
      </c>
      <c r="AT142" s="192" t="s">
        <v>75</v>
      </c>
      <c r="AU142" s="192" t="s">
        <v>84</v>
      </c>
      <c r="AY142" s="191" t="s">
        <v>132</v>
      </c>
      <c r="BK142" s="193">
        <f>SUM(BK143:BK144)</f>
        <v>0</v>
      </c>
    </row>
    <row r="143" spans="1:65" s="2" customFormat="1" ht="33" customHeight="1">
      <c r="A143" s="32"/>
      <c r="B143" s="33"/>
      <c r="C143" s="196" t="s">
        <v>169</v>
      </c>
      <c r="D143" s="196" t="s">
        <v>135</v>
      </c>
      <c r="E143" s="197" t="s">
        <v>472</v>
      </c>
      <c r="F143" s="198" t="s">
        <v>473</v>
      </c>
      <c r="G143" s="199" t="s">
        <v>138</v>
      </c>
      <c r="H143" s="200">
        <v>110</v>
      </c>
      <c r="I143" s="201"/>
      <c r="J143" s="201"/>
      <c r="K143" s="202">
        <f>ROUND(P143*H143,2)</f>
        <v>0</v>
      </c>
      <c r="L143" s="203"/>
      <c r="M143" s="37"/>
      <c r="N143" s="204" t="s">
        <v>1</v>
      </c>
      <c r="O143" s="205" t="s">
        <v>40</v>
      </c>
      <c r="P143" s="206">
        <f>I143+J143</f>
        <v>0</v>
      </c>
      <c r="Q143" s="206">
        <f>ROUND(I143*H143,2)</f>
        <v>0</v>
      </c>
      <c r="R143" s="206">
        <f>ROUND(J143*H143,2)</f>
        <v>0</v>
      </c>
      <c r="S143" s="73"/>
      <c r="T143" s="207">
        <f>S143*H143</f>
        <v>0</v>
      </c>
      <c r="U143" s="207">
        <v>0</v>
      </c>
      <c r="V143" s="207">
        <f>U143*H143</f>
        <v>0</v>
      </c>
      <c r="W143" s="207">
        <v>0</v>
      </c>
      <c r="X143" s="208">
        <f>W143*H143</f>
        <v>0</v>
      </c>
      <c r="Y143" s="32"/>
      <c r="Z143" s="32"/>
      <c r="AA143" s="32"/>
      <c r="AB143" s="32"/>
      <c r="AC143" s="32"/>
      <c r="AD143" s="32"/>
      <c r="AE143" s="32"/>
      <c r="AR143" s="209" t="s">
        <v>139</v>
      </c>
      <c r="AT143" s="209" t="s">
        <v>135</v>
      </c>
      <c r="AU143" s="209" t="s">
        <v>140</v>
      </c>
      <c r="AY143" s="15" t="s">
        <v>132</v>
      </c>
      <c r="BE143" s="210">
        <f>IF(O143="základná",K143,0)</f>
        <v>0</v>
      </c>
      <c r="BF143" s="210">
        <f>IF(O143="znížená",K143,0)</f>
        <v>0</v>
      </c>
      <c r="BG143" s="210">
        <f>IF(O143="zákl. prenesená",K143,0)</f>
        <v>0</v>
      </c>
      <c r="BH143" s="210">
        <f>IF(O143="zníž. prenesená",K143,0)</f>
        <v>0</v>
      </c>
      <c r="BI143" s="210">
        <f>IF(O143="nulová",K143,0)</f>
        <v>0</v>
      </c>
      <c r="BJ143" s="15" t="s">
        <v>140</v>
      </c>
      <c r="BK143" s="210">
        <f>ROUND(P143*H143,2)</f>
        <v>0</v>
      </c>
      <c r="BL143" s="15" t="s">
        <v>139</v>
      </c>
      <c r="BM143" s="209" t="s">
        <v>675</v>
      </c>
    </row>
    <row r="144" spans="1:65" s="2" customFormat="1" ht="29.25">
      <c r="A144" s="32"/>
      <c r="B144" s="33"/>
      <c r="C144" s="34"/>
      <c r="D144" s="211" t="s">
        <v>142</v>
      </c>
      <c r="E144" s="34"/>
      <c r="F144" s="212" t="s">
        <v>475</v>
      </c>
      <c r="G144" s="34"/>
      <c r="H144" s="34"/>
      <c r="I144" s="213"/>
      <c r="J144" s="213"/>
      <c r="K144" s="34"/>
      <c r="L144" s="34"/>
      <c r="M144" s="37"/>
      <c r="N144" s="214"/>
      <c r="O144" s="215"/>
      <c r="P144" s="73"/>
      <c r="Q144" s="73"/>
      <c r="R144" s="73"/>
      <c r="S144" s="73"/>
      <c r="T144" s="73"/>
      <c r="U144" s="73"/>
      <c r="V144" s="73"/>
      <c r="W144" s="73"/>
      <c r="X144" s="74"/>
      <c r="Y144" s="32"/>
      <c r="Z144" s="32"/>
      <c r="AA144" s="32"/>
      <c r="AB144" s="32"/>
      <c r="AC144" s="32"/>
      <c r="AD144" s="32"/>
      <c r="AE144" s="32"/>
      <c r="AT144" s="15" t="s">
        <v>142</v>
      </c>
      <c r="AU144" s="15" t="s">
        <v>140</v>
      </c>
    </row>
    <row r="145" spans="1:65" s="12" customFormat="1" ht="22.9" customHeight="1">
      <c r="B145" s="179"/>
      <c r="C145" s="180"/>
      <c r="D145" s="181" t="s">
        <v>75</v>
      </c>
      <c r="E145" s="194" t="s">
        <v>139</v>
      </c>
      <c r="F145" s="194" t="s">
        <v>332</v>
      </c>
      <c r="G145" s="180"/>
      <c r="H145" s="180"/>
      <c r="I145" s="183"/>
      <c r="J145" s="183"/>
      <c r="K145" s="195">
        <f>BK145</f>
        <v>0</v>
      </c>
      <c r="L145" s="180"/>
      <c r="M145" s="185"/>
      <c r="N145" s="186"/>
      <c r="O145" s="187"/>
      <c r="P145" s="187"/>
      <c r="Q145" s="188">
        <f>SUM(Q146:Q147)</f>
        <v>0</v>
      </c>
      <c r="R145" s="188">
        <f>SUM(R146:R147)</f>
        <v>0</v>
      </c>
      <c r="S145" s="187"/>
      <c r="T145" s="189">
        <f>SUM(T146:T147)</f>
        <v>0</v>
      </c>
      <c r="U145" s="187"/>
      <c r="V145" s="189">
        <f>SUM(V146:V147)</f>
        <v>9.1859999999999997E-2</v>
      </c>
      <c r="W145" s="187"/>
      <c r="X145" s="190">
        <f>SUM(X146:X147)</f>
        <v>0</v>
      </c>
      <c r="AR145" s="191" t="s">
        <v>84</v>
      </c>
      <c r="AT145" s="192" t="s">
        <v>75</v>
      </c>
      <c r="AU145" s="192" t="s">
        <v>84</v>
      </c>
      <c r="AY145" s="191" t="s">
        <v>132</v>
      </c>
      <c r="BK145" s="193">
        <f>SUM(BK146:BK147)</f>
        <v>0</v>
      </c>
    </row>
    <row r="146" spans="1:65" s="2" customFormat="1" ht="24.2" customHeight="1">
      <c r="A146" s="32"/>
      <c r="B146" s="33"/>
      <c r="C146" s="196" t="s">
        <v>250</v>
      </c>
      <c r="D146" s="196" t="s">
        <v>135</v>
      </c>
      <c r="E146" s="197" t="s">
        <v>676</v>
      </c>
      <c r="F146" s="198" t="s">
        <v>677</v>
      </c>
      <c r="G146" s="199" t="s">
        <v>203</v>
      </c>
      <c r="H146" s="200">
        <v>1</v>
      </c>
      <c r="I146" s="201"/>
      <c r="J146" s="201"/>
      <c r="K146" s="202">
        <f>ROUND(P146*H146,2)</f>
        <v>0</v>
      </c>
      <c r="L146" s="203"/>
      <c r="M146" s="37"/>
      <c r="N146" s="204" t="s">
        <v>1</v>
      </c>
      <c r="O146" s="205" t="s">
        <v>40</v>
      </c>
      <c r="P146" s="206">
        <f>I146+J146</f>
        <v>0</v>
      </c>
      <c r="Q146" s="206">
        <f>ROUND(I146*H146,2)</f>
        <v>0</v>
      </c>
      <c r="R146" s="206">
        <f>ROUND(J146*H146,2)</f>
        <v>0</v>
      </c>
      <c r="S146" s="73"/>
      <c r="T146" s="207">
        <f>S146*H146</f>
        <v>0</v>
      </c>
      <c r="U146" s="207">
        <v>9.1859999999999997E-2</v>
      </c>
      <c r="V146" s="207">
        <f>U146*H146</f>
        <v>9.1859999999999997E-2</v>
      </c>
      <c r="W146" s="207">
        <v>0</v>
      </c>
      <c r="X146" s="208">
        <f>W146*H146</f>
        <v>0</v>
      </c>
      <c r="Y146" s="32"/>
      <c r="Z146" s="32"/>
      <c r="AA146" s="32"/>
      <c r="AB146" s="32"/>
      <c r="AC146" s="32"/>
      <c r="AD146" s="32"/>
      <c r="AE146" s="32"/>
      <c r="AR146" s="209" t="s">
        <v>139</v>
      </c>
      <c r="AT146" s="209" t="s">
        <v>135</v>
      </c>
      <c r="AU146" s="209" t="s">
        <v>140</v>
      </c>
      <c r="AY146" s="15" t="s">
        <v>132</v>
      </c>
      <c r="BE146" s="210">
        <f>IF(O146="základná",K146,0)</f>
        <v>0</v>
      </c>
      <c r="BF146" s="210">
        <f>IF(O146="znížená",K146,0)</f>
        <v>0</v>
      </c>
      <c r="BG146" s="210">
        <f>IF(O146="zákl. prenesená",K146,0)</f>
        <v>0</v>
      </c>
      <c r="BH146" s="210">
        <f>IF(O146="zníž. prenesená",K146,0)</f>
        <v>0</v>
      </c>
      <c r="BI146" s="210">
        <f>IF(O146="nulová",K146,0)</f>
        <v>0</v>
      </c>
      <c r="BJ146" s="15" t="s">
        <v>140</v>
      </c>
      <c r="BK146" s="210">
        <f>ROUND(P146*H146,2)</f>
        <v>0</v>
      </c>
      <c r="BL146" s="15" t="s">
        <v>139</v>
      </c>
      <c r="BM146" s="209" t="s">
        <v>678</v>
      </c>
    </row>
    <row r="147" spans="1:65" s="2" customFormat="1" ht="19.5">
      <c r="A147" s="32"/>
      <c r="B147" s="33"/>
      <c r="C147" s="34"/>
      <c r="D147" s="211" t="s">
        <v>142</v>
      </c>
      <c r="E147" s="34"/>
      <c r="F147" s="212" t="s">
        <v>679</v>
      </c>
      <c r="G147" s="34"/>
      <c r="H147" s="34"/>
      <c r="I147" s="213"/>
      <c r="J147" s="213"/>
      <c r="K147" s="34"/>
      <c r="L147" s="34"/>
      <c r="M147" s="37"/>
      <c r="N147" s="214"/>
      <c r="O147" s="215"/>
      <c r="P147" s="73"/>
      <c r="Q147" s="73"/>
      <c r="R147" s="73"/>
      <c r="S147" s="73"/>
      <c r="T147" s="73"/>
      <c r="U147" s="73"/>
      <c r="V147" s="73"/>
      <c r="W147" s="73"/>
      <c r="X147" s="74"/>
      <c r="Y147" s="32"/>
      <c r="Z147" s="32"/>
      <c r="AA147" s="32"/>
      <c r="AB147" s="32"/>
      <c r="AC147" s="32"/>
      <c r="AD147" s="32"/>
      <c r="AE147" s="32"/>
      <c r="AT147" s="15" t="s">
        <v>142</v>
      </c>
      <c r="AU147" s="15" t="s">
        <v>140</v>
      </c>
    </row>
    <row r="148" spans="1:65" s="12" customFormat="1" ht="22.9" customHeight="1">
      <c r="B148" s="179"/>
      <c r="C148" s="180"/>
      <c r="D148" s="181" t="s">
        <v>75</v>
      </c>
      <c r="E148" s="194" t="s">
        <v>200</v>
      </c>
      <c r="F148" s="194" t="s">
        <v>494</v>
      </c>
      <c r="G148" s="180"/>
      <c r="H148" s="180"/>
      <c r="I148" s="183"/>
      <c r="J148" s="183"/>
      <c r="K148" s="195">
        <f>BK148</f>
        <v>0</v>
      </c>
      <c r="L148" s="180"/>
      <c r="M148" s="185"/>
      <c r="N148" s="186"/>
      <c r="O148" s="187"/>
      <c r="P148" s="187"/>
      <c r="Q148" s="188">
        <f>SUM(Q149:Q156)</f>
        <v>0</v>
      </c>
      <c r="R148" s="188">
        <f>SUM(R149:R156)</f>
        <v>0</v>
      </c>
      <c r="S148" s="187"/>
      <c r="T148" s="189">
        <f>SUM(T149:T156)</f>
        <v>0</v>
      </c>
      <c r="U148" s="187"/>
      <c r="V148" s="189">
        <f>SUM(V149:V156)</f>
        <v>124.3586</v>
      </c>
      <c r="W148" s="187"/>
      <c r="X148" s="190">
        <f>SUM(X149:X156)</f>
        <v>0</v>
      </c>
      <c r="AR148" s="191" t="s">
        <v>84</v>
      </c>
      <c r="AT148" s="192" t="s">
        <v>75</v>
      </c>
      <c r="AU148" s="192" t="s">
        <v>84</v>
      </c>
      <c r="AY148" s="191" t="s">
        <v>132</v>
      </c>
      <c r="BK148" s="193">
        <f>SUM(BK149:BK156)</f>
        <v>0</v>
      </c>
    </row>
    <row r="149" spans="1:65" s="2" customFormat="1" ht="24.2" customHeight="1">
      <c r="A149" s="32"/>
      <c r="B149" s="33"/>
      <c r="C149" s="196" t="s">
        <v>178</v>
      </c>
      <c r="D149" s="196" t="s">
        <v>135</v>
      </c>
      <c r="E149" s="197" t="s">
        <v>519</v>
      </c>
      <c r="F149" s="198" t="s">
        <v>520</v>
      </c>
      <c r="G149" s="199" t="s">
        <v>138</v>
      </c>
      <c r="H149" s="200">
        <v>110</v>
      </c>
      <c r="I149" s="201"/>
      <c r="J149" s="201"/>
      <c r="K149" s="202">
        <f>ROUND(P149*H149,2)</f>
        <v>0</v>
      </c>
      <c r="L149" s="203"/>
      <c r="M149" s="37"/>
      <c r="N149" s="204" t="s">
        <v>1</v>
      </c>
      <c r="O149" s="205" t="s">
        <v>40</v>
      </c>
      <c r="P149" s="206">
        <f>I149+J149</f>
        <v>0</v>
      </c>
      <c r="Q149" s="206">
        <f>ROUND(I149*H149,2)</f>
        <v>0</v>
      </c>
      <c r="R149" s="206">
        <f>ROUND(J149*H149,2)</f>
        <v>0</v>
      </c>
      <c r="S149" s="73"/>
      <c r="T149" s="207">
        <f>S149*H149</f>
        <v>0</v>
      </c>
      <c r="U149" s="207">
        <v>0.27994000000000002</v>
      </c>
      <c r="V149" s="207">
        <f>U149*H149</f>
        <v>30.793400000000002</v>
      </c>
      <c r="W149" s="207">
        <v>0</v>
      </c>
      <c r="X149" s="208">
        <f>W149*H149</f>
        <v>0</v>
      </c>
      <c r="Y149" s="32"/>
      <c r="Z149" s="32"/>
      <c r="AA149" s="32"/>
      <c r="AB149" s="32"/>
      <c r="AC149" s="32"/>
      <c r="AD149" s="32"/>
      <c r="AE149" s="32"/>
      <c r="AR149" s="209" t="s">
        <v>139</v>
      </c>
      <c r="AT149" s="209" t="s">
        <v>135</v>
      </c>
      <c r="AU149" s="209" t="s">
        <v>140</v>
      </c>
      <c r="AY149" s="15" t="s">
        <v>132</v>
      </c>
      <c r="BE149" s="210">
        <f>IF(O149="základná",K149,0)</f>
        <v>0</v>
      </c>
      <c r="BF149" s="210">
        <f>IF(O149="znížená",K149,0)</f>
        <v>0</v>
      </c>
      <c r="BG149" s="210">
        <f>IF(O149="zákl. prenesená",K149,0)</f>
        <v>0</v>
      </c>
      <c r="BH149" s="210">
        <f>IF(O149="zníž. prenesená",K149,0)</f>
        <v>0</v>
      </c>
      <c r="BI149" s="210">
        <f>IF(O149="nulová",K149,0)</f>
        <v>0</v>
      </c>
      <c r="BJ149" s="15" t="s">
        <v>140</v>
      </c>
      <c r="BK149" s="210">
        <f>ROUND(P149*H149,2)</f>
        <v>0</v>
      </c>
      <c r="BL149" s="15" t="s">
        <v>139</v>
      </c>
      <c r="BM149" s="209" t="s">
        <v>680</v>
      </c>
    </row>
    <row r="150" spans="1:65" s="2" customFormat="1" ht="19.5">
      <c r="A150" s="32"/>
      <c r="B150" s="33"/>
      <c r="C150" s="34"/>
      <c r="D150" s="211" t="s">
        <v>142</v>
      </c>
      <c r="E150" s="34"/>
      <c r="F150" s="212" t="s">
        <v>522</v>
      </c>
      <c r="G150" s="34"/>
      <c r="H150" s="34"/>
      <c r="I150" s="213"/>
      <c r="J150" s="213"/>
      <c r="K150" s="34"/>
      <c r="L150" s="34"/>
      <c r="M150" s="37"/>
      <c r="N150" s="214"/>
      <c r="O150" s="215"/>
      <c r="P150" s="73"/>
      <c r="Q150" s="73"/>
      <c r="R150" s="73"/>
      <c r="S150" s="73"/>
      <c r="T150" s="73"/>
      <c r="U150" s="73"/>
      <c r="V150" s="73"/>
      <c r="W150" s="73"/>
      <c r="X150" s="74"/>
      <c r="Y150" s="32"/>
      <c r="Z150" s="32"/>
      <c r="AA150" s="32"/>
      <c r="AB150" s="32"/>
      <c r="AC150" s="32"/>
      <c r="AD150" s="32"/>
      <c r="AE150" s="32"/>
      <c r="AT150" s="15" t="s">
        <v>142</v>
      </c>
      <c r="AU150" s="15" t="s">
        <v>140</v>
      </c>
    </row>
    <row r="151" spans="1:65" s="2" customFormat="1" ht="24.2" customHeight="1">
      <c r="A151" s="32"/>
      <c r="B151" s="33"/>
      <c r="C151" s="231" t="s">
        <v>236</v>
      </c>
      <c r="D151" s="231" t="s">
        <v>297</v>
      </c>
      <c r="E151" s="232" t="s">
        <v>681</v>
      </c>
      <c r="F151" s="233" t="s">
        <v>682</v>
      </c>
      <c r="G151" s="234" t="s">
        <v>203</v>
      </c>
      <c r="H151" s="235">
        <v>1</v>
      </c>
      <c r="I151" s="236"/>
      <c r="J151" s="237"/>
      <c r="K151" s="238">
        <f>ROUND(P151*H151,2)</f>
        <v>0</v>
      </c>
      <c r="L151" s="237"/>
      <c r="M151" s="239"/>
      <c r="N151" s="240" t="s">
        <v>1</v>
      </c>
      <c r="O151" s="205" t="s">
        <v>40</v>
      </c>
      <c r="P151" s="206">
        <f>I151+J151</f>
        <v>0</v>
      </c>
      <c r="Q151" s="206">
        <f>ROUND(I151*H151,2)</f>
        <v>0</v>
      </c>
      <c r="R151" s="206">
        <f>ROUND(J151*H151,2)</f>
        <v>0</v>
      </c>
      <c r="S151" s="73"/>
      <c r="T151" s="207">
        <f>S151*H151</f>
        <v>0</v>
      </c>
      <c r="U151" s="207">
        <v>7.3999999999999996E-2</v>
      </c>
      <c r="V151" s="207">
        <f>U151*H151</f>
        <v>7.3999999999999996E-2</v>
      </c>
      <c r="W151" s="207">
        <v>0</v>
      </c>
      <c r="X151" s="208">
        <f>W151*H151</f>
        <v>0</v>
      </c>
      <c r="Y151" s="32"/>
      <c r="Z151" s="32"/>
      <c r="AA151" s="32"/>
      <c r="AB151" s="32"/>
      <c r="AC151" s="32"/>
      <c r="AD151" s="32"/>
      <c r="AE151" s="32"/>
      <c r="AR151" s="209" t="s">
        <v>226</v>
      </c>
      <c r="AT151" s="209" t="s">
        <v>297</v>
      </c>
      <c r="AU151" s="209" t="s">
        <v>140</v>
      </c>
      <c r="AY151" s="15" t="s">
        <v>132</v>
      </c>
      <c r="BE151" s="210">
        <f>IF(O151="základná",K151,0)</f>
        <v>0</v>
      </c>
      <c r="BF151" s="210">
        <f>IF(O151="znížená",K151,0)</f>
        <v>0</v>
      </c>
      <c r="BG151" s="210">
        <f>IF(O151="zákl. prenesená",K151,0)</f>
        <v>0</v>
      </c>
      <c r="BH151" s="210">
        <f>IF(O151="zníž. prenesená",K151,0)</f>
        <v>0</v>
      </c>
      <c r="BI151" s="210">
        <f>IF(O151="nulová",K151,0)</f>
        <v>0</v>
      </c>
      <c r="BJ151" s="15" t="s">
        <v>140</v>
      </c>
      <c r="BK151" s="210">
        <f>ROUND(P151*H151,2)</f>
        <v>0</v>
      </c>
      <c r="BL151" s="15" t="s">
        <v>139</v>
      </c>
      <c r="BM151" s="209" t="s">
        <v>683</v>
      </c>
    </row>
    <row r="152" spans="1:65" s="2" customFormat="1" ht="19.5">
      <c r="A152" s="32"/>
      <c r="B152" s="33"/>
      <c r="C152" s="34"/>
      <c r="D152" s="211" t="s">
        <v>142</v>
      </c>
      <c r="E152" s="34"/>
      <c r="F152" s="212" t="s">
        <v>682</v>
      </c>
      <c r="G152" s="34"/>
      <c r="H152" s="34"/>
      <c r="I152" s="213"/>
      <c r="J152" s="213"/>
      <c r="K152" s="34"/>
      <c r="L152" s="34"/>
      <c r="M152" s="37"/>
      <c r="N152" s="214"/>
      <c r="O152" s="215"/>
      <c r="P152" s="73"/>
      <c r="Q152" s="73"/>
      <c r="R152" s="73"/>
      <c r="S152" s="73"/>
      <c r="T152" s="73"/>
      <c r="U152" s="73"/>
      <c r="V152" s="73"/>
      <c r="W152" s="73"/>
      <c r="X152" s="74"/>
      <c r="Y152" s="32"/>
      <c r="Z152" s="32"/>
      <c r="AA152" s="32"/>
      <c r="AB152" s="32"/>
      <c r="AC152" s="32"/>
      <c r="AD152" s="32"/>
      <c r="AE152" s="32"/>
      <c r="AT152" s="15" t="s">
        <v>142</v>
      </c>
      <c r="AU152" s="15" t="s">
        <v>140</v>
      </c>
    </row>
    <row r="153" spans="1:65" s="2" customFormat="1" ht="37.9" customHeight="1">
      <c r="A153" s="32"/>
      <c r="B153" s="33"/>
      <c r="C153" s="196" t="s">
        <v>428</v>
      </c>
      <c r="D153" s="196" t="s">
        <v>135</v>
      </c>
      <c r="E153" s="197" t="s">
        <v>684</v>
      </c>
      <c r="F153" s="198" t="s">
        <v>685</v>
      </c>
      <c r="G153" s="199" t="s">
        <v>138</v>
      </c>
      <c r="H153" s="200">
        <v>110</v>
      </c>
      <c r="I153" s="201"/>
      <c r="J153" s="201"/>
      <c r="K153" s="202">
        <f>ROUND(P153*H153,2)</f>
        <v>0</v>
      </c>
      <c r="L153" s="203"/>
      <c r="M153" s="37"/>
      <c r="N153" s="204" t="s">
        <v>1</v>
      </c>
      <c r="O153" s="205" t="s">
        <v>40</v>
      </c>
      <c r="P153" s="206">
        <f>I153+J153</f>
        <v>0</v>
      </c>
      <c r="Q153" s="206">
        <f>ROUND(I153*H153,2)</f>
        <v>0</v>
      </c>
      <c r="R153" s="206">
        <f>ROUND(J153*H153,2)</f>
        <v>0</v>
      </c>
      <c r="S153" s="73"/>
      <c r="T153" s="207">
        <f>S153*H153</f>
        <v>0</v>
      </c>
      <c r="U153" s="207">
        <v>0.43097000000000002</v>
      </c>
      <c r="V153" s="207">
        <f>U153*H153</f>
        <v>47.406700000000001</v>
      </c>
      <c r="W153" s="207">
        <v>0</v>
      </c>
      <c r="X153" s="208">
        <f>W153*H153</f>
        <v>0</v>
      </c>
      <c r="Y153" s="32"/>
      <c r="Z153" s="32"/>
      <c r="AA153" s="32"/>
      <c r="AB153" s="32"/>
      <c r="AC153" s="32"/>
      <c r="AD153" s="32"/>
      <c r="AE153" s="32"/>
      <c r="AR153" s="209" t="s">
        <v>139</v>
      </c>
      <c r="AT153" s="209" t="s">
        <v>135</v>
      </c>
      <c r="AU153" s="209" t="s">
        <v>140</v>
      </c>
      <c r="AY153" s="15" t="s">
        <v>132</v>
      </c>
      <c r="BE153" s="210">
        <f>IF(O153="základná",K153,0)</f>
        <v>0</v>
      </c>
      <c r="BF153" s="210">
        <f>IF(O153="znížená",K153,0)</f>
        <v>0</v>
      </c>
      <c r="BG153" s="210">
        <f>IF(O153="zákl. prenesená",K153,0)</f>
        <v>0</v>
      </c>
      <c r="BH153" s="210">
        <f>IF(O153="zníž. prenesená",K153,0)</f>
        <v>0</v>
      </c>
      <c r="BI153" s="210">
        <f>IF(O153="nulová",K153,0)</f>
        <v>0</v>
      </c>
      <c r="BJ153" s="15" t="s">
        <v>140</v>
      </c>
      <c r="BK153" s="210">
        <f>ROUND(P153*H153,2)</f>
        <v>0</v>
      </c>
      <c r="BL153" s="15" t="s">
        <v>139</v>
      </c>
      <c r="BM153" s="209" t="s">
        <v>686</v>
      </c>
    </row>
    <row r="154" spans="1:65" s="2" customFormat="1" ht="29.25">
      <c r="A154" s="32"/>
      <c r="B154" s="33"/>
      <c r="C154" s="34"/>
      <c r="D154" s="211" t="s">
        <v>142</v>
      </c>
      <c r="E154" s="34"/>
      <c r="F154" s="212" t="s">
        <v>687</v>
      </c>
      <c r="G154" s="34"/>
      <c r="H154" s="34"/>
      <c r="I154" s="213"/>
      <c r="J154" s="213"/>
      <c r="K154" s="34"/>
      <c r="L154" s="34"/>
      <c r="M154" s="37"/>
      <c r="N154" s="214"/>
      <c r="O154" s="215"/>
      <c r="P154" s="73"/>
      <c r="Q154" s="73"/>
      <c r="R154" s="73"/>
      <c r="S154" s="73"/>
      <c r="T154" s="73"/>
      <c r="U154" s="73"/>
      <c r="V154" s="73"/>
      <c r="W154" s="73"/>
      <c r="X154" s="74"/>
      <c r="Y154" s="32"/>
      <c r="Z154" s="32"/>
      <c r="AA154" s="32"/>
      <c r="AB154" s="32"/>
      <c r="AC154" s="32"/>
      <c r="AD154" s="32"/>
      <c r="AE154" s="32"/>
      <c r="AT154" s="15" t="s">
        <v>142</v>
      </c>
      <c r="AU154" s="15" t="s">
        <v>140</v>
      </c>
    </row>
    <row r="155" spans="1:65" s="2" customFormat="1" ht="24.2" customHeight="1">
      <c r="A155" s="32"/>
      <c r="B155" s="33"/>
      <c r="C155" s="196" t="s">
        <v>8</v>
      </c>
      <c r="D155" s="196" t="s">
        <v>135</v>
      </c>
      <c r="E155" s="197" t="s">
        <v>688</v>
      </c>
      <c r="F155" s="198" t="s">
        <v>689</v>
      </c>
      <c r="G155" s="199" t="s">
        <v>138</v>
      </c>
      <c r="H155" s="200">
        <v>110</v>
      </c>
      <c r="I155" s="201"/>
      <c r="J155" s="201"/>
      <c r="K155" s="202">
        <f>ROUND(P155*H155,2)</f>
        <v>0</v>
      </c>
      <c r="L155" s="203"/>
      <c r="M155" s="37"/>
      <c r="N155" s="204" t="s">
        <v>1</v>
      </c>
      <c r="O155" s="205" t="s">
        <v>40</v>
      </c>
      <c r="P155" s="206">
        <f>I155+J155</f>
        <v>0</v>
      </c>
      <c r="Q155" s="206">
        <f>ROUND(I155*H155,2)</f>
        <v>0</v>
      </c>
      <c r="R155" s="206">
        <f>ROUND(J155*H155,2)</f>
        <v>0</v>
      </c>
      <c r="S155" s="73"/>
      <c r="T155" s="207">
        <f>S155*H155</f>
        <v>0</v>
      </c>
      <c r="U155" s="207">
        <v>0.41894999999999999</v>
      </c>
      <c r="V155" s="207">
        <f>U155*H155</f>
        <v>46.084499999999998</v>
      </c>
      <c r="W155" s="207">
        <v>0</v>
      </c>
      <c r="X155" s="208">
        <f>W155*H155</f>
        <v>0</v>
      </c>
      <c r="Y155" s="32"/>
      <c r="Z155" s="32"/>
      <c r="AA155" s="32"/>
      <c r="AB155" s="32"/>
      <c r="AC155" s="32"/>
      <c r="AD155" s="32"/>
      <c r="AE155" s="32"/>
      <c r="AR155" s="209" t="s">
        <v>139</v>
      </c>
      <c r="AT155" s="209" t="s">
        <v>135</v>
      </c>
      <c r="AU155" s="209" t="s">
        <v>140</v>
      </c>
      <c r="AY155" s="15" t="s">
        <v>132</v>
      </c>
      <c r="BE155" s="210">
        <f>IF(O155="základná",K155,0)</f>
        <v>0</v>
      </c>
      <c r="BF155" s="210">
        <f>IF(O155="znížená",K155,0)</f>
        <v>0</v>
      </c>
      <c r="BG155" s="210">
        <f>IF(O155="zákl. prenesená",K155,0)</f>
        <v>0</v>
      </c>
      <c r="BH155" s="210">
        <f>IF(O155="zníž. prenesená",K155,0)</f>
        <v>0</v>
      </c>
      <c r="BI155" s="210">
        <f>IF(O155="nulová",K155,0)</f>
        <v>0</v>
      </c>
      <c r="BJ155" s="15" t="s">
        <v>140</v>
      </c>
      <c r="BK155" s="210">
        <f>ROUND(P155*H155,2)</f>
        <v>0</v>
      </c>
      <c r="BL155" s="15" t="s">
        <v>139</v>
      </c>
      <c r="BM155" s="209" t="s">
        <v>690</v>
      </c>
    </row>
    <row r="156" spans="1:65" s="2" customFormat="1" ht="19.5">
      <c r="A156" s="32"/>
      <c r="B156" s="33"/>
      <c r="C156" s="34"/>
      <c r="D156" s="211" t="s">
        <v>142</v>
      </c>
      <c r="E156" s="34"/>
      <c r="F156" s="212" t="s">
        <v>691</v>
      </c>
      <c r="G156" s="34"/>
      <c r="H156" s="34"/>
      <c r="I156" s="213"/>
      <c r="J156" s="213"/>
      <c r="K156" s="34"/>
      <c r="L156" s="34"/>
      <c r="M156" s="37"/>
      <c r="N156" s="214"/>
      <c r="O156" s="215"/>
      <c r="P156" s="73"/>
      <c r="Q156" s="73"/>
      <c r="R156" s="73"/>
      <c r="S156" s="73"/>
      <c r="T156" s="73"/>
      <c r="U156" s="73"/>
      <c r="V156" s="73"/>
      <c r="W156" s="73"/>
      <c r="X156" s="74"/>
      <c r="Y156" s="32"/>
      <c r="Z156" s="32"/>
      <c r="AA156" s="32"/>
      <c r="AB156" s="32"/>
      <c r="AC156" s="32"/>
      <c r="AD156" s="32"/>
      <c r="AE156" s="32"/>
      <c r="AT156" s="15" t="s">
        <v>142</v>
      </c>
      <c r="AU156" s="15" t="s">
        <v>140</v>
      </c>
    </row>
    <row r="157" spans="1:65" s="12" customFormat="1" ht="22.9" customHeight="1">
      <c r="B157" s="179"/>
      <c r="C157" s="180"/>
      <c r="D157" s="181" t="s">
        <v>75</v>
      </c>
      <c r="E157" s="194" t="s">
        <v>226</v>
      </c>
      <c r="F157" s="194" t="s">
        <v>692</v>
      </c>
      <c r="G157" s="180"/>
      <c r="H157" s="180"/>
      <c r="I157" s="183"/>
      <c r="J157" s="183"/>
      <c r="K157" s="195">
        <f>BK157</f>
        <v>0</v>
      </c>
      <c r="L157" s="180"/>
      <c r="M157" s="185"/>
      <c r="N157" s="186"/>
      <c r="O157" s="187"/>
      <c r="P157" s="187"/>
      <c r="Q157" s="188">
        <f>SUM(Q158:Q159)</f>
        <v>0</v>
      </c>
      <c r="R157" s="188">
        <f>SUM(R158:R159)</f>
        <v>0</v>
      </c>
      <c r="S157" s="187"/>
      <c r="T157" s="189">
        <f>SUM(T158:T159)</f>
        <v>0</v>
      </c>
      <c r="U157" s="187"/>
      <c r="V157" s="189">
        <f>SUM(V158:V159)</f>
        <v>6.3E-3</v>
      </c>
      <c r="W157" s="187"/>
      <c r="X157" s="190">
        <f>SUM(X158:X159)</f>
        <v>0</v>
      </c>
      <c r="AR157" s="191" t="s">
        <v>84</v>
      </c>
      <c r="AT157" s="192" t="s">
        <v>75</v>
      </c>
      <c r="AU157" s="192" t="s">
        <v>84</v>
      </c>
      <c r="AY157" s="191" t="s">
        <v>132</v>
      </c>
      <c r="BK157" s="193">
        <f>SUM(BK158:BK159)</f>
        <v>0</v>
      </c>
    </row>
    <row r="158" spans="1:65" s="2" customFormat="1" ht="24.2" customHeight="1">
      <c r="A158" s="32"/>
      <c r="B158" s="33"/>
      <c r="C158" s="196" t="s">
        <v>174</v>
      </c>
      <c r="D158" s="196" t="s">
        <v>135</v>
      </c>
      <c r="E158" s="197" t="s">
        <v>693</v>
      </c>
      <c r="F158" s="198" t="s">
        <v>694</v>
      </c>
      <c r="G158" s="199" t="s">
        <v>203</v>
      </c>
      <c r="H158" s="200">
        <v>1</v>
      </c>
      <c r="I158" s="201"/>
      <c r="J158" s="201"/>
      <c r="K158" s="202">
        <f>ROUND(P158*H158,2)</f>
        <v>0</v>
      </c>
      <c r="L158" s="203"/>
      <c r="M158" s="37"/>
      <c r="N158" s="204" t="s">
        <v>1</v>
      </c>
      <c r="O158" s="205" t="s">
        <v>40</v>
      </c>
      <c r="P158" s="206">
        <f>I158+J158</f>
        <v>0</v>
      </c>
      <c r="Q158" s="206">
        <f>ROUND(I158*H158,2)</f>
        <v>0</v>
      </c>
      <c r="R158" s="206">
        <f>ROUND(J158*H158,2)</f>
        <v>0</v>
      </c>
      <c r="S158" s="73"/>
      <c r="T158" s="207">
        <f>S158*H158</f>
        <v>0</v>
      </c>
      <c r="U158" s="207">
        <v>6.3E-3</v>
      </c>
      <c r="V158" s="207">
        <f>U158*H158</f>
        <v>6.3E-3</v>
      </c>
      <c r="W158" s="207">
        <v>0</v>
      </c>
      <c r="X158" s="208">
        <f>W158*H158</f>
        <v>0</v>
      </c>
      <c r="Y158" s="32"/>
      <c r="Z158" s="32"/>
      <c r="AA158" s="32"/>
      <c r="AB158" s="32"/>
      <c r="AC158" s="32"/>
      <c r="AD158" s="32"/>
      <c r="AE158" s="32"/>
      <c r="AR158" s="209" t="s">
        <v>139</v>
      </c>
      <c r="AT158" s="209" t="s">
        <v>135</v>
      </c>
      <c r="AU158" s="209" t="s">
        <v>140</v>
      </c>
      <c r="AY158" s="15" t="s">
        <v>132</v>
      </c>
      <c r="BE158" s="210">
        <f>IF(O158="základná",K158,0)</f>
        <v>0</v>
      </c>
      <c r="BF158" s="210">
        <f>IF(O158="znížená",K158,0)</f>
        <v>0</v>
      </c>
      <c r="BG158" s="210">
        <f>IF(O158="zákl. prenesená",K158,0)</f>
        <v>0</v>
      </c>
      <c r="BH158" s="210">
        <f>IF(O158="zníž. prenesená",K158,0)</f>
        <v>0</v>
      </c>
      <c r="BI158" s="210">
        <f>IF(O158="nulová",K158,0)</f>
        <v>0</v>
      </c>
      <c r="BJ158" s="15" t="s">
        <v>140</v>
      </c>
      <c r="BK158" s="210">
        <f>ROUND(P158*H158,2)</f>
        <v>0</v>
      </c>
      <c r="BL158" s="15" t="s">
        <v>139</v>
      </c>
      <c r="BM158" s="209" t="s">
        <v>695</v>
      </c>
    </row>
    <row r="159" spans="1:65" s="2" customFormat="1" ht="19.5">
      <c r="A159" s="32"/>
      <c r="B159" s="33"/>
      <c r="C159" s="34"/>
      <c r="D159" s="211" t="s">
        <v>142</v>
      </c>
      <c r="E159" s="34"/>
      <c r="F159" s="212" t="s">
        <v>696</v>
      </c>
      <c r="G159" s="34"/>
      <c r="H159" s="34"/>
      <c r="I159" s="213"/>
      <c r="J159" s="213"/>
      <c r="K159" s="34"/>
      <c r="L159" s="34"/>
      <c r="M159" s="37"/>
      <c r="N159" s="214"/>
      <c r="O159" s="215"/>
      <c r="P159" s="73"/>
      <c r="Q159" s="73"/>
      <c r="R159" s="73"/>
      <c r="S159" s="73"/>
      <c r="T159" s="73"/>
      <c r="U159" s="73"/>
      <c r="V159" s="73"/>
      <c r="W159" s="73"/>
      <c r="X159" s="74"/>
      <c r="Y159" s="32"/>
      <c r="Z159" s="32"/>
      <c r="AA159" s="32"/>
      <c r="AB159" s="32"/>
      <c r="AC159" s="32"/>
      <c r="AD159" s="32"/>
      <c r="AE159" s="32"/>
      <c r="AT159" s="15" t="s">
        <v>142</v>
      </c>
      <c r="AU159" s="15" t="s">
        <v>140</v>
      </c>
    </row>
    <row r="160" spans="1:65" s="12" customFormat="1" ht="22.9" customHeight="1">
      <c r="B160" s="179"/>
      <c r="C160" s="180"/>
      <c r="D160" s="181" t="s">
        <v>75</v>
      </c>
      <c r="E160" s="194" t="s">
        <v>184</v>
      </c>
      <c r="F160" s="194" t="s">
        <v>185</v>
      </c>
      <c r="G160" s="180"/>
      <c r="H160" s="180"/>
      <c r="I160" s="183"/>
      <c r="J160" s="183"/>
      <c r="K160" s="195">
        <f>BK160</f>
        <v>0</v>
      </c>
      <c r="L160" s="180"/>
      <c r="M160" s="185"/>
      <c r="N160" s="186"/>
      <c r="O160" s="187"/>
      <c r="P160" s="187"/>
      <c r="Q160" s="188">
        <f>SUM(Q161:Q186)</f>
        <v>0</v>
      </c>
      <c r="R160" s="188">
        <f>SUM(R161:R186)</f>
        <v>0</v>
      </c>
      <c r="S160" s="187"/>
      <c r="T160" s="189">
        <f>SUM(T161:T186)</f>
        <v>0</v>
      </c>
      <c r="U160" s="187"/>
      <c r="V160" s="189">
        <f>SUM(V161:V186)</f>
        <v>6.16195</v>
      </c>
      <c r="W160" s="187"/>
      <c r="X160" s="190">
        <f>SUM(X161:X186)</f>
        <v>0.44400000000000006</v>
      </c>
      <c r="AR160" s="191" t="s">
        <v>84</v>
      </c>
      <c r="AT160" s="192" t="s">
        <v>75</v>
      </c>
      <c r="AU160" s="192" t="s">
        <v>84</v>
      </c>
      <c r="AY160" s="191" t="s">
        <v>132</v>
      </c>
      <c r="BK160" s="193">
        <f>SUM(BK161:BK186)</f>
        <v>0</v>
      </c>
    </row>
    <row r="161" spans="1:65" s="2" customFormat="1" ht="33" customHeight="1">
      <c r="A161" s="32"/>
      <c r="B161" s="33"/>
      <c r="C161" s="196" t="s">
        <v>134</v>
      </c>
      <c r="D161" s="196" t="s">
        <v>135</v>
      </c>
      <c r="E161" s="197" t="s">
        <v>697</v>
      </c>
      <c r="F161" s="198" t="s">
        <v>698</v>
      </c>
      <c r="G161" s="199" t="s">
        <v>181</v>
      </c>
      <c r="H161" s="200">
        <v>25</v>
      </c>
      <c r="I161" s="201"/>
      <c r="J161" s="201"/>
      <c r="K161" s="202">
        <f>ROUND(P161*H161,2)</f>
        <v>0</v>
      </c>
      <c r="L161" s="203"/>
      <c r="M161" s="37"/>
      <c r="N161" s="204" t="s">
        <v>1</v>
      </c>
      <c r="O161" s="205" t="s">
        <v>40</v>
      </c>
      <c r="P161" s="206">
        <f>I161+J161</f>
        <v>0</v>
      </c>
      <c r="Q161" s="206">
        <f>ROUND(I161*H161,2)</f>
        <v>0</v>
      </c>
      <c r="R161" s="206">
        <f>ROUND(J161*H161,2)</f>
        <v>0</v>
      </c>
      <c r="S161" s="73"/>
      <c r="T161" s="207">
        <f>S161*H161</f>
        <v>0</v>
      </c>
      <c r="U161" s="207">
        <v>0.15223</v>
      </c>
      <c r="V161" s="207">
        <f>U161*H161</f>
        <v>3.8057500000000002</v>
      </c>
      <c r="W161" s="207">
        <v>0</v>
      </c>
      <c r="X161" s="208">
        <f>W161*H161</f>
        <v>0</v>
      </c>
      <c r="Y161" s="32"/>
      <c r="Z161" s="32"/>
      <c r="AA161" s="32"/>
      <c r="AB161" s="32"/>
      <c r="AC161" s="32"/>
      <c r="AD161" s="32"/>
      <c r="AE161" s="32"/>
      <c r="AR161" s="209" t="s">
        <v>139</v>
      </c>
      <c r="AT161" s="209" t="s">
        <v>135</v>
      </c>
      <c r="AU161" s="209" t="s">
        <v>140</v>
      </c>
      <c r="AY161" s="15" t="s">
        <v>132</v>
      </c>
      <c r="BE161" s="210">
        <f>IF(O161="základná",K161,0)</f>
        <v>0</v>
      </c>
      <c r="BF161" s="210">
        <f>IF(O161="znížená",K161,0)</f>
        <v>0</v>
      </c>
      <c r="BG161" s="210">
        <f>IF(O161="zákl. prenesená",K161,0)</f>
        <v>0</v>
      </c>
      <c r="BH161" s="210">
        <f>IF(O161="zníž. prenesená",K161,0)</f>
        <v>0</v>
      </c>
      <c r="BI161" s="210">
        <f>IF(O161="nulová",K161,0)</f>
        <v>0</v>
      </c>
      <c r="BJ161" s="15" t="s">
        <v>140</v>
      </c>
      <c r="BK161" s="210">
        <f>ROUND(P161*H161,2)</f>
        <v>0</v>
      </c>
      <c r="BL161" s="15" t="s">
        <v>139</v>
      </c>
      <c r="BM161" s="209" t="s">
        <v>699</v>
      </c>
    </row>
    <row r="162" spans="1:65" s="2" customFormat="1" ht="29.25">
      <c r="A162" s="32"/>
      <c r="B162" s="33"/>
      <c r="C162" s="34"/>
      <c r="D162" s="211" t="s">
        <v>142</v>
      </c>
      <c r="E162" s="34"/>
      <c r="F162" s="212" t="s">
        <v>700</v>
      </c>
      <c r="G162" s="34"/>
      <c r="H162" s="34"/>
      <c r="I162" s="213"/>
      <c r="J162" s="213"/>
      <c r="K162" s="34"/>
      <c r="L162" s="34"/>
      <c r="M162" s="37"/>
      <c r="N162" s="214"/>
      <c r="O162" s="215"/>
      <c r="P162" s="73"/>
      <c r="Q162" s="73"/>
      <c r="R162" s="73"/>
      <c r="S162" s="73"/>
      <c r="T162" s="73"/>
      <c r="U162" s="73"/>
      <c r="V162" s="73"/>
      <c r="W162" s="73"/>
      <c r="X162" s="74"/>
      <c r="Y162" s="32"/>
      <c r="Z162" s="32"/>
      <c r="AA162" s="32"/>
      <c r="AB162" s="32"/>
      <c r="AC162" s="32"/>
      <c r="AD162" s="32"/>
      <c r="AE162" s="32"/>
      <c r="AT162" s="15" t="s">
        <v>142</v>
      </c>
      <c r="AU162" s="15" t="s">
        <v>140</v>
      </c>
    </row>
    <row r="163" spans="1:65" s="2" customFormat="1" ht="24.2" customHeight="1">
      <c r="A163" s="32"/>
      <c r="B163" s="33"/>
      <c r="C163" s="196" t="s">
        <v>403</v>
      </c>
      <c r="D163" s="196" t="s">
        <v>135</v>
      </c>
      <c r="E163" s="197" t="s">
        <v>701</v>
      </c>
      <c r="F163" s="198" t="s">
        <v>702</v>
      </c>
      <c r="G163" s="199" t="s">
        <v>181</v>
      </c>
      <c r="H163" s="200">
        <v>40</v>
      </c>
      <c r="I163" s="201"/>
      <c r="J163" s="201"/>
      <c r="K163" s="202">
        <f>ROUND(P163*H163,2)</f>
        <v>0</v>
      </c>
      <c r="L163" s="203"/>
      <c r="M163" s="37"/>
      <c r="N163" s="204" t="s">
        <v>1</v>
      </c>
      <c r="O163" s="205" t="s">
        <v>40</v>
      </c>
      <c r="P163" s="206">
        <f>I163+J163</f>
        <v>0</v>
      </c>
      <c r="Q163" s="206">
        <f>ROUND(I163*H163,2)</f>
        <v>0</v>
      </c>
      <c r="R163" s="206">
        <f>ROUND(J163*H163,2)</f>
        <v>0</v>
      </c>
      <c r="S163" s="73"/>
      <c r="T163" s="207">
        <f>S163*H163</f>
        <v>0</v>
      </c>
      <c r="U163" s="207">
        <v>4.3E-3</v>
      </c>
      <c r="V163" s="207">
        <f>U163*H163</f>
        <v>0.17199999999999999</v>
      </c>
      <c r="W163" s="207">
        <v>0</v>
      </c>
      <c r="X163" s="208">
        <f>W163*H163</f>
        <v>0</v>
      </c>
      <c r="Y163" s="32"/>
      <c r="Z163" s="32"/>
      <c r="AA163" s="32"/>
      <c r="AB163" s="32"/>
      <c r="AC163" s="32"/>
      <c r="AD163" s="32"/>
      <c r="AE163" s="32"/>
      <c r="AR163" s="209" t="s">
        <v>139</v>
      </c>
      <c r="AT163" s="209" t="s">
        <v>135</v>
      </c>
      <c r="AU163" s="209" t="s">
        <v>140</v>
      </c>
      <c r="AY163" s="15" t="s">
        <v>132</v>
      </c>
      <c r="BE163" s="210">
        <f>IF(O163="základná",K163,0)</f>
        <v>0</v>
      </c>
      <c r="BF163" s="210">
        <f>IF(O163="znížená",K163,0)</f>
        <v>0</v>
      </c>
      <c r="BG163" s="210">
        <f>IF(O163="zákl. prenesená",K163,0)</f>
        <v>0</v>
      </c>
      <c r="BH163" s="210">
        <f>IF(O163="zníž. prenesená",K163,0)</f>
        <v>0</v>
      </c>
      <c r="BI163" s="210">
        <f>IF(O163="nulová",K163,0)</f>
        <v>0</v>
      </c>
      <c r="BJ163" s="15" t="s">
        <v>140</v>
      </c>
      <c r="BK163" s="210">
        <f>ROUND(P163*H163,2)</f>
        <v>0</v>
      </c>
      <c r="BL163" s="15" t="s">
        <v>139</v>
      </c>
      <c r="BM163" s="209" t="s">
        <v>703</v>
      </c>
    </row>
    <row r="164" spans="1:65" s="2" customFormat="1" ht="29.25">
      <c r="A164" s="32"/>
      <c r="B164" s="33"/>
      <c r="C164" s="34"/>
      <c r="D164" s="211" t="s">
        <v>142</v>
      </c>
      <c r="E164" s="34"/>
      <c r="F164" s="212" t="s">
        <v>704</v>
      </c>
      <c r="G164" s="34"/>
      <c r="H164" s="34"/>
      <c r="I164" s="213"/>
      <c r="J164" s="213"/>
      <c r="K164" s="34"/>
      <c r="L164" s="34"/>
      <c r="M164" s="37"/>
      <c r="N164" s="214"/>
      <c r="O164" s="215"/>
      <c r="P164" s="73"/>
      <c r="Q164" s="73"/>
      <c r="R164" s="73"/>
      <c r="S164" s="73"/>
      <c r="T164" s="73"/>
      <c r="U164" s="73"/>
      <c r="V164" s="73"/>
      <c r="W164" s="73"/>
      <c r="X164" s="74"/>
      <c r="Y164" s="32"/>
      <c r="Z164" s="32"/>
      <c r="AA164" s="32"/>
      <c r="AB164" s="32"/>
      <c r="AC164" s="32"/>
      <c r="AD164" s="32"/>
      <c r="AE164" s="32"/>
      <c r="AT164" s="15" t="s">
        <v>142</v>
      </c>
      <c r="AU164" s="15" t="s">
        <v>140</v>
      </c>
    </row>
    <row r="165" spans="1:65" s="2" customFormat="1" ht="24.2" customHeight="1">
      <c r="A165" s="32"/>
      <c r="B165" s="33"/>
      <c r="C165" s="196" t="s">
        <v>200</v>
      </c>
      <c r="D165" s="196" t="s">
        <v>135</v>
      </c>
      <c r="E165" s="197" t="s">
        <v>705</v>
      </c>
      <c r="F165" s="198" t="s">
        <v>706</v>
      </c>
      <c r="G165" s="199" t="s">
        <v>181</v>
      </c>
      <c r="H165" s="200">
        <v>13.5</v>
      </c>
      <c r="I165" s="201"/>
      <c r="J165" s="201"/>
      <c r="K165" s="202">
        <f>ROUND(P165*H165,2)</f>
        <v>0</v>
      </c>
      <c r="L165" s="203"/>
      <c r="M165" s="37"/>
      <c r="N165" s="204" t="s">
        <v>1</v>
      </c>
      <c r="O165" s="205" t="s">
        <v>40</v>
      </c>
      <c r="P165" s="206">
        <f>I165+J165</f>
        <v>0</v>
      </c>
      <c r="Q165" s="206">
        <f>ROUND(I165*H165,2)</f>
        <v>0</v>
      </c>
      <c r="R165" s="206">
        <f>ROUND(J165*H165,2)</f>
        <v>0</v>
      </c>
      <c r="S165" s="73"/>
      <c r="T165" s="207">
        <f>S165*H165</f>
        <v>0</v>
      </c>
      <c r="U165" s="207">
        <v>0</v>
      </c>
      <c r="V165" s="207">
        <f>U165*H165</f>
        <v>0</v>
      </c>
      <c r="W165" s="207">
        <v>0</v>
      </c>
      <c r="X165" s="208">
        <f>W165*H165</f>
        <v>0</v>
      </c>
      <c r="Y165" s="32"/>
      <c r="Z165" s="32"/>
      <c r="AA165" s="32"/>
      <c r="AB165" s="32"/>
      <c r="AC165" s="32"/>
      <c r="AD165" s="32"/>
      <c r="AE165" s="32"/>
      <c r="AR165" s="209" t="s">
        <v>139</v>
      </c>
      <c r="AT165" s="209" t="s">
        <v>135</v>
      </c>
      <c r="AU165" s="209" t="s">
        <v>140</v>
      </c>
      <c r="AY165" s="15" t="s">
        <v>132</v>
      </c>
      <c r="BE165" s="210">
        <f>IF(O165="základná",K165,0)</f>
        <v>0</v>
      </c>
      <c r="BF165" s="210">
        <f>IF(O165="znížená",K165,0)</f>
        <v>0</v>
      </c>
      <c r="BG165" s="210">
        <f>IF(O165="zákl. prenesená",K165,0)</f>
        <v>0</v>
      </c>
      <c r="BH165" s="210">
        <f>IF(O165="zníž. prenesená",K165,0)</f>
        <v>0</v>
      </c>
      <c r="BI165" s="210">
        <f>IF(O165="nulová",K165,0)</f>
        <v>0</v>
      </c>
      <c r="BJ165" s="15" t="s">
        <v>140</v>
      </c>
      <c r="BK165" s="210">
        <f>ROUND(P165*H165,2)</f>
        <v>0</v>
      </c>
      <c r="BL165" s="15" t="s">
        <v>139</v>
      </c>
      <c r="BM165" s="209" t="s">
        <v>707</v>
      </c>
    </row>
    <row r="166" spans="1:65" s="2" customFormat="1" ht="19.5">
      <c r="A166" s="32"/>
      <c r="B166" s="33"/>
      <c r="C166" s="34"/>
      <c r="D166" s="211" t="s">
        <v>142</v>
      </c>
      <c r="E166" s="34"/>
      <c r="F166" s="212" t="s">
        <v>706</v>
      </c>
      <c r="G166" s="34"/>
      <c r="H166" s="34"/>
      <c r="I166" s="213"/>
      <c r="J166" s="213"/>
      <c r="K166" s="34"/>
      <c r="L166" s="34"/>
      <c r="M166" s="37"/>
      <c r="N166" s="214"/>
      <c r="O166" s="215"/>
      <c r="P166" s="73"/>
      <c r="Q166" s="73"/>
      <c r="R166" s="73"/>
      <c r="S166" s="73"/>
      <c r="T166" s="73"/>
      <c r="U166" s="73"/>
      <c r="V166" s="73"/>
      <c r="W166" s="73"/>
      <c r="X166" s="74"/>
      <c r="Y166" s="32"/>
      <c r="Z166" s="32"/>
      <c r="AA166" s="32"/>
      <c r="AB166" s="32"/>
      <c r="AC166" s="32"/>
      <c r="AD166" s="32"/>
      <c r="AE166" s="32"/>
      <c r="AT166" s="15" t="s">
        <v>142</v>
      </c>
      <c r="AU166" s="15" t="s">
        <v>140</v>
      </c>
    </row>
    <row r="167" spans="1:65" s="2" customFormat="1" ht="21.75" customHeight="1">
      <c r="A167" s="32"/>
      <c r="B167" s="33"/>
      <c r="C167" s="231" t="s">
        <v>206</v>
      </c>
      <c r="D167" s="231" t="s">
        <v>297</v>
      </c>
      <c r="E167" s="232" t="s">
        <v>708</v>
      </c>
      <c r="F167" s="233" t="s">
        <v>709</v>
      </c>
      <c r="G167" s="234" t="s">
        <v>203</v>
      </c>
      <c r="H167" s="235">
        <v>2</v>
      </c>
      <c r="I167" s="236"/>
      <c r="J167" s="237"/>
      <c r="K167" s="238">
        <f>ROUND(P167*H167,2)</f>
        <v>0</v>
      </c>
      <c r="L167" s="237"/>
      <c r="M167" s="239"/>
      <c r="N167" s="240" t="s">
        <v>1</v>
      </c>
      <c r="O167" s="205" t="s">
        <v>40</v>
      </c>
      <c r="P167" s="206">
        <f>I167+J167</f>
        <v>0</v>
      </c>
      <c r="Q167" s="206">
        <f>ROUND(I167*H167,2)</f>
        <v>0</v>
      </c>
      <c r="R167" s="206">
        <f>ROUND(J167*H167,2)</f>
        <v>0</v>
      </c>
      <c r="S167" s="73"/>
      <c r="T167" s="207">
        <f>S167*H167</f>
        <v>0</v>
      </c>
      <c r="U167" s="207">
        <v>8.48E-2</v>
      </c>
      <c r="V167" s="207">
        <f>U167*H167</f>
        <v>0.1696</v>
      </c>
      <c r="W167" s="207">
        <v>0</v>
      </c>
      <c r="X167" s="208">
        <f>W167*H167</f>
        <v>0</v>
      </c>
      <c r="Y167" s="32"/>
      <c r="Z167" s="32"/>
      <c r="AA167" s="32"/>
      <c r="AB167" s="32"/>
      <c r="AC167" s="32"/>
      <c r="AD167" s="32"/>
      <c r="AE167" s="32"/>
      <c r="AR167" s="209" t="s">
        <v>226</v>
      </c>
      <c r="AT167" s="209" t="s">
        <v>297</v>
      </c>
      <c r="AU167" s="209" t="s">
        <v>140</v>
      </c>
      <c r="AY167" s="15" t="s">
        <v>132</v>
      </c>
      <c r="BE167" s="210">
        <f>IF(O167="základná",K167,0)</f>
        <v>0</v>
      </c>
      <c r="BF167" s="210">
        <f>IF(O167="znížená",K167,0)</f>
        <v>0</v>
      </c>
      <c r="BG167" s="210">
        <f>IF(O167="zákl. prenesená",K167,0)</f>
        <v>0</v>
      </c>
      <c r="BH167" s="210">
        <f>IF(O167="zníž. prenesená",K167,0)</f>
        <v>0</v>
      </c>
      <c r="BI167" s="210">
        <f>IF(O167="nulová",K167,0)</f>
        <v>0</v>
      </c>
      <c r="BJ167" s="15" t="s">
        <v>140</v>
      </c>
      <c r="BK167" s="210">
        <f>ROUND(P167*H167,2)</f>
        <v>0</v>
      </c>
      <c r="BL167" s="15" t="s">
        <v>139</v>
      </c>
      <c r="BM167" s="209" t="s">
        <v>710</v>
      </c>
    </row>
    <row r="168" spans="1:65" s="2" customFormat="1" ht="11.25">
      <c r="A168" s="32"/>
      <c r="B168" s="33"/>
      <c r="C168" s="34"/>
      <c r="D168" s="211" t="s">
        <v>142</v>
      </c>
      <c r="E168" s="34"/>
      <c r="F168" s="212" t="s">
        <v>709</v>
      </c>
      <c r="G168" s="34"/>
      <c r="H168" s="34"/>
      <c r="I168" s="213"/>
      <c r="J168" s="213"/>
      <c r="K168" s="34"/>
      <c r="L168" s="34"/>
      <c r="M168" s="37"/>
      <c r="N168" s="214"/>
      <c r="O168" s="215"/>
      <c r="P168" s="73"/>
      <c r="Q168" s="73"/>
      <c r="R168" s="73"/>
      <c r="S168" s="73"/>
      <c r="T168" s="73"/>
      <c r="U168" s="73"/>
      <c r="V168" s="73"/>
      <c r="W168" s="73"/>
      <c r="X168" s="74"/>
      <c r="Y168" s="32"/>
      <c r="Z168" s="32"/>
      <c r="AA168" s="32"/>
      <c r="AB168" s="32"/>
      <c r="AC168" s="32"/>
      <c r="AD168" s="32"/>
      <c r="AE168" s="32"/>
      <c r="AT168" s="15" t="s">
        <v>142</v>
      </c>
      <c r="AU168" s="15" t="s">
        <v>140</v>
      </c>
    </row>
    <row r="169" spans="1:65" s="13" customFormat="1" ht="22.5">
      <c r="B169" s="217"/>
      <c r="C169" s="218"/>
      <c r="D169" s="211" t="s">
        <v>241</v>
      </c>
      <c r="E169" s="218"/>
      <c r="F169" s="219" t="s">
        <v>711</v>
      </c>
      <c r="G169" s="218"/>
      <c r="H169" s="220">
        <v>2</v>
      </c>
      <c r="I169" s="221"/>
      <c r="J169" s="221"/>
      <c r="K169" s="218"/>
      <c r="L169" s="218"/>
      <c r="M169" s="222"/>
      <c r="N169" s="223"/>
      <c r="O169" s="224"/>
      <c r="P169" s="224"/>
      <c r="Q169" s="224"/>
      <c r="R169" s="224"/>
      <c r="S169" s="224"/>
      <c r="T169" s="224"/>
      <c r="U169" s="224"/>
      <c r="V169" s="224"/>
      <c r="W169" s="224"/>
      <c r="X169" s="225"/>
      <c r="AT169" s="226" t="s">
        <v>241</v>
      </c>
      <c r="AU169" s="226" t="s">
        <v>140</v>
      </c>
      <c r="AV169" s="13" t="s">
        <v>140</v>
      </c>
      <c r="AW169" s="13" t="s">
        <v>4</v>
      </c>
      <c r="AX169" s="13" t="s">
        <v>84</v>
      </c>
      <c r="AY169" s="226" t="s">
        <v>132</v>
      </c>
    </row>
    <row r="170" spans="1:65" s="2" customFormat="1" ht="24.2" customHeight="1">
      <c r="A170" s="32"/>
      <c r="B170" s="33"/>
      <c r="C170" s="231" t="s">
        <v>159</v>
      </c>
      <c r="D170" s="231" t="s">
        <v>297</v>
      </c>
      <c r="E170" s="232" t="s">
        <v>712</v>
      </c>
      <c r="F170" s="233" t="s">
        <v>713</v>
      </c>
      <c r="G170" s="234" t="s">
        <v>203</v>
      </c>
      <c r="H170" s="235">
        <v>17</v>
      </c>
      <c r="I170" s="236"/>
      <c r="J170" s="237"/>
      <c r="K170" s="238">
        <f>ROUND(P170*H170,2)</f>
        <v>0</v>
      </c>
      <c r="L170" s="237"/>
      <c r="M170" s="239"/>
      <c r="N170" s="240" t="s">
        <v>1</v>
      </c>
      <c r="O170" s="205" t="s">
        <v>40</v>
      </c>
      <c r="P170" s="206">
        <f>I170+J170</f>
        <v>0</v>
      </c>
      <c r="Q170" s="206">
        <f>ROUND(I170*H170,2)</f>
        <v>0</v>
      </c>
      <c r="R170" s="206">
        <f>ROUND(J170*H170,2)</f>
        <v>0</v>
      </c>
      <c r="S170" s="73"/>
      <c r="T170" s="207">
        <f>S170*H170</f>
        <v>0</v>
      </c>
      <c r="U170" s="207">
        <v>0.09</v>
      </c>
      <c r="V170" s="207">
        <f>U170*H170</f>
        <v>1.53</v>
      </c>
      <c r="W170" s="207">
        <v>0</v>
      </c>
      <c r="X170" s="208">
        <f>W170*H170</f>
        <v>0</v>
      </c>
      <c r="Y170" s="32"/>
      <c r="Z170" s="32"/>
      <c r="AA170" s="32"/>
      <c r="AB170" s="32"/>
      <c r="AC170" s="32"/>
      <c r="AD170" s="32"/>
      <c r="AE170" s="32"/>
      <c r="AR170" s="209" t="s">
        <v>226</v>
      </c>
      <c r="AT170" s="209" t="s">
        <v>297</v>
      </c>
      <c r="AU170" s="209" t="s">
        <v>140</v>
      </c>
      <c r="AY170" s="15" t="s">
        <v>132</v>
      </c>
      <c r="BE170" s="210">
        <f>IF(O170="základná",K170,0)</f>
        <v>0</v>
      </c>
      <c r="BF170" s="210">
        <f>IF(O170="znížená",K170,0)</f>
        <v>0</v>
      </c>
      <c r="BG170" s="210">
        <f>IF(O170="zákl. prenesená",K170,0)</f>
        <v>0</v>
      </c>
      <c r="BH170" s="210">
        <f>IF(O170="zníž. prenesená",K170,0)</f>
        <v>0</v>
      </c>
      <c r="BI170" s="210">
        <f>IF(O170="nulová",K170,0)</f>
        <v>0</v>
      </c>
      <c r="BJ170" s="15" t="s">
        <v>140</v>
      </c>
      <c r="BK170" s="210">
        <f>ROUND(P170*H170,2)</f>
        <v>0</v>
      </c>
      <c r="BL170" s="15" t="s">
        <v>139</v>
      </c>
      <c r="BM170" s="209" t="s">
        <v>714</v>
      </c>
    </row>
    <row r="171" spans="1:65" s="2" customFormat="1" ht="11.25">
      <c r="A171" s="32"/>
      <c r="B171" s="33"/>
      <c r="C171" s="34"/>
      <c r="D171" s="211" t="s">
        <v>142</v>
      </c>
      <c r="E171" s="34"/>
      <c r="F171" s="212" t="s">
        <v>713</v>
      </c>
      <c r="G171" s="34"/>
      <c r="H171" s="34"/>
      <c r="I171" s="213"/>
      <c r="J171" s="213"/>
      <c r="K171" s="34"/>
      <c r="L171" s="34"/>
      <c r="M171" s="37"/>
      <c r="N171" s="214"/>
      <c r="O171" s="215"/>
      <c r="P171" s="73"/>
      <c r="Q171" s="73"/>
      <c r="R171" s="73"/>
      <c r="S171" s="73"/>
      <c r="T171" s="73"/>
      <c r="U171" s="73"/>
      <c r="V171" s="73"/>
      <c r="W171" s="73"/>
      <c r="X171" s="74"/>
      <c r="Y171" s="32"/>
      <c r="Z171" s="32"/>
      <c r="AA171" s="32"/>
      <c r="AB171" s="32"/>
      <c r="AC171" s="32"/>
      <c r="AD171" s="32"/>
      <c r="AE171" s="32"/>
      <c r="AT171" s="15" t="s">
        <v>142</v>
      </c>
      <c r="AU171" s="15" t="s">
        <v>140</v>
      </c>
    </row>
    <row r="172" spans="1:65" s="13" customFormat="1" ht="22.5">
      <c r="B172" s="217"/>
      <c r="C172" s="218"/>
      <c r="D172" s="211" t="s">
        <v>241</v>
      </c>
      <c r="E172" s="218"/>
      <c r="F172" s="219" t="s">
        <v>715</v>
      </c>
      <c r="G172" s="218"/>
      <c r="H172" s="220">
        <v>17</v>
      </c>
      <c r="I172" s="221"/>
      <c r="J172" s="221"/>
      <c r="K172" s="218"/>
      <c r="L172" s="218"/>
      <c r="M172" s="222"/>
      <c r="N172" s="223"/>
      <c r="O172" s="224"/>
      <c r="P172" s="224"/>
      <c r="Q172" s="224"/>
      <c r="R172" s="224"/>
      <c r="S172" s="224"/>
      <c r="T172" s="224"/>
      <c r="U172" s="224"/>
      <c r="V172" s="224"/>
      <c r="W172" s="224"/>
      <c r="X172" s="225"/>
      <c r="AT172" s="226" t="s">
        <v>241</v>
      </c>
      <c r="AU172" s="226" t="s">
        <v>140</v>
      </c>
      <c r="AV172" s="13" t="s">
        <v>140</v>
      </c>
      <c r="AW172" s="13" t="s">
        <v>4</v>
      </c>
      <c r="AX172" s="13" t="s">
        <v>84</v>
      </c>
      <c r="AY172" s="226" t="s">
        <v>132</v>
      </c>
    </row>
    <row r="173" spans="1:65" s="2" customFormat="1" ht="37.9" customHeight="1">
      <c r="A173" s="32"/>
      <c r="B173" s="33"/>
      <c r="C173" s="196" t="s">
        <v>243</v>
      </c>
      <c r="D173" s="196" t="s">
        <v>135</v>
      </c>
      <c r="E173" s="197" t="s">
        <v>716</v>
      </c>
      <c r="F173" s="198" t="s">
        <v>717</v>
      </c>
      <c r="G173" s="199" t="s">
        <v>138</v>
      </c>
      <c r="H173" s="200">
        <v>1</v>
      </c>
      <c r="I173" s="201"/>
      <c r="J173" s="201"/>
      <c r="K173" s="202">
        <f>ROUND(P173*H173,2)</f>
        <v>0</v>
      </c>
      <c r="L173" s="203"/>
      <c r="M173" s="37"/>
      <c r="N173" s="204" t="s">
        <v>1</v>
      </c>
      <c r="O173" s="205" t="s">
        <v>40</v>
      </c>
      <c r="P173" s="206">
        <f>I173+J173</f>
        <v>0</v>
      </c>
      <c r="Q173" s="206">
        <f>ROUND(I173*H173,2)</f>
        <v>0</v>
      </c>
      <c r="R173" s="206">
        <f>ROUND(J173*H173,2)</f>
        <v>0</v>
      </c>
      <c r="S173" s="73"/>
      <c r="T173" s="207">
        <f>S173*H173</f>
        <v>0</v>
      </c>
      <c r="U173" s="207">
        <v>6.1800000000000001E-2</v>
      </c>
      <c r="V173" s="207">
        <f>U173*H173</f>
        <v>6.1800000000000001E-2</v>
      </c>
      <c r="W173" s="207">
        <v>0</v>
      </c>
      <c r="X173" s="208">
        <f>W173*H173</f>
        <v>0</v>
      </c>
      <c r="Y173" s="32"/>
      <c r="Z173" s="32"/>
      <c r="AA173" s="32"/>
      <c r="AB173" s="32"/>
      <c r="AC173" s="32"/>
      <c r="AD173" s="32"/>
      <c r="AE173" s="32"/>
      <c r="AR173" s="209" t="s">
        <v>139</v>
      </c>
      <c r="AT173" s="209" t="s">
        <v>135</v>
      </c>
      <c r="AU173" s="209" t="s">
        <v>140</v>
      </c>
      <c r="AY173" s="15" t="s">
        <v>132</v>
      </c>
      <c r="BE173" s="210">
        <f>IF(O173="základná",K173,0)</f>
        <v>0</v>
      </c>
      <c r="BF173" s="210">
        <f>IF(O173="znížená",K173,0)</f>
        <v>0</v>
      </c>
      <c r="BG173" s="210">
        <f>IF(O173="zákl. prenesená",K173,0)</f>
        <v>0</v>
      </c>
      <c r="BH173" s="210">
        <f>IF(O173="zníž. prenesená",K173,0)</f>
        <v>0</v>
      </c>
      <c r="BI173" s="210">
        <f>IF(O173="nulová",K173,0)</f>
        <v>0</v>
      </c>
      <c r="BJ173" s="15" t="s">
        <v>140</v>
      </c>
      <c r="BK173" s="210">
        <f>ROUND(P173*H173,2)</f>
        <v>0</v>
      </c>
      <c r="BL173" s="15" t="s">
        <v>139</v>
      </c>
      <c r="BM173" s="209" t="s">
        <v>718</v>
      </c>
    </row>
    <row r="174" spans="1:65" s="2" customFormat="1" ht="39">
      <c r="A174" s="32"/>
      <c r="B174" s="33"/>
      <c r="C174" s="34"/>
      <c r="D174" s="211" t="s">
        <v>142</v>
      </c>
      <c r="E174" s="34"/>
      <c r="F174" s="212" t="s">
        <v>719</v>
      </c>
      <c r="G174" s="34"/>
      <c r="H174" s="34"/>
      <c r="I174" s="213"/>
      <c r="J174" s="213"/>
      <c r="K174" s="34"/>
      <c r="L174" s="34"/>
      <c r="M174" s="37"/>
      <c r="N174" s="214"/>
      <c r="O174" s="215"/>
      <c r="P174" s="73"/>
      <c r="Q174" s="73"/>
      <c r="R174" s="73"/>
      <c r="S174" s="73"/>
      <c r="T174" s="73"/>
      <c r="U174" s="73"/>
      <c r="V174" s="73"/>
      <c r="W174" s="73"/>
      <c r="X174" s="74"/>
      <c r="Y174" s="32"/>
      <c r="Z174" s="32"/>
      <c r="AA174" s="32"/>
      <c r="AB174" s="32"/>
      <c r="AC174" s="32"/>
      <c r="AD174" s="32"/>
      <c r="AE174" s="32"/>
      <c r="AT174" s="15" t="s">
        <v>142</v>
      </c>
      <c r="AU174" s="15" t="s">
        <v>140</v>
      </c>
    </row>
    <row r="175" spans="1:65" s="2" customFormat="1" ht="37.9" customHeight="1">
      <c r="A175" s="32"/>
      <c r="B175" s="33"/>
      <c r="C175" s="196" t="s">
        <v>211</v>
      </c>
      <c r="D175" s="196" t="s">
        <v>135</v>
      </c>
      <c r="E175" s="197" t="s">
        <v>190</v>
      </c>
      <c r="F175" s="198" t="s">
        <v>191</v>
      </c>
      <c r="G175" s="199" t="s">
        <v>156</v>
      </c>
      <c r="H175" s="200">
        <v>0.2</v>
      </c>
      <c r="I175" s="201"/>
      <c r="J175" s="201"/>
      <c r="K175" s="202">
        <f>ROUND(P175*H175,2)</f>
        <v>0</v>
      </c>
      <c r="L175" s="203"/>
      <c r="M175" s="37"/>
      <c r="N175" s="204" t="s">
        <v>1</v>
      </c>
      <c r="O175" s="205" t="s">
        <v>40</v>
      </c>
      <c r="P175" s="206">
        <f>I175+J175</f>
        <v>0</v>
      </c>
      <c r="Q175" s="206">
        <f>ROUND(I175*H175,2)</f>
        <v>0</v>
      </c>
      <c r="R175" s="206">
        <f>ROUND(J175*H175,2)</f>
        <v>0</v>
      </c>
      <c r="S175" s="73"/>
      <c r="T175" s="207">
        <f>S175*H175</f>
        <v>0</v>
      </c>
      <c r="U175" s="207">
        <v>0</v>
      </c>
      <c r="V175" s="207">
        <f>U175*H175</f>
        <v>0</v>
      </c>
      <c r="W175" s="207">
        <v>2.2000000000000002</v>
      </c>
      <c r="X175" s="208">
        <f>W175*H175</f>
        <v>0.44000000000000006</v>
      </c>
      <c r="Y175" s="32"/>
      <c r="Z175" s="32"/>
      <c r="AA175" s="32"/>
      <c r="AB175" s="32"/>
      <c r="AC175" s="32"/>
      <c r="AD175" s="32"/>
      <c r="AE175" s="32"/>
      <c r="AR175" s="209" t="s">
        <v>139</v>
      </c>
      <c r="AT175" s="209" t="s">
        <v>135</v>
      </c>
      <c r="AU175" s="209" t="s">
        <v>140</v>
      </c>
      <c r="AY175" s="15" t="s">
        <v>132</v>
      </c>
      <c r="BE175" s="210">
        <f>IF(O175="základná",K175,0)</f>
        <v>0</v>
      </c>
      <c r="BF175" s="210">
        <f>IF(O175="znížená",K175,0)</f>
        <v>0</v>
      </c>
      <c r="BG175" s="210">
        <f>IF(O175="zákl. prenesená",K175,0)</f>
        <v>0</v>
      </c>
      <c r="BH175" s="210">
        <f>IF(O175="zníž. prenesená",K175,0)</f>
        <v>0</v>
      </c>
      <c r="BI175" s="210">
        <f>IF(O175="nulová",K175,0)</f>
        <v>0</v>
      </c>
      <c r="BJ175" s="15" t="s">
        <v>140</v>
      </c>
      <c r="BK175" s="210">
        <f>ROUND(P175*H175,2)</f>
        <v>0</v>
      </c>
      <c r="BL175" s="15" t="s">
        <v>139</v>
      </c>
      <c r="BM175" s="209" t="s">
        <v>720</v>
      </c>
    </row>
    <row r="176" spans="1:65" s="2" customFormat="1" ht="29.25">
      <c r="A176" s="32"/>
      <c r="B176" s="33"/>
      <c r="C176" s="34"/>
      <c r="D176" s="211" t="s">
        <v>142</v>
      </c>
      <c r="E176" s="34"/>
      <c r="F176" s="212" t="s">
        <v>193</v>
      </c>
      <c r="G176" s="34"/>
      <c r="H176" s="34"/>
      <c r="I176" s="213"/>
      <c r="J176" s="213"/>
      <c r="K176" s="34"/>
      <c r="L176" s="34"/>
      <c r="M176" s="37"/>
      <c r="N176" s="214"/>
      <c r="O176" s="215"/>
      <c r="P176" s="73"/>
      <c r="Q176" s="73"/>
      <c r="R176" s="73"/>
      <c r="S176" s="73"/>
      <c r="T176" s="73"/>
      <c r="U176" s="73"/>
      <c r="V176" s="73"/>
      <c r="W176" s="73"/>
      <c r="X176" s="74"/>
      <c r="Y176" s="32"/>
      <c r="Z176" s="32"/>
      <c r="AA176" s="32"/>
      <c r="AB176" s="32"/>
      <c r="AC176" s="32"/>
      <c r="AD176" s="32"/>
      <c r="AE176" s="32"/>
      <c r="AT176" s="15" t="s">
        <v>142</v>
      </c>
      <c r="AU176" s="15" t="s">
        <v>140</v>
      </c>
    </row>
    <row r="177" spans="1:65" s="2" customFormat="1" ht="24.2" customHeight="1">
      <c r="A177" s="32"/>
      <c r="B177" s="33"/>
      <c r="C177" s="196" t="s">
        <v>84</v>
      </c>
      <c r="D177" s="196" t="s">
        <v>135</v>
      </c>
      <c r="E177" s="197" t="s">
        <v>721</v>
      </c>
      <c r="F177" s="198" t="s">
        <v>722</v>
      </c>
      <c r="G177" s="199" t="s">
        <v>203</v>
      </c>
      <c r="H177" s="200">
        <v>1</v>
      </c>
      <c r="I177" s="201"/>
      <c r="J177" s="201"/>
      <c r="K177" s="202">
        <f>ROUND(P177*H177,2)</f>
        <v>0</v>
      </c>
      <c r="L177" s="203"/>
      <c r="M177" s="37"/>
      <c r="N177" s="204" t="s">
        <v>1</v>
      </c>
      <c r="O177" s="205" t="s">
        <v>40</v>
      </c>
      <c r="P177" s="206">
        <f>I177+J177</f>
        <v>0</v>
      </c>
      <c r="Q177" s="206">
        <f>ROUND(I177*H177,2)</f>
        <v>0</v>
      </c>
      <c r="R177" s="206">
        <f>ROUND(J177*H177,2)</f>
        <v>0</v>
      </c>
      <c r="S177" s="73"/>
      <c r="T177" s="207">
        <f>S177*H177</f>
        <v>0</v>
      </c>
      <c r="U177" s="207">
        <v>0</v>
      </c>
      <c r="V177" s="207">
        <f>U177*H177</f>
        <v>0</v>
      </c>
      <c r="W177" s="207">
        <v>4.0000000000000001E-3</v>
      </c>
      <c r="X177" s="208">
        <f>W177*H177</f>
        <v>4.0000000000000001E-3</v>
      </c>
      <c r="Y177" s="32"/>
      <c r="Z177" s="32"/>
      <c r="AA177" s="32"/>
      <c r="AB177" s="32"/>
      <c r="AC177" s="32"/>
      <c r="AD177" s="32"/>
      <c r="AE177" s="32"/>
      <c r="AR177" s="209" t="s">
        <v>139</v>
      </c>
      <c r="AT177" s="209" t="s">
        <v>135</v>
      </c>
      <c r="AU177" s="209" t="s">
        <v>140</v>
      </c>
      <c r="AY177" s="15" t="s">
        <v>132</v>
      </c>
      <c r="BE177" s="210">
        <f>IF(O177="základná",K177,0)</f>
        <v>0</v>
      </c>
      <c r="BF177" s="210">
        <f>IF(O177="znížená",K177,0)</f>
        <v>0</v>
      </c>
      <c r="BG177" s="210">
        <f>IF(O177="zákl. prenesená",K177,0)</f>
        <v>0</v>
      </c>
      <c r="BH177" s="210">
        <f>IF(O177="zníž. prenesená",K177,0)</f>
        <v>0</v>
      </c>
      <c r="BI177" s="210">
        <f>IF(O177="nulová",K177,0)</f>
        <v>0</v>
      </c>
      <c r="BJ177" s="15" t="s">
        <v>140</v>
      </c>
      <c r="BK177" s="210">
        <f>ROUND(P177*H177,2)</f>
        <v>0</v>
      </c>
      <c r="BL177" s="15" t="s">
        <v>139</v>
      </c>
      <c r="BM177" s="209" t="s">
        <v>723</v>
      </c>
    </row>
    <row r="178" spans="1:65" s="2" customFormat="1" ht="29.25">
      <c r="A178" s="32"/>
      <c r="B178" s="33"/>
      <c r="C178" s="34"/>
      <c r="D178" s="211" t="s">
        <v>142</v>
      </c>
      <c r="E178" s="34"/>
      <c r="F178" s="212" t="s">
        <v>724</v>
      </c>
      <c r="G178" s="34"/>
      <c r="H178" s="34"/>
      <c r="I178" s="213"/>
      <c r="J178" s="213"/>
      <c r="K178" s="34"/>
      <c r="L178" s="34"/>
      <c r="M178" s="37"/>
      <c r="N178" s="214"/>
      <c r="O178" s="215"/>
      <c r="P178" s="73"/>
      <c r="Q178" s="73"/>
      <c r="R178" s="73"/>
      <c r="S178" s="73"/>
      <c r="T178" s="73"/>
      <c r="U178" s="73"/>
      <c r="V178" s="73"/>
      <c r="W178" s="73"/>
      <c r="X178" s="74"/>
      <c r="Y178" s="32"/>
      <c r="Z178" s="32"/>
      <c r="AA178" s="32"/>
      <c r="AB178" s="32"/>
      <c r="AC178" s="32"/>
      <c r="AD178" s="32"/>
      <c r="AE178" s="32"/>
      <c r="AT178" s="15" t="s">
        <v>142</v>
      </c>
      <c r="AU178" s="15" t="s">
        <v>140</v>
      </c>
    </row>
    <row r="179" spans="1:65" s="2" customFormat="1" ht="21.75" customHeight="1">
      <c r="A179" s="32"/>
      <c r="B179" s="33"/>
      <c r="C179" s="231" t="s">
        <v>164</v>
      </c>
      <c r="D179" s="231" t="s">
        <v>297</v>
      </c>
      <c r="E179" s="232" t="s">
        <v>725</v>
      </c>
      <c r="F179" s="233" t="s">
        <v>726</v>
      </c>
      <c r="G179" s="234" t="s">
        <v>203</v>
      </c>
      <c r="H179" s="235">
        <v>7</v>
      </c>
      <c r="I179" s="236"/>
      <c r="J179" s="237"/>
      <c r="K179" s="238">
        <f>ROUND(P179*H179,2)</f>
        <v>0</v>
      </c>
      <c r="L179" s="237"/>
      <c r="M179" s="239"/>
      <c r="N179" s="240" t="s">
        <v>1</v>
      </c>
      <c r="O179" s="205" t="s">
        <v>40</v>
      </c>
      <c r="P179" s="206">
        <f>I179+J179</f>
        <v>0</v>
      </c>
      <c r="Q179" s="206">
        <f>ROUND(I179*H179,2)</f>
        <v>0</v>
      </c>
      <c r="R179" s="206">
        <f>ROUND(J179*H179,2)</f>
        <v>0</v>
      </c>
      <c r="S179" s="73"/>
      <c r="T179" s="207">
        <f>S179*H179</f>
        <v>0</v>
      </c>
      <c r="U179" s="207">
        <v>6.0400000000000002E-2</v>
      </c>
      <c r="V179" s="207">
        <f>U179*H179</f>
        <v>0.42280000000000001</v>
      </c>
      <c r="W179" s="207">
        <v>0</v>
      </c>
      <c r="X179" s="208">
        <f>W179*H179</f>
        <v>0</v>
      </c>
      <c r="Y179" s="32"/>
      <c r="Z179" s="32"/>
      <c r="AA179" s="32"/>
      <c r="AB179" s="32"/>
      <c r="AC179" s="32"/>
      <c r="AD179" s="32"/>
      <c r="AE179" s="32"/>
      <c r="AR179" s="209" t="s">
        <v>226</v>
      </c>
      <c r="AT179" s="209" t="s">
        <v>297</v>
      </c>
      <c r="AU179" s="209" t="s">
        <v>140</v>
      </c>
      <c r="AY179" s="15" t="s">
        <v>132</v>
      </c>
      <c r="BE179" s="210">
        <f>IF(O179="základná",K179,0)</f>
        <v>0</v>
      </c>
      <c r="BF179" s="210">
        <f>IF(O179="znížená",K179,0)</f>
        <v>0</v>
      </c>
      <c r="BG179" s="210">
        <f>IF(O179="zákl. prenesená",K179,0)</f>
        <v>0</v>
      </c>
      <c r="BH179" s="210">
        <f>IF(O179="zníž. prenesená",K179,0)</f>
        <v>0</v>
      </c>
      <c r="BI179" s="210">
        <f>IF(O179="nulová",K179,0)</f>
        <v>0</v>
      </c>
      <c r="BJ179" s="15" t="s">
        <v>140</v>
      </c>
      <c r="BK179" s="210">
        <f>ROUND(P179*H179,2)</f>
        <v>0</v>
      </c>
      <c r="BL179" s="15" t="s">
        <v>139</v>
      </c>
      <c r="BM179" s="209" t="s">
        <v>727</v>
      </c>
    </row>
    <row r="180" spans="1:65" s="2" customFormat="1" ht="11.25">
      <c r="A180" s="32"/>
      <c r="B180" s="33"/>
      <c r="C180" s="34"/>
      <c r="D180" s="211" t="s">
        <v>142</v>
      </c>
      <c r="E180" s="34"/>
      <c r="F180" s="212" t="s">
        <v>726</v>
      </c>
      <c r="G180" s="34"/>
      <c r="H180" s="34"/>
      <c r="I180" s="213"/>
      <c r="J180" s="213"/>
      <c r="K180" s="34"/>
      <c r="L180" s="34"/>
      <c r="M180" s="37"/>
      <c r="N180" s="214"/>
      <c r="O180" s="215"/>
      <c r="P180" s="73"/>
      <c r="Q180" s="73"/>
      <c r="R180" s="73"/>
      <c r="S180" s="73"/>
      <c r="T180" s="73"/>
      <c r="U180" s="73"/>
      <c r="V180" s="73"/>
      <c r="W180" s="73"/>
      <c r="X180" s="74"/>
      <c r="Y180" s="32"/>
      <c r="Z180" s="32"/>
      <c r="AA180" s="32"/>
      <c r="AB180" s="32"/>
      <c r="AC180" s="32"/>
      <c r="AD180" s="32"/>
      <c r="AE180" s="32"/>
      <c r="AT180" s="15" t="s">
        <v>142</v>
      </c>
      <c r="AU180" s="15" t="s">
        <v>140</v>
      </c>
    </row>
    <row r="181" spans="1:65" s="13" customFormat="1" ht="22.5">
      <c r="B181" s="217"/>
      <c r="C181" s="218"/>
      <c r="D181" s="211" t="s">
        <v>241</v>
      </c>
      <c r="E181" s="218"/>
      <c r="F181" s="219" t="s">
        <v>728</v>
      </c>
      <c r="G181" s="218"/>
      <c r="H181" s="220">
        <v>7</v>
      </c>
      <c r="I181" s="221"/>
      <c r="J181" s="221"/>
      <c r="K181" s="218"/>
      <c r="L181" s="218"/>
      <c r="M181" s="222"/>
      <c r="N181" s="223"/>
      <c r="O181" s="224"/>
      <c r="P181" s="224"/>
      <c r="Q181" s="224"/>
      <c r="R181" s="224"/>
      <c r="S181" s="224"/>
      <c r="T181" s="224"/>
      <c r="U181" s="224"/>
      <c r="V181" s="224"/>
      <c r="W181" s="224"/>
      <c r="X181" s="225"/>
      <c r="AT181" s="226" t="s">
        <v>241</v>
      </c>
      <c r="AU181" s="226" t="s">
        <v>140</v>
      </c>
      <c r="AV181" s="13" t="s">
        <v>140</v>
      </c>
      <c r="AW181" s="13" t="s">
        <v>4</v>
      </c>
      <c r="AX181" s="13" t="s">
        <v>84</v>
      </c>
      <c r="AY181" s="226" t="s">
        <v>132</v>
      </c>
    </row>
    <row r="182" spans="1:65" s="2" customFormat="1" ht="21.75" customHeight="1">
      <c r="A182" s="32"/>
      <c r="B182" s="33"/>
      <c r="C182" s="196" t="s">
        <v>407</v>
      </c>
      <c r="D182" s="196" t="s">
        <v>135</v>
      </c>
      <c r="E182" s="197" t="s">
        <v>729</v>
      </c>
      <c r="F182" s="198" t="s">
        <v>730</v>
      </c>
      <c r="G182" s="199" t="s">
        <v>233</v>
      </c>
      <c r="H182" s="200">
        <v>35.343000000000004</v>
      </c>
      <c r="I182" s="201"/>
      <c r="J182" s="201"/>
      <c r="K182" s="202">
        <f>ROUND(P182*H182,2)</f>
        <v>0</v>
      </c>
      <c r="L182" s="203"/>
      <c r="M182" s="37"/>
      <c r="N182" s="204" t="s">
        <v>1</v>
      </c>
      <c r="O182" s="205" t="s">
        <v>40</v>
      </c>
      <c r="P182" s="206">
        <f>I182+J182</f>
        <v>0</v>
      </c>
      <c r="Q182" s="206">
        <f>ROUND(I182*H182,2)</f>
        <v>0</v>
      </c>
      <c r="R182" s="206">
        <f>ROUND(J182*H182,2)</f>
        <v>0</v>
      </c>
      <c r="S182" s="73"/>
      <c r="T182" s="207">
        <f>S182*H182</f>
        <v>0</v>
      </c>
      <c r="U182" s="207">
        <v>0</v>
      </c>
      <c r="V182" s="207">
        <f>U182*H182</f>
        <v>0</v>
      </c>
      <c r="W182" s="207">
        <v>0</v>
      </c>
      <c r="X182" s="208">
        <f>W182*H182</f>
        <v>0</v>
      </c>
      <c r="Y182" s="32"/>
      <c r="Z182" s="32"/>
      <c r="AA182" s="32"/>
      <c r="AB182" s="32"/>
      <c r="AC182" s="32"/>
      <c r="AD182" s="32"/>
      <c r="AE182" s="32"/>
      <c r="AR182" s="209" t="s">
        <v>139</v>
      </c>
      <c r="AT182" s="209" t="s">
        <v>135</v>
      </c>
      <c r="AU182" s="209" t="s">
        <v>140</v>
      </c>
      <c r="AY182" s="15" t="s">
        <v>132</v>
      </c>
      <c r="BE182" s="210">
        <f>IF(O182="základná",K182,0)</f>
        <v>0</v>
      </c>
      <c r="BF182" s="210">
        <f>IF(O182="znížená",K182,0)</f>
        <v>0</v>
      </c>
      <c r="BG182" s="210">
        <f>IF(O182="zákl. prenesená",K182,0)</f>
        <v>0</v>
      </c>
      <c r="BH182" s="210">
        <f>IF(O182="zníž. prenesená",K182,0)</f>
        <v>0</v>
      </c>
      <c r="BI182" s="210">
        <f>IF(O182="nulová",K182,0)</f>
        <v>0</v>
      </c>
      <c r="BJ182" s="15" t="s">
        <v>140</v>
      </c>
      <c r="BK182" s="210">
        <f>ROUND(P182*H182,2)</f>
        <v>0</v>
      </c>
      <c r="BL182" s="15" t="s">
        <v>139</v>
      </c>
      <c r="BM182" s="209" t="s">
        <v>731</v>
      </c>
    </row>
    <row r="183" spans="1:65" s="2" customFormat="1" ht="11.25">
      <c r="A183" s="32"/>
      <c r="B183" s="33"/>
      <c r="C183" s="34"/>
      <c r="D183" s="211" t="s">
        <v>142</v>
      </c>
      <c r="E183" s="34"/>
      <c r="F183" s="212" t="s">
        <v>730</v>
      </c>
      <c r="G183" s="34"/>
      <c r="H183" s="34"/>
      <c r="I183" s="213"/>
      <c r="J183" s="213"/>
      <c r="K183" s="34"/>
      <c r="L183" s="34"/>
      <c r="M183" s="37"/>
      <c r="N183" s="214"/>
      <c r="O183" s="215"/>
      <c r="P183" s="73"/>
      <c r="Q183" s="73"/>
      <c r="R183" s="73"/>
      <c r="S183" s="73"/>
      <c r="T183" s="73"/>
      <c r="U183" s="73"/>
      <c r="V183" s="73"/>
      <c r="W183" s="73"/>
      <c r="X183" s="74"/>
      <c r="Y183" s="32"/>
      <c r="Z183" s="32"/>
      <c r="AA183" s="32"/>
      <c r="AB183" s="32"/>
      <c r="AC183" s="32"/>
      <c r="AD183" s="32"/>
      <c r="AE183" s="32"/>
      <c r="AT183" s="15" t="s">
        <v>142</v>
      </c>
      <c r="AU183" s="15" t="s">
        <v>140</v>
      </c>
    </row>
    <row r="184" spans="1:65" s="2" customFormat="1" ht="24.2" customHeight="1">
      <c r="A184" s="32"/>
      <c r="B184" s="33"/>
      <c r="C184" s="196" t="s">
        <v>412</v>
      </c>
      <c r="D184" s="196" t="s">
        <v>135</v>
      </c>
      <c r="E184" s="197" t="s">
        <v>732</v>
      </c>
      <c r="F184" s="198" t="s">
        <v>733</v>
      </c>
      <c r="G184" s="199" t="s">
        <v>233</v>
      </c>
      <c r="H184" s="200">
        <v>565.48800000000006</v>
      </c>
      <c r="I184" s="201"/>
      <c r="J184" s="201"/>
      <c r="K184" s="202">
        <f>ROUND(P184*H184,2)</f>
        <v>0</v>
      </c>
      <c r="L184" s="203"/>
      <c r="M184" s="37"/>
      <c r="N184" s="204" t="s">
        <v>1</v>
      </c>
      <c r="O184" s="205" t="s">
        <v>40</v>
      </c>
      <c r="P184" s="206">
        <f>I184+J184</f>
        <v>0</v>
      </c>
      <c r="Q184" s="206">
        <f>ROUND(I184*H184,2)</f>
        <v>0</v>
      </c>
      <c r="R184" s="206">
        <f>ROUND(J184*H184,2)</f>
        <v>0</v>
      </c>
      <c r="S184" s="73"/>
      <c r="T184" s="207">
        <f>S184*H184</f>
        <v>0</v>
      </c>
      <c r="U184" s="207">
        <v>0</v>
      </c>
      <c r="V184" s="207">
        <f>U184*H184</f>
        <v>0</v>
      </c>
      <c r="W184" s="207">
        <v>0</v>
      </c>
      <c r="X184" s="208">
        <f>W184*H184</f>
        <v>0</v>
      </c>
      <c r="Y184" s="32"/>
      <c r="Z184" s="32"/>
      <c r="AA184" s="32"/>
      <c r="AB184" s="32"/>
      <c r="AC184" s="32"/>
      <c r="AD184" s="32"/>
      <c r="AE184" s="32"/>
      <c r="AR184" s="209" t="s">
        <v>139</v>
      </c>
      <c r="AT184" s="209" t="s">
        <v>135</v>
      </c>
      <c r="AU184" s="209" t="s">
        <v>140</v>
      </c>
      <c r="AY184" s="15" t="s">
        <v>132</v>
      </c>
      <c r="BE184" s="210">
        <f>IF(O184="základná",K184,0)</f>
        <v>0</v>
      </c>
      <c r="BF184" s="210">
        <f>IF(O184="znížená",K184,0)</f>
        <v>0</v>
      </c>
      <c r="BG184" s="210">
        <f>IF(O184="zákl. prenesená",K184,0)</f>
        <v>0</v>
      </c>
      <c r="BH184" s="210">
        <f>IF(O184="zníž. prenesená",K184,0)</f>
        <v>0</v>
      </c>
      <c r="BI184" s="210">
        <f>IF(O184="nulová",K184,0)</f>
        <v>0</v>
      </c>
      <c r="BJ184" s="15" t="s">
        <v>140</v>
      </c>
      <c r="BK184" s="210">
        <f>ROUND(P184*H184,2)</f>
        <v>0</v>
      </c>
      <c r="BL184" s="15" t="s">
        <v>139</v>
      </c>
      <c r="BM184" s="209" t="s">
        <v>734</v>
      </c>
    </row>
    <row r="185" spans="1:65" s="2" customFormat="1" ht="11.25">
      <c r="A185" s="32"/>
      <c r="B185" s="33"/>
      <c r="C185" s="34"/>
      <c r="D185" s="211" t="s">
        <v>142</v>
      </c>
      <c r="E185" s="34"/>
      <c r="F185" s="212" t="s">
        <v>733</v>
      </c>
      <c r="G185" s="34"/>
      <c r="H185" s="34"/>
      <c r="I185" s="213"/>
      <c r="J185" s="213"/>
      <c r="K185" s="34"/>
      <c r="L185" s="34"/>
      <c r="M185" s="37"/>
      <c r="N185" s="214"/>
      <c r="O185" s="215"/>
      <c r="P185" s="73"/>
      <c r="Q185" s="73"/>
      <c r="R185" s="73"/>
      <c r="S185" s="73"/>
      <c r="T185" s="73"/>
      <c r="U185" s="73"/>
      <c r="V185" s="73"/>
      <c r="W185" s="73"/>
      <c r="X185" s="74"/>
      <c r="Y185" s="32"/>
      <c r="Z185" s="32"/>
      <c r="AA185" s="32"/>
      <c r="AB185" s="32"/>
      <c r="AC185" s="32"/>
      <c r="AD185" s="32"/>
      <c r="AE185" s="32"/>
      <c r="AT185" s="15" t="s">
        <v>142</v>
      </c>
      <c r="AU185" s="15" t="s">
        <v>140</v>
      </c>
    </row>
    <row r="186" spans="1:65" s="13" customFormat="1" ht="11.25">
      <c r="B186" s="217"/>
      <c r="C186" s="218"/>
      <c r="D186" s="211" t="s">
        <v>241</v>
      </c>
      <c r="E186" s="218"/>
      <c r="F186" s="219" t="s">
        <v>735</v>
      </c>
      <c r="G186" s="218"/>
      <c r="H186" s="220">
        <v>565.48800000000006</v>
      </c>
      <c r="I186" s="221"/>
      <c r="J186" s="221"/>
      <c r="K186" s="218"/>
      <c r="L186" s="218"/>
      <c r="M186" s="222"/>
      <c r="N186" s="241"/>
      <c r="O186" s="242"/>
      <c r="P186" s="242"/>
      <c r="Q186" s="242"/>
      <c r="R186" s="242"/>
      <c r="S186" s="242"/>
      <c r="T186" s="242"/>
      <c r="U186" s="242"/>
      <c r="V186" s="242"/>
      <c r="W186" s="242"/>
      <c r="X186" s="243"/>
      <c r="AT186" s="226" t="s">
        <v>241</v>
      </c>
      <c r="AU186" s="226" t="s">
        <v>140</v>
      </c>
      <c r="AV186" s="13" t="s">
        <v>140</v>
      </c>
      <c r="AW186" s="13" t="s">
        <v>4</v>
      </c>
      <c r="AX186" s="13" t="s">
        <v>84</v>
      </c>
      <c r="AY186" s="226" t="s">
        <v>132</v>
      </c>
    </row>
    <row r="187" spans="1:65" s="2" customFormat="1" ht="6.95" customHeight="1">
      <c r="A187" s="32"/>
      <c r="B187" s="56"/>
      <c r="C187" s="57"/>
      <c r="D187" s="57"/>
      <c r="E187" s="57"/>
      <c r="F187" s="57"/>
      <c r="G187" s="57"/>
      <c r="H187" s="57"/>
      <c r="I187" s="57"/>
      <c r="J187" s="57"/>
      <c r="K187" s="57"/>
      <c r="L187" s="57"/>
      <c r="M187" s="37"/>
      <c r="N187" s="32"/>
      <c r="P187" s="32"/>
      <c r="Q187" s="32"/>
      <c r="R187" s="32"/>
      <c r="S187" s="32"/>
      <c r="T187" s="32"/>
      <c r="U187" s="32"/>
      <c r="V187" s="32"/>
      <c r="W187" s="32"/>
      <c r="X187" s="32"/>
      <c r="Y187" s="32"/>
      <c r="Z187" s="32"/>
      <c r="AA187" s="32"/>
      <c r="AB187" s="32"/>
      <c r="AC187" s="32"/>
      <c r="AD187" s="32"/>
      <c r="AE187" s="32"/>
    </row>
  </sheetData>
  <sheetProtection algorithmName="SHA-512" hashValue="e0ai9ed1t/BycokZxcL0zAE/XyP99rLNAIrg5300XehgiKYI54enobjw7n9CHwU76ZJNpcA5RBQZn7SxthmcrQ==" saltValue="qEHhpKm4cNlM1X1b5knRkXQLBc5kHB8nbV1bfLWx/MXse41z5XAYLwHyWMqdFC59PAmMx1vv8Mq1PizvJok9Ug==" spinCount="100000" sheet="1" objects="1" scenarios="1" formatColumns="0" formatRows="0" autoFilter="0"/>
  <autoFilter ref="C122:L186" xr:uid="{00000000-0009-0000-0000-000005000000}"/>
  <mergeCells count="9">
    <mergeCell ref="E87:H87"/>
    <mergeCell ref="E113:H113"/>
    <mergeCell ref="E115:H115"/>
    <mergeCell ref="M2:Z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12</vt:i4>
      </vt:variant>
    </vt:vector>
  </HeadingPairs>
  <TitlesOfParts>
    <vt:vector size="18" baseType="lpstr">
      <vt:lpstr>Rekapitulácia stavby</vt:lpstr>
      <vt:lpstr>02.01 - Búracie práce a v...</vt:lpstr>
      <vt:lpstr>02.02 - Oplotenie</vt:lpstr>
      <vt:lpstr>02.03 - Povrchové úpravy</vt:lpstr>
      <vt:lpstr>02.06 - Prípojka vody</vt:lpstr>
      <vt:lpstr>02.07 - Vjazd</vt:lpstr>
      <vt:lpstr>'02.01 - Búracie práce a v...'!Názvy_tlače</vt:lpstr>
      <vt:lpstr>'02.02 - Oplotenie'!Názvy_tlače</vt:lpstr>
      <vt:lpstr>'02.03 - Povrchové úpravy'!Názvy_tlače</vt:lpstr>
      <vt:lpstr>'02.06 - Prípojka vody'!Názvy_tlače</vt:lpstr>
      <vt:lpstr>'02.07 - Vjazd'!Názvy_tlače</vt:lpstr>
      <vt:lpstr>'Rekapitulácia stavby'!Názvy_tlače</vt:lpstr>
      <vt:lpstr>'02.01 - Búracie práce a v...'!Oblasť_tlače</vt:lpstr>
      <vt:lpstr>'02.02 - Oplotenie'!Oblasť_tlače</vt:lpstr>
      <vt:lpstr>'02.03 - Povrchové úpravy'!Oblasť_tlače</vt:lpstr>
      <vt:lpstr>'02.06 - Prípojka vody'!Oblasť_tlače</vt:lpstr>
      <vt:lpstr>'02.07 - Vjazd'!Oblasť_tlače</vt:lpstr>
      <vt:lpstr>'Rekapitulácia stavby'!Oblasť_tlače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Vojtek</dc:creator>
  <cp:lastModifiedBy>Fodorová Ľubica, JUDr.</cp:lastModifiedBy>
  <dcterms:created xsi:type="dcterms:W3CDTF">2022-06-01T13:08:51Z</dcterms:created>
  <dcterms:modified xsi:type="dcterms:W3CDTF">2022-06-02T13:07:02Z</dcterms:modified>
</cp:coreProperties>
</file>