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KA~1.KON\AppData\Local\Temp\Rar$DIa9252.3354\"/>
    </mc:Choice>
  </mc:AlternateContent>
  <bookViews>
    <workbookView xWindow="0" yWindow="0" windowWidth="28800" windowHeight="14310" tabRatio="500"/>
  </bookViews>
  <sheets>
    <sheet name="Kryci list" sheetId="5" r:id="rId1"/>
    <sheet name="Zadanie" sheetId="3" r:id="rId2"/>
    <sheet name="Figury" sheetId="4" r:id="rId3"/>
  </sheets>
  <externalReferences>
    <externalReference r:id="rId4"/>
  </externalReferences>
  <definedNames>
    <definedName name="_xlnm._FilterDatabase" localSheetId="0">#REF!</definedName>
    <definedName name="_xlnm._FilterDatabase">#REF!</definedName>
    <definedName name="fakt1R" localSheetId="0">#REF!</definedName>
    <definedName name="fakt1R">#REF!</definedName>
    <definedName name="_xlnm.Print_Titles" localSheetId="2">Figury!$8:$10</definedName>
    <definedName name="_xlnm.Print_Titles" localSheetId="1">Zadanie!$8:$10</definedName>
    <definedName name="_xlnm.Print_Area" localSheetId="2">Figury!$A:$D</definedName>
    <definedName name="_xlnm.Print_Area" localSheetId="0">'Kryci list'!$A:$M</definedName>
    <definedName name="_xlnm.Print_Area" localSheetId="1">Zadanie!$A:$AH</definedName>
  </definedNames>
  <calcPr calcId="152511"/>
</workbook>
</file>

<file path=xl/calcChain.xml><?xml version="1.0" encoding="utf-8"?>
<calcChain xmlns="http://schemas.openxmlformats.org/spreadsheetml/2006/main">
  <c r="L25" i="5" l="1"/>
  <c r="M21" i="5"/>
  <c r="I15" i="5"/>
  <c r="M23" i="5" s="1"/>
  <c r="M14" i="5"/>
  <c r="M13" i="5"/>
  <c r="M12" i="5"/>
  <c r="M15" i="5" s="1"/>
  <c r="M11" i="5"/>
  <c r="M9" i="5"/>
  <c r="M8" i="5"/>
  <c r="H1" i="5"/>
  <c r="L24" i="5" l="1"/>
  <c r="M26" i="5"/>
  <c r="I9" i="5" l="1"/>
  <c r="F9" i="5"/>
  <c r="I8" i="5"/>
  <c r="F8" i="5"/>
  <c r="W146" i="3" l="1"/>
  <c r="N145" i="3"/>
  <c r="L145" i="3"/>
  <c r="J145" i="3"/>
  <c r="H145" i="3"/>
  <c r="N143" i="3"/>
  <c r="L143" i="3"/>
  <c r="J143" i="3"/>
  <c r="H143" i="3"/>
  <c r="N142" i="3"/>
  <c r="L142" i="3"/>
  <c r="J142" i="3"/>
  <c r="H142" i="3"/>
  <c r="N141" i="3"/>
  <c r="L141" i="3"/>
  <c r="J141" i="3"/>
  <c r="H141" i="3"/>
  <c r="N140" i="3"/>
  <c r="L140" i="3"/>
  <c r="J140" i="3"/>
  <c r="H140" i="3"/>
  <c r="N139" i="3"/>
  <c r="L139" i="3"/>
  <c r="J139" i="3"/>
  <c r="H139" i="3"/>
  <c r="N137" i="3"/>
  <c r="L137" i="3"/>
  <c r="J137" i="3"/>
  <c r="H137" i="3"/>
  <c r="N136" i="3"/>
  <c r="L136" i="3"/>
  <c r="J136" i="3"/>
  <c r="H136" i="3"/>
  <c r="N135" i="3"/>
  <c r="L135" i="3"/>
  <c r="J135" i="3"/>
  <c r="H135" i="3"/>
  <c r="N133" i="3"/>
  <c r="L133" i="3"/>
  <c r="J133" i="3"/>
  <c r="H133" i="3"/>
  <c r="N131" i="3"/>
  <c r="L131" i="3"/>
  <c r="J131" i="3"/>
  <c r="I131" i="3"/>
  <c r="N129" i="3"/>
  <c r="L129" i="3"/>
  <c r="J129" i="3"/>
  <c r="I129" i="3"/>
  <c r="I146" i="3" s="1"/>
  <c r="N128" i="3"/>
  <c r="L128" i="3"/>
  <c r="J128" i="3"/>
  <c r="H128" i="3"/>
  <c r="N127" i="3"/>
  <c r="L127" i="3"/>
  <c r="J127" i="3"/>
  <c r="H127" i="3"/>
  <c r="N126" i="3"/>
  <c r="N146" i="3" s="1"/>
  <c r="L126" i="3"/>
  <c r="L146" i="3" s="1"/>
  <c r="J126" i="3"/>
  <c r="J146" i="3" s="1"/>
  <c r="E146" i="3" s="1"/>
  <c r="H126" i="3"/>
  <c r="H146" i="3" s="1"/>
  <c r="W123" i="3"/>
  <c r="L123" i="3"/>
  <c r="N122" i="3"/>
  <c r="L122" i="3"/>
  <c r="J122" i="3"/>
  <c r="H122" i="3"/>
  <c r="N121" i="3"/>
  <c r="L121" i="3"/>
  <c r="J121" i="3"/>
  <c r="H121" i="3"/>
  <c r="N120" i="3"/>
  <c r="L120" i="3"/>
  <c r="J120" i="3"/>
  <c r="I120" i="3"/>
  <c r="N119" i="3"/>
  <c r="L119" i="3"/>
  <c r="J119" i="3"/>
  <c r="I119" i="3"/>
  <c r="N118" i="3"/>
  <c r="L118" i="3"/>
  <c r="J118" i="3"/>
  <c r="H118" i="3"/>
  <c r="N117" i="3"/>
  <c r="L117" i="3"/>
  <c r="J117" i="3"/>
  <c r="I117" i="3"/>
  <c r="N115" i="3"/>
  <c r="L115" i="3"/>
  <c r="J115" i="3"/>
  <c r="I115" i="3"/>
  <c r="N113" i="3"/>
  <c r="L113" i="3"/>
  <c r="J113" i="3"/>
  <c r="I113" i="3"/>
  <c r="N112" i="3"/>
  <c r="L112" i="3"/>
  <c r="J112" i="3"/>
  <c r="H112" i="3"/>
  <c r="N111" i="3"/>
  <c r="L111" i="3"/>
  <c r="J111" i="3"/>
  <c r="I111" i="3"/>
  <c r="N110" i="3"/>
  <c r="L110" i="3"/>
  <c r="J110" i="3"/>
  <c r="I110" i="3"/>
  <c r="N109" i="3"/>
  <c r="L109" i="3"/>
  <c r="J109" i="3"/>
  <c r="I109" i="3"/>
  <c r="N108" i="3"/>
  <c r="L108" i="3"/>
  <c r="J108" i="3"/>
  <c r="I108" i="3"/>
  <c r="N107" i="3"/>
  <c r="L107" i="3"/>
  <c r="J107" i="3"/>
  <c r="I107" i="3"/>
  <c r="N106" i="3"/>
  <c r="L106" i="3"/>
  <c r="J106" i="3"/>
  <c r="H106" i="3"/>
  <c r="N105" i="3"/>
  <c r="L105" i="3"/>
  <c r="J105" i="3"/>
  <c r="I105" i="3"/>
  <c r="N104" i="3"/>
  <c r="L104" i="3"/>
  <c r="J104" i="3"/>
  <c r="I104" i="3"/>
  <c r="N103" i="3"/>
  <c r="L103" i="3"/>
  <c r="J103" i="3"/>
  <c r="I103" i="3"/>
  <c r="N102" i="3"/>
  <c r="L102" i="3"/>
  <c r="J102" i="3"/>
  <c r="I102" i="3"/>
  <c r="N101" i="3"/>
  <c r="L101" i="3"/>
  <c r="J101" i="3"/>
  <c r="I101" i="3"/>
  <c r="N100" i="3"/>
  <c r="L100" i="3"/>
  <c r="J100" i="3"/>
  <c r="I100" i="3"/>
  <c r="N99" i="3"/>
  <c r="L99" i="3"/>
  <c r="J99" i="3"/>
  <c r="I99" i="3"/>
  <c r="N98" i="3"/>
  <c r="L98" i="3"/>
  <c r="J98" i="3"/>
  <c r="I98" i="3"/>
  <c r="I123" i="3" s="1"/>
  <c r="N97" i="3"/>
  <c r="L97" i="3"/>
  <c r="J97" i="3"/>
  <c r="H97" i="3"/>
  <c r="H123" i="3" s="1"/>
  <c r="N96" i="3"/>
  <c r="N123" i="3" s="1"/>
  <c r="L96" i="3"/>
  <c r="J96" i="3"/>
  <c r="J123" i="3" s="1"/>
  <c r="E123" i="3" s="1"/>
  <c r="H96" i="3"/>
  <c r="W93" i="3"/>
  <c r="L93" i="3"/>
  <c r="J93" i="3"/>
  <c r="E93" i="3" s="1"/>
  <c r="N92" i="3"/>
  <c r="L92" i="3"/>
  <c r="J92" i="3"/>
  <c r="I92" i="3"/>
  <c r="N91" i="3"/>
  <c r="L91" i="3"/>
  <c r="J91" i="3"/>
  <c r="I91" i="3"/>
  <c r="N90" i="3"/>
  <c r="L90" i="3"/>
  <c r="J90" i="3"/>
  <c r="I90" i="3"/>
  <c r="N89" i="3"/>
  <c r="L89" i="3"/>
  <c r="J89" i="3"/>
  <c r="I89" i="3"/>
  <c r="N88" i="3"/>
  <c r="L88" i="3"/>
  <c r="J88" i="3"/>
  <c r="I88" i="3"/>
  <c r="N87" i="3"/>
  <c r="L87" i="3"/>
  <c r="J87" i="3"/>
  <c r="I87" i="3"/>
  <c r="N86" i="3"/>
  <c r="L86" i="3"/>
  <c r="J86" i="3"/>
  <c r="I86" i="3"/>
  <c r="I93" i="3" s="1"/>
  <c r="N85" i="3"/>
  <c r="L85" i="3"/>
  <c r="J85" i="3"/>
  <c r="H85" i="3"/>
  <c r="N84" i="3"/>
  <c r="L84" i="3"/>
  <c r="J84" i="3"/>
  <c r="H84" i="3"/>
  <c r="N83" i="3"/>
  <c r="L83" i="3"/>
  <c r="J83" i="3"/>
  <c r="H83" i="3"/>
  <c r="N82" i="3"/>
  <c r="L82" i="3"/>
  <c r="J82" i="3"/>
  <c r="H82" i="3"/>
  <c r="N81" i="3"/>
  <c r="L81" i="3"/>
  <c r="J81" i="3"/>
  <c r="H81" i="3"/>
  <c r="N80" i="3"/>
  <c r="N93" i="3" s="1"/>
  <c r="L80" i="3"/>
  <c r="J80" i="3"/>
  <c r="H80" i="3"/>
  <c r="H93" i="3" s="1"/>
  <c r="W77" i="3"/>
  <c r="J77" i="3"/>
  <c r="E77" i="3" s="1"/>
  <c r="I77" i="3"/>
  <c r="N76" i="3"/>
  <c r="L76" i="3"/>
  <c r="J76" i="3"/>
  <c r="H76" i="3"/>
  <c r="N75" i="3"/>
  <c r="L75" i="3"/>
  <c r="J75" i="3"/>
  <c r="H75" i="3"/>
  <c r="N74" i="3"/>
  <c r="L74" i="3"/>
  <c r="J74" i="3"/>
  <c r="H74" i="3"/>
  <c r="N73" i="3"/>
  <c r="L73" i="3"/>
  <c r="J73" i="3"/>
  <c r="H73" i="3"/>
  <c r="N68" i="3"/>
  <c r="N77" i="3" s="1"/>
  <c r="L68" i="3"/>
  <c r="L77" i="3" s="1"/>
  <c r="J68" i="3"/>
  <c r="H68" i="3"/>
  <c r="H77" i="3" s="1"/>
  <c r="W65" i="3"/>
  <c r="N65" i="3"/>
  <c r="I65" i="3"/>
  <c r="N64" i="3"/>
  <c r="L64" i="3"/>
  <c r="L65" i="3" s="1"/>
  <c r="J64" i="3"/>
  <c r="J65" i="3" s="1"/>
  <c r="E65" i="3" s="1"/>
  <c r="H64" i="3"/>
  <c r="H65" i="3" s="1"/>
  <c r="W61" i="3"/>
  <c r="N61" i="3"/>
  <c r="L61" i="3"/>
  <c r="N59" i="3"/>
  <c r="L59" i="3"/>
  <c r="J59" i="3"/>
  <c r="H59" i="3"/>
  <c r="N57" i="3"/>
  <c r="L57" i="3"/>
  <c r="J57" i="3"/>
  <c r="H57" i="3"/>
  <c r="N55" i="3"/>
  <c r="L55" i="3"/>
  <c r="J55" i="3"/>
  <c r="H55" i="3"/>
  <c r="N53" i="3"/>
  <c r="L53" i="3"/>
  <c r="J53" i="3"/>
  <c r="H53" i="3"/>
  <c r="N52" i="3"/>
  <c r="L52" i="3"/>
  <c r="J52" i="3"/>
  <c r="I52" i="3"/>
  <c r="N51" i="3"/>
  <c r="L51" i="3"/>
  <c r="J51" i="3"/>
  <c r="I51" i="3"/>
  <c r="N49" i="3"/>
  <c r="L49" i="3"/>
  <c r="J49" i="3"/>
  <c r="H49" i="3"/>
  <c r="N48" i="3"/>
  <c r="L48" i="3"/>
  <c r="J48" i="3"/>
  <c r="H48" i="3"/>
  <c r="N46" i="3"/>
  <c r="L46" i="3"/>
  <c r="J46" i="3"/>
  <c r="I46" i="3"/>
  <c r="I61" i="3" s="1"/>
  <c r="N44" i="3"/>
  <c r="L44" i="3"/>
  <c r="J44" i="3"/>
  <c r="H44" i="3"/>
  <c r="N42" i="3"/>
  <c r="L42" i="3"/>
  <c r="J42" i="3"/>
  <c r="J61" i="3" s="1"/>
  <c r="E61" i="3" s="1"/>
  <c r="H42" i="3"/>
  <c r="H61" i="3" s="1"/>
  <c r="W39" i="3"/>
  <c r="W148" i="3" s="1"/>
  <c r="W150" i="3" s="1"/>
  <c r="N38" i="3"/>
  <c r="L38" i="3"/>
  <c r="J38" i="3"/>
  <c r="H38" i="3"/>
  <c r="N36" i="3"/>
  <c r="L36" i="3"/>
  <c r="J36" i="3"/>
  <c r="H36" i="3"/>
  <c r="N34" i="3"/>
  <c r="L34" i="3"/>
  <c r="J34" i="3"/>
  <c r="H34" i="3"/>
  <c r="N31" i="3"/>
  <c r="L31" i="3"/>
  <c r="J31" i="3"/>
  <c r="H31" i="3"/>
  <c r="N30" i="3"/>
  <c r="L30" i="3"/>
  <c r="J30" i="3"/>
  <c r="H30" i="3"/>
  <c r="N29" i="3"/>
  <c r="L29" i="3"/>
  <c r="J29" i="3"/>
  <c r="H29" i="3"/>
  <c r="N27" i="3"/>
  <c r="L27" i="3"/>
  <c r="J27" i="3"/>
  <c r="H27" i="3"/>
  <c r="N25" i="3"/>
  <c r="L25" i="3"/>
  <c r="J25" i="3"/>
  <c r="H25" i="3"/>
  <c r="N24" i="3"/>
  <c r="L24" i="3"/>
  <c r="J24" i="3"/>
  <c r="H24" i="3"/>
  <c r="N22" i="3"/>
  <c r="L22" i="3"/>
  <c r="J22" i="3"/>
  <c r="H22" i="3"/>
  <c r="N21" i="3"/>
  <c r="L21" i="3"/>
  <c r="J21" i="3"/>
  <c r="H21" i="3"/>
  <c r="N20" i="3"/>
  <c r="L20" i="3"/>
  <c r="J20" i="3"/>
  <c r="H20" i="3"/>
  <c r="N19" i="3"/>
  <c r="L19" i="3"/>
  <c r="J19" i="3"/>
  <c r="H19" i="3"/>
  <c r="N18" i="3"/>
  <c r="L18" i="3"/>
  <c r="J18" i="3"/>
  <c r="I18" i="3"/>
  <c r="N17" i="3"/>
  <c r="L17" i="3"/>
  <c r="J17" i="3"/>
  <c r="I17" i="3"/>
  <c r="N16" i="3"/>
  <c r="L16" i="3"/>
  <c r="J16" i="3"/>
  <c r="I16" i="3"/>
  <c r="N15" i="3"/>
  <c r="L15" i="3"/>
  <c r="J15" i="3"/>
  <c r="J39" i="3" s="1"/>
  <c r="I15" i="3"/>
  <c r="I39" i="3" s="1"/>
  <c r="N14" i="3"/>
  <c r="N39" i="3" s="1"/>
  <c r="L14" i="3"/>
  <c r="L39" i="3" s="1"/>
  <c r="J14" i="3"/>
  <c r="H14" i="3"/>
  <c r="H39" i="3" s="1"/>
  <c r="H148" i="3" s="1"/>
  <c r="H150" i="3" s="1"/>
  <c r="D8" i="3"/>
  <c r="L148" i="3" l="1"/>
  <c r="L150" i="3" s="1"/>
  <c r="I148" i="3"/>
  <c r="I150" i="3" s="1"/>
  <c r="N148" i="3"/>
  <c r="N150" i="3" s="1"/>
  <c r="E39" i="3"/>
  <c r="J148" i="3"/>
  <c r="E148" i="3" l="1"/>
  <c r="J150" i="3"/>
  <c r="E150" i="3" s="1"/>
</calcChain>
</file>

<file path=xl/sharedStrings.xml><?xml version="1.0" encoding="utf-8"?>
<sst xmlns="http://schemas.openxmlformats.org/spreadsheetml/2006/main" count="1283" uniqueCount="469">
  <si>
    <t>a</t>
  </si>
  <si>
    <t>DPH</t>
  </si>
  <si>
    <t xml:space="preserve">Odberateľ: </t>
  </si>
  <si>
    <t>V module</t>
  </si>
  <si>
    <t>Hlavička1</t>
  </si>
  <si>
    <t>Mena</t>
  </si>
  <si>
    <t>Hlavička2</t>
  </si>
  <si>
    <t>Obdobie</t>
  </si>
  <si>
    <t>Počet des.miest</t>
  </si>
  <si>
    <t>Formát</t>
  </si>
  <si>
    <t>Rozpočet</t>
  </si>
  <si>
    <t>Prehľad rozpočtových nákladov v</t>
  </si>
  <si>
    <t>EUR</t>
  </si>
  <si>
    <t xml:space="preserve">Dodávateľ: </t>
  </si>
  <si>
    <t>Čerpanie</t>
  </si>
  <si>
    <t>Súpis vykonaných prác a dodávok v</t>
  </si>
  <si>
    <t>za obdobie</t>
  </si>
  <si>
    <t>Mesiac 2011</t>
  </si>
  <si>
    <t>VK</t>
  </si>
  <si>
    <t>Prehľad kalkulovaných nákladov v</t>
  </si>
  <si>
    <t>VF</t>
  </si>
  <si>
    <t>N</t>
  </si>
  <si>
    <t>Por.</t>
  </si>
  <si>
    <t>Kód</t>
  </si>
  <si>
    <t>Kód položky</t>
  </si>
  <si>
    <t>Popis položky, stavebného dielu, remesla,</t>
  </si>
  <si>
    <t>Množstvo</t>
  </si>
  <si>
    <t>Merná</t>
  </si>
  <si>
    <t>Jednotková</t>
  </si>
  <si>
    <t>Konštrukcie</t>
  </si>
  <si>
    <t>Špecifikovaný</t>
  </si>
  <si>
    <t>Spolu</t>
  </si>
  <si>
    <t>Hmotnosť v tonách</t>
  </si>
  <si>
    <t>Suť v tonách</t>
  </si>
  <si>
    <t>Pozícia</t>
  </si>
  <si>
    <t>Vyňatý</t>
  </si>
  <si>
    <t>Vysoká sadzba</t>
  </si>
  <si>
    <t>Typ</t>
  </si>
  <si>
    <t>Nh</t>
  </si>
  <si>
    <t>Klasifikácia</t>
  </si>
  <si>
    <t>Katalógové</t>
  </si>
  <si>
    <t>AC</t>
  </si>
  <si>
    <t>AD</t>
  </si>
  <si>
    <t>Jedn. cena</t>
  </si>
  <si>
    <t>Index JC</t>
  </si>
  <si>
    <t>Index mn.</t>
  </si>
  <si>
    <t>číslo</t>
  </si>
  <si>
    <t>cen.</t>
  </si>
  <si>
    <t>výkaz-výmer</t>
  </si>
  <si>
    <t>výmera</t>
  </si>
  <si>
    <t>jednotka</t>
  </si>
  <si>
    <t>cena</t>
  </si>
  <si>
    <t>materiál</t>
  </si>
  <si>
    <t>%</t>
  </si>
  <si>
    <t>rozpočtované</t>
  </si>
  <si>
    <t>od začiatku</t>
  </si>
  <si>
    <t>dodatok</t>
  </si>
  <si>
    <t>z režimu stavba</t>
  </si>
  <si>
    <t>DPH ( materiál )</t>
  </si>
  <si>
    <t>položky</t>
  </si>
  <si>
    <t>pre tlač</t>
  </si>
  <si>
    <t>produkcie</t>
  </si>
  <si>
    <t>ceny</t>
  </si>
  <si>
    <t>Názov figúry</t>
  </si>
  <si>
    <t>Popis figúry</t>
  </si>
  <si>
    <t>Aritmetický výraz</t>
  </si>
  <si>
    <t>Hodnota</t>
  </si>
  <si>
    <t>D</t>
  </si>
  <si>
    <t>E</t>
  </si>
  <si>
    <t xml:space="preserve">Spracoval: Kvaššay                                 </t>
  </si>
  <si>
    <t xml:space="preserve">Projektant: Mesto Pov.Bystrica </t>
  </si>
  <si>
    <t xml:space="preserve">JKSO : </t>
  </si>
  <si>
    <t>Stavba :Púchov - rekonštrukcia ulice Školska</t>
  </si>
  <si>
    <t>Objekt :Horné Kočkovce</t>
  </si>
  <si>
    <t>PROJART, s.r.o. POVAŽSKÁ BYSTRICA</t>
  </si>
  <si>
    <t/>
  </si>
  <si>
    <t>Zaradenie</t>
  </si>
  <si>
    <t>pre KL</t>
  </si>
  <si>
    <t>Lev0</t>
  </si>
  <si>
    <t>pozícia</t>
  </si>
  <si>
    <t>PRÁCE A DODÁVKY HSV</t>
  </si>
  <si>
    <t>1 - ZEMNE PRÁCE</t>
  </si>
  <si>
    <t>271</t>
  </si>
  <si>
    <t>110011010</t>
  </si>
  <si>
    <t>Vytýčenie inž.sieti v rovine</t>
  </si>
  <si>
    <t>km</t>
  </si>
  <si>
    <t xml:space="preserve">                    </t>
  </si>
  <si>
    <t>11001-1010</t>
  </si>
  <si>
    <t>45.11.21</t>
  </si>
  <si>
    <t>EK</t>
  </si>
  <si>
    <t>S</t>
  </si>
  <si>
    <t>MAT</t>
  </si>
  <si>
    <t>2865A3502</t>
  </si>
  <si>
    <t>Kónus betónový - 425 - N3193 - vpusť</t>
  </si>
  <si>
    <t>kus</t>
  </si>
  <si>
    <t>25.21.22</t>
  </si>
  <si>
    <t xml:space="preserve">N3193               </t>
  </si>
  <si>
    <t>EZ</t>
  </si>
  <si>
    <t>2865A3522</t>
  </si>
  <si>
    <t>Mreža liatinová s teles.r.D400 - 315 - N4141 - vpusť</t>
  </si>
  <si>
    <t xml:space="preserve">N4141               </t>
  </si>
  <si>
    <t>2865A3542</t>
  </si>
  <si>
    <t>Spojka IN SITU - 160 - N4507 - vpusť</t>
  </si>
  <si>
    <t xml:space="preserve">N4507               </t>
  </si>
  <si>
    <t>592241200</t>
  </si>
  <si>
    <t>Skruž prechodová TBS625/9-SP 62,5/100x60x9 - vsak</t>
  </si>
  <si>
    <t>26.61.11</t>
  </si>
  <si>
    <t>221</t>
  </si>
  <si>
    <t>113107221</t>
  </si>
  <si>
    <t>Odstránenie podkladov alebo krytov z kameniva drv. hr. do 100 mm, nad 200 m2</t>
  </si>
  <si>
    <t>m2</t>
  </si>
  <si>
    <t>11310-7221</t>
  </si>
  <si>
    <t>45.11.11</t>
  </si>
  <si>
    <t>113107232</t>
  </si>
  <si>
    <t>Odstránenie podkladov alebo krytov z betónu prost. hr. 150-300 mm, nad 200 m2</t>
  </si>
  <si>
    <t>11310-7232</t>
  </si>
  <si>
    <t>113107243</t>
  </si>
  <si>
    <t>Odstránenie podkladov alebo krytov živičných hr. 100-150 mm, nad 200 m2</t>
  </si>
  <si>
    <t>11310-7243</t>
  </si>
  <si>
    <t>253</t>
  </si>
  <si>
    <t>122206112</t>
  </si>
  <si>
    <t>Odkopanie nezap. horn. 3 -íl. na tesnenie</t>
  </si>
  <si>
    <t>m3</t>
  </si>
  <si>
    <t>12220-6112</t>
  </si>
  <si>
    <t>45.11.24</t>
  </si>
  <si>
    <t>1,225*3 =   3,675</t>
  </si>
  <si>
    <t>231</t>
  </si>
  <si>
    <t>122207119</t>
  </si>
  <si>
    <t>Príplatok za lepivosť  horniny tr. 3</t>
  </si>
  <si>
    <t>12220-7119</t>
  </si>
  <si>
    <t>272</t>
  </si>
  <si>
    <t>130901121</t>
  </si>
  <si>
    <t>Búranie konštrukcií v hĺbených výkopoch muriva betónového</t>
  </si>
  <si>
    <t>13090-1121</t>
  </si>
  <si>
    <t>9*1,0*0,50 =   4,500</t>
  </si>
  <si>
    <t>132201101</t>
  </si>
  <si>
    <t>Hĺbenie rýh šírka do 60 cm v horn. tr. 3 do 100 m3</t>
  </si>
  <si>
    <t>13220-1101</t>
  </si>
  <si>
    <t>78,00*1,2*0,6 =   56,160</t>
  </si>
  <si>
    <t>132201109</t>
  </si>
  <si>
    <t>Príplatok za lepivosť horniny tr. 3 v rýhach š. do 60 cm</t>
  </si>
  <si>
    <t>13220-1109</t>
  </si>
  <si>
    <t>133201109</t>
  </si>
  <si>
    <t>Príplatok za lepivosť horniny tr.3</t>
  </si>
  <si>
    <t>13320-1109</t>
  </si>
  <si>
    <t>133202112</t>
  </si>
  <si>
    <t>Hĺbenie šachiet horn. 3</t>
  </si>
  <si>
    <t>13320-2112</t>
  </si>
  <si>
    <t>45.21.22</t>
  </si>
  <si>
    <t>Uličné vpuste</t>
  </si>
  <si>
    <t>5*1,2*1,2*1,8 =   12,960</t>
  </si>
  <si>
    <t>162601101</t>
  </si>
  <si>
    <t>Vodorovné premiestnenie výkopu do 4000 m horn. tr. 1-4</t>
  </si>
  <si>
    <t>16260-1101</t>
  </si>
  <si>
    <t>3,675+56,16+12,96 =   72,795</t>
  </si>
  <si>
    <t>171201201</t>
  </si>
  <si>
    <t>Uloženie sypaniny na skládku</t>
  </si>
  <si>
    <t>17120-1201</t>
  </si>
  <si>
    <t>56,16+12,96 =   69,120</t>
  </si>
  <si>
    <t>181101102</t>
  </si>
  <si>
    <t>Úprava pláne v zárezoch v horn. tr. 1-4 so zhutnením</t>
  </si>
  <si>
    <t>18110-1102</t>
  </si>
  <si>
    <t xml:space="preserve">1 - ZEMNE PRÁCE  spolu: </t>
  </si>
  <si>
    <t>2 - ZÁKLADY</t>
  </si>
  <si>
    <t>251</t>
  </si>
  <si>
    <t>211571102</t>
  </si>
  <si>
    <t>Filtračné vrstvy pre umelú infiltráciu zo štrkopiesku triedeného 0-8 mm - vsak</t>
  </si>
  <si>
    <t>21157-1102</t>
  </si>
  <si>
    <t>3,14*(0,4*0,4-0,25*0,25)*7*3 =   6,429</t>
  </si>
  <si>
    <t>002</t>
  </si>
  <si>
    <t>211971110</t>
  </si>
  <si>
    <t>Položenie geomreže v rovine na pdkl.vrstvu</t>
  </si>
  <si>
    <t>21197-1110</t>
  </si>
  <si>
    <t>45.25.21</t>
  </si>
  <si>
    <t>1215,0 =   1215,000</t>
  </si>
  <si>
    <t>693102010</t>
  </si>
  <si>
    <t>Geomreža s otvormy 34x34mm</t>
  </si>
  <si>
    <t>25.23.15</t>
  </si>
  <si>
    <t xml:space="preserve">252315              </t>
  </si>
  <si>
    <t>1215,0*1,05 =   1275,750</t>
  </si>
  <si>
    <t>001</t>
  </si>
  <si>
    <t>215901101</t>
  </si>
  <si>
    <t>Zhutnenie podložia z hor. súdr. do 92%PS a nesúdr. Id do 0,8</t>
  </si>
  <si>
    <t>21590-1101</t>
  </si>
  <si>
    <t>242791117</t>
  </si>
  <si>
    <t>Zapustenie zárubnice z rúr plastových hl. do 50 m DN 500-600 mm- vsak</t>
  </si>
  <si>
    <t>m</t>
  </si>
  <si>
    <t>24279-1117</t>
  </si>
  <si>
    <t>45.25.22</t>
  </si>
  <si>
    <t>6*3 =   18,000</t>
  </si>
  <si>
    <t>2865A0325</t>
  </si>
  <si>
    <t>Rúra kanalizačná hladká hrdlovaná PVC - 500x14,6x6000 - DP347600 - vsak</t>
  </si>
  <si>
    <t xml:space="preserve">DP347600            </t>
  </si>
  <si>
    <t>2865A2152</t>
  </si>
  <si>
    <t>Prípojka IN SITU - TEGRA 1000 - 160 - JF098006 - vpusť</t>
  </si>
  <si>
    <t xml:space="preserve">JF098006            </t>
  </si>
  <si>
    <t>242941111</t>
  </si>
  <si>
    <t>Vytvorenie filtra obalením zárubnice sieťovinou alebo tkaninou - vsak</t>
  </si>
  <si>
    <t>24294-1111</t>
  </si>
  <si>
    <t>2*3,14*0,25*4*3 =   18,840</t>
  </si>
  <si>
    <t>247681114</t>
  </si>
  <si>
    <t>Tesnenie vodárenskej studne so zhutnením z ílu - vsak</t>
  </si>
  <si>
    <t>24768-1114</t>
  </si>
  <si>
    <t>3,14*(0,4*0,4-0,25*0,25)*3 =   0,918</t>
  </si>
  <si>
    <t>249901111</t>
  </si>
  <si>
    <t>Dierovanie zárubníc  vŕtaním, plocha otvorov 10-15% - vsak</t>
  </si>
  <si>
    <t>24990-1111</t>
  </si>
  <si>
    <t>2*3,14*0,25*3*3 =   14,130</t>
  </si>
  <si>
    <t>264311512</t>
  </si>
  <si>
    <t>Vrty pre studne nezapažené zvislé do 850 mm nad 5 m v horn. 3 - vsak</t>
  </si>
  <si>
    <t>26431-1512</t>
  </si>
  <si>
    <t>3*6 =   18,000</t>
  </si>
  <si>
    <t xml:space="preserve">2 - ZÁKLADY  spolu: </t>
  </si>
  <si>
    <t>3 - ZVISLÉ A KOMPLETNÉ KONŠTRUKCIE</t>
  </si>
  <si>
    <t>359901111</t>
  </si>
  <si>
    <t>Vyčistenie stôk</t>
  </si>
  <si>
    <t>35990-1111</t>
  </si>
  <si>
    <t>45.21.41</t>
  </si>
  <si>
    <t xml:space="preserve">3 - ZVISLÉ A KOMPLETNÉ KONŠTRUKCIE  spolu: </t>
  </si>
  <si>
    <t>4 - VODOROVNÉ KONŠTRUKCIE</t>
  </si>
  <si>
    <t>451573111</t>
  </si>
  <si>
    <t>Lôžko pod potrubie, stoky v otvorenom výkope z piesku a štrkopiesku</t>
  </si>
  <si>
    <t>45157-3111</t>
  </si>
  <si>
    <t>Potrubie</t>
  </si>
  <si>
    <t>78,0*0,15*0,6 =   7,020</t>
  </si>
  <si>
    <t>vpuste</t>
  </si>
  <si>
    <t>5*1,2*1,2*0,1 =   0,720</t>
  </si>
  <si>
    <t>452112111</t>
  </si>
  <si>
    <t>Osadenie betónových prstencov rámov pod poklopy a mreže výška do 100 mm -vpusť</t>
  </si>
  <si>
    <t>45211-2111</t>
  </si>
  <si>
    <t>452386151</t>
  </si>
  <si>
    <t>Vyrovnávací prstenec z prostého betónu tr. C 12/15 pod poklopy a mreže, v. do 100 mm - vsak</t>
  </si>
  <si>
    <t>45238-6151</t>
  </si>
  <si>
    <t>452386161</t>
  </si>
  <si>
    <t>Vyrovnávací prstenec z prostého betónu tr. C 12/15 pod poklopy a mreže v. nad 100 do 200 mm - vpusť</t>
  </si>
  <si>
    <t>45238-6161</t>
  </si>
  <si>
    <t>452387121</t>
  </si>
  <si>
    <t>Vyrovn. rámy pod poklopy betón B 7,5 (C8/10) otv. výk. v. do 20 cm - vpusť</t>
  </si>
  <si>
    <t>45238-7121</t>
  </si>
  <si>
    <t xml:space="preserve">4 - VODOROVNÉ KONŠTRUKCIE  spolu: </t>
  </si>
  <si>
    <t>5 - KOMUNIKÁCIE</t>
  </si>
  <si>
    <t>564731111</t>
  </si>
  <si>
    <t>Podklad zo štrkodrviny 0/32 mm hr. 100 mm</t>
  </si>
  <si>
    <t>56473-1111</t>
  </si>
  <si>
    <t>45.23.11</t>
  </si>
  <si>
    <t>573211111</t>
  </si>
  <si>
    <t>Postrek infiltračný  1,0 kg/m2</t>
  </si>
  <si>
    <t>57321-1111</t>
  </si>
  <si>
    <t>45.23.12</t>
  </si>
  <si>
    <t>573231111</t>
  </si>
  <si>
    <t>Postrek spojovací z cestnej emulzie 0,5 kg/m2</t>
  </si>
  <si>
    <t>57323-1111</t>
  </si>
  <si>
    <t>577144111</t>
  </si>
  <si>
    <t>Asfaltový betón AC 11 (ABS I) hr. 50 mm, š. do 3 m</t>
  </si>
  <si>
    <t>57714-4111</t>
  </si>
  <si>
    <t>577145112</t>
  </si>
  <si>
    <t>Asfaltový betón AC 16 (ABH I) vrstva ložná hr. 50 mm, š. do 3 m</t>
  </si>
  <si>
    <t>57714-5112</t>
  </si>
  <si>
    <t>598622200</t>
  </si>
  <si>
    <t>Montáž uzavretého žľabu BG, BGU-Z, BGZ-S, SV 200 do lôžka z betónu prostého tr.C 25/30</t>
  </si>
  <si>
    <t>59862-2200</t>
  </si>
  <si>
    <t xml:space="preserve">  .  .  </t>
  </si>
  <si>
    <t>592278500b</t>
  </si>
  <si>
    <t>Žľab odtokový  SV V NW 150 s 0,5% spádom s poz.hranou</t>
  </si>
  <si>
    <t>592278500d</t>
  </si>
  <si>
    <t>Žľab odtokový - vpusť NW150</t>
  </si>
  <si>
    <t>592278500e</t>
  </si>
  <si>
    <t>Žľab odtokový - kalový kôš sklolam.NW150</t>
  </si>
  <si>
    <t>592278500f</t>
  </si>
  <si>
    <t>Odtokový žľab - čelná koncová stena NW 150 pozin.</t>
  </si>
  <si>
    <t>592278500g</t>
  </si>
  <si>
    <t>Žľab odtokový - skrutka imbusová</t>
  </si>
  <si>
    <t>592278500h</t>
  </si>
  <si>
    <t>Žľab odtokový - matica</t>
  </si>
  <si>
    <t>59227850h</t>
  </si>
  <si>
    <t>592278500i</t>
  </si>
  <si>
    <t>Žľab odtokový - liat.rošt NW200 tr.D400kN</t>
  </si>
  <si>
    <t xml:space="preserve">5 - KOMUNIKÁCIE  spolu: </t>
  </si>
  <si>
    <t>8 - RÚROVÉ VEDENIA</t>
  </si>
  <si>
    <t>871313121</t>
  </si>
  <si>
    <t>Montáž potrubia z kanalizačných rúr z PVC v otvorenom výkope do 20% DN 150, tesnenie gum. krúžkami</t>
  </si>
  <si>
    <t>87131-3121</t>
  </si>
  <si>
    <t>877313122</t>
  </si>
  <si>
    <t>Montáž presuviek na potrubie z kanalizačných rúr z PVC v otvorenom výkope DN 150</t>
  </si>
  <si>
    <t>87731-3122</t>
  </si>
  <si>
    <t>2865A0301</t>
  </si>
  <si>
    <t>Rúra kanalizačná hladká hrdlovaná PVC - 160x4,7x1000 - SP342100</t>
  </si>
  <si>
    <t xml:space="preserve">SP342100            </t>
  </si>
  <si>
    <t>2865A0302</t>
  </si>
  <si>
    <t>Rúra kanalizačná hladká hrdlovaná PVC - 160x4,7x2000 - SP342200</t>
  </si>
  <si>
    <t xml:space="preserve">SP342200            </t>
  </si>
  <si>
    <t>2865A0303</t>
  </si>
  <si>
    <t>Rúra kanalizačná hladká hrdlovaná PVC - 160x4,7x3000 - SP342300</t>
  </si>
  <si>
    <t xml:space="preserve">SP342300            </t>
  </si>
  <si>
    <t>2865A0305</t>
  </si>
  <si>
    <t>Rúra kanalizačná hladká hrdlovaná PVC - 160x4,7x6000 - SP342600</t>
  </si>
  <si>
    <t xml:space="preserve">SP342600            </t>
  </si>
  <si>
    <t>2865A0453</t>
  </si>
  <si>
    <t>Presuvka kanalizačná PVC - 160 - 4382</t>
  </si>
  <si>
    <t xml:space="preserve">4382                </t>
  </si>
  <si>
    <t>2865A0706</t>
  </si>
  <si>
    <t>Odbočka 45st.kanalizačná PVC - 160/160 - 4342</t>
  </si>
  <si>
    <t xml:space="preserve">4342                </t>
  </si>
  <si>
    <t>2865A1013</t>
  </si>
  <si>
    <t>Koleno kanalizačné PVC - 160x45st.- 4292</t>
  </si>
  <si>
    <t xml:space="preserve">4292                </t>
  </si>
  <si>
    <t>2865A1015</t>
  </si>
  <si>
    <t>Koleno kanalizačné PVC - 160x87st.- 4295</t>
  </si>
  <si>
    <t xml:space="preserve">4295                </t>
  </si>
  <si>
    <t>894807117</t>
  </si>
  <si>
    <t>Montáž uličnej vpuste z PVC, DN šachty 400, DN potrubia 160, tlak 12,5 t, hl. 1400 do 1700mm</t>
  </si>
  <si>
    <t>89480-7117</t>
  </si>
  <si>
    <t>2865a3123a</t>
  </si>
  <si>
    <t>Dno k uličnej vpuste TEGRA 425 plastové - vpusť</t>
  </si>
  <si>
    <t>2865A3205</t>
  </si>
  <si>
    <t>Rúra šachtová vlnovcová - 425x2000 - N3422 - vpusť</t>
  </si>
  <si>
    <t xml:space="preserve">N3422               </t>
  </si>
  <si>
    <t>2865A3302</t>
  </si>
  <si>
    <t>Tesnenie gumové šachtovej rúry - 425 - vpusť</t>
  </si>
  <si>
    <t>2865A3582</t>
  </si>
  <si>
    <t>Kôš bahenný - 315 - IF303000 - vpusť</t>
  </si>
  <si>
    <t xml:space="preserve">IF303000            </t>
  </si>
  <si>
    <t>899103111</t>
  </si>
  <si>
    <t>Osadenie poklopov liatinových, oceľových s rámom nad 100 do 150 kg - vsak</t>
  </si>
  <si>
    <t>89910-3111</t>
  </si>
  <si>
    <t>552421510</t>
  </si>
  <si>
    <t>Poklop vstupný-nosnosť 40T d60 -vsak</t>
  </si>
  <si>
    <t>28.75.11</t>
  </si>
  <si>
    <t>3,0 =   3,000</t>
  </si>
  <si>
    <t>592241350</t>
  </si>
  <si>
    <t>Prstenec vyrovnávací TBS 6/9 62,5x6x9 - vpusť</t>
  </si>
  <si>
    <t>3 =   3,000</t>
  </si>
  <si>
    <t>592241360</t>
  </si>
  <si>
    <t>Prstenec vyrovnávací TBS 8/9 62,5x8x9 -vsak</t>
  </si>
  <si>
    <t>899203111</t>
  </si>
  <si>
    <t>Osadenie mreží liatinových s rámom nad 100 do 150 kg - vpusť</t>
  </si>
  <si>
    <t>89920-3111</t>
  </si>
  <si>
    <t>552425100</t>
  </si>
  <si>
    <t>Mreža pre vozovku s nálevkou - vpusť</t>
  </si>
  <si>
    <t>592238700</t>
  </si>
  <si>
    <t>Kôš kalový - vpusť</t>
  </si>
  <si>
    <t>899231111</t>
  </si>
  <si>
    <t>Výšková úprava poklopov alebo ul. vpuste do 200 mm zvýšením mreže</t>
  </si>
  <si>
    <t>89923-1111</t>
  </si>
  <si>
    <t>899331111</t>
  </si>
  <si>
    <t>Výšková úprava šupákov do 200 mm zvýšením poklopu</t>
  </si>
  <si>
    <t>89933-1111</t>
  </si>
  <si>
    <t xml:space="preserve">8 - RÚROVÉ VEDENIA  spolu: </t>
  </si>
  <si>
    <t>9 - OSTATNÉ KONŠTRUKCIE A PRÁCE</t>
  </si>
  <si>
    <t xml:space="preserve">   </t>
  </si>
  <si>
    <t>914001112a</t>
  </si>
  <si>
    <t>Dočasné dopravné značenie</t>
  </si>
  <si>
    <t>koml.</t>
  </si>
  <si>
    <t>916311113</t>
  </si>
  <si>
    <t>Osadenie bet. obrubníka nábehového, lôžko betón tr. C 12/15 s bočnou oporou</t>
  </si>
  <si>
    <t>91631-1113</t>
  </si>
  <si>
    <t>917862111</t>
  </si>
  <si>
    <t>Osad. chodník. obrubníka betón. stojatého s oporou do lôžka z betónu tr. C 12/15</t>
  </si>
  <si>
    <t>91786-2111</t>
  </si>
  <si>
    <t>592174320</t>
  </si>
  <si>
    <t>Obrubník nábehový</t>
  </si>
  <si>
    <t>36,0*1,05 =   37,800</t>
  </si>
  <si>
    <t>592174510</t>
  </si>
  <si>
    <t>Obrubník chodníkový ABO 2-15 100x15x25</t>
  </si>
  <si>
    <t>31,0*1,05 =   32,550</t>
  </si>
  <si>
    <t>918101111</t>
  </si>
  <si>
    <t>Lôžko pod obrubníky, krajníky, obruby z betónu tr. C 12/15</t>
  </si>
  <si>
    <t>91810-1111</t>
  </si>
  <si>
    <t>67,0*0,45*0,15 =   4,523</t>
  </si>
  <si>
    <t>919735112</t>
  </si>
  <si>
    <t>Rezanie stávajúceho živičného krytu alebo podkladu hr. 50-100 mm</t>
  </si>
  <si>
    <t>91973-5112</t>
  </si>
  <si>
    <t>919794441</t>
  </si>
  <si>
    <t>Úprava plôch okolo hydrantov, poklopov v živičných krytoch do 2 m2</t>
  </si>
  <si>
    <t>91979-4441</t>
  </si>
  <si>
    <t>966006132a</t>
  </si>
  <si>
    <t>Odstránenie mreží ul.vpustí vrátane podkl.prstencov</t>
  </si>
  <si>
    <t>4,0 =   4,000</t>
  </si>
  <si>
    <t>013</t>
  </si>
  <si>
    <t>976011211</t>
  </si>
  <si>
    <t>Demontáž prefa dielcov uličných vpustí betónových</t>
  </si>
  <si>
    <t>97601-1211</t>
  </si>
  <si>
    <t>979084216</t>
  </si>
  <si>
    <t>Vodorovná doprava vybúraných hmôt po suchu do 5 km</t>
  </si>
  <si>
    <t>t</t>
  </si>
  <si>
    <t>97908-4216</t>
  </si>
  <si>
    <t>979087212</t>
  </si>
  <si>
    <t>Nakladanie sute na dopravný prostriedok</t>
  </si>
  <si>
    <t>97908-7212</t>
  </si>
  <si>
    <t>979131413</t>
  </si>
  <si>
    <t>Poplatok za ulož.a znešk.stav.odp na urč.sklád.-hlušina a kamenivo "O"-ost.odpad</t>
  </si>
  <si>
    <t>97913-1413</t>
  </si>
  <si>
    <t>979131415</t>
  </si>
  <si>
    <t>Poplatok za uloženie vykopanej zeminy</t>
  </si>
  <si>
    <t>97913-1415</t>
  </si>
  <si>
    <t>998225111</t>
  </si>
  <si>
    <t>Presun hmôt pre pozemné komunikácie a plochy letísk, kryt živičný</t>
  </si>
  <si>
    <t>99822-5111</t>
  </si>
  <si>
    <t xml:space="preserve">9 - OSTATNÉ KONŠTRUKCIE A PRÁCE  spolu: </t>
  </si>
  <si>
    <t xml:space="preserve">PRÁCE A DODÁVKY HSV  spolu: </t>
  </si>
  <si>
    <t>Za rozpočet celkom</t>
  </si>
  <si>
    <t>Spracoval: Kvaššay</t>
  </si>
  <si>
    <t>Figura</t>
  </si>
  <si>
    <t>f</t>
  </si>
  <si>
    <t>Dátum: 8.2.2022</t>
  </si>
  <si>
    <t xml:space="preserve"> PROJART, s.r.o. POVAŽSKÁ BYSTRICA</t>
  </si>
  <si>
    <t xml:space="preserve"> Stavba :Púchov - rekonštrukcia ulice Školska</t>
  </si>
  <si>
    <t>Miesto:</t>
  </si>
  <si>
    <t>Horné Kočkovce</t>
  </si>
  <si>
    <t>Rozpočet:</t>
  </si>
  <si>
    <t>Krycí list rozpočtu v</t>
  </si>
  <si>
    <t xml:space="preserve"> Objekt :Horné Kočkovce</t>
  </si>
  <si>
    <t>JKSO :</t>
  </si>
  <si>
    <t>Spracoval:</t>
  </si>
  <si>
    <t>Kvaššay</t>
  </si>
  <si>
    <t>Krycí list splátky v</t>
  </si>
  <si>
    <t xml:space="preserve"> </t>
  </si>
  <si>
    <t>Dňa:</t>
  </si>
  <si>
    <t>Zmluva č.:</t>
  </si>
  <si>
    <t>Krycí list výrobnej kalkulácie v</t>
  </si>
  <si>
    <t xml:space="preserve"> Odberateľ:</t>
  </si>
  <si>
    <t>IČO:</t>
  </si>
  <si>
    <t>DIČ:</t>
  </si>
  <si>
    <t xml:space="preserve"> Dodávateľ:</t>
  </si>
  <si>
    <t xml:space="preserve"> Projektant:</t>
  </si>
  <si>
    <t xml:space="preserve">Projart Pov.Bystrica </t>
  </si>
  <si>
    <t>M3 OP</t>
  </si>
  <si>
    <t>M2 UP</t>
  </si>
  <si>
    <t>M2 ZP</t>
  </si>
  <si>
    <t>M</t>
  </si>
  <si>
    <t>A</t>
  </si>
  <si>
    <t xml:space="preserve"> ZRN</t>
  </si>
  <si>
    <t>Špecifikovaný materiál</t>
  </si>
  <si>
    <t>Spolu ZRN</t>
  </si>
  <si>
    <t>B</t>
  </si>
  <si>
    <t>IN - Individuálne náklady</t>
  </si>
  <si>
    <t>C</t>
  </si>
  <si>
    <t>NUS - náklady umiestnenia stavby</t>
  </si>
  <si>
    <t xml:space="preserve"> HSV:</t>
  </si>
  <si>
    <t xml:space="preserve"> Práce nadčas</t>
  </si>
  <si>
    <t xml:space="preserve"> Zariadenie staveniska</t>
  </si>
  <si>
    <t xml:space="preserve"> PSV:</t>
  </si>
  <si>
    <t xml:space="preserve"> Murárske výpomoce</t>
  </si>
  <si>
    <t xml:space="preserve"> Prevádzkové vplyvy</t>
  </si>
  <si>
    <t xml:space="preserve"> MCE:</t>
  </si>
  <si>
    <t xml:space="preserve"> Bez pevnej podlahy</t>
  </si>
  <si>
    <t xml:space="preserve"> Sťažené podmienky</t>
  </si>
  <si>
    <t xml:space="preserve"> Iné:</t>
  </si>
  <si>
    <t xml:space="preserve"> Súčet:</t>
  </si>
  <si>
    <t xml:space="preserve">Súčet riadkov 6 až 9: </t>
  </si>
  <si>
    <t xml:space="preserve">Súčet riadkov 11 až 14: </t>
  </si>
  <si>
    <t>projektant, rozpočtár, cenár</t>
  </si>
  <si>
    <t>dodávateľ, zhotoviteľ</t>
  </si>
  <si>
    <t>ON - ostatné náklady</t>
  </si>
  <si>
    <t>dátum:</t>
  </si>
  <si>
    <t>podpis:</t>
  </si>
  <si>
    <t xml:space="preserve"> Ostatné náklady uvedené v rozpočte</t>
  </si>
  <si>
    <t>pečiatka:</t>
  </si>
  <si>
    <t xml:space="preserve"> Inžinierska činnosť</t>
  </si>
  <si>
    <t xml:space="preserve"> Projektové práce</t>
  </si>
  <si>
    <t xml:space="preserve">Súčet riadkov 16 až 19: </t>
  </si>
  <si>
    <t>odberateľ, obstarávateľ</t>
  </si>
  <si>
    <t>Celkové náklady</t>
  </si>
  <si>
    <t xml:space="preserve">Súčet riadkov 5, 10, 15 a 20: </t>
  </si>
  <si>
    <t xml:space="preserve"> DPH   20% z:</t>
  </si>
  <si>
    <t xml:space="preserve"> DPH    0% z:</t>
  </si>
  <si>
    <t xml:space="preserve">Súčet riadkov 21 až 23: </t>
  </si>
  <si>
    <t>F</t>
  </si>
  <si>
    <t xml:space="preserve"> Odpočet - prípočet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</si>
</sst>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#,##0&quot; Sk&quot;;[Red]\-#,##0&quot; Sk&quot;"/>
    <numFmt numFmtId="165" formatCode="_-* #,##0&quot; Sk&quot;_-;\-* #,##0&quot; Sk&quot;_-;_-* &quot;- Sk&quot;_-;_-@_-"/>
    <numFmt numFmtId="166" formatCode="#,##0.0000"/>
    <numFmt numFmtId="167" formatCode="#,##0.00000"/>
    <numFmt numFmtId="168" formatCode="#,##0.000"/>
    <numFmt numFmtId="169" formatCode="#,##0.0"/>
    <numFmt numFmtId="170" formatCode="#,##0\ _S_k"/>
    <numFmt numFmtId="171" formatCode="#,##0&quot; Sk&quot;"/>
    <numFmt numFmtId="172" formatCode="0.00\ %"/>
    <numFmt numFmtId="173" formatCode="#,##0\ "/>
  </numFmts>
  <fonts count="17">
    <font>
      <sz val="10"/>
      <name val="Arial"/>
      <charset val="238"/>
    </font>
    <font>
      <sz val="8"/>
      <name val="Arial Narrow"/>
      <charset val="238"/>
    </font>
    <font>
      <b/>
      <sz val="10"/>
      <name val="Arial Narrow"/>
      <charset val="238"/>
    </font>
    <font>
      <b/>
      <sz val="8"/>
      <name val="Arial Narrow"/>
      <charset val="238"/>
    </font>
    <font>
      <sz val="8"/>
      <color rgb="FFFFFFFF"/>
      <name val="Arial Narrow"/>
      <charset val="238"/>
    </font>
    <font>
      <b/>
      <sz val="8"/>
      <color rgb="FFFFFFFF"/>
      <name val="Arial Narrow"/>
      <charset val="238"/>
    </font>
    <font>
      <sz val="8"/>
      <color rgb="FF0000FF"/>
      <name val="Arial Narrow"/>
      <charset val="238"/>
    </font>
    <font>
      <b/>
      <sz val="7"/>
      <name val="Letter Gothic CE"/>
      <charset val="238"/>
    </font>
    <font>
      <sz val="10"/>
      <name val="Arial CE"/>
      <charset val="238"/>
    </font>
    <font>
      <sz val="11"/>
      <color rgb="FF000000"/>
      <name val="Calibri"/>
      <charset val="238"/>
    </font>
    <font>
      <sz val="11"/>
      <color rgb="FFFFFFFF"/>
      <name val="Calibri"/>
      <charset val="238"/>
    </font>
    <font>
      <b/>
      <sz val="11"/>
      <color rgb="FF000000"/>
      <name val="Calibri"/>
      <charset val="238"/>
    </font>
    <font>
      <b/>
      <sz val="18"/>
      <color rgb="FF333399"/>
      <name val="Cambria"/>
      <charset val="238"/>
    </font>
    <font>
      <sz val="11"/>
      <color rgb="FFFF0000"/>
      <name val="Calibri"/>
      <charset val="238"/>
    </font>
    <font>
      <sz val="10"/>
      <name val="Arial"/>
      <charset val="238"/>
    </font>
    <font>
      <b/>
      <sz val="8"/>
      <name val="Arial Narrow"/>
      <family val="2"/>
      <charset val="238"/>
    </font>
    <font>
      <sz val="8"/>
      <color rgb="FF0000FF"/>
      <name val="Arial Narrow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rgb="FFA0E0E0"/>
        <bgColor rgb="FFA6CAF0"/>
      </patternFill>
    </fill>
    <fill>
      <patternFill patternType="solid">
        <fgColor rgb="FFA6CAF0"/>
        <bgColor rgb="FFA0E0E0"/>
      </patternFill>
    </fill>
    <fill>
      <patternFill patternType="solid">
        <fgColor rgb="FFFFFFC0"/>
        <bgColor rgb="FFFFFF99"/>
      </patternFill>
    </fill>
    <fill>
      <patternFill patternType="solid">
        <fgColor rgb="FFFF8080"/>
        <bgColor rgb="FFFF99CC"/>
      </patternFill>
    </fill>
    <fill>
      <patternFill patternType="solid">
        <fgColor rgb="FFC0C0C0"/>
        <bgColor rgb="FFA6CAF0"/>
      </patternFill>
    </fill>
    <fill>
      <patternFill patternType="solid">
        <fgColor rgb="FFFFFF99"/>
        <bgColor rgb="FFFFFFC0"/>
      </patternFill>
    </fill>
    <fill>
      <patternFill patternType="solid">
        <fgColor rgb="FFCC9CCC"/>
        <bgColor rgb="FFFF99CC"/>
      </patternFill>
    </fill>
    <fill>
      <patternFill patternType="solid">
        <fgColor rgb="FF996666"/>
        <bgColor rgb="FF666699"/>
      </patternFill>
    </fill>
    <fill>
      <patternFill patternType="solid">
        <fgColor rgb="FF999933"/>
        <bgColor rgb="FF969696"/>
      </patternFill>
    </fill>
  </fills>
  <borders count="54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thin">
        <color rgb="FF3333CC"/>
      </top>
      <bottom style="double">
        <color rgb="FF3333CC"/>
      </bottom>
      <diagonal/>
    </border>
    <border>
      <left style="double">
        <color auto="1"/>
      </left>
      <right/>
      <top style="double">
        <color auto="1"/>
      </top>
      <bottom style="hair">
        <color auto="1"/>
      </bottom>
      <diagonal/>
    </border>
    <border>
      <left/>
      <right/>
      <top style="double">
        <color auto="1"/>
      </top>
      <bottom style="hair">
        <color auto="1"/>
      </bottom>
      <diagonal/>
    </border>
    <border>
      <left/>
      <right style="double">
        <color auto="1"/>
      </right>
      <top style="double">
        <color auto="1"/>
      </top>
      <bottom style="hair">
        <color auto="1"/>
      </bottom>
      <diagonal/>
    </border>
    <border>
      <left style="double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/>
      <top style="hair">
        <color auto="1"/>
      </top>
      <bottom style="double">
        <color auto="1"/>
      </bottom>
      <diagonal/>
    </border>
    <border>
      <left/>
      <right/>
      <top style="hair">
        <color auto="1"/>
      </top>
      <bottom style="double">
        <color auto="1"/>
      </bottom>
      <diagonal/>
    </border>
    <border>
      <left/>
      <right style="double">
        <color auto="1"/>
      </right>
      <top style="hair">
        <color auto="1"/>
      </top>
      <bottom style="double">
        <color auto="1"/>
      </bottom>
      <diagonal/>
    </border>
    <border>
      <left/>
      <right style="hair">
        <color auto="1"/>
      </right>
      <top style="double">
        <color auto="1"/>
      </top>
      <bottom style="hair">
        <color auto="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hair">
        <color auto="1"/>
      </right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hair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double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/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/>
      <top style="hair">
        <color auto="1"/>
      </top>
      <bottom style="double">
        <color auto="1"/>
      </bottom>
      <diagonal/>
    </border>
    <border>
      <left style="medium">
        <color auto="1"/>
      </left>
      <right style="double">
        <color auto="1"/>
      </right>
      <top style="medium">
        <color auto="1"/>
      </top>
      <bottom style="double">
        <color auto="1"/>
      </bottom>
      <diagonal/>
    </border>
    <border>
      <left/>
      <right style="hair">
        <color auto="1"/>
      </right>
      <top style="hair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/>
      <top/>
      <bottom style="hair">
        <color auto="1"/>
      </bottom>
      <diagonal/>
    </border>
    <border>
      <left/>
      <right style="double">
        <color auto="1"/>
      </right>
      <top/>
      <bottom style="hair">
        <color auto="1"/>
      </bottom>
      <diagonal/>
    </border>
    <border>
      <left/>
      <right style="double">
        <color auto="1"/>
      </right>
      <top/>
      <bottom/>
      <diagonal/>
    </border>
    <border>
      <left/>
      <right/>
      <top style="hair">
        <color auto="1"/>
      </top>
      <bottom/>
      <diagonal/>
    </border>
    <border>
      <left style="double">
        <color auto="1"/>
      </left>
      <right style="hair">
        <color auto="1"/>
      </right>
      <top style="double">
        <color auto="1"/>
      </top>
      <bottom style="double">
        <color auto="1"/>
      </bottom>
      <diagonal/>
    </border>
    <border>
      <left style="hair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</borders>
  <cellStyleXfs count="31">
    <xf numFmtId="0" fontId="0" fillId="0" borderId="0"/>
    <xf numFmtId="0" fontId="8" fillId="0" borderId="0"/>
    <xf numFmtId="0" fontId="14" fillId="0" borderId="0" applyBorder="0">
      <alignment vertical="center"/>
    </xf>
    <xf numFmtId="0" fontId="9" fillId="4" borderId="0" applyBorder="0" applyProtection="0"/>
    <xf numFmtId="165" fontId="14" fillId="0" borderId="0" applyBorder="0" applyProtection="0"/>
    <xf numFmtId="0" fontId="9" fillId="2" borderId="0" applyBorder="0" applyProtection="0"/>
    <xf numFmtId="0" fontId="9" fillId="2" borderId="0" applyBorder="0" applyProtection="0"/>
    <xf numFmtId="164" fontId="7" fillId="0" borderId="8"/>
    <xf numFmtId="0" fontId="9" fillId="3" borderId="0" applyBorder="0" applyProtection="0"/>
    <xf numFmtId="0" fontId="9" fillId="5" borderId="0" applyBorder="0" applyProtection="0"/>
    <xf numFmtId="0" fontId="14" fillId="0" borderId="8"/>
    <xf numFmtId="0" fontId="7" fillId="0" borderId="8">
      <alignment vertical="center"/>
    </xf>
    <xf numFmtId="0" fontId="9" fillId="6" borderId="0" applyBorder="0" applyProtection="0"/>
    <xf numFmtId="0" fontId="9" fillId="2" borderId="0" applyBorder="0" applyProtection="0"/>
    <xf numFmtId="0" fontId="9" fillId="4" borderId="0" applyBorder="0" applyProtection="0"/>
    <xf numFmtId="0" fontId="9" fillId="5" borderId="0" applyBorder="0" applyProtection="0"/>
    <xf numFmtId="0" fontId="9" fillId="7" borderId="0" applyBorder="0" applyProtection="0"/>
    <xf numFmtId="0" fontId="9" fillId="8" borderId="0" applyBorder="0" applyProtection="0"/>
    <xf numFmtId="0" fontId="9" fillId="4" borderId="0" applyBorder="0" applyProtection="0"/>
    <xf numFmtId="0" fontId="10" fillId="2" borderId="0" applyBorder="0" applyProtection="0"/>
    <xf numFmtId="0" fontId="10" fillId="9" borderId="0" applyBorder="0" applyProtection="0"/>
    <xf numFmtId="0" fontId="10" fillId="10" borderId="0" applyBorder="0" applyProtection="0"/>
    <xf numFmtId="0" fontId="10" fillId="8" borderId="0" applyBorder="0" applyProtection="0"/>
    <xf numFmtId="0" fontId="10" fillId="2" borderId="0" applyBorder="0" applyProtection="0"/>
    <xf numFmtId="0" fontId="10" fillId="5" borderId="0" applyBorder="0" applyProtection="0"/>
    <xf numFmtId="0" fontId="11" fillId="0" borderId="9" applyProtection="0"/>
    <xf numFmtId="0" fontId="8" fillId="0" borderId="0"/>
    <xf numFmtId="0" fontId="12" fillId="0" borderId="0" applyBorder="0" applyProtection="0"/>
    <xf numFmtId="0" fontId="7" fillId="0" borderId="0" applyBorder="0">
      <alignment vertical="center"/>
    </xf>
    <xf numFmtId="0" fontId="13" fillId="0" borderId="0" applyBorder="0" applyProtection="0"/>
    <xf numFmtId="0" fontId="7" fillId="0" borderId="1">
      <alignment vertical="center"/>
    </xf>
  </cellStyleXfs>
  <cellXfs count="160">
    <xf numFmtId="0" fontId="0" fillId="0" borderId="0" xfId="0"/>
    <xf numFmtId="0" fontId="4" fillId="0" borderId="0" xfId="1" applyFont="1"/>
    <xf numFmtId="0" fontId="5" fillId="0" borderId="0" xfId="1" applyFont="1"/>
    <xf numFmtId="49" fontId="5" fillId="0" borderId="0" xfId="1" applyNumberFormat="1" applyFont="1"/>
    <xf numFmtId="0" fontId="1" fillId="0" borderId="0" xfId="0" applyFont="1" applyProtection="1"/>
    <xf numFmtId="4" fontId="1" fillId="0" borderId="0" xfId="0" applyNumberFormat="1" applyFont="1" applyProtection="1"/>
    <xf numFmtId="167" fontId="1" fillId="0" borderId="0" xfId="0" applyNumberFormat="1" applyFont="1" applyProtection="1"/>
    <xf numFmtId="168" fontId="1" fillId="0" borderId="0" xfId="0" applyNumberFormat="1" applyFont="1" applyProtection="1"/>
    <xf numFmtId="0" fontId="3" fillId="0" borderId="0" xfId="0" applyFont="1" applyProtection="1"/>
    <xf numFmtId="0" fontId="2" fillId="0" borderId="0" xfId="0" applyFont="1" applyProtection="1"/>
    <xf numFmtId="0" fontId="1" fillId="0" borderId="2" xfId="0" applyFont="1" applyBorder="1" applyAlignment="1" applyProtection="1">
      <alignment horizontal="center"/>
    </xf>
    <xf numFmtId="0" fontId="1" fillId="0" borderId="4" xfId="0" applyFont="1" applyBorder="1" applyAlignment="1" applyProtection="1">
      <alignment horizontal="center"/>
    </xf>
    <xf numFmtId="49" fontId="1" fillId="0" borderId="0" xfId="0" applyNumberFormat="1" applyFont="1" applyAlignment="1" applyProtection="1">
      <alignment horizontal="left"/>
      <protection locked="0"/>
    </xf>
    <xf numFmtId="168" fontId="1" fillId="0" borderId="0" xfId="0" applyNumberFormat="1" applyFont="1" applyAlignment="1" applyProtection="1">
      <alignment horizontal="right"/>
      <protection locked="0"/>
    </xf>
    <xf numFmtId="0" fontId="3" fillId="0" borderId="0" xfId="0" applyFont="1" applyProtection="1">
      <protection locked="0"/>
    </xf>
    <xf numFmtId="0" fontId="1" fillId="0" borderId="0" xfId="0" applyFont="1" applyProtection="1">
      <protection locked="0"/>
    </xf>
    <xf numFmtId="0" fontId="3" fillId="0" borderId="0" xfId="0" applyFont="1" applyAlignment="1" applyProtection="1">
      <alignment horizontal="right"/>
      <protection locked="0"/>
    </xf>
    <xf numFmtId="49" fontId="1" fillId="0" borderId="0" xfId="0" applyNumberFormat="1" applyFont="1" applyAlignment="1" applyProtection="1">
      <alignment horizontal="center"/>
      <protection locked="0"/>
    </xf>
    <xf numFmtId="49" fontId="1" fillId="0" borderId="0" xfId="0" applyNumberFormat="1" applyFont="1" applyAlignment="1" applyProtection="1">
      <protection locked="0"/>
    </xf>
    <xf numFmtId="168" fontId="1" fillId="0" borderId="0" xfId="0" applyNumberFormat="1" applyFont="1" applyProtection="1">
      <protection locked="0"/>
    </xf>
    <xf numFmtId="0" fontId="1" fillId="0" borderId="2" xfId="0" applyFont="1" applyBorder="1" applyAlignment="1" applyProtection="1">
      <alignment horizontal="left"/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1" fillId="0" borderId="4" xfId="0" applyFont="1" applyBorder="1" applyAlignment="1" applyProtection="1">
      <alignment horizontal="left"/>
      <protection locked="0"/>
    </xf>
    <xf numFmtId="0" fontId="1" fillId="0" borderId="4" xfId="0" applyFont="1" applyBorder="1" applyAlignment="1" applyProtection="1">
      <alignment horizontal="left" vertical="center"/>
      <protection locked="0"/>
    </xf>
    <xf numFmtId="0" fontId="1" fillId="0" borderId="6" xfId="0" applyFont="1" applyBorder="1" applyAlignment="1" applyProtection="1">
      <alignment horizontal="center"/>
      <protection locked="0"/>
    </xf>
    <xf numFmtId="0" fontId="1" fillId="0" borderId="0" xfId="0" applyFont="1" applyAlignment="1" applyProtection="1">
      <alignment horizontal="right" vertical="top"/>
    </xf>
    <xf numFmtId="49" fontId="1" fillId="0" borderId="0" xfId="0" applyNumberFormat="1" applyFont="1" applyAlignment="1" applyProtection="1">
      <alignment horizontal="center" vertical="top"/>
    </xf>
    <xf numFmtId="49" fontId="1" fillId="0" borderId="0" xfId="0" applyNumberFormat="1" applyFont="1" applyAlignment="1" applyProtection="1">
      <alignment vertical="top"/>
    </xf>
    <xf numFmtId="49" fontId="1" fillId="0" borderId="0" xfId="0" applyNumberFormat="1" applyFont="1" applyAlignment="1" applyProtection="1">
      <alignment horizontal="left" vertical="top" wrapText="1"/>
    </xf>
    <xf numFmtId="168" fontId="1" fillId="0" borderId="0" xfId="0" applyNumberFormat="1" applyFont="1" applyAlignment="1" applyProtection="1">
      <alignment vertical="top"/>
    </xf>
    <xf numFmtId="0" fontId="1" fillId="0" borderId="0" xfId="0" applyFont="1" applyAlignment="1" applyProtection="1">
      <alignment vertical="top"/>
    </xf>
    <xf numFmtId="4" fontId="1" fillId="0" borderId="0" xfId="0" applyNumberFormat="1" applyFont="1" applyAlignment="1" applyProtection="1">
      <alignment vertical="top"/>
    </xf>
    <xf numFmtId="167" fontId="1" fillId="0" borderId="0" xfId="0" applyNumberFormat="1" applyFont="1" applyAlignment="1" applyProtection="1">
      <alignment vertical="top"/>
    </xf>
    <xf numFmtId="0" fontId="1" fillId="0" borderId="0" xfId="0" applyFont="1" applyAlignment="1" applyProtection="1">
      <alignment horizontal="center" vertical="top"/>
    </xf>
    <xf numFmtId="0" fontId="1" fillId="0" borderId="0" xfId="0" applyFont="1" applyAlignment="1" applyProtection="1">
      <alignment horizontal="left" vertical="top"/>
    </xf>
    <xf numFmtId="166" fontId="1" fillId="0" borderId="0" xfId="0" applyNumberFormat="1" applyFont="1" applyAlignment="1" applyProtection="1">
      <alignment vertical="top"/>
    </xf>
    <xf numFmtId="0" fontId="1" fillId="0" borderId="0" xfId="0" applyFont="1"/>
    <xf numFmtId="49" fontId="1" fillId="0" borderId="0" xfId="0" applyNumberFormat="1" applyFont="1" applyProtection="1"/>
    <xf numFmtId="49" fontId="1" fillId="0" borderId="0" xfId="0" applyNumberFormat="1" applyFont="1" applyAlignment="1" applyProtection="1">
      <alignment horizontal="center"/>
    </xf>
    <xf numFmtId="49" fontId="1" fillId="0" borderId="0" xfId="0" applyNumberFormat="1" applyFont="1" applyAlignment="1" applyProtection="1"/>
    <xf numFmtId="0" fontId="1" fillId="0" borderId="4" xfId="0" applyFont="1" applyBorder="1" applyAlignment="1" applyProtection="1">
      <alignment horizontal="center" vertical="center"/>
    </xf>
    <xf numFmtId="0" fontId="1" fillId="0" borderId="5" xfId="0" applyFont="1" applyBorder="1" applyAlignment="1" applyProtection="1">
      <alignment horizontal="center"/>
    </xf>
    <xf numFmtId="0" fontId="1" fillId="0" borderId="6" xfId="0" applyFont="1" applyBorder="1" applyAlignment="1" applyProtection="1">
      <alignment horizontal="center"/>
    </xf>
    <xf numFmtId="0" fontId="6" fillId="0" borderId="5" xfId="0" applyFont="1" applyBorder="1" applyAlignment="1" applyProtection="1">
      <alignment horizontal="center"/>
      <protection locked="0"/>
    </xf>
    <xf numFmtId="0" fontId="6" fillId="0" borderId="2" xfId="0" applyFont="1" applyBorder="1" applyAlignment="1" applyProtection="1">
      <alignment horizontal="center"/>
      <protection locked="0"/>
    </xf>
    <xf numFmtId="0" fontId="1" fillId="0" borderId="2" xfId="0" applyFont="1" applyBorder="1" applyAlignment="1" applyProtection="1">
      <alignment horizontal="center"/>
      <protection locked="0"/>
    </xf>
    <xf numFmtId="0" fontId="1" fillId="0" borderId="2" xfId="0" applyFont="1" applyBorder="1" applyAlignment="1" applyProtection="1">
      <alignment horizontal="left" vertical="top"/>
    </xf>
    <xf numFmtId="0" fontId="6" fillId="0" borderId="6" xfId="0" applyFont="1" applyBorder="1" applyAlignment="1" applyProtection="1">
      <alignment horizontal="center"/>
      <protection locked="0"/>
    </xf>
    <xf numFmtId="0" fontId="6" fillId="0" borderId="4" xfId="0" applyFont="1" applyBorder="1" applyAlignment="1" applyProtection="1">
      <alignment horizontal="center"/>
      <protection locked="0"/>
    </xf>
    <xf numFmtId="0" fontId="1" fillId="0" borderId="4" xfId="0" applyFont="1" applyBorder="1" applyAlignment="1" applyProtection="1">
      <alignment horizontal="center"/>
      <protection locked="0"/>
    </xf>
    <xf numFmtId="168" fontId="1" fillId="0" borderId="4" xfId="0" applyNumberFormat="1" applyFont="1" applyBorder="1" applyProtection="1"/>
    <xf numFmtId="0" fontId="1" fillId="0" borderId="4" xfId="0" applyFont="1" applyBorder="1" applyAlignment="1" applyProtection="1">
      <alignment horizontal="left" vertical="top"/>
    </xf>
    <xf numFmtId="49" fontId="4" fillId="0" borderId="0" xfId="1" applyNumberFormat="1" applyFont="1"/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right" wrapText="1"/>
    </xf>
    <xf numFmtId="169" fontId="4" fillId="0" borderId="0" xfId="0" applyNumberFormat="1" applyFont="1" applyAlignment="1">
      <alignment horizontal="right" wrapText="1"/>
    </xf>
    <xf numFmtId="4" fontId="4" fillId="0" borderId="0" xfId="0" applyNumberFormat="1" applyFont="1" applyAlignment="1">
      <alignment horizontal="right" wrapText="1"/>
    </xf>
    <xf numFmtId="168" fontId="4" fillId="0" borderId="0" xfId="0" applyNumberFormat="1" applyFont="1" applyAlignment="1">
      <alignment horizontal="right" wrapText="1"/>
    </xf>
    <xf numFmtId="166" fontId="4" fillId="0" borderId="0" xfId="0" applyNumberFormat="1" applyFont="1" applyAlignment="1">
      <alignment horizontal="right" wrapText="1"/>
    </xf>
    <xf numFmtId="49" fontId="1" fillId="0" borderId="2" xfId="0" applyNumberFormat="1" applyFont="1" applyBorder="1" applyAlignment="1" applyProtection="1">
      <alignment horizontal="left"/>
    </xf>
    <xf numFmtId="0" fontId="1" fillId="0" borderId="2" xfId="0" applyFont="1" applyBorder="1" applyAlignment="1" applyProtection="1">
      <alignment horizontal="right"/>
    </xf>
    <xf numFmtId="49" fontId="1" fillId="0" borderId="4" xfId="0" applyNumberFormat="1" applyFont="1" applyBorder="1" applyAlignment="1" applyProtection="1">
      <alignment horizontal="left"/>
    </xf>
    <xf numFmtId="0" fontId="1" fillId="0" borderId="4" xfId="0" applyFont="1" applyBorder="1" applyProtection="1"/>
    <xf numFmtId="0" fontId="1" fillId="0" borderId="4" xfId="0" applyFont="1" applyBorder="1" applyAlignment="1" applyProtection="1">
      <alignment horizontal="right"/>
    </xf>
    <xf numFmtId="49" fontId="15" fillId="0" borderId="0" xfId="0" applyNumberFormat="1" applyFont="1" applyAlignment="1" applyProtection="1">
      <alignment vertical="top"/>
    </xf>
    <xf numFmtId="49" fontId="1" fillId="0" borderId="0" xfId="0" applyNumberFormat="1" applyFont="1" applyAlignment="1" applyProtection="1">
      <alignment horizontal="left" vertical="top"/>
    </xf>
    <xf numFmtId="49" fontId="16" fillId="0" borderId="0" xfId="0" applyNumberFormat="1" applyFont="1" applyAlignment="1" applyProtection="1">
      <alignment horizontal="left" vertical="top" wrapText="1"/>
    </xf>
    <xf numFmtId="168" fontId="16" fillId="0" borderId="0" xfId="0" applyNumberFormat="1" applyFont="1" applyAlignment="1" applyProtection="1">
      <alignment vertical="top"/>
    </xf>
    <xf numFmtId="0" fontId="16" fillId="0" borderId="0" xfId="0" applyFont="1" applyAlignment="1" applyProtection="1">
      <alignment vertical="top"/>
    </xf>
    <xf numFmtId="4" fontId="16" fillId="0" borderId="0" xfId="0" applyNumberFormat="1" applyFont="1" applyAlignment="1" applyProtection="1">
      <alignment vertical="top"/>
    </xf>
    <xf numFmtId="167" fontId="16" fillId="0" borderId="0" xfId="0" applyNumberFormat="1" applyFont="1" applyAlignment="1" applyProtection="1">
      <alignment vertical="top"/>
    </xf>
    <xf numFmtId="0" fontId="16" fillId="0" borderId="0" xfId="0" applyFont="1" applyAlignment="1" applyProtection="1">
      <alignment horizontal="center" vertical="top"/>
    </xf>
    <xf numFmtId="0" fontId="16" fillId="0" borderId="0" xfId="0" applyFont="1" applyAlignment="1" applyProtection="1">
      <alignment horizontal="left" vertical="top"/>
    </xf>
    <xf numFmtId="49" fontId="1" fillId="0" borderId="0" xfId="0" applyNumberFormat="1" applyFont="1" applyAlignment="1" applyProtection="1">
      <alignment horizontal="right" vertical="top" wrapText="1"/>
    </xf>
    <xf numFmtId="4" fontId="15" fillId="0" borderId="0" xfId="0" applyNumberFormat="1" applyFont="1" applyAlignment="1" applyProtection="1">
      <alignment vertical="top"/>
    </xf>
    <xf numFmtId="167" fontId="15" fillId="0" borderId="0" xfId="0" applyNumberFormat="1" applyFont="1" applyAlignment="1" applyProtection="1">
      <alignment vertical="top"/>
    </xf>
    <xf numFmtId="168" fontId="15" fillId="0" borderId="0" xfId="0" applyNumberFormat="1" applyFont="1" applyAlignment="1" applyProtection="1">
      <alignment vertical="top"/>
    </xf>
    <xf numFmtId="49" fontId="15" fillId="0" borderId="0" xfId="0" applyNumberFormat="1" applyFont="1" applyAlignment="1" applyProtection="1">
      <alignment horizontal="left" vertical="top" wrapText="1"/>
    </xf>
    <xf numFmtId="0" fontId="1" fillId="0" borderId="3" xfId="0" applyFont="1" applyBorder="1" applyAlignment="1" applyProtection="1">
      <alignment horizontal="center"/>
    </xf>
    <xf numFmtId="0" fontId="1" fillId="0" borderId="7" xfId="0" applyFont="1" applyBorder="1" applyAlignment="1" applyProtection="1">
      <alignment horizontal="center"/>
    </xf>
    <xf numFmtId="0" fontId="1" fillId="0" borderId="0" xfId="1" applyFont="1" applyAlignment="1">
      <alignment horizontal="left" vertical="center"/>
    </xf>
    <xf numFmtId="0" fontId="2" fillId="0" borderId="0" xfId="1" applyFont="1" applyAlignment="1">
      <alignment horizontal="left" vertical="center"/>
    </xf>
    <xf numFmtId="0" fontId="1" fillId="0" borderId="0" xfId="1" applyFont="1"/>
    <xf numFmtId="0" fontId="1" fillId="0" borderId="10" xfId="1" applyFont="1" applyBorder="1" applyAlignment="1">
      <alignment horizontal="left" vertical="center"/>
    </xf>
    <xf numFmtId="0" fontId="1" fillId="0" borderId="11" xfId="1" applyFont="1" applyBorder="1" applyAlignment="1">
      <alignment horizontal="left" vertical="center"/>
    </xf>
    <xf numFmtId="0" fontId="1" fillId="0" borderId="11" xfId="1" applyFont="1" applyBorder="1" applyAlignment="1">
      <alignment horizontal="right" vertical="center"/>
    </xf>
    <xf numFmtId="0" fontId="1" fillId="0" borderId="12" xfId="1" applyFont="1" applyBorder="1" applyAlignment="1">
      <alignment horizontal="left" vertical="center"/>
    </xf>
    <xf numFmtId="0" fontId="1" fillId="0" borderId="13" xfId="1" applyFont="1" applyBorder="1" applyAlignment="1">
      <alignment horizontal="left" vertical="center"/>
    </xf>
    <xf numFmtId="0" fontId="1" fillId="0" borderId="14" xfId="1" applyFont="1" applyBorder="1" applyAlignment="1">
      <alignment horizontal="left" vertical="center"/>
    </xf>
    <xf numFmtId="0" fontId="1" fillId="0" borderId="14" xfId="1" applyFont="1" applyBorder="1" applyAlignment="1">
      <alignment horizontal="right" vertical="center"/>
    </xf>
    <xf numFmtId="0" fontId="1" fillId="0" borderId="15" xfId="1" applyFont="1" applyBorder="1" applyAlignment="1">
      <alignment horizontal="left" vertical="center"/>
    </xf>
    <xf numFmtId="0" fontId="1" fillId="0" borderId="16" xfId="1" applyFont="1" applyBorder="1" applyAlignment="1">
      <alignment horizontal="left" vertical="center"/>
    </xf>
    <xf numFmtId="0" fontId="1" fillId="0" borderId="17" xfId="1" applyFont="1" applyBorder="1" applyAlignment="1">
      <alignment horizontal="left" vertical="center"/>
    </xf>
    <xf numFmtId="0" fontId="1" fillId="0" borderId="17" xfId="1" applyFont="1" applyBorder="1" applyAlignment="1">
      <alignment horizontal="right" vertical="center"/>
    </xf>
    <xf numFmtId="14" fontId="1" fillId="0" borderId="17" xfId="1" applyNumberFormat="1" applyFont="1" applyBorder="1" applyAlignment="1">
      <alignment horizontal="left" vertical="center"/>
    </xf>
    <xf numFmtId="0" fontId="1" fillId="0" borderId="18" xfId="1" applyFont="1" applyBorder="1" applyAlignment="1">
      <alignment horizontal="left" vertical="center"/>
    </xf>
    <xf numFmtId="49" fontId="1" fillId="0" borderId="11" xfId="1" applyNumberFormat="1" applyFont="1" applyBorder="1" applyAlignment="1">
      <alignment horizontal="right" vertical="center"/>
    </xf>
    <xf numFmtId="49" fontId="1" fillId="0" borderId="14" xfId="1" applyNumberFormat="1" applyFont="1" applyBorder="1" applyAlignment="1">
      <alignment horizontal="right" vertical="center"/>
    </xf>
    <xf numFmtId="49" fontId="1" fillId="0" borderId="17" xfId="1" applyNumberFormat="1" applyFont="1" applyBorder="1" applyAlignment="1">
      <alignment horizontal="right" vertical="center"/>
    </xf>
    <xf numFmtId="0" fontId="1" fillId="0" borderId="10" xfId="1" applyFont="1" applyBorder="1" applyAlignment="1">
      <alignment horizontal="right" vertical="center"/>
    </xf>
    <xf numFmtId="0" fontId="1" fillId="0" borderId="11" xfId="1" applyFont="1" applyBorder="1" applyAlignment="1">
      <alignment vertical="center"/>
    </xf>
    <xf numFmtId="170" fontId="1" fillId="0" borderId="11" xfId="1" applyNumberFormat="1" applyFont="1" applyBorder="1" applyAlignment="1">
      <alignment horizontal="left" vertical="center"/>
    </xf>
    <xf numFmtId="171" fontId="1" fillId="0" borderId="11" xfId="1" applyNumberFormat="1" applyFont="1" applyBorder="1" applyAlignment="1">
      <alignment horizontal="right" vertical="center"/>
    </xf>
    <xf numFmtId="3" fontId="1" fillId="0" borderId="19" xfId="1" applyNumberFormat="1" applyFont="1" applyBorder="1" applyAlignment="1">
      <alignment horizontal="right" vertical="center"/>
    </xf>
    <xf numFmtId="3" fontId="1" fillId="0" borderId="12" xfId="1" applyNumberFormat="1" applyFont="1" applyBorder="1" applyAlignment="1">
      <alignment vertical="center"/>
    </xf>
    <xf numFmtId="0" fontId="1" fillId="0" borderId="20" xfId="1" applyFont="1" applyBorder="1" applyAlignment="1">
      <alignment horizontal="right" vertical="center"/>
    </xf>
    <xf numFmtId="0" fontId="1" fillId="0" borderId="21" xfId="1" applyFont="1" applyBorder="1" applyAlignment="1">
      <alignment vertical="center"/>
    </xf>
    <xf numFmtId="170" fontId="1" fillId="0" borderId="21" xfId="1" applyNumberFormat="1" applyFont="1" applyBorder="1" applyAlignment="1">
      <alignment horizontal="left" vertical="center"/>
    </xf>
    <xf numFmtId="171" fontId="1" fillId="0" borderId="21" xfId="1" applyNumberFormat="1" applyFont="1" applyBorder="1" applyAlignment="1">
      <alignment horizontal="right" vertical="center"/>
    </xf>
    <xf numFmtId="3" fontId="1" fillId="0" borderId="22" xfId="1" applyNumberFormat="1" applyFont="1" applyBorder="1" applyAlignment="1">
      <alignment horizontal="right" vertical="center"/>
    </xf>
    <xf numFmtId="0" fontId="1" fillId="0" borderId="21" xfId="1" applyFont="1" applyBorder="1" applyAlignment="1">
      <alignment horizontal="right" vertical="center"/>
    </xf>
    <xf numFmtId="3" fontId="1" fillId="0" borderId="23" xfId="1" applyNumberFormat="1" applyFont="1" applyBorder="1" applyAlignment="1">
      <alignment vertical="center"/>
    </xf>
    <xf numFmtId="0" fontId="3" fillId="0" borderId="24" xfId="1" applyFont="1" applyBorder="1" applyAlignment="1">
      <alignment horizontal="center" vertical="center"/>
    </xf>
    <xf numFmtId="0" fontId="1" fillId="0" borderId="25" xfId="1" applyFont="1" applyBorder="1" applyAlignment="1">
      <alignment horizontal="left" vertical="center"/>
    </xf>
    <xf numFmtId="0" fontId="1" fillId="0" borderId="25" xfId="1" applyFont="1" applyBorder="1" applyAlignment="1">
      <alignment horizontal="center" vertical="center"/>
    </xf>
    <xf numFmtId="0" fontId="1" fillId="0" borderId="26" xfId="1" applyFont="1" applyBorder="1" applyAlignment="1">
      <alignment horizontal="center" vertical="center"/>
    </xf>
    <xf numFmtId="0" fontId="1" fillId="0" borderId="26" xfId="1" applyFont="1" applyBorder="1" applyAlignment="1">
      <alignment horizontal="center" vertical="center"/>
    </xf>
    <xf numFmtId="0" fontId="1" fillId="0" borderId="27" xfId="1" applyFont="1" applyBorder="1" applyAlignment="1">
      <alignment horizontal="center" vertical="center"/>
    </xf>
    <xf numFmtId="0" fontId="1" fillId="0" borderId="28" xfId="1" applyFont="1" applyBorder="1" applyAlignment="1">
      <alignment horizontal="left" vertical="center"/>
    </xf>
    <xf numFmtId="4" fontId="1" fillId="0" borderId="28" xfId="1" applyNumberFormat="1" applyFont="1" applyBorder="1" applyAlignment="1">
      <alignment horizontal="right" vertical="center"/>
    </xf>
    <xf numFmtId="4" fontId="1" fillId="0" borderId="29" xfId="1" applyNumberFormat="1" applyFont="1" applyBorder="1" applyAlignment="1">
      <alignment horizontal="right" vertical="center"/>
    </xf>
    <xf numFmtId="0" fontId="1" fillId="0" borderId="30" xfId="1" applyFont="1" applyBorder="1" applyAlignment="1">
      <alignment horizontal="left" vertical="center"/>
    </xf>
    <xf numFmtId="172" fontId="1" fillId="0" borderId="31" xfId="1" applyNumberFormat="1" applyFont="1" applyBorder="1" applyAlignment="1">
      <alignment horizontal="right" vertical="center"/>
    </xf>
    <xf numFmtId="0" fontId="1" fillId="0" borderId="32" xfId="1" applyFont="1" applyBorder="1" applyAlignment="1">
      <alignment horizontal="center" vertical="center"/>
    </xf>
    <xf numFmtId="0" fontId="1" fillId="0" borderId="1" xfId="1" applyFont="1" applyBorder="1" applyAlignment="1">
      <alignment horizontal="left" vertical="center"/>
    </xf>
    <xf numFmtId="4" fontId="1" fillId="0" borderId="1" xfId="1" applyNumberFormat="1" applyFont="1" applyBorder="1" applyAlignment="1">
      <alignment horizontal="right" vertical="center"/>
    </xf>
    <xf numFmtId="4" fontId="1" fillId="0" borderId="33" xfId="1" applyNumberFormat="1" applyFont="1" applyBorder="1" applyAlignment="1">
      <alignment horizontal="right" vertical="center"/>
    </xf>
    <xf numFmtId="0" fontId="1" fillId="0" borderId="34" xfId="1" applyFont="1" applyBorder="1" applyAlignment="1">
      <alignment horizontal="left" vertical="center"/>
    </xf>
    <xf numFmtId="172" fontId="1" fillId="0" borderId="35" xfId="1" applyNumberFormat="1" applyFont="1" applyBorder="1" applyAlignment="1">
      <alignment horizontal="right" vertical="center"/>
    </xf>
    <xf numFmtId="4" fontId="1" fillId="0" borderId="36" xfId="1" applyNumberFormat="1" applyFont="1" applyBorder="1" applyAlignment="1">
      <alignment horizontal="right" vertical="center"/>
    </xf>
    <xf numFmtId="0" fontId="1" fillId="0" borderId="37" xfId="1" applyFont="1" applyBorder="1" applyAlignment="1">
      <alignment horizontal="center" vertical="center"/>
    </xf>
    <xf numFmtId="0" fontId="1" fillId="0" borderId="38" xfId="1" applyFont="1" applyBorder="1" applyAlignment="1">
      <alignment horizontal="left" vertical="center"/>
    </xf>
    <xf numFmtId="4" fontId="1" fillId="0" borderId="38" xfId="1" applyNumberFormat="1" applyFont="1" applyBorder="1" applyAlignment="1">
      <alignment horizontal="right" vertical="center"/>
    </xf>
    <xf numFmtId="4" fontId="1" fillId="0" borderId="39" xfId="1" applyNumberFormat="1" applyFont="1" applyBorder="1" applyAlignment="1">
      <alignment horizontal="right" vertical="center"/>
    </xf>
    <xf numFmtId="4" fontId="1" fillId="0" borderId="40" xfId="1" applyNumberFormat="1" applyFont="1" applyBorder="1" applyAlignment="1">
      <alignment horizontal="right" vertical="center"/>
    </xf>
    <xf numFmtId="0" fontId="1" fillId="0" borderId="41" xfId="1" applyFont="1" applyBorder="1" applyAlignment="1">
      <alignment horizontal="center" vertical="center"/>
    </xf>
    <xf numFmtId="0" fontId="1" fillId="0" borderId="38" xfId="1" applyFont="1" applyBorder="1" applyAlignment="1">
      <alignment horizontal="right" vertical="center"/>
    </xf>
    <xf numFmtId="0" fontId="1" fillId="0" borderId="39" xfId="1" applyFont="1" applyBorder="1" applyAlignment="1">
      <alignment horizontal="left" vertical="center"/>
    </xf>
    <xf numFmtId="0" fontId="1" fillId="0" borderId="41" xfId="1" applyFont="1" applyBorder="1" applyAlignment="1">
      <alignment horizontal="right" vertical="center"/>
    </xf>
    <xf numFmtId="0" fontId="1" fillId="0" borderId="42" xfId="1" applyFont="1" applyBorder="1" applyAlignment="1">
      <alignment horizontal="center" vertical="center"/>
    </xf>
    <xf numFmtId="0" fontId="1" fillId="0" borderId="43" xfId="1" applyFont="1" applyBorder="1" applyAlignment="1">
      <alignment horizontal="center" vertical="center"/>
    </xf>
    <xf numFmtId="0" fontId="1" fillId="0" borderId="44" xfId="1" applyFont="1" applyBorder="1" applyAlignment="1">
      <alignment horizontal="center" vertical="center"/>
    </xf>
    <xf numFmtId="0" fontId="1" fillId="0" borderId="45" xfId="1" applyFont="1" applyBorder="1" applyAlignment="1">
      <alignment horizontal="left" vertical="center"/>
    </xf>
    <xf numFmtId="0" fontId="1" fillId="0" borderId="46" xfId="1" applyFont="1" applyBorder="1" applyAlignment="1">
      <alignment horizontal="left" vertical="center"/>
    </xf>
    <xf numFmtId="0" fontId="1" fillId="0" borderId="47" xfId="1" applyFont="1" applyBorder="1" applyAlignment="1">
      <alignment horizontal="left" vertical="center"/>
    </xf>
    <xf numFmtId="0" fontId="1" fillId="0" borderId="0" xfId="1" applyFont="1" applyBorder="1" applyAlignment="1">
      <alignment horizontal="left" vertical="center"/>
    </xf>
    <xf numFmtId="0" fontId="1" fillId="0" borderId="48" xfId="1" applyFont="1" applyBorder="1" applyAlignment="1">
      <alignment horizontal="left" vertical="center"/>
    </xf>
    <xf numFmtId="0" fontId="1" fillId="0" borderId="35" xfId="1" applyFont="1" applyBorder="1" applyAlignment="1">
      <alignment horizontal="left" vertical="center"/>
    </xf>
    <xf numFmtId="0" fontId="1" fillId="0" borderId="45" xfId="1" applyFont="1" applyBorder="1" applyAlignment="1">
      <alignment horizontal="right" vertical="center"/>
    </xf>
    <xf numFmtId="0" fontId="1" fillId="0" borderId="0" xfId="1" applyFont="1" applyBorder="1" applyAlignment="1">
      <alignment horizontal="right" vertical="center"/>
    </xf>
    <xf numFmtId="0" fontId="1" fillId="0" borderId="49" xfId="1" applyFont="1" applyBorder="1" applyAlignment="1">
      <alignment horizontal="left" vertical="center"/>
    </xf>
    <xf numFmtId="0" fontId="1" fillId="0" borderId="31" xfId="1" applyFont="1" applyBorder="1" applyAlignment="1">
      <alignment horizontal="right" vertical="center"/>
    </xf>
    <xf numFmtId="4" fontId="1" fillId="0" borderId="35" xfId="1" applyNumberFormat="1" applyFont="1" applyBorder="1" applyAlignment="1">
      <alignment horizontal="right" vertical="center"/>
    </xf>
    <xf numFmtId="0" fontId="1" fillId="0" borderId="20" xfId="1" applyFont="1" applyBorder="1" applyAlignment="1">
      <alignment horizontal="left" vertical="center"/>
    </xf>
    <xf numFmtId="0" fontId="1" fillId="0" borderId="21" xfId="1" applyFont="1" applyBorder="1" applyAlignment="1">
      <alignment horizontal="left" vertical="center"/>
    </xf>
    <xf numFmtId="0" fontId="1" fillId="0" borderId="23" xfId="1" applyFont="1" applyBorder="1" applyAlignment="1">
      <alignment horizontal="left" vertical="center"/>
    </xf>
    <xf numFmtId="0" fontId="3" fillId="0" borderId="50" xfId="1" applyFont="1" applyBorder="1" applyAlignment="1">
      <alignment horizontal="center" vertical="center"/>
    </xf>
    <xf numFmtId="0" fontId="1" fillId="0" borderId="51" xfId="1" applyFont="1" applyBorder="1" applyAlignment="1">
      <alignment horizontal="left" vertical="center"/>
    </xf>
    <xf numFmtId="0" fontId="1" fillId="0" borderId="52" xfId="1" applyFont="1" applyBorder="1" applyAlignment="1">
      <alignment horizontal="left" vertical="center"/>
    </xf>
    <xf numFmtId="173" fontId="1" fillId="0" borderId="53" xfId="1" applyNumberFormat="1" applyFont="1" applyBorder="1" applyAlignment="1">
      <alignment horizontal="right" vertical="center"/>
    </xf>
  </cellXfs>
  <cellStyles count="31">
    <cellStyle name="1 000 Sk" xfId="11"/>
    <cellStyle name="1 000,-  Sk" xfId="2"/>
    <cellStyle name="1 000,- Kč" xfId="7"/>
    <cellStyle name="1 000,- Sk" xfId="10"/>
    <cellStyle name="1000 Sk_fakturuj99" xfId="4"/>
    <cellStyle name="20 % – Zvýraznění1" xfId="8"/>
    <cellStyle name="20 % – Zvýraznění2" xfId="9"/>
    <cellStyle name="20 % – Zvýraznění3" xfId="3"/>
    <cellStyle name="20 % – Zvýraznění4" xfId="12"/>
    <cellStyle name="20 % – Zvýraznění5" xfId="13"/>
    <cellStyle name="20 % – Zvýraznění6" xfId="14"/>
    <cellStyle name="40 % – Zvýraznění1" xfId="5"/>
    <cellStyle name="40 % – Zvýraznění2" xfId="15"/>
    <cellStyle name="40 % – Zvýraznění3" xfId="16"/>
    <cellStyle name="40 % – Zvýraznění4" xfId="17"/>
    <cellStyle name="40 % – Zvýraznění5" xfId="6"/>
    <cellStyle name="40 % – Zvýraznění6" xfId="18"/>
    <cellStyle name="60 % – Zvýraznění1" xfId="19"/>
    <cellStyle name="60 % – Zvýraznění2" xfId="20"/>
    <cellStyle name="60 % – Zvýraznění3" xfId="21"/>
    <cellStyle name="60 % – Zvýraznění4" xfId="22"/>
    <cellStyle name="60 % – Zvýraznění5" xfId="23"/>
    <cellStyle name="60 % – Zvýraznění6" xfId="24"/>
    <cellStyle name="Celkem" xfId="25"/>
    <cellStyle name="data" xfId="26"/>
    <cellStyle name="Název" xfId="27"/>
    <cellStyle name="Normálne" xfId="0" builtinId="0"/>
    <cellStyle name="normálne_KLs" xfId="1"/>
    <cellStyle name="TEXT 1" xfId="28"/>
    <cellStyle name="Text upozornění" xfId="29"/>
    <cellStyle name="TEXT1" xfId="3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999933"/>
      <rgbColor rgb="00800080"/>
      <rgbColor rgb="00008080"/>
      <rgbColor rgb="00C0C0C0"/>
      <rgbColor rgb="00996666"/>
      <rgbColor rgb="009999FF"/>
      <rgbColor rgb="00993366"/>
      <rgbColor rgb="00FFFFC0"/>
      <rgbColor rgb="00CCFFFF"/>
      <rgbColor rgb="00660066"/>
      <rgbColor rgb="00FF8080"/>
      <rgbColor rgb="000066CC"/>
      <rgbColor rgb="00A0E0E0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A6CAF0"/>
      <rgbColor rgb="00FF99CC"/>
      <rgbColor rgb="00CC9CCC"/>
      <rgbColor rgb="00FFCC99"/>
      <rgbColor rgb="003333CC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KA~1.KON/AppData/Local/Temp/Rar$DIa9252.3777/P&#250;chov%20rek.ul.&#352;kolska%20Kryc&#237;%20list%20v&#253;kaz%20v&#253;m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i list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29"/>
  <sheetViews>
    <sheetView showGridLines="0" tabSelected="1" workbookViewId="0">
      <selection activeCell="S25" sqref="S25"/>
    </sheetView>
  </sheetViews>
  <sheetFormatPr defaultColWidth="9.140625" defaultRowHeight="13.5"/>
  <cols>
    <col min="1" max="1" width="0.7109375" style="82" customWidth="1"/>
    <col min="2" max="2" width="3.7109375" style="82" customWidth="1"/>
    <col min="3" max="3" width="6.85546875" style="82" customWidth="1"/>
    <col min="4" max="6" width="14" style="82" customWidth="1"/>
    <col min="7" max="7" width="3.85546875" style="82" customWidth="1"/>
    <col min="8" max="8" width="22.7109375" style="82" customWidth="1"/>
    <col min="9" max="9" width="14" style="82" customWidth="1"/>
    <col min="10" max="10" width="4.28515625" style="82" customWidth="1"/>
    <col min="11" max="11" width="19.7109375" style="82" customWidth="1"/>
    <col min="12" max="12" width="9.7109375" style="82" customWidth="1"/>
    <col min="13" max="13" width="14" style="82" customWidth="1"/>
    <col min="14" max="14" width="0.7109375" style="82" customWidth="1"/>
    <col min="15" max="15" width="1.42578125" style="82" customWidth="1"/>
    <col min="16" max="23" width="9.140625" style="82"/>
    <col min="24" max="25" width="5.7109375" style="82" customWidth="1"/>
    <col min="26" max="26" width="6.5703125" style="82" customWidth="1"/>
    <col min="27" max="27" width="21.42578125" style="82" customWidth="1"/>
    <col min="28" max="28" width="4.28515625" style="82" customWidth="1"/>
    <col min="29" max="29" width="8.28515625" style="82" customWidth="1"/>
    <col min="30" max="30" width="8.7109375" style="82" customWidth="1"/>
    <col min="31" max="1024" width="9.140625" style="82"/>
  </cols>
  <sheetData>
    <row r="1" spans="2:30" ht="28.5" customHeight="1" thickBot="1">
      <c r="B1" s="80" t="s">
        <v>405</v>
      </c>
      <c r="C1" s="80"/>
      <c r="D1" s="80"/>
      <c r="E1" s="80"/>
      <c r="F1" s="80"/>
      <c r="G1" s="80"/>
      <c r="H1" s="81" t="str">
        <f>CONCATENATE(AA2," ",AB2," ",AC2," ",AD2)</f>
        <v xml:space="preserve">Krycí list rozpočtu v EUR  </v>
      </c>
      <c r="I1" s="80"/>
      <c r="J1" s="80"/>
      <c r="K1" s="80"/>
      <c r="L1" s="80"/>
      <c r="M1" s="80"/>
      <c r="Z1" s="1" t="s">
        <v>3</v>
      </c>
      <c r="AA1" s="1" t="s">
        <v>4</v>
      </c>
      <c r="AB1" s="1" t="s">
        <v>5</v>
      </c>
      <c r="AC1" s="1" t="s">
        <v>6</v>
      </c>
      <c r="AD1" s="1" t="s">
        <v>7</v>
      </c>
    </row>
    <row r="2" spans="2:30" ht="18" customHeight="1" thickTop="1">
      <c r="B2" s="83" t="s">
        <v>406</v>
      </c>
      <c r="C2" s="84"/>
      <c r="D2" s="84"/>
      <c r="E2" s="84"/>
      <c r="F2" s="84"/>
      <c r="G2" s="85" t="s">
        <v>407</v>
      </c>
      <c r="H2" s="84" t="s">
        <v>408</v>
      </c>
      <c r="I2" s="84"/>
      <c r="J2" s="85" t="s">
        <v>409</v>
      </c>
      <c r="K2" s="84"/>
      <c r="L2" s="84"/>
      <c r="M2" s="86"/>
      <c r="Z2" s="1" t="s">
        <v>10</v>
      </c>
      <c r="AA2" s="2" t="s">
        <v>410</v>
      </c>
      <c r="AB2" s="2" t="s">
        <v>12</v>
      </c>
      <c r="AC2" s="2"/>
      <c r="AD2" s="3"/>
    </row>
    <row r="3" spans="2:30" ht="18" customHeight="1">
      <c r="B3" s="87" t="s">
        <v>411</v>
      </c>
      <c r="C3" s="88"/>
      <c r="D3" s="88"/>
      <c r="E3" s="88"/>
      <c r="F3" s="88"/>
      <c r="G3" s="89" t="s">
        <v>412</v>
      </c>
      <c r="H3" s="88"/>
      <c r="I3" s="88"/>
      <c r="J3" s="89" t="s">
        <v>413</v>
      </c>
      <c r="K3" s="88" t="s">
        <v>414</v>
      </c>
      <c r="L3" s="88"/>
      <c r="M3" s="90"/>
      <c r="Z3" s="1" t="s">
        <v>14</v>
      </c>
      <c r="AA3" s="2" t="s">
        <v>415</v>
      </c>
      <c r="AB3" s="2" t="s">
        <v>12</v>
      </c>
      <c r="AC3" s="2" t="s">
        <v>16</v>
      </c>
      <c r="AD3" s="3" t="s">
        <v>17</v>
      </c>
    </row>
    <row r="4" spans="2:30" ht="18" customHeight="1" thickBot="1">
      <c r="B4" s="91" t="s">
        <v>416</v>
      </c>
      <c r="C4" s="92"/>
      <c r="D4" s="92"/>
      <c r="E4" s="92"/>
      <c r="F4" s="92"/>
      <c r="G4" s="93"/>
      <c r="H4" s="92"/>
      <c r="I4" s="92"/>
      <c r="J4" s="93" t="s">
        <v>417</v>
      </c>
      <c r="K4" s="94">
        <v>44600</v>
      </c>
      <c r="L4" s="92" t="s">
        <v>418</v>
      </c>
      <c r="M4" s="95"/>
      <c r="Z4" s="1" t="s">
        <v>18</v>
      </c>
      <c r="AA4" s="2" t="s">
        <v>419</v>
      </c>
      <c r="AB4" s="2" t="s">
        <v>12</v>
      </c>
      <c r="AC4" s="2"/>
      <c r="AD4" s="3"/>
    </row>
    <row r="5" spans="2:30" ht="18" customHeight="1" thickTop="1">
      <c r="B5" s="83" t="s">
        <v>420</v>
      </c>
      <c r="C5" s="84"/>
      <c r="D5" s="84"/>
      <c r="E5" s="84"/>
      <c r="F5" s="84"/>
      <c r="G5" s="96"/>
      <c r="H5" s="84"/>
      <c r="I5" s="84"/>
      <c r="J5" s="84" t="s">
        <v>421</v>
      </c>
      <c r="K5" s="84"/>
      <c r="L5" s="84" t="s">
        <v>422</v>
      </c>
      <c r="M5" s="86"/>
      <c r="Z5" s="1" t="s">
        <v>20</v>
      </c>
      <c r="AA5" s="2" t="s">
        <v>415</v>
      </c>
      <c r="AB5" s="2" t="s">
        <v>12</v>
      </c>
      <c r="AC5" s="2" t="s">
        <v>16</v>
      </c>
      <c r="AD5" s="3" t="s">
        <v>17</v>
      </c>
    </row>
    <row r="6" spans="2:30" ht="18" customHeight="1">
      <c r="B6" s="87" t="s">
        <v>423</v>
      </c>
      <c r="C6" s="88"/>
      <c r="D6" s="88"/>
      <c r="E6" s="88"/>
      <c r="F6" s="88"/>
      <c r="G6" s="97"/>
      <c r="H6" s="88"/>
      <c r="I6" s="88"/>
      <c r="J6" s="88" t="s">
        <v>421</v>
      </c>
      <c r="K6" s="88"/>
      <c r="L6" s="88" t="s">
        <v>422</v>
      </c>
      <c r="M6" s="90"/>
    </row>
    <row r="7" spans="2:30" ht="18" customHeight="1" thickBot="1">
      <c r="B7" s="91" t="s">
        <v>424</v>
      </c>
      <c r="C7" s="92"/>
      <c r="D7" s="92" t="s">
        <v>425</v>
      </c>
      <c r="E7" s="92"/>
      <c r="F7" s="92"/>
      <c r="G7" s="98" t="s">
        <v>75</v>
      </c>
      <c r="H7" s="92"/>
      <c r="I7" s="92"/>
      <c r="J7" s="92" t="s">
        <v>421</v>
      </c>
      <c r="K7" s="92"/>
      <c r="L7" s="92" t="s">
        <v>422</v>
      </c>
      <c r="M7" s="95"/>
    </row>
    <row r="8" spans="2:30" ht="18" customHeight="1" thickTop="1">
      <c r="B8" s="99">
        <v>1</v>
      </c>
      <c r="C8" s="100" t="s">
        <v>426</v>
      </c>
      <c r="D8" s="101"/>
      <c r="E8" s="102"/>
      <c r="F8" s="103">
        <f>IF(B8&lt;&gt;0,ROUND($M$26/B8,0),0)</f>
        <v>0</v>
      </c>
      <c r="G8" s="96">
        <v>1</v>
      </c>
      <c r="H8" s="100" t="s">
        <v>427</v>
      </c>
      <c r="I8" s="103">
        <f>IF(G8&lt;&gt;0,ROUND($M$26/G8,0),0)</f>
        <v>0</v>
      </c>
      <c r="J8" s="85"/>
      <c r="K8" s="100"/>
      <c r="L8" s="102"/>
      <c r="M8" s="104">
        <f>IF(J8&lt;&gt;0,ROUND($M$26/J8,0),0)</f>
        <v>0</v>
      </c>
    </row>
    <row r="9" spans="2:30" ht="18" customHeight="1" thickBot="1">
      <c r="B9" s="105">
        <v>1</v>
      </c>
      <c r="C9" s="106" t="s">
        <v>428</v>
      </c>
      <c r="D9" s="107"/>
      <c r="E9" s="108"/>
      <c r="F9" s="109">
        <f>IF(B9&lt;&gt;0,ROUND($M$26/B9,0),0)</f>
        <v>0</v>
      </c>
      <c r="G9" s="110">
        <v>1</v>
      </c>
      <c r="H9" s="106" t="s">
        <v>429</v>
      </c>
      <c r="I9" s="109">
        <f>IF(G9&lt;&gt;0,ROUND($M$26/G9,0),0)</f>
        <v>0</v>
      </c>
      <c r="J9" s="110"/>
      <c r="K9" s="106"/>
      <c r="L9" s="108"/>
      <c r="M9" s="111">
        <f>IF(J9&lt;&gt;0,ROUND($M$26/J9,0),0)</f>
        <v>0</v>
      </c>
    </row>
    <row r="10" spans="2:30" ht="18" customHeight="1" thickTop="1">
      <c r="B10" s="112" t="s">
        <v>430</v>
      </c>
      <c r="C10" s="113" t="s">
        <v>431</v>
      </c>
      <c r="D10" s="114" t="s">
        <v>29</v>
      </c>
      <c r="E10" s="114" t="s">
        <v>432</v>
      </c>
      <c r="F10" s="115" t="s">
        <v>433</v>
      </c>
      <c r="G10" s="112" t="s">
        <v>434</v>
      </c>
      <c r="H10" s="116" t="s">
        <v>435</v>
      </c>
      <c r="I10" s="116"/>
      <c r="J10" s="112" t="s">
        <v>436</v>
      </c>
      <c r="K10" s="116" t="s">
        <v>437</v>
      </c>
      <c r="L10" s="116"/>
      <c r="M10" s="116"/>
    </row>
    <row r="11" spans="2:30" ht="18" customHeight="1">
      <c r="B11" s="117">
        <v>1</v>
      </c>
      <c r="C11" s="118" t="s">
        <v>438</v>
      </c>
      <c r="D11" s="119"/>
      <c r="E11" s="119"/>
      <c r="F11" s="120"/>
      <c r="G11" s="117">
        <v>6</v>
      </c>
      <c r="H11" s="118" t="s">
        <v>439</v>
      </c>
      <c r="I11" s="120">
        <v>0</v>
      </c>
      <c r="J11" s="117">
        <v>11</v>
      </c>
      <c r="K11" s="121" t="s">
        <v>440</v>
      </c>
      <c r="L11" s="122">
        <v>0</v>
      </c>
      <c r="M11" s="120">
        <f>ROUND(((D11+E11+D12+E12+D13)*L11),2)</f>
        <v>0</v>
      </c>
    </row>
    <row r="12" spans="2:30" ht="18" customHeight="1">
      <c r="B12" s="123">
        <v>2</v>
      </c>
      <c r="C12" s="124" t="s">
        <v>441</v>
      </c>
      <c r="D12" s="125"/>
      <c r="E12" s="125"/>
      <c r="F12" s="120"/>
      <c r="G12" s="123">
        <v>7</v>
      </c>
      <c r="H12" s="124" t="s">
        <v>442</v>
      </c>
      <c r="I12" s="126">
        <v>0</v>
      </c>
      <c r="J12" s="123">
        <v>12</v>
      </c>
      <c r="K12" s="127" t="s">
        <v>443</v>
      </c>
      <c r="L12" s="128">
        <v>0</v>
      </c>
      <c r="M12" s="126">
        <f>ROUND(((D11+E11+D12+E12+D13)*L12),2)</f>
        <v>0</v>
      </c>
    </row>
    <row r="13" spans="2:30" ht="18" customHeight="1">
      <c r="B13" s="123">
        <v>3</v>
      </c>
      <c r="C13" s="124" t="s">
        <v>444</v>
      </c>
      <c r="D13" s="125"/>
      <c r="E13" s="125"/>
      <c r="F13" s="120"/>
      <c r="G13" s="123">
        <v>8</v>
      </c>
      <c r="H13" s="124" t="s">
        <v>445</v>
      </c>
      <c r="I13" s="126">
        <v>0</v>
      </c>
      <c r="J13" s="123">
        <v>13</v>
      </c>
      <c r="K13" s="127" t="s">
        <v>446</v>
      </c>
      <c r="L13" s="128">
        <v>0</v>
      </c>
      <c r="M13" s="126">
        <f>ROUND(((D11+E11+D12+E12+D13)*L13),2)</f>
        <v>0</v>
      </c>
    </row>
    <row r="14" spans="2:30" ht="18" customHeight="1" thickBot="1">
      <c r="B14" s="123">
        <v>4</v>
      </c>
      <c r="C14" s="124" t="s">
        <v>447</v>
      </c>
      <c r="D14" s="125"/>
      <c r="E14" s="125"/>
      <c r="F14" s="129"/>
      <c r="G14" s="123">
        <v>9</v>
      </c>
      <c r="H14" s="124" t="s">
        <v>416</v>
      </c>
      <c r="I14" s="126">
        <v>0</v>
      </c>
      <c r="J14" s="123">
        <v>14</v>
      </c>
      <c r="K14" s="127" t="s">
        <v>416</v>
      </c>
      <c r="L14" s="128">
        <v>0</v>
      </c>
      <c r="M14" s="126">
        <f>ROUND(((D11+E11+D12+E12+D13+E13)*L14),2)</f>
        <v>0</v>
      </c>
    </row>
    <row r="15" spans="2:30" ht="18" customHeight="1" thickBot="1">
      <c r="B15" s="130">
        <v>5</v>
      </c>
      <c r="C15" s="131" t="s">
        <v>448</v>
      </c>
      <c r="D15" s="132"/>
      <c r="E15" s="133"/>
      <c r="F15" s="134"/>
      <c r="G15" s="135">
        <v>10</v>
      </c>
      <c r="H15" s="136" t="s">
        <v>449</v>
      </c>
      <c r="I15" s="134">
        <f>SUM(I11:I14)</f>
        <v>0</v>
      </c>
      <c r="J15" s="130">
        <v>15</v>
      </c>
      <c r="K15" s="137"/>
      <c r="L15" s="138" t="s">
        <v>450</v>
      </c>
      <c r="M15" s="134">
        <f>SUM(M11:M14)</f>
        <v>0</v>
      </c>
    </row>
    <row r="16" spans="2:30" ht="18" customHeight="1" thickTop="1">
      <c r="B16" s="139" t="s">
        <v>451</v>
      </c>
      <c r="C16" s="139"/>
      <c r="D16" s="139"/>
      <c r="E16" s="139"/>
      <c r="F16" s="140"/>
      <c r="G16" s="141" t="s">
        <v>452</v>
      </c>
      <c r="H16" s="141"/>
      <c r="I16" s="141"/>
      <c r="J16" s="112" t="s">
        <v>67</v>
      </c>
      <c r="K16" s="116" t="s">
        <v>453</v>
      </c>
      <c r="L16" s="116"/>
      <c r="M16" s="116"/>
    </row>
    <row r="17" spans="2:13" ht="18" customHeight="1">
      <c r="B17" s="142"/>
      <c r="C17" s="143" t="s">
        <v>454</v>
      </c>
      <c r="D17" s="143"/>
      <c r="E17" s="143" t="s">
        <v>455</v>
      </c>
      <c r="F17" s="144"/>
      <c r="G17" s="142"/>
      <c r="H17" s="145"/>
      <c r="I17" s="146"/>
      <c r="J17" s="123">
        <v>16</v>
      </c>
      <c r="K17" s="127" t="s">
        <v>456</v>
      </c>
      <c r="L17" s="147"/>
      <c r="M17" s="126">
        <v>0</v>
      </c>
    </row>
    <row r="18" spans="2:13" ht="18" customHeight="1">
      <c r="B18" s="148"/>
      <c r="C18" s="145" t="s">
        <v>457</v>
      </c>
      <c r="D18" s="145"/>
      <c r="E18" s="145"/>
      <c r="F18" s="149"/>
      <c r="G18" s="148"/>
      <c r="H18" s="145" t="s">
        <v>454</v>
      </c>
      <c r="I18" s="146"/>
      <c r="J18" s="123">
        <v>17</v>
      </c>
      <c r="K18" s="127" t="s">
        <v>458</v>
      </c>
      <c r="L18" s="147"/>
      <c r="M18" s="126">
        <v>0</v>
      </c>
    </row>
    <row r="19" spans="2:13" ht="18" customHeight="1">
      <c r="B19" s="148"/>
      <c r="C19" s="145"/>
      <c r="D19" s="145"/>
      <c r="E19" s="145"/>
      <c r="F19" s="149"/>
      <c r="G19" s="148"/>
      <c r="H19" s="150"/>
      <c r="I19" s="146"/>
      <c r="J19" s="123">
        <v>18</v>
      </c>
      <c r="K19" s="127" t="s">
        <v>459</v>
      </c>
      <c r="L19" s="147"/>
      <c r="M19" s="126">
        <v>0</v>
      </c>
    </row>
    <row r="20" spans="2:13" ht="18" customHeight="1" thickBot="1">
      <c r="B20" s="148"/>
      <c r="C20" s="145"/>
      <c r="D20" s="145"/>
      <c r="E20" s="145"/>
      <c r="F20" s="149"/>
      <c r="G20" s="148"/>
      <c r="H20" s="143" t="s">
        <v>455</v>
      </c>
      <c r="I20" s="146"/>
      <c r="J20" s="123">
        <v>19</v>
      </c>
      <c r="K20" s="127" t="s">
        <v>416</v>
      </c>
      <c r="L20" s="147"/>
      <c r="M20" s="126">
        <v>0</v>
      </c>
    </row>
    <row r="21" spans="2:13" ht="18" customHeight="1" thickBot="1">
      <c r="B21" s="142"/>
      <c r="C21" s="145"/>
      <c r="D21" s="145"/>
      <c r="E21" s="145"/>
      <c r="F21" s="145"/>
      <c r="G21" s="142"/>
      <c r="H21" s="145" t="s">
        <v>457</v>
      </c>
      <c r="I21" s="146"/>
      <c r="J21" s="130">
        <v>20</v>
      </c>
      <c r="K21" s="137"/>
      <c r="L21" s="138" t="s">
        <v>460</v>
      </c>
      <c r="M21" s="134">
        <f>SUM(M17:M20)</f>
        <v>0</v>
      </c>
    </row>
    <row r="22" spans="2:13" ht="18" customHeight="1" thickTop="1">
      <c r="B22" s="139" t="s">
        <v>461</v>
      </c>
      <c r="C22" s="139"/>
      <c r="D22" s="139"/>
      <c r="E22" s="139"/>
      <c r="F22" s="140"/>
      <c r="G22" s="142"/>
      <c r="H22" s="145"/>
      <c r="I22" s="146"/>
      <c r="J22" s="112" t="s">
        <v>68</v>
      </c>
      <c r="K22" s="116" t="s">
        <v>462</v>
      </c>
      <c r="L22" s="116"/>
      <c r="M22" s="116"/>
    </row>
    <row r="23" spans="2:13" ht="18" customHeight="1">
      <c r="B23" s="142"/>
      <c r="C23" s="143" t="s">
        <v>454</v>
      </c>
      <c r="D23" s="143"/>
      <c r="E23" s="143" t="s">
        <v>455</v>
      </c>
      <c r="F23" s="144"/>
      <c r="G23" s="142"/>
      <c r="H23" s="145"/>
      <c r="I23" s="146"/>
      <c r="J23" s="117">
        <v>21</v>
      </c>
      <c r="K23" s="121"/>
      <c r="L23" s="151" t="s">
        <v>463</v>
      </c>
      <c r="M23" s="120">
        <f>ROUND(F15,2)+I15+M15+M21</f>
        <v>0</v>
      </c>
    </row>
    <row r="24" spans="2:13" ht="18" customHeight="1">
      <c r="B24" s="148"/>
      <c r="C24" s="145" t="s">
        <v>457</v>
      </c>
      <c r="D24" s="145"/>
      <c r="E24" s="145"/>
      <c r="F24" s="149"/>
      <c r="G24" s="142"/>
      <c r="H24" s="145"/>
      <c r="I24" s="146"/>
      <c r="J24" s="123">
        <v>22</v>
      </c>
      <c r="K24" s="127" t="s">
        <v>464</v>
      </c>
      <c r="L24" s="152" t="e">
        <f>M23-L25</f>
        <v>#REF!</v>
      </c>
      <c r="M24" s="126"/>
    </row>
    <row r="25" spans="2:13" ht="18" customHeight="1" thickBot="1">
      <c r="B25" s="148"/>
      <c r="C25" s="145"/>
      <c r="D25" s="145"/>
      <c r="E25" s="145"/>
      <c r="F25" s="149"/>
      <c r="G25" s="142"/>
      <c r="H25" s="145"/>
      <c r="I25" s="146"/>
      <c r="J25" s="123">
        <v>23</v>
      </c>
      <c r="K25" s="127" t="s">
        <v>465</v>
      </c>
      <c r="L25" s="152" t="e">
        <f>SUMIF(#REF!,0,#REF!)</f>
        <v>#REF!</v>
      </c>
      <c r="M25" s="126"/>
    </row>
    <row r="26" spans="2:13" ht="18" customHeight="1" thickBot="1">
      <c r="B26" s="148"/>
      <c r="C26" s="145"/>
      <c r="D26" s="145"/>
      <c r="E26" s="145"/>
      <c r="F26" s="149"/>
      <c r="G26" s="142"/>
      <c r="H26" s="145"/>
      <c r="I26" s="146"/>
      <c r="J26" s="130">
        <v>24</v>
      </c>
      <c r="K26" s="137"/>
      <c r="L26" s="138" t="s">
        <v>466</v>
      </c>
      <c r="M26" s="134">
        <f>M23+M24+M25</f>
        <v>0</v>
      </c>
    </row>
    <row r="27" spans="2:13" ht="17.100000000000001" customHeight="1" thickTop="1" thickBot="1">
      <c r="B27" s="153"/>
      <c r="C27" s="154"/>
      <c r="D27" s="154"/>
      <c r="E27" s="154"/>
      <c r="F27" s="154"/>
      <c r="G27" s="153"/>
      <c r="H27" s="154"/>
      <c r="I27" s="155"/>
      <c r="J27" s="156" t="s">
        <v>467</v>
      </c>
      <c r="K27" s="157" t="s">
        <v>468</v>
      </c>
      <c r="L27" s="158"/>
      <c r="M27" s="159">
        <v>0</v>
      </c>
    </row>
    <row r="28" spans="2:13" ht="14.25" customHeight="1" thickTop="1"/>
    <row r="29" spans="2:13" ht="2.25" customHeight="1"/>
  </sheetData>
  <mergeCells count="7">
    <mergeCell ref="H10:I10"/>
    <mergeCell ref="K10:M10"/>
    <mergeCell ref="B16:E16"/>
    <mergeCell ref="G16:I16"/>
    <mergeCell ref="K16:M16"/>
    <mergeCell ref="B22:E22"/>
    <mergeCell ref="K22:M22"/>
  </mergeCells>
  <printOptions horizontalCentered="1" verticalCentered="1"/>
  <pageMargins left="0.25" right="0.38888888888888901" top="0.35416666666666702" bottom="0.43263888888888902" header="0.51180555555555496" footer="0.51180555555555496"/>
  <pageSetup paperSize="9" firstPageNumber="0" orientation="landscape" useFirstPageNumber="1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50"/>
  <sheetViews>
    <sheetView showGridLines="0" workbookViewId="0">
      <pane xSplit="4" ySplit="10" topLeftCell="E80" activePane="bottomRight" state="frozen"/>
      <selection pane="topRight"/>
      <selection pane="bottomLeft"/>
      <selection pane="bottomRight" activeCell="I3" sqref="I3"/>
    </sheetView>
  </sheetViews>
  <sheetFormatPr defaultColWidth="9" defaultRowHeight="13.5"/>
  <cols>
    <col min="1" max="1" width="6.7109375" style="25" customWidth="1"/>
    <col min="2" max="2" width="3.7109375" style="26" customWidth="1"/>
    <col min="3" max="3" width="13" style="27" customWidth="1"/>
    <col min="4" max="4" width="45.7109375" style="28" customWidth="1"/>
    <col min="5" max="5" width="11.28515625" style="29" customWidth="1"/>
    <col min="6" max="6" width="5.85546875" style="30" customWidth="1"/>
    <col min="7" max="7" width="8.7109375" style="31" customWidth="1"/>
    <col min="8" max="10" width="9.7109375" style="31" customWidth="1"/>
    <col min="11" max="11" width="7.42578125" style="32" customWidth="1"/>
    <col min="12" max="12" width="8.28515625" style="32" customWidth="1"/>
    <col min="13" max="13" width="7.140625" style="29" customWidth="1"/>
    <col min="14" max="14" width="7" style="29" customWidth="1"/>
    <col min="15" max="15" width="3.5703125" style="30" customWidth="1"/>
    <col min="16" max="16" width="12.7109375" style="30" customWidth="1"/>
    <col min="17" max="19" width="11.28515625" style="29" customWidth="1"/>
    <col min="20" max="20" width="10.5703125" style="33" customWidth="1"/>
    <col min="21" max="21" width="10.28515625" style="33" customWidth="1"/>
    <col min="22" max="22" width="5.7109375" style="33" customWidth="1"/>
    <col min="23" max="23" width="9.140625" style="29" customWidth="1"/>
    <col min="24" max="25" width="11.85546875" style="34" customWidth="1"/>
    <col min="26" max="26" width="7.5703125" style="27" customWidth="1"/>
    <col min="27" max="27" width="12.7109375" style="27" customWidth="1"/>
    <col min="28" max="28" width="4.28515625" style="30" customWidth="1"/>
    <col min="29" max="30" width="2.7109375" style="30" customWidth="1"/>
    <col min="31" max="34" width="9.140625" style="35" customWidth="1"/>
    <col min="35" max="35" width="9.140625" style="4" customWidth="1"/>
    <col min="36" max="37" width="9.140625" style="4" hidden="1" customWidth="1"/>
    <col min="38" max="1024" width="9" style="36"/>
  </cols>
  <sheetData>
    <row r="1" spans="1:37" s="4" customFormat="1" ht="12.75" customHeight="1">
      <c r="A1" s="8" t="s">
        <v>2</v>
      </c>
      <c r="G1" s="5"/>
      <c r="I1" s="8" t="s">
        <v>69</v>
      </c>
      <c r="J1" s="5"/>
      <c r="K1" s="6"/>
      <c r="Q1" s="7"/>
      <c r="R1" s="7"/>
      <c r="S1" s="7"/>
      <c r="X1" s="34"/>
      <c r="Y1" s="34"/>
      <c r="Z1" s="52" t="s">
        <v>3</v>
      </c>
      <c r="AA1" s="52" t="s">
        <v>4</v>
      </c>
      <c r="AB1" s="1" t="s">
        <v>5</v>
      </c>
      <c r="AC1" s="1" t="s">
        <v>6</v>
      </c>
      <c r="AD1" s="1" t="s">
        <v>7</v>
      </c>
      <c r="AE1" s="53" t="s">
        <v>8</v>
      </c>
      <c r="AF1" s="54" t="s">
        <v>9</v>
      </c>
    </row>
    <row r="2" spans="1:37" s="4" customFormat="1" ht="12.75">
      <c r="A2" s="8" t="s">
        <v>70</v>
      </c>
      <c r="G2" s="5"/>
      <c r="H2" s="37"/>
      <c r="I2" s="8" t="s">
        <v>71</v>
      </c>
      <c r="J2" s="5"/>
      <c r="K2" s="6"/>
      <c r="Q2" s="7"/>
      <c r="R2" s="7"/>
      <c r="S2" s="7"/>
      <c r="X2" s="34"/>
      <c r="Y2" s="34"/>
      <c r="Z2" s="52" t="s">
        <v>10</v>
      </c>
      <c r="AA2" s="3" t="s">
        <v>11</v>
      </c>
      <c r="AB2" s="2" t="s">
        <v>12</v>
      </c>
      <c r="AC2" s="2"/>
      <c r="AD2" s="3"/>
      <c r="AE2" s="53">
        <v>1</v>
      </c>
      <c r="AF2" s="55">
        <v>123.5</v>
      </c>
    </row>
    <row r="3" spans="1:37" s="4" customFormat="1" ht="12.75">
      <c r="A3" s="8" t="s">
        <v>13</v>
      </c>
      <c r="G3" s="5"/>
      <c r="I3" s="8" t="s">
        <v>404</v>
      </c>
      <c r="J3" s="5"/>
      <c r="K3" s="6"/>
      <c r="Q3" s="7"/>
      <c r="R3" s="7"/>
      <c r="S3" s="7"/>
      <c r="X3" s="34"/>
      <c r="Y3" s="34"/>
      <c r="Z3" s="52" t="s">
        <v>14</v>
      </c>
      <c r="AA3" s="3" t="s">
        <v>15</v>
      </c>
      <c r="AB3" s="2" t="s">
        <v>12</v>
      </c>
      <c r="AC3" s="2" t="s">
        <v>16</v>
      </c>
      <c r="AD3" s="3" t="s">
        <v>17</v>
      </c>
      <c r="AE3" s="53">
        <v>2</v>
      </c>
      <c r="AF3" s="56">
        <v>123.46</v>
      </c>
    </row>
    <row r="4" spans="1:37" s="4" customFormat="1" ht="12.75">
      <c r="Q4" s="7"/>
      <c r="R4" s="7"/>
      <c r="S4" s="7"/>
      <c r="X4" s="34"/>
      <c r="Y4" s="34"/>
      <c r="Z4" s="52" t="s">
        <v>18</v>
      </c>
      <c r="AA4" s="3" t="s">
        <v>19</v>
      </c>
      <c r="AB4" s="2" t="s">
        <v>12</v>
      </c>
      <c r="AC4" s="2"/>
      <c r="AD4" s="3"/>
      <c r="AE4" s="53">
        <v>3</v>
      </c>
      <c r="AF4" s="57">
        <v>123.45699999999999</v>
      </c>
    </row>
    <row r="5" spans="1:37" s="4" customFormat="1" ht="12.75">
      <c r="A5" s="8" t="s">
        <v>72</v>
      </c>
      <c r="Q5" s="7"/>
      <c r="R5" s="7"/>
      <c r="S5" s="7"/>
      <c r="X5" s="34"/>
      <c r="Y5" s="34"/>
      <c r="Z5" s="52" t="s">
        <v>20</v>
      </c>
      <c r="AA5" s="3" t="s">
        <v>15</v>
      </c>
      <c r="AB5" s="2" t="s">
        <v>12</v>
      </c>
      <c r="AC5" s="2" t="s">
        <v>16</v>
      </c>
      <c r="AD5" s="3" t="s">
        <v>17</v>
      </c>
      <c r="AE5" s="53">
        <v>4</v>
      </c>
      <c r="AF5" s="58">
        <v>123.4567</v>
      </c>
    </row>
    <row r="6" spans="1:37" s="4" customFormat="1" ht="12.75">
      <c r="A6" s="8" t="s">
        <v>73</v>
      </c>
      <c r="Q6" s="7"/>
      <c r="R6" s="7"/>
      <c r="S6" s="7"/>
      <c r="X6" s="34"/>
      <c r="Y6" s="34"/>
      <c r="Z6" s="37"/>
      <c r="AA6" s="37"/>
      <c r="AE6" s="53" t="s">
        <v>21</v>
      </c>
      <c r="AF6" s="56">
        <v>123.46</v>
      </c>
    </row>
    <row r="7" spans="1:37" s="4" customFormat="1" ht="12.75">
      <c r="A7" s="8"/>
      <c r="Q7" s="7"/>
      <c r="R7" s="7"/>
      <c r="S7" s="7"/>
      <c r="X7" s="34"/>
      <c r="Y7" s="34"/>
      <c r="Z7" s="37"/>
      <c r="AA7" s="37"/>
    </row>
    <row r="8" spans="1:37" s="4" customFormat="1">
      <c r="A8" s="4" t="s">
        <v>74</v>
      </c>
      <c r="B8" s="38"/>
      <c r="C8" s="39"/>
      <c r="D8" s="9" t="str">
        <f>CONCATENATE(AA2," ",AB2," ",AC2," ",AD2)</f>
        <v xml:space="preserve">Prehľad rozpočtových nákladov v EUR  </v>
      </c>
      <c r="E8" s="7"/>
      <c r="G8" s="5"/>
      <c r="H8" s="5"/>
      <c r="I8" s="5"/>
      <c r="J8" s="5"/>
      <c r="K8" s="6"/>
      <c r="L8" s="6"/>
      <c r="M8" s="7"/>
      <c r="N8" s="7"/>
      <c r="Q8" s="7"/>
      <c r="R8" s="7"/>
      <c r="S8" s="7"/>
      <c r="X8" s="34"/>
      <c r="Y8" s="34"/>
      <c r="Z8" s="37"/>
      <c r="AA8" s="37"/>
      <c r="AE8" s="30"/>
      <c r="AF8" s="30"/>
      <c r="AG8" s="30"/>
      <c r="AH8" s="30"/>
    </row>
    <row r="9" spans="1:37">
      <c r="A9" s="10" t="s">
        <v>22</v>
      </c>
      <c r="B9" s="10" t="s">
        <v>23</v>
      </c>
      <c r="C9" s="10" t="s">
        <v>24</v>
      </c>
      <c r="D9" s="10" t="s">
        <v>25</v>
      </c>
      <c r="E9" s="10" t="s">
        <v>26</v>
      </c>
      <c r="F9" s="10" t="s">
        <v>27</v>
      </c>
      <c r="G9" s="10" t="s">
        <v>28</v>
      </c>
      <c r="H9" s="10" t="s">
        <v>29</v>
      </c>
      <c r="I9" s="10" t="s">
        <v>30</v>
      </c>
      <c r="J9" s="10" t="s">
        <v>31</v>
      </c>
      <c r="K9" s="78" t="s">
        <v>32</v>
      </c>
      <c r="L9" s="78"/>
      <c r="M9" s="79" t="s">
        <v>33</v>
      </c>
      <c r="N9" s="79"/>
      <c r="O9" s="10" t="s">
        <v>1</v>
      </c>
      <c r="P9" s="41" t="s">
        <v>34</v>
      </c>
      <c r="Q9" s="10" t="s">
        <v>26</v>
      </c>
      <c r="R9" s="10" t="s">
        <v>26</v>
      </c>
      <c r="S9" s="41" t="s">
        <v>26</v>
      </c>
      <c r="T9" s="43" t="s">
        <v>35</v>
      </c>
      <c r="U9" s="44" t="s">
        <v>36</v>
      </c>
      <c r="V9" s="45" t="s">
        <v>37</v>
      </c>
      <c r="W9" s="10" t="s">
        <v>38</v>
      </c>
      <c r="X9" s="46" t="s">
        <v>24</v>
      </c>
      <c r="Y9" s="46" t="s">
        <v>24</v>
      </c>
      <c r="Z9" s="59" t="s">
        <v>39</v>
      </c>
      <c r="AA9" s="59" t="s">
        <v>40</v>
      </c>
      <c r="AB9" s="10" t="s">
        <v>37</v>
      </c>
      <c r="AC9" s="10" t="s">
        <v>41</v>
      </c>
      <c r="AD9" s="10" t="s">
        <v>42</v>
      </c>
      <c r="AE9" s="60" t="s">
        <v>43</v>
      </c>
      <c r="AF9" s="60" t="s">
        <v>44</v>
      </c>
      <c r="AG9" s="60" t="s">
        <v>26</v>
      </c>
      <c r="AH9" s="60" t="s">
        <v>45</v>
      </c>
      <c r="AJ9" s="4" t="s">
        <v>76</v>
      </c>
      <c r="AK9" s="4" t="s">
        <v>78</v>
      </c>
    </row>
    <row r="10" spans="1:37">
      <c r="A10" s="11" t="s">
        <v>46</v>
      </c>
      <c r="B10" s="11" t="s">
        <v>47</v>
      </c>
      <c r="C10" s="40"/>
      <c r="D10" s="11" t="s">
        <v>48</v>
      </c>
      <c r="E10" s="11" t="s">
        <v>49</v>
      </c>
      <c r="F10" s="11" t="s">
        <v>50</v>
      </c>
      <c r="G10" s="11" t="s">
        <v>51</v>
      </c>
      <c r="H10" s="11"/>
      <c r="I10" s="11" t="s">
        <v>52</v>
      </c>
      <c r="J10" s="11"/>
      <c r="K10" s="11" t="s">
        <v>28</v>
      </c>
      <c r="L10" s="11" t="s">
        <v>31</v>
      </c>
      <c r="M10" s="42" t="s">
        <v>28</v>
      </c>
      <c r="N10" s="11" t="s">
        <v>31</v>
      </c>
      <c r="O10" s="11" t="s">
        <v>53</v>
      </c>
      <c r="P10" s="42"/>
      <c r="Q10" s="11" t="s">
        <v>54</v>
      </c>
      <c r="R10" s="11" t="s">
        <v>55</v>
      </c>
      <c r="S10" s="42" t="s">
        <v>56</v>
      </c>
      <c r="T10" s="47" t="s">
        <v>57</v>
      </c>
      <c r="U10" s="48" t="s">
        <v>58</v>
      </c>
      <c r="V10" s="49" t="s">
        <v>59</v>
      </c>
      <c r="W10" s="50"/>
      <c r="X10" s="51" t="s">
        <v>60</v>
      </c>
      <c r="Y10" s="51"/>
      <c r="Z10" s="61" t="s">
        <v>61</v>
      </c>
      <c r="AA10" s="61" t="s">
        <v>46</v>
      </c>
      <c r="AB10" s="11" t="s">
        <v>62</v>
      </c>
      <c r="AC10" s="62"/>
      <c r="AD10" s="62"/>
      <c r="AE10" s="63"/>
      <c r="AF10" s="63"/>
      <c r="AG10" s="63"/>
      <c r="AH10" s="63"/>
      <c r="AJ10" s="4" t="s">
        <v>77</v>
      </c>
      <c r="AK10" s="4" t="s">
        <v>79</v>
      </c>
    </row>
    <row r="12" spans="1:37">
      <c r="B12" s="64" t="s">
        <v>80</v>
      </c>
    </row>
    <row r="13" spans="1:37">
      <c r="B13" s="27" t="s">
        <v>81</v>
      </c>
    </row>
    <row r="14" spans="1:37">
      <c r="A14" s="25">
        <v>1</v>
      </c>
      <c r="B14" s="26" t="s">
        <v>82</v>
      </c>
      <c r="C14" s="27" t="s">
        <v>83</v>
      </c>
      <c r="D14" s="28" t="s">
        <v>84</v>
      </c>
      <c r="E14" s="29">
        <v>0.6</v>
      </c>
      <c r="F14" s="30" t="s">
        <v>85</v>
      </c>
      <c r="H14" s="31">
        <f>ROUND(E14*G14,2)</f>
        <v>0</v>
      </c>
      <c r="J14" s="31">
        <f t="shared" ref="J14:J22" si="0">ROUND(E14*G14,2)</f>
        <v>0</v>
      </c>
      <c r="K14" s="32">
        <v>0.40872999999999998</v>
      </c>
      <c r="L14" s="32">
        <f t="shared" ref="L14:L22" si="1">E14*K14</f>
        <v>0.24523799999999998</v>
      </c>
      <c r="N14" s="29">
        <f t="shared" ref="N14:N22" si="2">E14*M14</f>
        <v>0</v>
      </c>
      <c r="O14" s="30">
        <v>0</v>
      </c>
      <c r="P14" s="30" t="s">
        <v>86</v>
      </c>
      <c r="V14" s="33" t="s">
        <v>68</v>
      </c>
      <c r="X14" s="65" t="s">
        <v>87</v>
      </c>
      <c r="Y14" s="65" t="s">
        <v>83</v>
      </c>
      <c r="Z14" s="27" t="s">
        <v>88</v>
      </c>
      <c r="AJ14" s="4" t="s">
        <v>89</v>
      </c>
      <c r="AK14" s="4" t="s">
        <v>90</v>
      </c>
    </row>
    <row r="15" spans="1:37">
      <c r="A15" s="25">
        <v>2</v>
      </c>
      <c r="B15" s="26" t="s">
        <v>91</v>
      </c>
      <c r="C15" s="27" t="s">
        <v>92</v>
      </c>
      <c r="D15" s="28" t="s">
        <v>93</v>
      </c>
      <c r="E15" s="29">
        <v>5</v>
      </c>
      <c r="F15" s="30" t="s">
        <v>94</v>
      </c>
      <c r="I15" s="31">
        <f>ROUND(E15*G15,2)</f>
        <v>0</v>
      </c>
      <c r="J15" s="31">
        <f t="shared" si="0"/>
        <v>0</v>
      </c>
      <c r="L15" s="32">
        <f t="shared" si="1"/>
        <v>0</v>
      </c>
      <c r="N15" s="29">
        <f t="shared" si="2"/>
        <v>0</v>
      </c>
      <c r="O15" s="30">
        <v>0</v>
      </c>
      <c r="P15" s="30" t="s">
        <v>86</v>
      </c>
      <c r="V15" s="33" t="s">
        <v>67</v>
      </c>
      <c r="X15" s="65" t="s">
        <v>92</v>
      </c>
      <c r="Y15" s="65" t="s">
        <v>92</v>
      </c>
      <c r="Z15" s="27" t="s">
        <v>95</v>
      </c>
      <c r="AA15" s="27" t="s">
        <v>96</v>
      </c>
      <c r="AJ15" s="4" t="s">
        <v>97</v>
      </c>
      <c r="AK15" s="4" t="s">
        <v>90</v>
      </c>
    </row>
    <row r="16" spans="1:37">
      <c r="A16" s="25">
        <v>3</v>
      </c>
      <c r="B16" s="26" t="s">
        <v>91</v>
      </c>
      <c r="C16" s="27" t="s">
        <v>98</v>
      </c>
      <c r="D16" s="28" t="s">
        <v>99</v>
      </c>
      <c r="E16" s="29">
        <v>5</v>
      </c>
      <c r="F16" s="30" t="s">
        <v>94</v>
      </c>
      <c r="I16" s="31">
        <f>ROUND(E16*G16,2)</f>
        <v>0</v>
      </c>
      <c r="J16" s="31">
        <f t="shared" si="0"/>
        <v>0</v>
      </c>
      <c r="L16" s="32">
        <f t="shared" si="1"/>
        <v>0</v>
      </c>
      <c r="N16" s="29">
        <f t="shared" si="2"/>
        <v>0</v>
      </c>
      <c r="O16" s="30">
        <v>0</v>
      </c>
      <c r="P16" s="30" t="s">
        <v>86</v>
      </c>
      <c r="V16" s="33" t="s">
        <v>67</v>
      </c>
      <c r="X16" s="65" t="s">
        <v>98</v>
      </c>
      <c r="Y16" s="65" t="s">
        <v>98</v>
      </c>
      <c r="Z16" s="27" t="s">
        <v>95</v>
      </c>
      <c r="AA16" s="27" t="s">
        <v>100</v>
      </c>
      <c r="AJ16" s="4" t="s">
        <v>97</v>
      </c>
      <c r="AK16" s="4" t="s">
        <v>90</v>
      </c>
    </row>
    <row r="17" spans="1:37">
      <c r="A17" s="25">
        <v>4</v>
      </c>
      <c r="B17" s="26" t="s">
        <v>91</v>
      </c>
      <c r="C17" s="27" t="s">
        <v>101</v>
      </c>
      <c r="D17" s="28" t="s">
        <v>102</v>
      </c>
      <c r="E17" s="29">
        <v>5</v>
      </c>
      <c r="F17" s="30" t="s">
        <v>94</v>
      </c>
      <c r="I17" s="31">
        <f>ROUND(E17*G17,2)</f>
        <v>0</v>
      </c>
      <c r="J17" s="31">
        <f t="shared" si="0"/>
        <v>0</v>
      </c>
      <c r="L17" s="32">
        <f t="shared" si="1"/>
        <v>0</v>
      </c>
      <c r="N17" s="29">
        <f t="shared" si="2"/>
        <v>0</v>
      </c>
      <c r="O17" s="30">
        <v>0</v>
      </c>
      <c r="P17" s="30" t="s">
        <v>86</v>
      </c>
      <c r="V17" s="33" t="s">
        <v>67</v>
      </c>
      <c r="X17" s="65" t="s">
        <v>101</v>
      </c>
      <c r="Y17" s="65" t="s">
        <v>101</v>
      </c>
      <c r="Z17" s="27" t="s">
        <v>95</v>
      </c>
      <c r="AA17" s="27" t="s">
        <v>103</v>
      </c>
      <c r="AJ17" s="4" t="s">
        <v>97</v>
      </c>
      <c r="AK17" s="4" t="s">
        <v>90</v>
      </c>
    </row>
    <row r="18" spans="1:37">
      <c r="A18" s="25">
        <v>5</v>
      </c>
      <c r="B18" s="26" t="s">
        <v>91</v>
      </c>
      <c r="C18" s="27" t="s">
        <v>104</v>
      </c>
      <c r="D18" s="28" t="s">
        <v>105</v>
      </c>
      <c r="E18" s="29">
        <v>3</v>
      </c>
      <c r="F18" s="30" t="s">
        <v>94</v>
      </c>
      <c r="I18" s="31">
        <f>ROUND(E18*G18,2)</f>
        <v>0</v>
      </c>
      <c r="J18" s="31">
        <f t="shared" si="0"/>
        <v>0</v>
      </c>
      <c r="K18" s="32">
        <v>0.39600000000000002</v>
      </c>
      <c r="L18" s="32">
        <f t="shared" si="1"/>
        <v>1.1880000000000002</v>
      </c>
      <c r="N18" s="29">
        <f t="shared" si="2"/>
        <v>0</v>
      </c>
      <c r="O18" s="30">
        <v>0</v>
      </c>
      <c r="P18" s="30" t="s">
        <v>86</v>
      </c>
      <c r="V18" s="33" t="s">
        <v>67</v>
      </c>
      <c r="X18" s="65" t="s">
        <v>104</v>
      </c>
      <c r="Y18" s="65" t="s">
        <v>104</v>
      </c>
      <c r="Z18" s="27" t="s">
        <v>106</v>
      </c>
      <c r="AA18" s="27" t="s">
        <v>86</v>
      </c>
      <c r="AJ18" s="4" t="s">
        <v>97</v>
      </c>
      <c r="AK18" s="4" t="s">
        <v>90</v>
      </c>
    </row>
    <row r="19" spans="1:37" ht="25.5">
      <c r="A19" s="25">
        <v>6</v>
      </c>
      <c r="B19" s="26" t="s">
        <v>107</v>
      </c>
      <c r="C19" s="27" t="s">
        <v>108</v>
      </c>
      <c r="D19" s="28" t="s">
        <v>109</v>
      </c>
      <c r="E19" s="29">
        <v>1215</v>
      </c>
      <c r="F19" s="30" t="s">
        <v>110</v>
      </c>
      <c r="H19" s="31">
        <f>ROUND(E19*G19,2)</f>
        <v>0</v>
      </c>
      <c r="J19" s="31">
        <f t="shared" si="0"/>
        <v>0</v>
      </c>
      <c r="L19" s="32">
        <f t="shared" si="1"/>
        <v>0</v>
      </c>
      <c r="M19" s="29">
        <v>0.13</v>
      </c>
      <c r="N19" s="29">
        <f t="shared" si="2"/>
        <v>157.95000000000002</v>
      </c>
      <c r="O19" s="30">
        <v>0</v>
      </c>
      <c r="P19" s="30" t="s">
        <v>86</v>
      </c>
      <c r="V19" s="33" t="s">
        <v>68</v>
      </c>
      <c r="X19" s="65" t="s">
        <v>111</v>
      </c>
      <c r="Y19" s="65" t="s">
        <v>108</v>
      </c>
      <c r="Z19" s="27" t="s">
        <v>112</v>
      </c>
      <c r="AJ19" s="4" t="s">
        <v>89</v>
      </c>
      <c r="AK19" s="4" t="s">
        <v>90</v>
      </c>
    </row>
    <row r="20" spans="1:37" ht="25.5">
      <c r="A20" s="25">
        <v>7</v>
      </c>
      <c r="B20" s="26" t="s">
        <v>107</v>
      </c>
      <c r="C20" s="27" t="s">
        <v>113</v>
      </c>
      <c r="D20" s="28" t="s">
        <v>114</v>
      </c>
      <c r="E20" s="29">
        <v>575</v>
      </c>
      <c r="F20" s="30" t="s">
        <v>110</v>
      </c>
      <c r="H20" s="31">
        <f>ROUND(E20*G20,2)</f>
        <v>0</v>
      </c>
      <c r="J20" s="31">
        <f t="shared" si="0"/>
        <v>0</v>
      </c>
      <c r="L20" s="32">
        <f t="shared" si="1"/>
        <v>0</v>
      </c>
      <c r="M20" s="29">
        <v>0.5</v>
      </c>
      <c r="N20" s="29">
        <f t="shared" si="2"/>
        <v>287.5</v>
      </c>
      <c r="O20" s="30">
        <v>0</v>
      </c>
      <c r="P20" s="30" t="s">
        <v>86</v>
      </c>
      <c r="V20" s="33" t="s">
        <v>68</v>
      </c>
      <c r="X20" s="65" t="s">
        <v>115</v>
      </c>
      <c r="Y20" s="65" t="s">
        <v>113</v>
      </c>
      <c r="Z20" s="27" t="s">
        <v>112</v>
      </c>
      <c r="AJ20" s="4" t="s">
        <v>89</v>
      </c>
      <c r="AK20" s="4" t="s">
        <v>90</v>
      </c>
    </row>
    <row r="21" spans="1:37" ht="25.5">
      <c r="A21" s="25">
        <v>8</v>
      </c>
      <c r="B21" s="26" t="s">
        <v>107</v>
      </c>
      <c r="C21" s="27" t="s">
        <v>116</v>
      </c>
      <c r="D21" s="28" t="s">
        <v>117</v>
      </c>
      <c r="E21" s="29">
        <v>425</v>
      </c>
      <c r="F21" s="30" t="s">
        <v>110</v>
      </c>
      <c r="H21" s="31">
        <f>ROUND(E21*G21,2)</f>
        <v>0</v>
      </c>
      <c r="J21" s="31">
        <f t="shared" si="0"/>
        <v>0</v>
      </c>
      <c r="L21" s="32">
        <f t="shared" si="1"/>
        <v>0</v>
      </c>
      <c r="M21" s="29">
        <v>0.316</v>
      </c>
      <c r="N21" s="29">
        <f t="shared" si="2"/>
        <v>134.30000000000001</v>
      </c>
      <c r="O21" s="30">
        <v>0</v>
      </c>
      <c r="P21" s="30" t="s">
        <v>86</v>
      </c>
      <c r="V21" s="33" t="s">
        <v>68</v>
      </c>
      <c r="X21" s="65" t="s">
        <v>118</v>
      </c>
      <c r="Y21" s="65" t="s">
        <v>116</v>
      </c>
      <c r="Z21" s="27" t="s">
        <v>112</v>
      </c>
      <c r="AJ21" s="4" t="s">
        <v>89</v>
      </c>
      <c r="AK21" s="4" t="s">
        <v>90</v>
      </c>
    </row>
    <row r="22" spans="1:37">
      <c r="A22" s="25">
        <v>9</v>
      </c>
      <c r="B22" s="26" t="s">
        <v>119</v>
      </c>
      <c r="C22" s="27" t="s">
        <v>120</v>
      </c>
      <c r="D22" s="28" t="s">
        <v>121</v>
      </c>
      <c r="E22" s="29">
        <v>3.6749999999999998</v>
      </c>
      <c r="F22" s="30" t="s">
        <v>122</v>
      </c>
      <c r="H22" s="31">
        <f>ROUND(E22*G22,2)</f>
        <v>0</v>
      </c>
      <c r="J22" s="31">
        <f t="shared" si="0"/>
        <v>0</v>
      </c>
      <c r="L22" s="32">
        <f t="shared" si="1"/>
        <v>0</v>
      </c>
      <c r="N22" s="29">
        <f t="shared" si="2"/>
        <v>0</v>
      </c>
      <c r="O22" s="30">
        <v>0</v>
      </c>
      <c r="P22" s="30" t="s">
        <v>86</v>
      </c>
      <c r="V22" s="33" t="s">
        <v>68</v>
      </c>
      <c r="X22" s="65" t="s">
        <v>123</v>
      </c>
      <c r="Y22" s="65" t="s">
        <v>120</v>
      </c>
      <c r="Z22" s="27" t="s">
        <v>124</v>
      </c>
      <c r="AJ22" s="4" t="s">
        <v>89</v>
      </c>
      <c r="AK22" s="4" t="s">
        <v>90</v>
      </c>
    </row>
    <row r="23" spans="1:37">
      <c r="D23" s="66" t="s">
        <v>125</v>
      </c>
      <c r="E23" s="67"/>
      <c r="F23" s="68"/>
      <c r="G23" s="69"/>
      <c r="H23" s="69"/>
      <c r="I23" s="69"/>
      <c r="J23" s="69"/>
      <c r="K23" s="70"/>
      <c r="L23" s="70"/>
      <c r="M23" s="67"/>
      <c r="N23" s="67"/>
      <c r="O23" s="68"/>
      <c r="P23" s="68"/>
      <c r="Q23" s="67"/>
      <c r="R23" s="67"/>
      <c r="S23" s="67"/>
      <c r="T23" s="71"/>
      <c r="U23" s="71"/>
      <c r="V23" s="71" t="s">
        <v>0</v>
      </c>
      <c r="W23" s="67"/>
      <c r="X23" s="72"/>
    </row>
    <row r="24" spans="1:37">
      <c r="A24" s="25">
        <v>10</v>
      </c>
      <c r="B24" s="26" t="s">
        <v>126</v>
      </c>
      <c r="C24" s="27" t="s">
        <v>127</v>
      </c>
      <c r="D24" s="28" t="s">
        <v>128</v>
      </c>
      <c r="E24" s="29">
        <v>3.6749999999999998</v>
      </c>
      <c r="F24" s="30" t="s">
        <v>122</v>
      </c>
      <c r="H24" s="31">
        <f>ROUND(E24*G24,2)</f>
        <v>0</v>
      </c>
      <c r="J24" s="31">
        <f>ROUND(E24*G24,2)</f>
        <v>0</v>
      </c>
      <c r="L24" s="32">
        <f>E24*K24</f>
        <v>0</v>
      </c>
      <c r="N24" s="29">
        <f>E24*M24</f>
        <v>0</v>
      </c>
      <c r="O24" s="30">
        <v>0</v>
      </c>
      <c r="P24" s="30" t="s">
        <v>86</v>
      </c>
      <c r="V24" s="33" t="s">
        <v>68</v>
      </c>
      <c r="X24" s="65" t="s">
        <v>129</v>
      </c>
      <c r="Y24" s="65" t="s">
        <v>127</v>
      </c>
      <c r="Z24" s="27" t="s">
        <v>88</v>
      </c>
      <c r="AJ24" s="4" t="s">
        <v>89</v>
      </c>
      <c r="AK24" s="4" t="s">
        <v>90</v>
      </c>
    </row>
    <row r="25" spans="1:37">
      <c r="A25" s="25">
        <v>11</v>
      </c>
      <c r="B25" s="26" t="s">
        <v>130</v>
      </c>
      <c r="C25" s="27" t="s">
        <v>131</v>
      </c>
      <c r="D25" s="28" t="s">
        <v>132</v>
      </c>
      <c r="E25" s="29">
        <v>4.5</v>
      </c>
      <c r="F25" s="30" t="s">
        <v>122</v>
      </c>
      <c r="H25" s="31">
        <f>ROUND(E25*G25,2)</f>
        <v>0</v>
      </c>
      <c r="J25" s="31">
        <f>ROUND(E25*G25,2)</f>
        <v>0</v>
      </c>
      <c r="L25" s="32">
        <f>E25*K25</f>
        <v>0</v>
      </c>
      <c r="M25" s="29">
        <v>2.4</v>
      </c>
      <c r="N25" s="29">
        <f>E25*M25</f>
        <v>10.799999999999999</v>
      </c>
      <c r="O25" s="30">
        <v>0</v>
      </c>
      <c r="P25" s="30" t="s">
        <v>86</v>
      </c>
      <c r="V25" s="33" t="s">
        <v>68</v>
      </c>
      <c r="X25" s="65" t="s">
        <v>133</v>
      </c>
      <c r="Y25" s="65" t="s">
        <v>131</v>
      </c>
      <c r="Z25" s="27" t="s">
        <v>112</v>
      </c>
      <c r="AJ25" s="4" t="s">
        <v>89</v>
      </c>
      <c r="AK25" s="4" t="s">
        <v>90</v>
      </c>
    </row>
    <row r="26" spans="1:37">
      <c r="D26" s="66" t="s">
        <v>134</v>
      </c>
      <c r="E26" s="67"/>
      <c r="F26" s="68"/>
      <c r="G26" s="69"/>
      <c r="H26" s="69"/>
      <c r="I26" s="69"/>
      <c r="J26" s="69"/>
      <c r="K26" s="70"/>
      <c r="L26" s="70"/>
      <c r="M26" s="67"/>
      <c r="N26" s="67"/>
      <c r="O26" s="68"/>
      <c r="P26" s="68"/>
      <c r="Q26" s="67"/>
      <c r="R26" s="67"/>
      <c r="S26" s="67"/>
      <c r="T26" s="71"/>
      <c r="U26" s="71"/>
      <c r="V26" s="71" t="s">
        <v>0</v>
      </c>
      <c r="W26" s="67"/>
      <c r="X26" s="72"/>
    </row>
    <row r="27" spans="1:37">
      <c r="A27" s="25">
        <v>12</v>
      </c>
      <c r="B27" s="26" t="s">
        <v>130</v>
      </c>
      <c r="C27" s="27" t="s">
        <v>135</v>
      </c>
      <c r="D27" s="28" t="s">
        <v>136</v>
      </c>
      <c r="E27" s="29">
        <v>56.16</v>
      </c>
      <c r="F27" s="30" t="s">
        <v>122</v>
      </c>
      <c r="H27" s="31">
        <f>ROUND(E27*G27,2)</f>
        <v>0</v>
      </c>
      <c r="J27" s="31">
        <f>ROUND(E27*G27,2)</f>
        <v>0</v>
      </c>
      <c r="L27" s="32">
        <f>E27*K27</f>
        <v>0</v>
      </c>
      <c r="N27" s="29">
        <f>E27*M27</f>
        <v>0</v>
      </c>
      <c r="O27" s="30">
        <v>0</v>
      </c>
      <c r="P27" s="30" t="s">
        <v>86</v>
      </c>
      <c r="V27" s="33" t="s">
        <v>68</v>
      </c>
      <c r="X27" s="65" t="s">
        <v>137</v>
      </c>
      <c r="Y27" s="65" t="s">
        <v>135</v>
      </c>
      <c r="Z27" s="27" t="s">
        <v>88</v>
      </c>
      <c r="AJ27" s="4" t="s">
        <v>89</v>
      </c>
      <c r="AK27" s="4" t="s">
        <v>90</v>
      </c>
    </row>
    <row r="28" spans="1:37">
      <c r="D28" s="66" t="s">
        <v>138</v>
      </c>
      <c r="E28" s="67"/>
      <c r="F28" s="68"/>
      <c r="G28" s="69"/>
      <c r="H28" s="69"/>
      <c r="I28" s="69"/>
      <c r="J28" s="69"/>
      <c r="K28" s="70"/>
      <c r="L28" s="70"/>
      <c r="M28" s="67"/>
      <c r="N28" s="67"/>
      <c r="O28" s="68"/>
      <c r="P28" s="68"/>
      <c r="Q28" s="67"/>
      <c r="R28" s="67"/>
      <c r="S28" s="67"/>
      <c r="T28" s="71"/>
      <c r="U28" s="71"/>
      <c r="V28" s="71" t="s">
        <v>0</v>
      </c>
      <c r="W28" s="67"/>
      <c r="X28" s="72"/>
    </row>
    <row r="29" spans="1:37">
      <c r="A29" s="25">
        <v>13</v>
      </c>
      <c r="B29" s="26" t="s">
        <v>130</v>
      </c>
      <c r="C29" s="27" t="s">
        <v>139</v>
      </c>
      <c r="D29" s="28" t="s">
        <v>140</v>
      </c>
      <c r="E29" s="29">
        <v>56.16</v>
      </c>
      <c r="F29" s="30" t="s">
        <v>122</v>
      </c>
      <c r="H29" s="31">
        <f>ROUND(E29*G29,2)</f>
        <v>0</v>
      </c>
      <c r="J29" s="31">
        <f>ROUND(E29*G29,2)</f>
        <v>0</v>
      </c>
      <c r="L29" s="32">
        <f>E29*K29</f>
        <v>0</v>
      </c>
      <c r="N29" s="29">
        <f>E29*M29</f>
        <v>0</v>
      </c>
      <c r="O29" s="30">
        <v>0</v>
      </c>
      <c r="P29" s="30" t="s">
        <v>86</v>
      </c>
      <c r="V29" s="33" t="s">
        <v>68</v>
      </c>
      <c r="X29" s="65" t="s">
        <v>141</v>
      </c>
      <c r="Y29" s="65" t="s">
        <v>139</v>
      </c>
      <c r="Z29" s="27" t="s">
        <v>88</v>
      </c>
      <c r="AJ29" s="4" t="s">
        <v>89</v>
      </c>
      <c r="AK29" s="4" t="s">
        <v>90</v>
      </c>
    </row>
    <row r="30" spans="1:37">
      <c r="A30" s="25">
        <v>14</v>
      </c>
      <c r="B30" s="26" t="s">
        <v>130</v>
      </c>
      <c r="C30" s="27" t="s">
        <v>142</v>
      </c>
      <c r="D30" s="28" t="s">
        <v>143</v>
      </c>
      <c r="E30" s="29">
        <v>12.96</v>
      </c>
      <c r="F30" s="30" t="s">
        <v>122</v>
      </c>
      <c r="H30" s="31">
        <f>ROUND(E30*G30,2)</f>
        <v>0</v>
      </c>
      <c r="J30" s="31">
        <f>ROUND(E30*G30,2)</f>
        <v>0</v>
      </c>
      <c r="L30" s="32">
        <f>E30*K30</f>
        <v>0</v>
      </c>
      <c r="N30" s="29">
        <f>E30*M30</f>
        <v>0</v>
      </c>
      <c r="O30" s="30">
        <v>0</v>
      </c>
      <c r="P30" s="30" t="s">
        <v>86</v>
      </c>
      <c r="V30" s="33" t="s">
        <v>68</v>
      </c>
      <c r="X30" s="65" t="s">
        <v>144</v>
      </c>
      <c r="Y30" s="65" t="s">
        <v>142</v>
      </c>
      <c r="Z30" s="27" t="s">
        <v>88</v>
      </c>
      <c r="AJ30" s="4" t="s">
        <v>89</v>
      </c>
      <c r="AK30" s="4" t="s">
        <v>90</v>
      </c>
    </row>
    <row r="31" spans="1:37">
      <c r="A31" s="25">
        <v>15</v>
      </c>
      <c r="B31" s="26" t="s">
        <v>119</v>
      </c>
      <c r="C31" s="27" t="s">
        <v>145</v>
      </c>
      <c r="D31" s="28" t="s">
        <v>146</v>
      </c>
      <c r="E31" s="29">
        <v>12.96</v>
      </c>
      <c r="F31" s="30" t="s">
        <v>122</v>
      </c>
      <c r="H31" s="31">
        <f>ROUND(E31*G31,2)</f>
        <v>0</v>
      </c>
      <c r="J31" s="31">
        <f>ROUND(E31*G31,2)</f>
        <v>0</v>
      </c>
      <c r="L31" s="32">
        <f>E31*K31</f>
        <v>0</v>
      </c>
      <c r="N31" s="29">
        <f>E31*M31</f>
        <v>0</v>
      </c>
      <c r="O31" s="30">
        <v>0</v>
      </c>
      <c r="P31" s="30" t="s">
        <v>86</v>
      </c>
      <c r="V31" s="33" t="s">
        <v>68</v>
      </c>
      <c r="X31" s="65" t="s">
        <v>147</v>
      </c>
      <c r="Y31" s="65" t="s">
        <v>145</v>
      </c>
      <c r="Z31" s="27" t="s">
        <v>148</v>
      </c>
      <c r="AJ31" s="4" t="s">
        <v>89</v>
      </c>
      <c r="AK31" s="4" t="s">
        <v>90</v>
      </c>
    </row>
    <row r="32" spans="1:37">
      <c r="D32" s="66" t="s">
        <v>149</v>
      </c>
      <c r="E32" s="67"/>
      <c r="F32" s="68"/>
      <c r="G32" s="69"/>
      <c r="H32" s="69"/>
      <c r="I32" s="69"/>
      <c r="J32" s="69"/>
      <c r="K32" s="70"/>
      <c r="L32" s="70"/>
      <c r="M32" s="67"/>
      <c r="N32" s="67"/>
      <c r="O32" s="68"/>
      <c r="P32" s="68"/>
      <c r="Q32" s="67"/>
      <c r="R32" s="67"/>
      <c r="S32" s="67"/>
      <c r="T32" s="71"/>
      <c r="U32" s="71"/>
      <c r="V32" s="71" t="s">
        <v>0</v>
      </c>
      <c r="W32" s="67"/>
      <c r="X32" s="72"/>
    </row>
    <row r="33" spans="1:37">
      <c r="D33" s="66" t="s">
        <v>150</v>
      </c>
      <c r="E33" s="67"/>
      <c r="F33" s="68"/>
      <c r="G33" s="69"/>
      <c r="H33" s="69"/>
      <c r="I33" s="69"/>
      <c r="J33" s="69"/>
      <c r="K33" s="70"/>
      <c r="L33" s="70"/>
      <c r="M33" s="67"/>
      <c r="N33" s="67"/>
      <c r="O33" s="68"/>
      <c r="P33" s="68"/>
      <c r="Q33" s="67"/>
      <c r="R33" s="67"/>
      <c r="S33" s="67"/>
      <c r="T33" s="71"/>
      <c r="U33" s="71"/>
      <c r="V33" s="71" t="s">
        <v>0</v>
      </c>
      <c r="W33" s="67"/>
      <c r="X33" s="72"/>
    </row>
    <row r="34" spans="1:37">
      <c r="A34" s="25">
        <v>16</v>
      </c>
      <c r="B34" s="26" t="s">
        <v>130</v>
      </c>
      <c r="C34" s="27" t="s">
        <v>151</v>
      </c>
      <c r="D34" s="28" t="s">
        <v>152</v>
      </c>
      <c r="E34" s="29">
        <v>72.795000000000002</v>
      </c>
      <c r="F34" s="30" t="s">
        <v>122</v>
      </c>
      <c r="H34" s="31">
        <f>ROUND(E34*G34,2)</f>
        <v>0</v>
      </c>
      <c r="J34" s="31">
        <f>ROUND(E34*G34,2)</f>
        <v>0</v>
      </c>
      <c r="L34" s="32">
        <f>E34*K34</f>
        <v>0</v>
      </c>
      <c r="N34" s="29">
        <f>E34*M34</f>
        <v>0</v>
      </c>
      <c r="O34" s="30">
        <v>0</v>
      </c>
      <c r="P34" s="30" t="s">
        <v>86</v>
      </c>
      <c r="V34" s="33" t="s">
        <v>68</v>
      </c>
      <c r="X34" s="65" t="s">
        <v>153</v>
      </c>
      <c r="Y34" s="65" t="s">
        <v>151</v>
      </c>
      <c r="Z34" s="27" t="s">
        <v>124</v>
      </c>
      <c r="AJ34" s="4" t="s">
        <v>89</v>
      </c>
      <c r="AK34" s="4" t="s">
        <v>90</v>
      </c>
    </row>
    <row r="35" spans="1:37">
      <c r="D35" s="66" t="s">
        <v>154</v>
      </c>
      <c r="E35" s="67"/>
      <c r="F35" s="68"/>
      <c r="G35" s="69"/>
      <c r="H35" s="69"/>
      <c r="I35" s="69"/>
      <c r="J35" s="69"/>
      <c r="K35" s="70"/>
      <c r="L35" s="70"/>
      <c r="M35" s="67"/>
      <c r="N35" s="67"/>
      <c r="O35" s="68"/>
      <c r="P35" s="68"/>
      <c r="Q35" s="67"/>
      <c r="R35" s="67"/>
      <c r="S35" s="67"/>
      <c r="T35" s="71"/>
      <c r="U35" s="71"/>
      <c r="V35" s="71" t="s">
        <v>0</v>
      </c>
      <c r="W35" s="67"/>
      <c r="X35" s="72"/>
    </row>
    <row r="36" spans="1:37">
      <c r="A36" s="25">
        <v>17</v>
      </c>
      <c r="B36" s="26" t="s">
        <v>130</v>
      </c>
      <c r="C36" s="27" t="s">
        <v>155</v>
      </c>
      <c r="D36" s="28" t="s">
        <v>156</v>
      </c>
      <c r="E36" s="29">
        <v>69.12</v>
      </c>
      <c r="F36" s="30" t="s">
        <v>122</v>
      </c>
      <c r="H36" s="31">
        <f>ROUND(E36*G36,2)</f>
        <v>0</v>
      </c>
      <c r="J36" s="31">
        <f>ROUND(E36*G36,2)</f>
        <v>0</v>
      </c>
      <c r="L36" s="32">
        <f>E36*K36</f>
        <v>0</v>
      </c>
      <c r="N36" s="29">
        <f>E36*M36</f>
        <v>0</v>
      </c>
      <c r="O36" s="30">
        <v>0</v>
      </c>
      <c r="P36" s="30" t="s">
        <v>86</v>
      </c>
      <c r="V36" s="33" t="s">
        <v>68</v>
      </c>
      <c r="X36" s="65" t="s">
        <v>157</v>
      </c>
      <c r="Y36" s="65" t="s">
        <v>155</v>
      </c>
      <c r="Z36" s="27" t="s">
        <v>124</v>
      </c>
      <c r="AJ36" s="4" t="s">
        <v>89</v>
      </c>
      <c r="AK36" s="4" t="s">
        <v>90</v>
      </c>
    </row>
    <row r="37" spans="1:37">
      <c r="D37" s="66" t="s">
        <v>158</v>
      </c>
      <c r="E37" s="67"/>
      <c r="F37" s="68"/>
      <c r="G37" s="69"/>
      <c r="H37" s="69"/>
      <c r="I37" s="69"/>
      <c r="J37" s="69"/>
      <c r="K37" s="70"/>
      <c r="L37" s="70"/>
      <c r="M37" s="67"/>
      <c r="N37" s="67"/>
      <c r="O37" s="68"/>
      <c r="P37" s="68"/>
      <c r="Q37" s="67"/>
      <c r="R37" s="67"/>
      <c r="S37" s="67"/>
      <c r="T37" s="71"/>
      <c r="U37" s="71"/>
      <c r="V37" s="71" t="s">
        <v>0</v>
      </c>
      <c r="W37" s="67"/>
      <c r="X37" s="72"/>
    </row>
    <row r="38" spans="1:37">
      <c r="A38" s="25">
        <v>18</v>
      </c>
      <c r="B38" s="26" t="s">
        <v>130</v>
      </c>
      <c r="C38" s="27" t="s">
        <v>159</v>
      </c>
      <c r="D38" s="28" t="s">
        <v>160</v>
      </c>
      <c r="E38" s="29">
        <v>1215</v>
      </c>
      <c r="F38" s="30" t="s">
        <v>110</v>
      </c>
      <c r="H38" s="31">
        <f>ROUND(E38*G38,2)</f>
        <v>0</v>
      </c>
      <c r="J38" s="31">
        <f>ROUND(E38*G38,2)</f>
        <v>0</v>
      </c>
      <c r="L38" s="32">
        <f>E38*K38</f>
        <v>0</v>
      </c>
      <c r="N38" s="29">
        <f>E38*M38</f>
        <v>0</v>
      </c>
      <c r="O38" s="30">
        <v>0</v>
      </c>
      <c r="P38" s="30" t="s">
        <v>86</v>
      </c>
      <c r="V38" s="33" t="s">
        <v>68</v>
      </c>
      <c r="X38" s="65" t="s">
        <v>161</v>
      </c>
      <c r="Y38" s="65" t="s">
        <v>159</v>
      </c>
      <c r="Z38" s="27" t="s">
        <v>88</v>
      </c>
      <c r="AJ38" s="4" t="s">
        <v>89</v>
      </c>
      <c r="AK38" s="4" t="s">
        <v>90</v>
      </c>
    </row>
    <row r="39" spans="1:37">
      <c r="D39" s="73" t="s">
        <v>162</v>
      </c>
      <c r="E39" s="74">
        <f>J39</f>
        <v>0</v>
      </c>
      <c r="H39" s="74">
        <f>SUM(H12:H38)</f>
        <v>0</v>
      </c>
      <c r="I39" s="74">
        <f>SUM(I12:I38)</f>
        <v>0</v>
      </c>
      <c r="J39" s="74">
        <f>SUM(J12:J38)</f>
        <v>0</v>
      </c>
      <c r="L39" s="75">
        <f>SUM(L12:L38)</f>
        <v>1.4332380000000002</v>
      </c>
      <c r="N39" s="76">
        <f>SUM(N12:N38)</f>
        <v>590.54999999999995</v>
      </c>
      <c r="W39" s="29">
        <f>SUM(W12:W38)</f>
        <v>0</v>
      </c>
    </row>
    <row r="41" spans="1:37">
      <c r="B41" s="27" t="s">
        <v>163</v>
      </c>
    </row>
    <row r="42" spans="1:37" ht="25.5">
      <c r="A42" s="25">
        <v>19</v>
      </c>
      <c r="B42" s="26" t="s">
        <v>164</v>
      </c>
      <c r="C42" s="27" t="s">
        <v>165</v>
      </c>
      <c r="D42" s="28" t="s">
        <v>166</v>
      </c>
      <c r="E42" s="29">
        <v>6.4290000000000003</v>
      </c>
      <c r="F42" s="30" t="s">
        <v>122</v>
      </c>
      <c r="H42" s="31">
        <f>ROUND(E42*G42,2)</f>
        <v>0</v>
      </c>
      <c r="J42" s="31">
        <f>ROUND(E42*G42,2)</f>
        <v>0</v>
      </c>
      <c r="K42" s="32">
        <v>1.5948500000000001</v>
      </c>
      <c r="L42" s="32">
        <f>E42*K42</f>
        <v>10.25329065</v>
      </c>
      <c r="N42" s="29">
        <f>E42*M42</f>
        <v>0</v>
      </c>
      <c r="O42" s="30">
        <v>0</v>
      </c>
      <c r="P42" s="30" t="s">
        <v>86</v>
      </c>
      <c r="V42" s="33" t="s">
        <v>68</v>
      </c>
      <c r="X42" s="65" t="s">
        <v>167</v>
      </c>
      <c r="Y42" s="65" t="s">
        <v>165</v>
      </c>
      <c r="Z42" s="27" t="s">
        <v>88</v>
      </c>
      <c r="AJ42" s="4" t="s">
        <v>89</v>
      </c>
      <c r="AK42" s="4" t="s">
        <v>90</v>
      </c>
    </row>
    <row r="43" spans="1:37">
      <c r="D43" s="66" t="s">
        <v>168</v>
      </c>
      <c r="E43" s="67"/>
      <c r="F43" s="68"/>
      <c r="G43" s="69"/>
      <c r="H43" s="69"/>
      <c r="I43" s="69"/>
      <c r="J43" s="69"/>
      <c r="K43" s="70"/>
      <c r="L43" s="70"/>
      <c r="M43" s="67"/>
      <c r="N43" s="67"/>
      <c r="O43" s="68"/>
      <c r="P43" s="68"/>
      <c r="Q43" s="67"/>
      <c r="R43" s="67"/>
      <c r="S43" s="67"/>
      <c r="T43" s="71"/>
      <c r="U43" s="71"/>
      <c r="V43" s="71" t="s">
        <v>0</v>
      </c>
      <c r="W43" s="67"/>
      <c r="X43" s="72"/>
    </row>
    <row r="44" spans="1:37">
      <c r="A44" s="25">
        <v>20</v>
      </c>
      <c r="B44" s="26" t="s">
        <v>169</v>
      </c>
      <c r="C44" s="27" t="s">
        <v>170</v>
      </c>
      <c r="D44" s="28" t="s">
        <v>171</v>
      </c>
      <c r="E44" s="29">
        <v>1215</v>
      </c>
      <c r="F44" s="30" t="s">
        <v>110</v>
      </c>
      <c r="H44" s="31">
        <f>ROUND(E44*G44,2)</f>
        <v>0</v>
      </c>
      <c r="J44" s="31">
        <f>ROUND(E44*G44,2)</f>
        <v>0</v>
      </c>
      <c r="K44" s="32">
        <v>1.3999999999999999E-4</v>
      </c>
      <c r="L44" s="32">
        <f>E44*K44</f>
        <v>0.17009999999999997</v>
      </c>
      <c r="N44" s="29">
        <f>E44*M44</f>
        <v>0</v>
      </c>
      <c r="O44" s="30">
        <v>0</v>
      </c>
      <c r="P44" s="30" t="s">
        <v>86</v>
      </c>
      <c r="V44" s="33" t="s">
        <v>68</v>
      </c>
      <c r="X44" s="65" t="s">
        <v>172</v>
      </c>
      <c r="Y44" s="65" t="s">
        <v>170</v>
      </c>
      <c r="Z44" s="27" t="s">
        <v>173</v>
      </c>
      <c r="AJ44" s="4" t="s">
        <v>89</v>
      </c>
      <c r="AK44" s="4" t="s">
        <v>90</v>
      </c>
    </row>
    <row r="45" spans="1:37">
      <c r="D45" s="66" t="s">
        <v>174</v>
      </c>
      <c r="E45" s="67"/>
      <c r="F45" s="68"/>
      <c r="G45" s="69"/>
      <c r="H45" s="69"/>
      <c r="I45" s="69"/>
      <c r="J45" s="69"/>
      <c r="K45" s="70"/>
      <c r="L45" s="70"/>
      <c r="M45" s="67"/>
      <c r="N45" s="67"/>
      <c r="O45" s="68"/>
      <c r="P45" s="68"/>
      <c r="Q45" s="67"/>
      <c r="R45" s="67"/>
      <c r="S45" s="67"/>
      <c r="T45" s="71"/>
      <c r="U45" s="71"/>
      <c r="V45" s="71" t="s">
        <v>0</v>
      </c>
      <c r="W45" s="67"/>
      <c r="X45" s="72"/>
    </row>
    <row r="46" spans="1:37">
      <c r="A46" s="25">
        <v>21</v>
      </c>
      <c r="B46" s="26" t="s">
        <v>91</v>
      </c>
      <c r="C46" s="27" t="s">
        <v>175</v>
      </c>
      <c r="D46" s="28" t="s">
        <v>176</v>
      </c>
      <c r="E46" s="29">
        <v>1275.75</v>
      </c>
      <c r="F46" s="30" t="s">
        <v>110</v>
      </c>
      <c r="I46" s="31">
        <f>ROUND(E46*G46,2)</f>
        <v>0</v>
      </c>
      <c r="J46" s="31">
        <f>ROUND(E46*G46,2)</f>
        <v>0</v>
      </c>
      <c r="K46" s="32">
        <v>2.2000000000000001E-4</v>
      </c>
      <c r="L46" s="32">
        <f>E46*K46</f>
        <v>0.280665</v>
      </c>
      <c r="N46" s="29">
        <f>E46*M46</f>
        <v>0</v>
      </c>
      <c r="O46" s="30">
        <v>0</v>
      </c>
      <c r="P46" s="30" t="s">
        <v>86</v>
      </c>
      <c r="V46" s="33" t="s">
        <v>67</v>
      </c>
      <c r="X46" s="65" t="s">
        <v>175</v>
      </c>
      <c r="Y46" s="65" t="s">
        <v>175</v>
      </c>
      <c r="Z46" s="27" t="s">
        <v>177</v>
      </c>
      <c r="AA46" s="27" t="s">
        <v>178</v>
      </c>
      <c r="AJ46" s="4" t="s">
        <v>97</v>
      </c>
      <c r="AK46" s="4" t="s">
        <v>90</v>
      </c>
    </row>
    <row r="47" spans="1:37">
      <c r="D47" s="66" t="s">
        <v>179</v>
      </c>
      <c r="E47" s="67"/>
      <c r="F47" s="68"/>
      <c r="G47" s="69"/>
      <c r="H47" s="69"/>
      <c r="I47" s="69"/>
      <c r="J47" s="69"/>
      <c r="K47" s="70"/>
      <c r="L47" s="70"/>
      <c r="M47" s="67"/>
      <c r="N47" s="67"/>
      <c r="O47" s="68"/>
      <c r="P47" s="68"/>
      <c r="Q47" s="67"/>
      <c r="R47" s="67"/>
      <c r="S47" s="67"/>
      <c r="T47" s="71"/>
      <c r="U47" s="71"/>
      <c r="V47" s="71" t="s">
        <v>0</v>
      </c>
      <c r="W47" s="67"/>
      <c r="X47" s="72"/>
    </row>
    <row r="48" spans="1:37">
      <c r="A48" s="25">
        <v>22</v>
      </c>
      <c r="B48" s="26" t="s">
        <v>180</v>
      </c>
      <c r="C48" s="27" t="s">
        <v>181</v>
      </c>
      <c r="D48" s="28" t="s">
        <v>182</v>
      </c>
      <c r="E48" s="29">
        <v>1215</v>
      </c>
      <c r="F48" s="30" t="s">
        <v>110</v>
      </c>
      <c r="H48" s="31">
        <f>ROUND(E48*G48,2)</f>
        <v>0</v>
      </c>
      <c r="J48" s="31">
        <f>ROUND(E48*G48,2)</f>
        <v>0</v>
      </c>
      <c r="L48" s="32">
        <f>E48*K48</f>
        <v>0</v>
      </c>
      <c r="N48" s="29">
        <f>E48*M48</f>
        <v>0</v>
      </c>
      <c r="O48" s="30">
        <v>0</v>
      </c>
      <c r="P48" s="30" t="s">
        <v>86</v>
      </c>
      <c r="V48" s="33" t="s">
        <v>68</v>
      </c>
      <c r="X48" s="65" t="s">
        <v>183</v>
      </c>
      <c r="Y48" s="65" t="s">
        <v>181</v>
      </c>
      <c r="Z48" s="27" t="s">
        <v>88</v>
      </c>
      <c r="AJ48" s="4" t="s">
        <v>89</v>
      </c>
      <c r="AK48" s="4" t="s">
        <v>90</v>
      </c>
    </row>
    <row r="49" spans="1:37" ht="25.5">
      <c r="A49" s="25">
        <v>23</v>
      </c>
      <c r="B49" s="26" t="s">
        <v>164</v>
      </c>
      <c r="C49" s="27" t="s">
        <v>184</v>
      </c>
      <c r="D49" s="28" t="s">
        <v>185</v>
      </c>
      <c r="E49" s="29">
        <v>18</v>
      </c>
      <c r="F49" s="30" t="s">
        <v>186</v>
      </c>
      <c r="H49" s="31">
        <f>ROUND(E49*G49,2)</f>
        <v>0</v>
      </c>
      <c r="J49" s="31">
        <f>ROUND(E49*G49,2)</f>
        <v>0</v>
      </c>
      <c r="L49" s="32">
        <f>E49*K49</f>
        <v>0</v>
      </c>
      <c r="N49" s="29">
        <f>E49*M49</f>
        <v>0</v>
      </c>
      <c r="O49" s="30">
        <v>0</v>
      </c>
      <c r="P49" s="30" t="s">
        <v>86</v>
      </c>
      <c r="V49" s="33" t="s">
        <v>68</v>
      </c>
      <c r="X49" s="65" t="s">
        <v>187</v>
      </c>
      <c r="Y49" s="65" t="s">
        <v>184</v>
      </c>
      <c r="Z49" s="27" t="s">
        <v>188</v>
      </c>
      <c r="AJ49" s="4" t="s">
        <v>89</v>
      </c>
      <c r="AK49" s="4" t="s">
        <v>90</v>
      </c>
    </row>
    <row r="50" spans="1:37">
      <c r="D50" s="66" t="s">
        <v>189</v>
      </c>
      <c r="E50" s="67"/>
      <c r="F50" s="68"/>
      <c r="G50" s="69"/>
      <c r="H50" s="69"/>
      <c r="I50" s="69"/>
      <c r="J50" s="69"/>
      <c r="K50" s="70"/>
      <c r="L50" s="70"/>
      <c r="M50" s="67"/>
      <c r="N50" s="67"/>
      <c r="O50" s="68"/>
      <c r="P50" s="68"/>
      <c r="Q50" s="67"/>
      <c r="R50" s="67"/>
      <c r="S50" s="67"/>
      <c r="T50" s="71"/>
      <c r="U50" s="71"/>
      <c r="V50" s="71" t="s">
        <v>0</v>
      </c>
      <c r="W50" s="67"/>
      <c r="X50" s="72"/>
    </row>
    <row r="51" spans="1:37" ht="25.5">
      <c r="A51" s="25">
        <v>24</v>
      </c>
      <c r="B51" s="26" t="s">
        <v>91</v>
      </c>
      <c r="C51" s="27" t="s">
        <v>190</v>
      </c>
      <c r="D51" s="28" t="s">
        <v>191</v>
      </c>
      <c r="E51" s="29">
        <v>3</v>
      </c>
      <c r="F51" s="30" t="s">
        <v>94</v>
      </c>
      <c r="I51" s="31">
        <f>ROUND(E51*G51,2)</f>
        <v>0</v>
      </c>
      <c r="J51" s="31">
        <f>ROUND(E51*G51,2)</f>
        <v>0</v>
      </c>
      <c r="L51" s="32">
        <f>E51*K51</f>
        <v>0</v>
      </c>
      <c r="N51" s="29">
        <f>E51*M51</f>
        <v>0</v>
      </c>
      <c r="O51" s="30">
        <v>0</v>
      </c>
      <c r="P51" s="30" t="s">
        <v>86</v>
      </c>
      <c r="V51" s="33" t="s">
        <v>67</v>
      </c>
      <c r="X51" s="65" t="s">
        <v>190</v>
      </c>
      <c r="Y51" s="65" t="s">
        <v>190</v>
      </c>
      <c r="Z51" s="27" t="s">
        <v>95</v>
      </c>
      <c r="AA51" s="27" t="s">
        <v>192</v>
      </c>
      <c r="AJ51" s="4" t="s">
        <v>97</v>
      </c>
      <c r="AK51" s="4" t="s">
        <v>90</v>
      </c>
    </row>
    <row r="52" spans="1:37">
      <c r="A52" s="25">
        <v>25</v>
      </c>
      <c r="B52" s="26" t="s">
        <v>91</v>
      </c>
      <c r="C52" s="27" t="s">
        <v>193</v>
      </c>
      <c r="D52" s="28" t="s">
        <v>194</v>
      </c>
      <c r="E52" s="29">
        <v>5</v>
      </c>
      <c r="F52" s="30" t="s">
        <v>94</v>
      </c>
      <c r="I52" s="31">
        <f>ROUND(E52*G52,2)</f>
        <v>0</v>
      </c>
      <c r="J52" s="31">
        <f>ROUND(E52*G52,2)</f>
        <v>0</v>
      </c>
      <c r="L52" s="32">
        <f>E52*K52</f>
        <v>0</v>
      </c>
      <c r="N52" s="29">
        <f>E52*M52</f>
        <v>0</v>
      </c>
      <c r="O52" s="30">
        <v>0</v>
      </c>
      <c r="P52" s="30" t="s">
        <v>86</v>
      </c>
      <c r="V52" s="33" t="s">
        <v>67</v>
      </c>
      <c r="X52" s="65" t="s">
        <v>193</v>
      </c>
      <c r="Y52" s="65" t="s">
        <v>193</v>
      </c>
      <c r="Z52" s="27" t="s">
        <v>95</v>
      </c>
      <c r="AA52" s="27" t="s">
        <v>195</v>
      </c>
      <c r="AJ52" s="4" t="s">
        <v>97</v>
      </c>
      <c r="AK52" s="4" t="s">
        <v>90</v>
      </c>
    </row>
    <row r="53" spans="1:37">
      <c r="A53" s="25">
        <v>26</v>
      </c>
      <c r="B53" s="26" t="s">
        <v>164</v>
      </c>
      <c r="C53" s="27" t="s">
        <v>196</v>
      </c>
      <c r="D53" s="28" t="s">
        <v>197</v>
      </c>
      <c r="E53" s="29">
        <v>18.84</v>
      </c>
      <c r="F53" s="30" t="s">
        <v>110</v>
      </c>
      <c r="H53" s="31">
        <f>ROUND(E53*G53,2)</f>
        <v>0</v>
      </c>
      <c r="J53" s="31">
        <f>ROUND(E53*G53,2)</f>
        <v>0</v>
      </c>
      <c r="L53" s="32">
        <f>E53*K53</f>
        <v>0</v>
      </c>
      <c r="N53" s="29">
        <f>E53*M53</f>
        <v>0</v>
      </c>
      <c r="O53" s="30">
        <v>0</v>
      </c>
      <c r="P53" s="30" t="s">
        <v>86</v>
      </c>
      <c r="V53" s="33" t="s">
        <v>68</v>
      </c>
      <c r="X53" s="65" t="s">
        <v>198</v>
      </c>
      <c r="Y53" s="65" t="s">
        <v>196</v>
      </c>
      <c r="Z53" s="27" t="s">
        <v>188</v>
      </c>
      <c r="AJ53" s="4" t="s">
        <v>89</v>
      </c>
      <c r="AK53" s="4" t="s">
        <v>90</v>
      </c>
    </row>
    <row r="54" spans="1:37">
      <c r="D54" s="66" t="s">
        <v>199</v>
      </c>
      <c r="E54" s="67"/>
      <c r="F54" s="68"/>
      <c r="G54" s="69"/>
      <c r="H54" s="69"/>
      <c r="I54" s="69"/>
      <c r="J54" s="69"/>
      <c r="K54" s="70"/>
      <c r="L54" s="70"/>
      <c r="M54" s="67"/>
      <c r="N54" s="67"/>
      <c r="O54" s="68"/>
      <c r="P54" s="68"/>
      <c r="Q54" s="67"/>
      <c r="R54" s="67"/>
      <c r="S54" s="67"/>
      <c r="T54" s="71"/>
      <c r="U54" s="71"/>
      <c r="V54" s="71" t="s">
        <v>0</v>
      </c>
      <c r="W54" s="67"/>
      <c r="X54" s="72"/>
    </row>
    <row r="55" spans="1:37">
      <c r="A55" s="25">
        <v>27</v>
      </c>
      <c r="B55" s="26" t="s">
        <v>164</v>
      </c>
      <c r="C55" s="27" t="s">
        <v>200</v>
      </c>
      <c r="D55" s="28" t="s">
        <v>201</v>
      </c>
      <c r="E55" s="29">
        <v>0.91800000000000004</v>
      </c>
      <c r="F55" s="30" t="s">
        <v>122</v>
      </c>
      <c r="H55" s="31">
        <f>ROUND(E55*G55,2)</f>
        <v>0</v>
      </c>
      <c r="J55" s="31">
        <f>ROUND(E55*G55,2)</f>
        <v>0</v>
      </c>
      <c r="L55" s="32">
        <f>E55*K55</f>
        <v>0</v>
      </c>
      <c r="N55" s="29">
        <f>E55*M55</f>
        <v>0</v>
      </c>
      <c r="O55" s="30">
        <v>0</v>
      </c>
      <c r="P55" s="30" t="s">
        <v>86</v>
      </c>
      <c r="V55" s="33" t="s">
        <v>68</v>
      </c>
      <c r="X55" s="65" t="s">
        <v>202</v>
      </c>
      <c r="Y55" s="65" t="s">
        <v>200</v>
      </c>
      <c r="Z55" s="27" t="s">
        <v>188</v>
      </c>
      <c r="AJ55" s="4" t="s">
        <v>89</v>
      </c>
      <c r="AK55" s="4" t="s">
        <v>90</v>
      </c>
    </row>
    <row r="56" spans="1:37">
      <c r="D56" s="66" t="s">
        <v>203</v>
      </c>
      <c r="E56" s="67"/>
      <c r="F56" s="68"/>
      <c r="G56" s="69"/>
      <c r="H56" s="69"/>
      <c r="I56" s="69"/>
      <c r="J56" s="69"/>
      <c r="K56" s="70"/>
      <c r="L56" s="70"/>
      <c r="M56" s="67"/>
      <c r="N56" s="67"/>
      <c r="O56" s="68"/>
      <c r="P56" s="68"/>
      <c r="Q56" s="67"/>
      <c r="R56" s="67"/>
      <c r="S56" s="67"/>
      <c r="T56" s="71"/>
      <c r="U56" s="71"/>
      <c r="V56" s="71" t="s">
        <v>0</v>
      </c>
      <c r="W56" s="67"/>
      <c r="X56" s="72"/>
    </row>
    <row r="57" spans="1:37">
      <c r="A57" s="25">
        <v>28</v>
      </c>
      <c r="B57" s="26" t="s">
        <v>164</v>
      </c>
      <c r="C57" s="27" t="s">
        <v>204</v>
      </c>
      <c r="D57" s="28" t="s">
        <v>205</v>
      </c>
      <c r="E57" s="29">
        <v>14.13</v>
      </c>
      <c r="F57" s="30" t="s">
        <v>110</v>
      </c>
      <c r="H57" s="31">
        <f>ROUND(E57*G57,2)</f>
        <v>0</v>
      </c>
      <c r="J57" s="31">
        <f>ROUND(E57*G57,2)</f>
        <v>0</v>
      </c>
      <c r="L57" s="32">
        <f>E57*K57</f>
        <v>0</v>
      </c>
      <c r="N57" s="29">
        <f>E57*M57</f>
        <v>0</v>
      </c>
      <c r="O57" s="30">
        <v>0</v>
      </c>
      <c r="P57" s="30" t="s">
        <v>86</v>
      </c>
      <c r="V57" s="33" t="s">
        <v>68</v>
      </c>
      <c r="X57" s="65" t="s">
        <v>206</v>
      </c>
      <c r="Y57" s="65" t="s">
        <v>204</v>
      </c>
      <c r="Z57" s="27" t="s">
        <v>188</v>
      </c>
      <c r="AJ57" s="4" t="s">
        <v>89</v>
      </c>
      <c r="AK57" s="4" t="s">
        <v>90</v>
      </c>
    </row>
    <row r="58" spans="1:37">
      <c r="D58" s="66" t="s">
        <v>207</v>
      </c>
      <c r="E58" s="67"/>
      <c r="F58" s="68"/>
      <c r="G58" s="69"/>
      <c r="H58" s="69"/>
      <c r="I58" s="69"/>
      <c r="J58" s="69"/>
      <c r="K58" s="70"/>
      <c r="L58" s="70"/>
      <c r="M58" s="67"/>
      <c r="N58" s="67"/>
      <c r="O58" s="68"/>
      <c r="P58" s="68"/>
      <c r="Q58" s="67"/>
      <c r="R58" s="67"/>
      <c r="S58" s="67"/>
      <c r="T58" s="71"/>
      <c r="U58" s="71"/>
      <c r="V58" s="71" t="s">
        <v>0</v>
      </c>
      <c r="W58" s="67"/>
      <c r="X58" s="72"/>
    </row>
    <row r="59" spans="1:37">
      <c r="A59" s="25">
        <v>29</v>
      </c>
      <c r="B59" s="26" t="s">
        <v>169</v>
      </c>
      <c r="C59" s="27" t="s">
        <v>208</v>
      </c>
      <c r="D59" s="28" t="s">
        <v>209</v>
      </c>
      <c r="E59" s="29">
        <v>18</v>
      </c>
      <c r="F59" s="30" t="s">
        <v>186</v>
      </c>
      <c r="H59" s="31">
        <f>ROUND(E59*G59,2)</f>
        <v>0</v>
      </c>
      <c r="J59" s="31">
        <f>ROUND(E59*G59,2)</f>
        <v>0</v>
      </c>
      <c r="K59" s="32">
        <v>1.7700000000000001E-3</v>
      </c>
      <c r="L59" s="32">
        <f>E59*K59</f>
        <v>3.1859999999999999E-2</v>
      </c>
      <c r="N59" s="29">
        <f>E59*M59</f>
        <v>0</v>
      </c>
      <c r="O59" s="30">
        <v>0</v>
      </c>
      <c r="P59" s="30" t="s">
        <v>86</v>
      </c>
      <c r="V59" s="33" t="s">
        <v>68</v>
      </c>
      <c r="X59" s="65" t="s">
        <v>210</v>
      </c>
      <c r="Y59" s="65" t="s">
        <v>208</v>
      </c>
      <c r="Z59" s="27" t="s">
        <v>173</v>
      </c>
      <c r="AJ59" s="4" t="s">
        <v>89</v>
      </c>
      <c r="AK59" s="4" t="s">
        <v>90</v>
      </c>
    </row>
    <row r="60" spans="1:37">
      <c r="D60" s="66" t="s">
        <v>211</v>
      </c>
      <c r="E60" s="67"/>
      <c r="F60" s="68"/>
      <c r="G60" s="69"/>
      <c r="H60" s="69"/>
      <c r="I60" s="69"/>
      <c r="J60" s="69"/>
      <c r="K60" s="70"/>
      <c r="L60" s="70"/>
      <c r="M60" s="67"/>
      <c r="N60" s="67"/>
      <c r="O60" s="68"/>
      <c r="P60" s="68"/>
      <c r="Q60" s="67"/>
      <c r="R60" s="67"/>
      <c r="S60" s="67"/>
      <c r="T60" s="71"/>
      <c r="U60" s="71"/>
      <c r="V60" s="71" t="s">
        <v>0</v>
      </c>
      <c r="W60" s="67"/>
      <c r="X60" s="72"/>
    </row>
    <row r="61" spans="1:37">
      <c r="D61" s="73" t="s">
        <v>212</v>
      </c>
      <c r="E61" s="74">
        <f>J61</f>
        <v>0</v>
      </c>
      <c r="H61" s="74">
        <f>SUM(H41:H60)</f>
        <v>0</v>
      </c>
      <c r="I61" s="74">
        <f>SUM(I41:I60)</f>
        <v>0</v>
      </c>
      <c r="J61" s="74">
        <f>SUM(J41:J60)</f>
        <v>0</v>
      </c>
      <c r="L61" s="75">
        <f>SUM(L41:L60)</f>
        <v>10.735915650000001</v>
      </c>
      <c r="N61" s="76">
        <f>SUM(N41:N60)</f>
        <v>0</v>
      </c>
      <c r="W61" s="29">
        <f>SUM(W41:W60)</f>
        <v>0</v>
      </c>
    </row>
    <row r="63" spans="1:37">
      <c r="B63" s="27" t="s">
        <v>213</v>
      </c>
    </row>
    <row r="64" spans="1:37">
      <c r="A64" s="25">
        <v>30</v>
      </c>
      <c r="B64" s="26" t="s">
        <v>82</v>
      </c>
      <c r="C64" s="27" t="s">
        <v>214</v>
      </c>
      <c r="D64" s="28" t="s">
        <v>215</v>
      </c>
      <c r="E64" s="29">
        <v>6</v>
      </c>
      <c r="F64" s="30" t="s">
        <v>186</v>
      </c>
      <c r="H64" s="31">
        <f>ROUND(E64*G64,2)</f>
        <v>0</v>
      </c>
      <c r="J64" s="31">
        <f>ROUND(E64*G64,2)</f>
        <v>0</v>
      </c>
      <c r="L64" s="32">
        <f>E64*K64</f>
        <v>0</v>
      </c>
      <c r="N64" s="29">
        <f>E64*M64</f>
        <v>0</v>
      </c>
      <c r="O64" s="30">
        <v>0</v>
      </c>
      <c r="P64" s="30" t="s">
        <v>86</v>
      </c>
      <c r="V64" s="33" t="s">
        <v>68</v>
      </c>
      <c r="X64" s="65" t="s">
        <v>216</v>
      </c>
      <c r="Y64" s="65" t="s">
        <v>214</v>
      </c>
      <c r="Z64" s="27" t="s">
        <v>217</v>
      </c>
      <c r="AJ64" s="4" t="s">
        <v>89</v>
      </c>
      <c r="AK64" s="4" t="s">
        <v>90</v>
      </c>
    </row>
    <row r="65" spans="1:37">
      <c r="D65" s="73" t="s">
        <v>218</v>
      </c>
      <c r="E65" s="74">
        <f>J65</f>
        <v>0</v>
      </c>
      <c r="H65" s="74">
        <f>SUM(H63:H64)</f>
        <v>0</v>
      </c>
      <c r="I65" s="74">
        <f>SUM(I63:I64)</f>
        <v>0</v>
      </c>
      <c r="J65" s="74">
        <f>SUM(J63:J64)</f>
        <v>0</v>
      </c>
      <c r="L65" s="75">
        <f>SUM(L63:L64)</f>
        <v>0</v>
      </c>
      <c r="N65" s="76">
        <f>SUM(N63:N64)</f>
        <v>0</v>
      </c>
      <c r="W65" s="29">
        <f>SUM(W63:W64)</f>
        <v>0</v>
      </c>
    </row>
    <row r="67" spans="1:37">
      <c r="B67" s="27" t="s">
        <v>219</v>
      </c>
    </row>
    <row r="68" spans="1:37">
      <c r="A68" s="25">
        <v>31</v>
      </c>
      <c r="B68" s="26" t="s">
        <v>82</v>
      </c>
      <c r="C68" s="27" t="s">
        <v>220</v>
      </c>
      <c r="D68" s="28" t="s">
        <v>221</v>
      </c>
      <c r="E68" s="29">
        <v>7.74</v>
      </c>
      <c r="F68" s="30" t="s">
        <v>122</v>
      </c>
      <c r="H68" s="31">
        <f>ROUND(E68*G68,2)</f>
        <v>0</v>
      </c>
      <c r="J68" s="31">
        <f>ROUND(E68*G68,2)</f>
        <v>0</v>
      </c>
      <c r="K68" s="32">
        <v>1.8907700000000001</v>
      </c>
      <c r="L68" s="32">
        <f>E68*K68</f>
        <v>14.634559800000002</v>
      </c>
      <c r="N68" s="29">
        <f>E68*M68</f>
        <v>0</v>
      </c>
      <c r="O68" s="30">
        <v>0</v>
      </c>
      <c r="P68" s="30" t="s">
        <v>86</v>
      </c>
      <c r="V68" s="33" t="s">
        <v>68</v>
      </c>
      <c r="X68" s="65" t="s">
        <v>222</v>
      </c>
      <c r="Y68" s="65" t="s">
        <v>220</v>
      </c>
      <c r="Z68" s="27" t="s">
        <v>217</v>
      </c>
      <c r="AJ68" s="4" t="s">
        <v>89</v>
      </c>
      <c r="AK68" s="4" t="s">
        <v>90</v>
      </c>
    </row>
    <row r="69" spans="1:37">
      <c r="D69" s="66" t="s">
        <v>223</v>
      </c>
      <c r="E69" s="67"/>
      <c r="F69" s="68"/>
      <c r="G69" s="69"/>
      <c r="H69" s="69"/>
      <c r="I69" s="69"/>
      <c r="J69" s="69"/>
      <c r="K69" s="70"/>
      <c r="L69" s="70"/>
      <c r="M69" s="67"/>
      <c r="N69" s="67"/>
      <c r="O69" s="68"/>
      <c r="P69" s="68"/>
      <c r="Q69" s="67"/>
      <c r="R69" s="67"/>
      <c r="S69" s="67"/>
      <c r="T69" s="71"/>
      <c r="U69" s="71"/>
      <c r="V69" s="71" t="s">
        <v>0</v>
      </c>
      <c r="W69" s="67"/>
      <c r="X69" s="72"/>
    </row>
    <row r="70" spans="1:37">
      <c r="D70" s="66" t="s">
        <v>224</v>
      </c>
      <c r="E70" s="67"/>
      <c r="F70" s="68"/>
      <c r="G70" s="69"/>
      <c r="H70" s="69"/>
      <c r="I70" s="69"/>
      <c r="J70" s="69"/>
      <c r="K70" s="70"/>
      <c r="L70" s="70"/>
      <c r="M70" s="67"/>
      <c r="N70" s="67"/>
      <c r="O70" s="68"/>
      <c r="P70" s="68"/>
      <c r="Q70" s="67"/>
      <c r="R70" s="67"/>
      <c r="S70" s="67"/>
      <c r="T70" s="71"/>
      <c r="U70" s="71"/>
      <c r="V70" s="71" t="s">
        <v>0</v>
      </c>
      <c r="W70" s="67"/>
      <c r="X70" s="72"/>
    </row>
    <row r="71" spans="1:37">
      <c r="D71" s="66" t="s">
        <v>225</v>
      </c>
      <c r="E71" s="67"/>
      <c r="F71" s="68"/>
      <c r="G71" s="69"/>
      <c r="H71" s="69"/>
      <c r="I71" s="69"/>
      <c r="J71" s="69"/>
      <c r="K71" s="70"/>
      <c r="L71" s="70"/>
      <c r="M71" s="67"/>
      <c r="N71" s="67"/>
      <c r="O71" s="68"/>
      <c r="P71" s="68"/>
      <c r="Q71" s="67"/>
      <c r="R71" s="67"/>
      <c r="S71" s="67"/>
      <c r="T71" s="71"/>
      <c r="U71" s="71"/>
      <c r="V71" s="71" t="s">
        <v>0</v>
      </c>
      <c r="W71" s="67"/>
      <c r="X71" s="72"/>
    </row>
    <row r="72" spans="1:37">
      <c r="D72" s="66" t="s">
        <v>226</v>
      </c>
      <c r="E72" s="67"/>
      <c r="F72" s="68"/>
      <c r="G72" s="69"/>
      <c r="H72" s="69"/>
      <c r="I72" s="69"/>
      <c r="J72" s="69"/>
      <c r="K72" s="70"/>
      <c r="L72" s="70"/>
      <c r="M72" s="67"/>
      <c r="N72" s="67"/>
      <c r="O72" s="68"/>
      <c r="P72" s="68"/>
      <c r="Q72" s="67"/>
      <c r="R72" s="67"/>
      <c r="S72" s="67"/>
      <c r="T72" s="71"/>
      <c r="U72" s="71"/>
      <c r="V72" s="71" t="s">
        <v>0</v>
      </c>
      <c r="W72" s="67"/>
      <c r="X72" s="72"/>
    </row>
    <row r="73" spans="1:37" ht="25.5">
      <c r="A73" s="25">
        <v>32</v>
      </c>
      <c r="B73" s="26" t="s">
        <v>82</v>
      </c>
      <c r="C73" s="27" t="s">
        <v>227</v>
      </c>
      <c r="D73" s="28" t="s">
        <v>228</v>
      </c>
      <c r="E73" s="29">
        <v>5</v>
      </c>
      <c r="F73" s="30" t="s">
        <v>94</v>
      </c>
      <c r="H73" s="31">
        <f>ROUND(E73*G73,2)</f>
        <v>0</v>
      </c>
      <c r="J73" s="31">
        <f>ROUND(E73*G73,2)</f>
        <v>0</v>
      </c>
      <c r="K73" s="32">
        <v>6.6E-3</v>
      </c>
      <c r="L73" s="32">
        <f>E73*K73</f>
        <v>3.3000000000000002E-2</v>
      </c>
      <c r="N73" s="29">
        <f>E73*M73</f>
        <v>0</v>
      </c>
      <c r="O73" s="30">
        <v>0</v>
      </c>
      <c r="P73" s="30" t="s">
        <v>86</v>
      </c>
      <c r="V73" s="33" t="s">
        <v>68</v>
      </c>
      <c r="X73" s="65" t="s">
        <v>229</v>
      </c>
      <c r="Y73" s="65" t="s">
        <v>227</v>
      </c>
      <c r="Z73" s="27" t="s">
        <v>217</v>
      </c>
      <c r="AJ73" s="4" t="s">
        <v>89</v>
      </c>
      <c r="AK73" s="4" t="s">
        <v>90</v>
      </c>
    </row>
    <row r="74" spans="1:37" ht="25.5">
      <c r="A74" s="25">
        <v>33</v>
      </c>
      <c r="B74" s="26" t="s">
        <v>82</v>
      </c>
      <c r="C74" s="27" t="s">
        <v>230</v>
      </c>
      <c r="D74" s="28" t="s">
        <v>231</v>
      </c>
      <c r="E74" s="29">
        <v>3</v>
      </c>
      <c r="F74" s="30" t="s">
        <v>94</v>
      </c>
      <c r="H74" s="31">
        <f>ROUND(E74*G74,2)</f>
        <v>0</v>
      </c>
      <c r="J74" s="31">
        <f>ROUND(E74*G74,2)</f>
        <v>0</v>
      </c>
      <c r="K74" s="32">
        <v>9.9820000000000006E-2</v>
      </c>
      <c r="L74" s="32">
        <f>E74*K74</f>
        <v>0.29946</v>
      </c>
      <c r="N74" s="29">
        <f>E74*M74</f>
        <v>0</v>
      </c>
      <c r="O74" s="30">
        <v>0</v>
      </c>
      <c r="P74" s="30" t="s">
        <v>86</v>
      </c>
      <c r="V74" s="33" t="s">
        <v>68</v>
      </c>
      <c r="X74" s="65" t="s">
        <v>232</v>
      </c>
      <c r="Y74" s="65" t="s">
        <v>230</v>
      </c>
      <c r="Z74" s="27" t="s">
        <v>217</v>
      </c>
      <c r="AJ74" s="4" t="s">
        <v>89</v>
      </c>
      <c r="AK74" s="4" t="s">
        <v>90</v>
      </c>
    </row>
    <row r="75" spans="1:37" ht="25.5">
      <c r="A75" s="25">
        <v>34</v>
      </c>
      <c r="B75" s="26" t="s">
        <v>82</v>
      </c>
      <c r="C75" s="27" t="s">
        <v>233</v>
      </c>
      <c r="D75" s="28" t="s">
        <v>234</v>
      </c>
      <c r="E75" s="29">
        <v>5</v>
      </c>
      <c r="F75" s="30" t="s">
        <v>94</v>
      </c>
      <c r="H75" s="31">
        <f>ROUND(E75*G75,2)</f>
        <v>0</v>
      </c>
      <c r="J75" s="31">
        <f>ROUND(E75*G75,2)</f>
        <v>0</v>
      </c>
      <c r="K75" s="32">
        <v>0.17549000000000001</v>
      </c>
      <c r="L75" s="32">
        <f>E75*K75</f>
        <v>0.87745000000000006</v>
      </c>
      <c r="N75" s="29">
        <f>E75*M75</f>
        <v>0</v>
      </c>
      <c r="O75" s="30">
        <v>0</v>
      </c>
      <c r="P75" s="30" t="s">
        <v>86</v>
      </c>
      <c r="V75" s="33" t="s">
        <v>68</v>
      </c>
      <c r="X75" s="65" t="s">
        <v>235</v>
      </c>
      <c r="Y75" s="65" t="s">
        <v>233</v>
      </c>
      <c r="Z75" s="27" t="s">
        <v>217</v>
      </c>
      <c r="AJ75" s="4" t="s">
        <v>89</v>
      </c>
      <c r="AK75" s="4" t="s">
        <v>90</v>
      </c>
    </row>
    <row r="76" spans="1:37" ht="25.5">
      <c r="A76" s="25">
        <v>35</v>
      </c>
      <c r="B76" s="26" t="s">
        <v>82</v>
      </c>
      <c r="C76" s="27" t="s">
        <v>236</v>
      </c>
      <c r="D76" s="28" t="s">
        <v>237</v>
      </c>
      <c r="E76" s="29">
        <v>5</v>
      </c>
      <c r="F76" s="30" t="s">
        <v>94</v>
      </c>
      <c r="H76" s="31">
        <f>ROUND(E76*G76,2)</f>
        <v>0</v>
      </c>
      <c r="J76" s="31">
        <f>ROUND(E76*G76,2)</f>
        <v>0</v>
      </c>
      <c r="K76" s="32">
        <v>0.20405999999999999</v>
      </c>
      <c r="L76" s="32">
        <f>E76*K76</f>
        <v>1.0203</v>
      </c>
      <c r="N76" s="29">
        <f>E76*M76</f>
        <v>0</v>
      </c>
      <c r="O76" s="30">
        <v>0</v>
      </c>
      <c r="P76" s="30" t="s">
        <v>86</v>
      </c>
      <c r="V76" s="33" t="s">
        <v>68</v>
      </c>
      <c r="X76" s="65" t="s">
        <v>238</v>
      </c>
      <c r="Y76" s="65" t="s">
        <v>236</v>
      </c>
      <c r="Z76" s="27" t="s">
        <v>217</v>
      </c>
      <c r="AJ76" s="4" t="s">
        <v>89</v>
      </c>
      <c r="AK76" s="4" t="s">
        <v>90</v>
      </c>
    </row>
    <row r="77" spans="1:37">
      <c r="D77" s="73" t="s">
        <v>239</v>
      </c>
      <c r="E77" s="74">
        <f>J77</f>
        <v>0</v>
      </c>
      <c r="H77" s="74">
        <f>SUM(H67:H76)</f>
        <v>0</v>
      </c>
      <c r="I77" s="74">
        <f>SUM(I67:I76)</f>
        <v>0</v>
      </c>
      <c r="J77" s="74">
        <f>SUM(J67:J76)</f>
        <v>0</v>
      </c>
      <c r="L77" s="75">
        <f>SUM(L67:L76)</f>
        <v>16.864769800000001</v>
      </c>
      <c r="N77" s="76">
        <f>SUM(N67:N76)</f>
        <v>0</v>
      </c>
      <c r="W77" s="29">
        <f>SUM(W67:W76)</f>
        <v>0</v>
      </c>
    </row>
    <row r="79" spans="1:37">
      <c r="B79" s="27" t="s">
        <v>240</v>
      </c>
    </row>
    <row r="80" spans="1:37">
      <c r="A80" s="25">
        <v>36</v>
      </c>
      <c r="B80" s="26" t="s">
        <v>107</v>
      </c>
      <c r="C80" s="27" t="s">
        <v>241</v>
      </c>
      <c r="D80" s="28" t="s">
        <v>242</v>
      </c>
      <c r="E80" s="29">
        <v>1215</v>
      </c>
      <c r="F80" s="30" t="s">
        <v>110</v>
      </c>
      <c r="H80" s="31">
        <f t="shared" ref="H80:H85" si="3">ROUND(E80*G80,2)</f>
        <v>0</v>
      </c>
      <c r="J80" s="31">
        <f t="shared" ref="J80:J92" si="4">ROUND(E80*G80,2)</f>
        <v>0</v>
      </c>
      <c r="K80" s="32">
        <v>0.19694999999999999</v>
      </c>
      <c r="L80" s="32">
        <f t="shared" ref="L80:L92" si="5">E80*K80</f>
        <v>239.29424999999998</v>
      </c>
      <c r="N80" s="29">
        <f t="shared" ref="N80:N92" si="6">E80*M80</f>
        <v>0</v>
      </c>
      <c r="O80" s="30">
        <v>0</v>
      </c>
      <c r="P80" s="30" t="s">
        <v>86</v>
      </c>
      <c r="V80" s="33" t="s">
        <v>68</v>
      </c>
      <c r="X80" s="65" t="s">
        <v>243</v>
      </c>
      <c r="Y80" s="65" t="s">
        <v>241</v>
      </c>
      <c r="Z80" s="27" t="s">
        <v>244</v>
      </c>
      <c r="AJ80" s="4" t="s">
        <v>89</v>
      </c>
      <c r="AK80" s="4" t="s">
        <v>90</v>
      </c>
    </row>
    <row r="81" spans="1:37">
      <c r="A81" s="25">
        <v>37</v>
      </c>
      <c r="B81" s="26" t="s">
        <v>130</v>
      </c>
      <c r="C81" s="27" t="s">
        <v>245</v>
      </c>
      <c r="D81" s="28" t="s">
        <v>246</v>
      </c>
      <c r="E81" s="29">
        <v>1215</v>
      </c>
      <c r="F81" s="30" t="s">
        <v>110</v>
      </c>
      <c r="H81" s="31">
        <f t="shared" si="3"/>
        <v>0</v>
      </c>
      <c r="J81" s="31">
        <f t="shared" si="4"/>
        <v>0</v>
      </c>
      <c r="K81" s="32">
        <v>6.0999999999999997E-4</v>
      </c>
      <c r="L81" s="32">
        <f t="shared" si="5"/>
        <v>0.74114999999999998</v>
      </c>
      <c r="N81" s="29">
        <f t="shared" si="6"/>
        <v>0</v>
      </c>
      <c r="O81" s="30">
        <v>0</v>
      </c>
      <c r="P81" s="30" t="s">
        <v>86</v>
      </c>
      <c r="V81" s="33" t="s">
        <v>68</v>
      </c>
      <c r="X81" s="65" t="s">
        <v>247</v>
      </c>
      <c r="Y81" s="65" t="s">
        <v>245</v>
      </c>
      <c r="Z81" s="27" t="s">
        <v>248</v>
      </c>
      <c r="AJ81" s="4" t="s">
        <v>89</v>
      </c>
      <c r="AK81" s="4" t="s">
        <v>90</v>
      </c>
    </row>
    <row r="82" spans="1:37">
      <c r="A82" s="25">
        <v>38</v>
      </c>
      <c r="B82" s="26" t="s">
        <v>130</v>
      </c>
      <c r="C82" s="27" t="s">
        <v>249</v>
      </c>
      <c r="D82" s="28" t="s">
        <v>250</v>
      </c>
      <c r="E82" s="29">
        <v>1215</v>
      </c>
      <c r="F82" s="30" t="s">
        <v>110</v>
      </c>
      <c r="H82" s="31">
        <f t="shared" si="3"/>
        <v>0</v>
      </c>
      <c r="J82" s="31">
        <f t="shared" si="4"/>
        <v>0</v>
      </c>
      <c r="K82" s="32">
        <v>7.1000000000000002E-4</v>
      </c>
      <c r="L82" s="32">
        <f t="shared" si="5"/>
        <v>0.86265000000000003</v>
      </c>
      <c r="N82" s="29">
        <f t="shared" si="6"/>
        <v>0</v>
      </c>
      <c r="O82" s="30">
        <v>0</v>
      </c>
      <c r="P82" s="30" t="s">
        <v>86</v>
      </c>
      <c r="V82" s="33" t="s">
        <v>68</v>
      </c>
      <c r="X82" s="65" t="s">
        <v>251</v>
      </c>
      <c r="Y82" s="65" t="s">
        <v>249</v>
      </c>
      <c r="Z82" s="27" t="s">
        <v>248</v>
      </c>
      <c r="AJ82" s="4" t="s">
        <v>89</v>
      </c>
      <c r="AK82" s="4" t="s">
        <v>90</v>
      </c>
    </row>
    <row r="83" spans="1:37">
      <c r="A83" s="25">
        <v>39</v>
      </c>
      <c r="B83" s="26" t="s">
        <v>107</v>
      </c>
      <c r="C83" s="27" t="s">
        <v>252</v>
      </c>
      <c r="D83" s="28" t="s">
        <v>253</v>
      </c>
      <c r="E83" s="29">
        <v>1215</v>
      </c>
      <c r="F83" s="30" t="s">
        <v>110</v>
      </c>
      <c r="H83" s="31">
        <f t="shared" si="3"/>
        <v>0</v>
      </c>
      <c r="J83" s="31">
        <f t="shared" si="4"/>
        <v>0</v>
      </c>
      <c r="K83" s="32">
        <v>0.12341000000000001</v>
      </c>
      <c r="L83" s="32">
        <f t="shared" si="5"/>
        <v>149.94315</v>
      </c>
      <c r="N83" s="29">
        <f t="shared" si="6"/>
        <v>0</v>
      </c>
      <c r="O83" s="30">
        <v>0</v>
      </c>
      <c r="P83" s="30" t="s">
        <v>86</v>
      </c>
      <c r="V83" s="33" t="s">
        <v>68</v>
      </c>
      <c r="X83" s="65" t="s">
        <v>254</v>
      </c>
      <c r="Y83" s="65" t="s">
        <v>252</v>
      </c>
      <c r="Z83" s="27" t="s">
        <v>248</v>
      </c>
      <c r="AJ83" s="4" t="s">
        <v>89</v>
      </c>
      <c r="AK83" s="4" t="s">
        <v>90</v>
      </c>
    </row>
    <row r="84" spans="1:37">
      <c r="A84" s="25">
        <v>40</v>
      </c>
      <c r="B84" s="26" t="s">
        <v>107</v>
      </c>
      <c r="C84" s="27" t="s">
        <v>255</v>
      </c>
      <c r="D84" s="28" t="s">
        <v>256</v>
      </c>
      <c r="E84" s="29">
        <v>1215</v>
      </c>
      <c r="F84" s="30" t="s">
        <v>110</v>
      </c>
      <c r="H84" s="31">
        <f t="shared" si="3"/>
        <v>0</v>
      </c>
      <c r="J84" s="31">
        <f t="shared" si="4"/>
        <v>0</v>
      </c>
      <c r="K84" s="32">
        <v>0.12464</v>
      </c>
      <c r="L84" s="32">
        <f t="shared" si="5"/>
        <v>151.4376</v>
      </c>
      <c r="N84" s="29">
        <f t="shared" si="6"/>
        <v>0</v>
      </c>
      <c r="O84" s="30">
        <v>0</v>
      </c>
      <c r="P84" s="30" t="s">
        <v>86</v>
      </c>
      <c r="V84" s="33" t="s">
        <v>68</v>
      </c>
      <c r="X84" s="65" t="s">
        <v>257</v>
      </c>
      <c r="Y84" s="65" t="s">
        <v>255</v>
      </c>
      <c r="Z84" s="27" t="s">
        <v>248</v>
      </c>
      <c r="AJ84" s="4" t="s">
        <v>89</v>
      </c>
      <c r="AK84" s="4" t="s">
        <v>90</v>
      </c>
    </row>
    <row r="85" spans="1:37" ht="25.5">
      <c r="A85" s="25">
        <v>41</v>
      </c>
      <c r="B85" s="26" t="s">
        <v>107</v>
      </c>
      <c r="C85" s="27" t="s">
        <v>258</v>
      </c>
      <c r="D85" s="28" t="s">
        <v>259</v>
      </c>
      <c r="E85" s="29">
        <v>8</v>
      </c>
      <c r="F85" s="30" t="s">
        <v>186</v>
      </c>
      <c r="H85" s="31">
        <f t="shared" si="3"/>
        <v>0</v>
      </c>
      <c r="J85" s="31">
        <f t="shared" si="4"/>
        <v>0</v>
      </c>
      <c r="K85" s="32">
        <v>0.36781000000000003</v>
      </c>
      <c r="L85" s="32">
        <f t="shared" si="5"/>
        <v>2.9424800000000002</v>
      </c>
      <c r="N85" s="29">
        <f t="shared" si="6"/>
        <v>0</v>
      </c>
      <c r="O85" s="30">
        <v>0</v>
      </c>
      <c r="P85" s="30" t="s">
        <v>86</v>
      </c>
      <c r="V85" s="33" t="s">
        <v>68</v>
      </c>
      <c r="X85" s="65" t="s">
        <v>260</v>
      </c>
      <c r="Y85" s="65" t="s">
        <v>258</v>
      </c>
      <c r="Z85" s="27" t="s">
        <v>261</v>
      </c>
      <c r="AJ85" s="4" t="s">
        <v>89</v>
      </c>
      <c r="AK85" s="4" t="s">
        <v>90</v>
      </c>
    </row>
    <row r="86" spans="1:37">
      <c r="A86" s="25">
        <v>42</v>
      </c>
      <c r="B86" s="26" t="s">
        <v>91</v>
      </c>
      <c r="C86" s="27" t="s">
        <v>262</v>
      </c>
      <c r="D86" s="28" t="s">
        <v>263</v>
      </c>
      <c r="E86" s="29">
        <v>8</v>
      </c>
      <c r="F86" s="30" t="s">
        <v>94</v>
      </c>
      <c r="I86" s="31">
        <f t="shared" ref="I86:I92" si="7">ROUND(E86*G86,2)</f>
        <v>0</v>
      </c>
      <c r="J86" s="31">
        <f t="shared" si="4"/>
        <v>0</v>
      </c>
      <c r="L86" s="32">
        <f t="shared" si="5"/>
        <v>0</v>
      </c>
      <c r="N86" s="29">
        <f t="shared" si="6"/>
        <v>0</v>
      </c>
      <c r="O86" s="30">
        <v>0</v>
      </c>
      <c r="P86" s="30" t="s">
        <v>86</v>
      </c>
      <c r="V86" s="33" t="s">
        <v>67</v>
      </c>
      <c r="X86" s="65" t="s">
        <v>262</v>
      </c>
      <c r="Y86" s="65" t="s">
        <v>262</v>
      </c>
      <c r="Z86" s="27" t="s">
        <v>261</v>
      </c>
      <c r="AA86" s="27" t="s">
        <v>86</v>
      </c>
      <c r="AJ86" s="4" t="s">
        <v>97</v>
      </c>
      <c r="AK86" s="4" t="s">
        <v>90</v>
      </c>
    </row>
    <row r="87" spans="1:37">
      <c r="A87" s="25">
        <v>43</v>
      </c>
      <c r="B87" s="26" t="s">
        <v>91</v>
      </c>
      <c r="C87" s="27" t="s">
        <v>264</v>
      </c>
      <c r="D87" s="28" t="s">
        <v>265</v>
      </c>
      <c r="E87" s="29">
        <v>1</v>
      </c>
      <c r="F87" s="30" t="s">
        <v>94</v>
      </c>
      <c r="I87" s="31">
        <f t="shared" si="7"/>
        <v>0</v>
      </c>
      <c r="J87" s="31">
        <f t="shared" si="4"/>
        <v>0</v>
      </c>
      <c r="L87" s="32">
        <f t="shared" si="5"/>
        <v>0</v>
      </c>
      <c r="N87" s="29">
        <f t="shared" si="6"/>
        <v>0</v>
      </c>
      <c r="O87" s="30">
        <v>0</v>
      </c>
      <c r="P87" s="30" t="s">
        <v>86</v>
      </c>
      <c r="V87" s="33" t="s">
        <v>67</v>
      </c>
      <c r="X87" s="65" t="s">
        <v>264</v>
      </c>
      <c r="Y87" s="65" t="s">
        <v>264</v>
      </c>
      <c r="Z87" s="27" t="s">
        <v>261</v>
      </c>
      <c r="AA87" s="27" t="s">
        <v>86</v>
      </c>
      <c r="AJ87" s="4" t="s">
        <v>97</v>
      </c>
      <c r="AK87" s="4" t="s">
        <v>90</v>
      </c>
    </row>
    <row r="88" spans="1:37">
      <c r="A88" s="25">
        <v>44</v>
      </c>
      <c r="B88" s="26" t="s">
        <v>91</v>
      </c>
      <c r="C88" s="27" t="s">
        <v>266</v>
      </c>
      <c r="D88" s="28" t="s">
        <v>267</v>
      </c>
      <c r="E88" s="29">
        <v>1</v>
      </c>
      <c r="F88" s="30" t="s">
        <v>94</v>
      </c>
      <c r="I88" s="31">
        <f t="shared" si="7"/>
        <v>0</v>
      </c>
      <c r="J88" s="31">
        <f t="shared" si="4"/>
        <v>0</v>
      </c>
      <c r="L88" s="32">
        <f t="shared" si="5"/>
        <v>0</v>
      </c>
      <c r="N88" s="29">
        <f t="shared" si="6"/>
        <v>0</v>
      </c>
      <c r="O88" s="30">
        <v>0</v>
      </c>
      <c r="P88" s="30" t="s">
        <v>86</v>
      </c>
      <c r="V88" s="33" t="s">
        <v>67</v>
      </c>
      <c r="X88" s="65" t="s">
        <v>266</v>
      </c>
      <c r="Y88" s="65" t="s">
        <v>266</v>
      </c>
      <c r="Z88" s="27" t="s">
        <v>261</v>
      </c>
      <c r="AA88" s="27" t="s">
        <v>86</v>
      </c>
      <c r="AJ88" s="4" t="s">
        <v>97</v>
      </c>
      <c r="AK88" s="4" t="s">
        <v>90</v>
      </c>
    </row>
    <row r="89" spans="1:37">
      <c r="A89" s="25">
        <v>45</v>
      </c>
      <c r="B89" s="26" t="s">
        <v>91</v>
      </c>
      <c r="C89" s="27" t="s">
        <v>268</v>
      </c>
      <c r="D89" s="28" t="s">
        <v>269</v>
      </c>
      <c r="E89" s="29">
        <v>1</v>
      </c>
      <c r="F89" s="30" t="s">
        <v>94</v>
      </c>
      <c r="I89" s="31">
        <f t="shared" si="7"/>
        <v>0</v>
      </c>
      <c r="J89" s="31">
        <f t="shared" si="4"/>
        <v>0</v>
      </c>
      <c r="L89" s="32">
        <f t="shared" si="5"/>
        <v>0</v>
      </c>
      <c r="N89" s="29">
        <f t="shared" si="6"/>
        <v>0</v>
      </c>
      <c r="O89" s="30">
        <v>0</v>
      </c>
      <c r="P89" s="30" t="s">
        <v>86</v>
      </c>
      <c r="V89" s="33" t="s">
        <v>67</v>
      </c>
      <c r="X89" s="65" t="s">
        <v>268</v>
      </c>
      <c r="Y89" s="65" t="s">
        <v>268</v>
      </c>
      <c r="Z89" s="27" t="s">
        <v>261</v>
      </c>
      <c r="AA89" s="27" t="s">
        <v>86</v>
      </c>
      <c r="AJ89" s="4" t="s">
        <v>97</v>
      </c>
      <c r="AK89" s="4" t="s">
        <v>90</v>
      </c>
    </row>
    <row r="90" spans="1:37">
      <c r="A90" s="25">
        <v>46</v>
      </c>
      <c r="B90" s="26" t="s">
        <v>91</v>
      </c>
      <c r="C90" s="27" t="s">
        <v>270</v>
      </c>
      <c r="D90" s="28" t="s">
        <v>271</v>
      </c>
      <c r="E90" s="29">
        <v>72</v>
      </c>
      <c r="F90" s="30" t="s">
        <v>94</v>
      </c>
      <c r="I90" s="31">
        <f t="shared" si="7"/>
        <v>0</v>
      </c>
      <c r="J90" s="31">
        <f t="shared" si="4"/>
        <v>0</v>
      </c>
      <c r="L90" s="32">
        <f t="shared" si="5"/>
        <v>0</v>
      </c>
      <c r="N90" s="29">
        <f t="shared" si="6"/>
        <v>0</v>
      </c>
      <c r="O90" s="30">
        <v>0</v>
      </c>
      <c r="P90" s="30" t="s">
        <v>86</v>
      </c>
      <c r="V90" s="33" t="s">
        <v>67</v>
      </c>
      <c r="X90" s="65" t="s">
        <v>270</v>
      </c>
      <c r="Y90" s="65" t="s">
        <v>270</v>
      </c>
      <c r="Z90" s="27" t="s">
        <v>261</v>
      </c>
      <c r="AA90" s="27" t="s">
        <v>86</v>
      </c>
      <c r="AJ90" s="4" t="s">
        <v>97</v>
      </c>
      <c r="AK90" s="4" t="s">
        <v>90</v>
      </c>
    </row>
    <row r="91" spans="1:37">
      <c r="A91" s="25">
        <v>47</v>
      </c>
      <c r="B91" s="26" t="s">
        <v>91</v>
      </c>
      <c r="C91" s="27" t="s">
        <v>272</v>
      </c>
      <c r="D91" s="28" t="s">
        <v>273</v>
      </c>
      <c r="E91" s="29">
        <v>72</v>
      </c>
      <c r="F91" s="30" t="s">
        <v>94</v>
      </c>
      <c r="I91" s="31">
        <f t="shared" si="7"/>
        <v>0</v>
      </c>
      <c r="J91" s="31">
        <f t="shared" si="4"/>
        <v>0</v>
      </c>
      <c r="L91" s="32">
        <f t="shared" si="5"/>
        <v>0</v>
      </c>
      <c r="N91" s="29">
        <f t="shared" si="6"/>
        <v>0</v>
      </c>
      <c r="O91" s="30">
        <v>0</v>
      </c>
      <c r="P91" s="30" t="s">
        <v>86</v>
      </c>
      <c r="V91" s="33" t="s">
        <v>67</v>
      </c>
      <c r="X91" s="65" t="s">
        <v>274</v>
      </c>
      <c r="Y91" s="65" t="s">
        <v>272</v>
      </c>
      <c r="Z91" s="27" t="s">
        <v>261</v>
      </c>
      <c r="AA91" s="27" t="s">
        <v>86</v>
      </c>
      <c r="AJ91" s="4" t="s">
        <v>97</v>
      </c>
      <c r="AK91" s="4" t="s">
        <v>90</v>
      </c>
    </row>
    <row r="92" spans="1:37">
      <c r="A92" s="25">
        <v>48</v>
      </c>
      <c r="B92" s="26" t="s">
        <v>91</v>
      </c>
      <c r="C92" s="27" t="s">
        <v>275</v>
      </c>
      <c r="D92" s="28" t="s">
        <v>276</v>
      </c>
      <c r="E92" s="29">
        <v>16</v>
      </c>
      <c r="F92" s="30" t="s">
        <v>94</v>
      </c>
      <c r="I92" s="31">
        <f t="shared" si="7"/>
        <v>0</v>
      </c>
      <c r="J92" s="31">
        <f t="shared" si="4"/>
        <v>0</v>
      </c>
      <c r="L92" s="32">
        <f t="shared" si="5"/>
        <v>0</v>
      </c>
      <c r="N92" s="29">
        <f t="shared" si="6"/>
        <v>0</v>
      </c>
      <c r="O92" s="30">
        <v>0</v>
      </c>
      <c r="P92" s="30" t="s">
        <v>86</v>
      </c>
      <c r="V92" s="33" t="s">
        <v>67</v>
      </c>
      <c r="X92" s="65" t="s">
        <v>275</v>
      </c>
      <c r="Y92" s="65" t="s">
        <v>275</v>
      </c>
      <c r="Z92" s="27" t="s">
        <v>261</v>
      </c>
      <c r="AA92" s="27" t="s">
        <v>86</v>
      </c>
      <c r="AJ92" s="4" t="s">
        <v>97</v>
      </c>
      <c r="AK92" s="4" t="s">
        <v>90</v>
      </c>
    </row>
    <row r="93" spans="1:37">
      <c r="D93" s="73" t="s">
        <v>277</v>
      </c>
      <c r="E93" s="74">
        <f>J93</f>
        <v>0</v>
      </c>
      <c r="H93" s="74">
        <f>SUM(H79:H92)</f>
        <v>0</v>
      </c>
      <c r="I93" s="74">
        <f>SUM(I79:I92)</f>
        <v>0</v>
      </c>
      <c r="J93" s="74">
        <f>SUM(J79:J92)</f>
        <v>0</v>
      </c>
      <c r="L93" s="75">
        <f>SUM(L79:L92)</f>
        <v>545.22127999999998</v>
      </c>
      <c r="N93" s="76">
        <f>SUM(N79:N92)</f>
        <v>0</v>
      </c>
      <c r="W93" s="29">
        <f>SUM(W79:W92)</f>
        <v>0</v>
      </c>
    </row>
    <row r="95" spans="1:37">
      <c r="B95" s="27" t="s">
        <v>278</v>
      </c>
    </row>
    <row r="96" spans="1:37" ht="25.5">
      <c r="A96" s="25">
        <v>49</v>
      </c>
      <c r="B96" s="26" t="s">
        <v>82</v>
      </c>
      <c r="C96" s="27" t="s">
        <v>279</v>
      </c>
      <c r="D96" s="28" t="s">
        <v>280</v>
      </c>
      <c r="E96" s="29">
        <v>78</v>
      </c>
      <c r="F96" s="30" t="s">
        <v>186</v>
      </c>
      <c r="H96" s="31">
        <f>ROUND(E96*G96,2)</f>
        <v>0</v>
      </c>
      <c r="J96" s="31">
        <f t="shared" ref="J96:J113" si="8">ROUND(E96*G96,2)</f>
        <v>0</v>
      </c>
      <c r="L96" s="32">
        <f t="shared" ref="L96:L113" si="9">E96*K96</f>
        <v>0</v>
      </c>
      <c r="N96" s="29">
        <f t="shared" ref="N96:N113" si="10">E96*M96</f>
        <v>0</v>
      </c>
      <c r="O96" s="30">
        <v>0</v>
      </c>
      <c r="P96" s="30" t="s">
        <v>86</v>
      </c>
      <c r="V96" s="33" t="s">
        <v>68</v>
      </c>
      <c r="X96" s="65" t="s">
        <v>281</v>
      </c>
      <c r="Y96" s="65" t="s">
        <v>279</v>
      </c>
      <c r="Z96" s="27" t="s">
        <v>217</v>
      </c>
      <c r="AJ96" s="4" t="s">
        <v>89</v>
      </c>
      <c r="AK96" s="4" t="s">
        <v>90</v>
      </c>
    </row>
    <row r="97" spans="1:37" ht="25.5">
      <c r="A97" s="25">
        <v>50</v>
      </c>
      <c r="B97" s="26" t="s">
        <v>82</v>
      </c>
      <c r="C97" s="27" t="s">
        <v>282</v>
      </c>
      <c r="D97" s="28" t="s">
        <v>283</v>
      </c>
      <c r="E97" s="29">
        <v>8</v>
      </c>
      <c r="F97" s="30" t="s">
        <v>94</v>
      </c>
      <c r="H97" s="31">
        <f>ROUND(E97*G97,2)</f>
        <v>0</v>
      </c>
      <c r="J97" s="31">
        <f t="shared" si="8"/>
        <v>0</v>
      </c>
      <c r="L97" s="32">
        <f t="shared" si="9"/>
        <v>0</v>
      </c>
      <c r="N97" s="29">
        <f t="shared" si="10"/>
        <v>0</v>
      </c>
      <c r="O97" s="30">
        <v>0</v>
      </c>
      <c r="P97" s="30" t="s">
        <v>86</v>
      </c>
      <c r="V97" s="33" t="s">
        <v>68</v>
      </c>
      <c r="X97" s="65" t="s">
        <v>284</v>
      </c>
      <c r="Y97" s="65" t="s">
        <v>282</v>
      </c>
      <c r="Z97" s="27" t="s">
        <v>217</v>
      </c>
      <c r="AJ97" s="4" t="s">
        <v>89</v>
      </c>
      <c r="AK97" s="4" t="s">
        <v>90</v>
      </c>
    </row>
    <row r="98" spans="1:37">
      <c r="A98" s="25">
        <v>51</v>
      </c>
      <c r="B98" s="26" t="s">
        <v>91</v>
      </c>
      <c r="C98" s="27" t="s">
        <v>285</v>
      </c>
      <c r="D98" s="28" t="s">
        <v>286</v>
      </c>
      <c r="E98" s="29">
        <v>5</v>
      </c>
      <c r="F98" s="30" t="s">
        <v>94</v>
      </c>
      <c r="I98" s="31">
        <f t="shared" ref="I98:I105" si="11">ROUND(E98*G98,2)</f>
        <v>0</v>
      </c>
      <c r="J98" s="31">
        <f t="shared" si="8"/>
        <v>0</v>
      </c>
      <c r="L98" s="32">
        <f t="shared" si="9"/>
        <v>0</v>
      </c>
      <c r="N98" s="29">
        <f t="shared" si="10"/>
        <v>0</v>
      </c>
      <c r="O98" s="30">
        <v>0</v>
      </c>
      <c r="P98" s="30" t="s">
        <v>86</v>
      </c>
      <c r="V98" s="33" t="s">
        <v>67</v>
      </c>
      <c r="X98" s="65" t="s">
        <v>285</v>
      </c>
      <c r="Y98" s="65" t="s">
        <v>285</v>
      </c>
      <c r="Z98" s="27" t="s">
        <v>95</v>
      </c>
      <c r="AA98" s="27" t="s">
        <v>287</v>
      </c>
      <c r="AJ98" s="4" t="s">
        <v>97</v>
      </c>
      <c r="AK98" s="4" t="s">
        <v>90</v>
      </c>
    </row>
    <row r="99" spans="1:37">
      <c r="A99" s="25">
        <v>52</v>
      </c>
      <c r="B99" s="26" t="s">
        <v>91</v>
      </c>
      <c r="C99" s="27" t="s">
        <v>288</v>
      </c>
      <c r="D99" s="28" t="s">
        <v>289</v>
      </c>
      <c r="E99" s="29">
        <v>5</v>
      </c>
      <c r="F99" s="30" t="s">
        <v>94</v>
      </c>
      <c r="I99" s="31">
        <f t="shared" si="11"/>
        <v>0</v>
      </c>
      <c r="J99" s="31">
        <f t="shared" si="8"/>
        <v>0</v>
      </c>
      <c r="L99" s="32">
        <f t="shared" si="9"/>
        <v>0</v>
      </c>
      <c r="N99" s="29">
        <f t="shared" si="10"/>
        <v>0</v>
      </c>
      <c r="O99" s="30">
        <v>0</v>
      </c>
      <c r="P99" s="30" t="s">
        <v>86</v>
      </c>
      <c r="V99" s="33" t="s">
        <v>67</v>
      </c>
      <c r="X99" s="65" t="s">
        <v>288</v>
      </c>
      <c r="Y99" s="65" t="s">
        <v>288</v>
      </c>
      <c r="Z99" s="27" t="s">
        <v>95</v>
      </c>
      <c r="AA99" s="27" t="s">
        <v>290</v>
      </c>
      <c r="AJ99" s="4" t="s">
        <v>97</v>
      </c>
      <c r="AK99" s="4" t="s">
        <v>90</v>
      </c>
    </row>
    <row r="100" spans="1:37">
      <c r="A100" s="25">
        <v>53</v>
      </c>
      <c r="B100" s="26" t="s">
        <v>91</v>
      </c>
      <c r="C100" s="27" t="s">
        <v>291</v>
      </c>
      <c r="D100" s="28" t="s">
        <v>292</v>
      </c>
      <c r="E100" s="29">
        <v>6</v>
      </c>
      <c r="F100" s="30" t="s">
        <v>94</v>
      </c>
      <c r="I100" s="31">
        <f t="shared" si="11"/>
        <v>0</v>
      </c>
      <c r="J100" s="31">
        <f t="shared" si="8"/>
        <v>0</v>
      </c>
      <c r="L100" s="32">
        <f t="shared" si="9"/>
        <v>0</v>
      </c>
      <c r="N100" s="29">
        <f t="shared" si="10"/>
        <v>0</v>
      </c>
      <c r="O100" s="30">
        <v>0</v>
      </c>
      <c r="P100" s="30" t="s">
        <v>86</v>
      </c>
      <c r="V100" s="33" t="s">
        <v>67</v>
      </c>
      <c r="X100" s="65" t="s">
        <v>291</v>
      </c>
      <c r="Y100" s="65" t="s">
        <v>291</v>
      </c>
      <c r="Z100" s="27" t="s">
        <v>95</v>
      </c>
      <c r="AA100" s="27" t="s">
        <v>293</v>
      </c>
      <c r="AJ100" s="4" t="s">
        <v>97</v>
      </c>
      <c r="AK100" s="4" t="s">
        <v>90</v>
      </c>
    </row>
    <row r="101" spans="1:37">
      <c r="A101" s="25">
        <v>54</v>
      </c>
      <c r="B101" s="26" t="s">
        <v>91</v>
      </c>
      <c r="C101" s="27" t="s">
        <v>294</v>
      </c>
      <c r="D101" s="28" t="s">
        <v>295</v>
      </c>
      <c r="E101" s="29">
        <v>12</v>
      </c>
      <c r="F101" s="30" t="s">
        <v>94</v>
      </c>
      <c r="I101" s="31">
        <f t="shared" si="11"/>
        <v>0</v>
      </c>
      <c r="J101" s="31">
        <f t="shared" si="8"/>
        <v>0</v>
      </c>
      <c r="L101" s="32">
        <f t="shared" si="9"/>
        <v>0</v>
      </c>
      <c r="N101" s="29">
        <f t="shared" si="10"/>
        <v>0</v>
      </c>
      <c r="O101" s="30">
        <v>0</v>
      </c>
      <c r="P101" s="30" t="s">
        <v>86</v>
      </c>
      <c r="V101" s="33" t="s">
        <v>67</v>
      </c>
      <c r="X101" s="65" t="s">
        <v>294</v>
      </c>
      <c r="Y101" s="65" t="s">
        <v>294</v>
      </c>
      <c r="Z101" s="27" t="s">
        <v>95</v>
      </c>
      <c r="AA101" s="27" t="s">
        <v>296</v>
      </c>
      <c r="AJ101" s="4" t="s">
        <v>97</v>
      </c>
      <c r="AK101" s="4" t="s">
        <v>90</v>
      </c>
    </row>
    <row r="102" spans="1:37">
      <c r="A102" s="25">
        <v>55</v>
      </c>
      <c r="B102" s="26" t="s">
        <v>91</v>
      </c>
      <c r="C102" s="27" t="s">
        <v>297</v>
      </c>
      <c r="D102" s="28" t="s">
        <v>298</v>
      </c>
      <c r="E102" s="29">
        <v>8</v>
      </c>
      <c r="F102" s="30" t="s">
        <v>94</v>
      </c>
      <c r="I102" s="31">
        <f t="shared" si="11"/>
        <v>0</v>
      </c>
      <c r="J102" s="31">
        <f t="shared" si="8"/>
        <v>0</v>
      </c>
      <c r="L102" s="32">
        <f t="shared" si="9"/>
        <v>0</v>
      </c>
      <c r="N102" s="29">
        <f t="shared" si="10"/>
        <v>0</v>
      </c>
      <c r="O102" s="30">
        <v>0</v>
      </c>
      <c r="P102" s="30" t="s">
        <v>86</v>
      </c>
      <c r="V102" s="33" t="s">
        <v>67</v>
      </c>
      <c r="X102" s="65" t="s">
        <v>297</v>
      </c>
      <c r="Y102" s="65" t="s">
        <v>297</v>
      </c>
      <c r="Z102" s="27" t="s">
        <v>95</v>
      </c>
      <c r="AA102" s="27" t="s">
        <v>299</v>
      </c>
      <c r="AJ102" s="4" t="s">
        <v>97</v>
      </c>
      <c r="AK102" s="4" t="s">
        <v>90</v>
      </c>
    </row>
    <row r="103" spans="1:37">
      <c r="A103" s="25">
        <v>56</v>
      </c>
      <c r="B103" s="26" t="s">
        <v>91</v>
      </c>
      <c r="C103" s="27" t="s">
        <v>300</v>
      </c>
      <c r="D103" s="28" t="s">
        <v>301</v>
      </c>
      <c r="E103" s="29">
        <v>4</v>
      </c>
      <c r="F103" s="30" t="s">
        <v>94</v>
      </c>
      <c r="I103" s="31">
        <f t="shared" si="11"/>
        <v>0</v>
      </c>
      <c r="J103" s="31">
        <f t="shared" si="8"/>
        <v>0</v>
      </c>
      <c r="L103" s="32">
        <f t="shared" si="9"/>
        <v>0</v>
      </c>
      <c r="N103" s="29">
        <f t="shared" si="10"/>
        <v>0</v>
      </c>
      <c r="O103" s="30">
        <v>0</v>
      </c>
      <c r="P103" s="30" t="s">
        <v>86</v>
      </c>
      <c r="V103" s="33" t="s">
        <v>67</v>
      </c>
      <c r="X103" s="65" t="s">
        <v>300</v>
      </c>
      <c r="Y103" s="65" t="s">
        <v>300</v>
      </c>
      <c r="Z103" s="27" t="s">
        <v>95</v>
      </c>
      <c r="AA103" s="27" t="s">
        <v>302</v>
      </c>
      <c r="AJ103" s="4" t="s">
        <v>97</v>
      </c>
      <c r="AK103" s="4" t="s">
        <v>90</v>
      </c>
    </row>
    <row r="104" spans="1:37">
      <c r="A104" s="25">
        <v>57</v>
      </c>
      <c r="B104" s="26" t="s">
        <v>91</v>
      </c>
      <c r="C104" s="27" t="s">
        <v>303</v>
      </c>
      <c r="D104" s="28" t="s">
        <v>304</v>
      </c>
      <c r="E104" s="29">
        <v>4</v>
      </c>
      <c r="F104" s="30" t="s">
        <v>94</v>
      </c>
      <c r="I104" s="31">
        <f t="shared" si="11"/>
        <v>0</v>
      </c>
      <c r="J104" s="31">
        <f t="shared" si="8"/>
        <v>0</v>
      </c>
      <c r="L104" s="32">
        <f t="shared" si="9"/>
        <v>0</v>
      </c>
      <c r="N104" s="29">
        <f t="shared" si="10"/>
        <v>0</v>
      </c>
      <c r="O104" s="30">
        <v>0</v>
      </c>
      <c r="P104" s="30" t="s">
        <v>86</v>
      </c>
      <c r="V104" s="33" t="s">
        <v>67</v>
      </c>
      <c r="X104" s="65" t="s">
        <v>303</v>
      </c>
      <c r="Y104" s="65" t="s">
        <v>303</v>
      </c>
      <c r="Z104" s="27" t="s">
        <v>95</v>
      </c>
      <c r="AA104" s="27" t="s">
        <v>305</v>
      </c>
      <c r="AJ104" s="4" t="s">
        <v>97</v>
      </c>
      <c r="AK104" s="4" t="s">
        <v>90</v>
      </c>
    </row>
    <row r="105" spans="1:37">
      <c r="A105" s="25">
        <v>58</v>
      </c>
      <c r="B105" s="26" t="s">
        <v>91</v>
      </c>
      <c r="C105" s="27" t="s">
        <v>306</v>
      </c>
      <c r="D105" s="28" t="s">
        <v>307</v>
      </c>
      <c r="E105" s="29">
        <v>4</v>
      </c>
      <c r="F105" s="30" t="s">
        <v>94</v>
      </c>
      <c r="I105" s="31">
        <f t="shared" si="11"/>
        <v>0</v>
      </c>
      <c r="J105" s="31">
        <f t="shared" si="8"/>
        <v>0</v>
      </c>
      <c r="L105" s="32">
        <f t="shared" si="9"/>
        <v>0</v>
      </c>
      <c r="N105" s="29">
        <f t="shared" si="10"/>
        <v>0</v>
      </c>
      <c r="O105" s="30">
        <v>0</v>
      </c>
      <c r="P105" s="30" t="s">
        <v>86</v>
      </c>
      <c r="V105" s="33" t="s">
        <v>67</v>
      </c>
      <c r="X105" s="65" t="s">
        <v>306</v>
      </c>
      <c r="Y105" s="65" t="s">
        <v>306</v>
      </c>
      <c r="Z105" s="27" t="s">
        <v>95</v>
      </c>
      <c r="AA105" s="27" t="s">
        <v>308</v>
      </c>
      <c r="AJ105" s="4" t="s">
        <v>97</v>
      </c>
      <c r="AK105" s="4" t="s">
        <v>90</v>
      </c>
    </row>
    <row r="106" spans="1:37" ht="25.5">
      <c r="A106" s="25">
        <v>59</v>
      </c>
      <c r="B106" s="26" t="s">
        <v>82</v>
      </c>
      <c r="C106" s="27" t="s">
        <v>309</v>
      </c>
      <c r="D106" s="28" t="s">
        <v>310</v>
      </c>
      <c r="E106" s="29">
        <v>5</v>
      </c>
      <c r="F106" s="30" t="s">
        <v>94</v>
      </c>
      <c r="H106" s="31">
        <f>ROUND(E106*G106,2)</f>
        <v>0</v>
      </c>
      <c r="J106" s="31">
        <f t="shared" si="8"/>
        <v>0</v>
      </c>
      <c r="K106" s="32">
        <v>3.0000000000000001E-5</v>
      </c>
      <c r="L106" s="32">
        <f t="shared" si="9"/>
        <v>1.5000000000000001E-4</v>
      </c>
      <c r="N106" s="29">
        <f t="shared" si="10"/>
        <v>0</v>
      </c>
      <c r="O106" s="30">
        <v>0</v>
      </c>
      <c r="P106" s="30" t="s">
        <v>86</v>
      </c>
      <c r="V106" s="33" t="s">
        <v>68</v>
      </c>
      <c r="X106" s="65" t="s">
        <v>311</v>
      </c>
      <c r="Y106" s="65" t="s">
        <v>309</v>
      </c>
      <c r="Z106" s="27" t="s">
        <v>261</v>
      </c>
      <c r="AJ106" s="4" t="s">
        <v>89</v>
      </c>
      <c r="AK106" s="4" t="s">
        <v>90</v>
      </c>
    </row>
    <row r="107" spans="1:37">
      <c r="A107" s="25">
        <v>60</v>
      </c>
      <c r="B107" s="26" t="s">
        <v>91</v>
      </c>
      <c r="C107" s="27" t="s">
        <v>312</v>
      </c>
      <c r="D107" s="28" t="s">
        <v>313</v>
      </c>
      <c r="E107" s="29">
        <v>5</v>
      </c>
      <c r="F107" s="30" t="s">
        <v>94</v>
      </c>
      <c r="I107" s="31">
        <f>ROUND(E107*G107,2)</f>
        <v>0</v>
      </c>
      <c r="J107" s="31">
        <f t="shared" si="8"/>
        <v>0</v>
      </c>
      <c r="L107" s="32">
        <f t="shared" si="9"/>
        <v>0</v>
      </c>
      <c r="N107" s="29">
        <f t="shared" si="10"/>
        <v>0</v>
      </c>
      <c r="O107" s="30">
        <v>0</v>
      </c>
      <c r="P107" s="30" t="s">
        <v>86</v>
      </c>
      <c r="V107" s="33" t="s">
        <v>67</v>
      </c>
      <c r="X107" s="65" t="s">
        <v>312</v>
      </c>
      <c r="Y107" s="65" t="s">
        <v>312</v>
      </c>
      <c r="Z107" s="27" t="s">
        <v>261</v>
      </c>
      <c r="AA107" s="27" t="s">
        <v>86</v>
      </c>
      <c r="AJ107" s="4" t="s">
        <v>97</v>
      </c>
      <c r="AK107" s="4" t="s">
        <v>90</v>
      </c>
    </row>
    <row r="108" spans="1:37">
      <c r="A108" s="25">
        <v>61</v>
      </c>
      <c r="B108" s="26" t="s">
        <v>91</v>
      </c>
      <c r="C108" s="27" t="s">
        <v>314</v>
      </c>
      <c r="D108" s="28" t="s">
        <v>315</v>
      </c>
      <c r="E108" s="29">
        <v>5</v>
      </c>
      <c r="F108" s="30" t="s">
        <v>94</v>
      </c>
      <c r="I108" s="31">
        <f>ROUND(E108*G108,2)</f>
        <v>0</v>
      </c>
      <c r="J108" s="31">
        <f t="shared" si="8"/>
        <v>0</v>
      </c>
      <c r="L108" s="32">
        <f t="shared" si="9"/>
        <v>0</v>
      </c>
      <c r="N108" s="29">
        <f t="shared" si="10"/>
        <v>0</v>
      </c>
      <c r="O108" s="30">
        <v>0</v>
      </c>
      <c r="P108" s="30" t="s">
        <v>86</v>
      </c>
      <c r="V108" s="33" t="s">
        <v>67</v>
      </c>
      <c r="X108" s="65" t="s">
        <v>314</v>
      </c>
      <c r="Y108" s="65" t="s">
        <v>314</v>
      </c>
      <c r="Z108" s="27" t="s">
        <v>95</v>
      </c>
      <c r="AA108" s="27" t="s">
        <v>316</v>
      </c>
      <c r="AJ108" s="4" t="s">
        <v>97</v>
      </c>
      <c r="AK108" s="4" t="s">
        <v>90</v>
      </c>
    </row>
    <row r="109" spans="1:37">
      <c r="A109" s="25">
        <v>62</v>
      </c>
      <c r="B109" s="26" t="s">
        <v>91</v>
      </c>
      <c r="C109" s="27" t="s">
        <v>317</v>
      </c>
      <c r="D109" s="28" t="s">
        <v>318</v>
      </c>
      <c r="E109" s="29">
        <v>5</v>
      </c>
      <c r="F109" s="30" t="s">
        <v>94</v>
      </c>
      <c r="I109" s="31">
        <f>ROUND(E109*G109,2)</f>
        <v>0</v>
      </c>
      <c r="J109" s="31">
        <f t="shared" si="8"/>
        <v>0</v>
      </c>
      <c r="L109" s="32">
        <f t="shared" si="9"/>
        <v>0</v>
      </c>
      <c r="N109" s="29">
        <f t="shared" si="10"/>
        <v>0</v>
      </c>
      <c r="O109" s="30">
        <v>0</v>
      </c>
      <c r="P109" s="30" t="s">
        <v>86</v>
      </c>
      <c r="V109" s="33" t="s">
        <v>67</v>
      </c>
      <c r="X109" s="65" t="s">
        <v>317</v>
      </c>
      <c r="Y109" s="65" t="s">
        <v>317</v>
      </c>
      <c r="Z109" s="27" t="s">
        <v>95</v>
      </c>
      <c r="AA109" s="27" t="s">
        <v>86</v>
      </c>
      <c r="AJ109" s="4" t="s">
        <v>97</v>
      </c>
      <c r="AK109" s="4" t="s">
        <v>90</v>
      </c>
    </row>
    <row r="110" spans="1:37">
      <c r="A110" s="25">
        <v>63</v>
      </c>
      <c r="B110" s="26" t="s">
        <v>91</v>
      </c>
      <c r="C110" s="27" t="s">
        <v>92</v>
      </c>
      <c r="D110" s="28" t="s">
        <v>93</v>
      </c>
      <c r="E110" s="29">
        <v>5</v>
      </c>
      <c r="F110" s="30" t="s">
        <v>94</v>
      </c>
      <c r="I110" s="31">
        <f>ROUND(E110*G110,2)</f>
        <v>0</v>
      </c>
      <c r="J110" s="31">
        <f t="shared" si="8"/>
        <v>0</v>
      </c>
      <c r="L110" s="32">
        <f t="shared" si="9"/>
        <v>0</v>
      </c>
      <c r="N110" s="29">
        <f t="shared" si="10"/>
        <v>0</v>
      </c>
      <c r="O110" s="30">
        <v>0</v>
      </c>
      <c r="P110" s="30" t="s">
        <v>86</v>
      </c>
      <c r="V110" s="33" t="s">
        <v>67</v>
      </c>
      <c r="X110" s="65" t="s">
        <v>92</v>
      </c>
      <c r="Y110" s="65" t="s">
        <v>92</v>
      </c>
      <c r="Z110" s="27" t="s">
        <v>95</v>
      </c>
      <c r="AA110" s="27" t="s">
        <v>96</v>
      </c>
      <c r="AJ110" s="4" t="s">
        <v>97</v>
      </c>
      <c r="AK110" s="4" t="s">
        <v>90</v>
      </c>
    </row>
    <row r="111" spans="1:37">
      <c r="A111" s="25">
        <v>64</v>
      </c>
      <c r="B111" s="26" t="s">
        <v>91</v>
      </c>
      <c r="C111" s="27" t="s">
        <v>319</v>
      </c>
      <c r="D111" s="28" t="s">
        <v>320</v>
      </c>
      <c r="E111" s="29">
        <v>5</v>
      </c>
      <c r="F111" s="30" t="s">
        <v>94</v>
      </c>
      <c r="I111" s="31">
        <f>ROUND(E111*G111,2)</f>
        <v>0</v>
      </c>
      <c r="J111" s="31">
        <f t="shared" si="8"/>
        <v>0</v>
      </c>
      <c r="L111" s="32">
        <f t="shared" si="9"/>
        <v>0</v>
      </c>
      <c r="N111" s="29">
        <f t="shared" si="10"/>
        <v>0</v>
      </c>
      <c r="O111" s="30">
        <v>0</v>
      </c>
      <c r="P111" s="30" t="s">
        <v>86</v>
      </c>
      <c r="V111" s="33" t="s">
        <v>67</v>
      </c>
      <c r="X111" s="65" t="s">
        <v>319</v>
      </c>
      <c r="Y111" s="65" t="s">
        <v>319</v>
      </c>
      <c r="Z111" s="27" t="s">
        <v>95</v>
      </c>
      <c r="AA111" s="27" t="s">
        <v>321</v>
      </c>
      <c r="AJ111" s="4" t="s">
        <v>97</v>
      </c>
      <c r="AK111" s="4" t="s">
        <v>90</v>
      </c>
    </row>
    <row r="112" spans="1:37" ht="25.5">
      <c r="A112" s="25">
        <v>65</v>
      </c>
      <c r="B112" s="26" t="s">
        <v>82</v>
      </c>
      <c r="C112" s="27" t="s">
        <v>322</v>
      </c>
      <c r="D112" s="28" t="s">
        <v>323</v>
      </c>
      <c r="E112" s="29">
        <v>3</v>
      </c>
      <c r="F112" s="30" t="s">
        <v>94</v>
      </c>
      <c r="H112" s="31">
        <f>ROUND(E112*G112,2)</f>
        <v>0</v>
      </c>
      <c r="J112" s="31">
        <f t="shared" si="8"/>
        <v>0</v>
      </c>
      <c r="K112" s="32">
        <v>7.0200000000000002E-3</v>
      </c>
      <c r="L112" s="32">
        <f t="shared" si="9"/>
        <v>2.1060000000000002E-2</v>
      </c>
      <c r="N112" s="29">
        <f t="shared" si="10"/>
        <v>0</v>
      </c>
      <c r="O112" s="30">
        <v>0</v>
      </c>
      <c r="P112" s="30" t="s">
        <v>86</v>
      </c>
      <c r="V112" s="33" t="s">
        <v>68</v>
      </c>
      <c r="X112" s="65" t="s">
        <v>324</v>
      </c>
      <c r="Y112" s="65" t="s">
        <v>322</v>
      </c>
      <c r="Z112" s="27" t="s">
        <v>217</v>
      </c>
      <c r="AJ112" s="4" t="s">
        <v>89</v>
      </c>
      <c r="AK112" s="4" t="s">
        <v>90</v>
      </c>
    </row>
    <row r="113" spans="1:37">
      <c r="A113" s="25">
        <v>66</v>
      </c>
      <c r="B113" s="26" t="s">
        <v>91</v>
      </c>
      <c r="C113" s="27" t="s">
        <v>325</v>
      </c>
      <c r="D113" s="28" t="s">
        <v>326</v>
      </c>
      <c r="E113" s="29">
        <v>3</v>
      </c>
      <c r="F113" s="30" t="s">
        <v>94</v>
      </c>
      <c r="I113" s="31">
        <f>ROUND(E113*G113,2)</f>
        <v>0</v>
      </c>
      <c r="J113" s="31">
        <f t="shared" si="8"/>
        <v>0</v>
      </c>
      <c r="K113" s="32">
        <v>0.16</v>
      </c>
      <c r="L113" s="32">
        <f t="shared" si="9"/>
        <v>0.48</v>
      </c>
      <c r="N113" s="29">
        <f t="shared" si="10"/>
        <v>0</v>
      </c>
      <c r="O113" s="30">
        <v>0</v>
      </c>
      <c r="P113" s="30" t="s">
        <v>86</v>
      </c>
      <c r="V113" s="33" t="s">
        <v>67</v>
      </c>
      <c r="X113" s="65" t="s">
        <v>325</v>
      </c>
      <c r="Y113" s="65" t="s">
        <v>325</v>
      </c>
      <c r="Z113" s="27" t="s">
        <v>327</v>
      </c>
      <c r="AA113" s="27" t="s">
        <v>86</v>
      </c>
      <c r="AJ113" s="4" t="s">
        <v>97</v>
      </c>
      <c r="AK113" s="4" t="s">
        <v>90</v>
      </c>
    </row>
    <row r="114" spans="1:37">
      <c r="D114" s="66" t="s">
        <v>328</v>
      </c>
      <c r="E114" s="67"/>
      <c r="F114" s="68"/>
      <c r="G114" s="69"/>
      <c r="H114" s="69"/>
      <c r="I114" s="69"/>
      <c r="J114" s="69"/>
      <c r="K114" s="70"/>
      <c r="L114" s="70"/>
      <c r="M114" s="67"/>
      <c r="N114" s="67"/>
      <c r="O114" s="68"/>
      <c r="P114" s="68"/>
      <c r="Q114" s="67"/>
      <c r="R114" s="67"/>
      <c r="S114" s="67"/>
      <c r="T114" s="71"/>
      <c r="U114" s="71"/>
      <c r="V114" s="71" t="s">
        <v>0</v>
      </c>
      <c r="W114" s="67"/>
      <c r="X114" s="72"/>
    </row>
    <row r="115" spans="1:37">
      <c r="A115" s="25">
        <v>67</v>
      </c>
      <c r="B115" s="26" t="s">
        <v>91</v>
      </c>
      <c r="C115" s="27" t="s">
        <v>329</v>
      </c>
      <c r="D115" s="28" t="s">
        <v>330</v>
      </c>
      <c r="E115" s="29">
        <v>3</v>
      </c>
      <c r="F115" s="30" t="s">
        <v>94</v>
      </c>
      <c r="I115" s="31">
        <f>ROUND(E115*G115,2)</f>
        <v>0</v>
      </c>
      <c r="J115" s="31">
        <f>ROUND(E115*G115,2)</f>
        <v>0</v>
      </c>
      <c r="K115" s="32">
        <v>2.8000000000000001E-2</v>
      </c>
      <c r="L115" s="32">
        <f>E115*K115</f>
        <v>8.4000000000000005E-2</v>
      </c>
      <c r="N115" s="29">
        <f>E115*M115</f>
        <v>0</v>
      </c>
      <c r="O115" s="30">
        <v>0</v>
      </c>
      <c r="P115" s="30" t="s">
        <v>86</v>
      </c>
      <c r="V115" s="33" t="s">
        <v>67</v>
      </c>
      <c r="X115" s="65" t="s">
        <v>329</v>
      </c>
      <c r="Y115" s="65" t="s">
        <v>329</v>
      </c>
      <c r="Z115" s="27" t="s">
        <v>106</v>
      </c>
      <c r="AA115" s="27" t="s">
        <v>86</v>
      </c>
      <c r="AJ115" s="4" t="s">
        <v>97</v>
      </c>
      <c r="AK115" s="4" t="s">
        <v>90</v>
      </c>
    </row>
    <row r="116" spans="1:37">
      <c r="D116" s="66" t="s">
        <v>331</v>
      </c>
      <c r="E116" s="67"/>
      <c r="F116" s="68"/>
      <c r="G116" s="69"/>
      <c r="H116" s="69"/>
      <c r="I116" s="69"/>
      <c r="J116" s="69"/>
      <c r="K116" s="70"/>
      <c r="L116" s="70"/>
      <c r="M116" s="67"/>
      <c r="N116" s="67"/>
      <c r="O116" s="68"/>
      <c r="P116" s="68"/>
      <c r="Q116" s="67"/>
      <c r="R116" s="67"/>
      <c r="S116" s="67"/>
      <c r="T116" s="71"/>
      <c r="U116" s="71"/>
      <c r="V116" s="71" t="s">
        <v>0</v>
      </c>
      <c r="W116" s="67"/>
      <c r="X116" s="72"/>
    </row>
    <row r="117" spans="1:37">
      <c r="A117" s="25">
        <v>68</v>
      </c>
      <c r="B117" s="26" t="s">
        <v>91</v>
      </c>
      <c r="C117" s="27" t="s">
        <v>332</v>
      </c>
      <c r="D117" s="28" t="s">
        <v>333</v>
      </c>
      <c r="E117" s="29">
        <v>3</v>
      </c>
      <c r="F117" s="30" t="s">
        <v>94</v>
      </c>
      <c r="I117" s="31">
        <f>ROUND(E117*G117,2)</f>
        <v>0</v>
      </c>
      <c r="J117" s="31">
        <f t="shared" ref="J117:J122" si="12">ROUND(E117*G117,2)</f>
        <v>0</v>
      </c>
      <c r="K117" s="32">
        <v>3.6999999999999998E-2</v>
      </c>
      <c r="L117" s="32">
        <f t="shared" ref="L117:L122" si="13">E117*K117</f>
        <v>0.11099999999999999</v>
      </c>
      <c r="N117" s="29">
        <f t="shared" ref="N117:N122" si="14">E117*M117</f>
        <v>0</v>
      </c>
      <c r="O117" s="30">
        <v>0</v>
      </c>
      <c r="P117" s="30" t="s">
        <v>86</v>
      </c>
      <c r="V117" s="33" t="s">
        <v>67</v>
      </c>
      <c r="X117" s="65" t="s">
        <v>332</v>
      </c>
      <c r="Y117" s="65" t="s">
        <v>332</v>
      </c>
      <c r="Z117" s="27" t="s">
        <v>106</v>
      </c>
      <c r="AA117" s="27" t="s">
        <v>86</v>
      </c>
      <c r="AJ117" s="4" t="s">
        <v>97</v>
      </c>
      <c r="AK117" s="4" t="s">
        <v>90</v>
      </c>
    </row>
    <row r="118" spans="1:37">
      <c r="A118" s="25">
        <v>69</v>
      </c>
      <c r="B118" s="26" t="s">
        <v>82</v>
      </c>
      <c r="C118" s="27" t="s">
        <v>334</v>
      </c>
      <c r="D118" s="28" t="s">
        <v>335</v>
      </c>
      <c r="E118" s="29">
        <v>5</v>
      </c>
      <c r="F118" s="30" t="s">
        <v>94</v>
      </c>
      <c r="H118" s="31">
        <f>ROUND(E118*G118,2)</f>
        <v>0</v>
      </c>
      <c r="J118" s="31">
        <f t="shared" si="12"/>
        <v>0</v>
      </c>
      <c r="K118" s="32">
        <v>9.3600000000000003E-3</v>
      </c>
      <c r="L118" s="32">
        <f t="shared" si="13"/>
        <v>4.6800000000000001E-2</v>
      </c>
      <c r="N118" s="29">
        <f t="shared" si="14"/>
        <v>0</v>
      </c>
      <c r="O118" s="30">
        <v>0</v>
      </c>
      <c r="P118" s="30" t="s">
        <v>86</v>
      </c>
      <c r="V118" s="33" t="s">
        <v>68</v>
      </c>
      <c r="X118" s="65" t="s">
        <v>336</v>
      </c>
      <c r="Y118" s="65" t="s">
        <v>334</v>
      </c>
      <c r="Z118" s="27" t="s">
        <v>217</v>
      </c>
      <c r="AJ118" s="4" t="s">
        <v>89</v>
      </c>
      <c r="AK118" s="4" t="s">
        <v>90</v>
      </c>
    </row>
    <row r="119" spans="1:37">
      <c r="A119" s="25">
        <v>70</v>
      </c>
      <c r="B119" s="26" t="s">
        <v>91</v>
      </c>
      <c r="C119" s="27" t="s">
        <v>337</v>
      </c>
      <c r="D119" s="28" t="s">
        <v>338</v>
      </c>
      <c r="E119" s="29">
        <v>5</v>
      </c>
      <c r="F119" s="30" t="s">
        <v>94</v>
      </c>
      <c r="I119" s="31">
        <f>ROUND(E119*G119,2)</f>
        <v>0</v>
      </c>
      <c r="J119" s="31">
        <f t="shared" si="12"/>
        <v>0</v>
      </c>
      <c r="K119" s="32">
        <v>0.17</v>
      </c>
      <c r="L119" s="32">
        <f t="shared" si="13"/>
        <v>0.85000000000000009</v>
      </c>
      <c r="N119" s="29">
        <f t="shared" si="14"/>
        <v>0</v>
      </c>
      <c r="O119" s="30">
        <v>0</v>
      </c>
      <c r="P119" s="30" t="s">
        <v>86</v>
      </c>
      <c r="V119" s="33" t="s">
        <v>67</v>
      </c>
      <c r="X119" s="65" t="s">
        <v>337</v>
      </c>
      <c r="Y119" s="65" t="s">
        <v>337</v>
      </c>
      <c r="Z119" s="27" t="s">
        <v>327</v>
      </c>
      <c r="AA119" s="27" t="s">
        <v>86</v>
      </c>
      <c r="AJ119" s="4" t="s">
        <v>97</v>
      </c>
      <c r="AK119" s="4" t="s">
        <v>90</v>
      </c>
    </row>
    <row r="120" spans="1:37">
      <c r="A120" s="25">
        <v>71</v>
      </c>
      <c r="B120" s="26" t="s">
        <v>91</v>
      </c>
      <c r="C120" s="27" t="s">
        <v>339</v>
      </c>
      <c r="D120" s="28" t="s">
        <v>340</v>
      </c>
      <c r="E120" s="29">
        <v>5</v>
      </c>
      <c r="F120" s="30" t="s">
        <v>94</v>
      </c>
      <c r="I120" s="31">
        <f>ROUND(E120*G120,2)</f>
        <v>0</v>
      </c>
      <c r="J120" s="31">
        <f t="shared" si="12"/>
        <v>0</v>
      </c>
      <c r="K120" s="32">
        <v>3.5000000000000001E-3</v>
      </c>
      <c r="L120" s="32">
        <f t="shared" si="13"/>
        <v>1.7500000000000002E-2</v>
      </c>
      <c r="N120" s="29">
        <f t="shared" si="14"/>
        <v>0</v>
      </c>
      <c r="O120" s="30">
        <v>0</v>
      </c>
      <c r="P120" s="30" t="s">
        <v>86</v>
      </c>
      <c r="V120" s="33" t="s">
        <v>67</v>
      </c>
      <c r="X120" s="65" t="s">
        <v>339</v>
      </c>
      <c r="Y120" s="65" t="s">
        <v>339</v>
      </c>
      <c r="Z120" s="27" t="s">
        <v>106</v>
      </c>
      <c r="AA120" s="27" t="s">
        <v>86</v>
      </c>
      <c r="AJ120" s="4" t="s">
        <v>97</v>
      </c>
      <c r="AK120" s="4" t="s">
        <v>90</v>
      </c>
    </row>
    <row r="121" spans="1:37">
      <c r="A121" s="25">
        <v>72</v>
      </c>
      <c r="B121" s="26" t="s">
        <v>107</v>
      </c>
      <c r="C121" s="27" t="s">
        <v>341</v>
      </c>
      <c r="D121" s="28" t="s">
        <v>342</v>
      </c>
      <c r="E121" s="29">
        <v>9</v>
      </c>
      <c r="F121" s="30" t="s">
        <v>94</v>
      </c>
      <c r="H121" s="31">
        <f>ROUND(E121*G121,2)</f>
        <v>0</v>
      </c>
      <c r="J121" s="31">
        <f t="shared" si="12"/>
        <v>0</v>
      </c>
      <c r="K121" s="32">
        <v>0.39903</v>
      </c>
      <c r="L121" s="32">
        <f t="shared" si="13"/>
        <v>3.5912699999999997</v>
      </c>
      <c r="N121" s="29">
        <f t="shared" si="14"/>
        <v>0</v>
      </c>
      <c r="O121" s="30">
        <v>0</v>
      </c>
      <c r="P121" s="30" t="s">
        <v>86</v>
      </c>
      <c r="V121" s="33" t="s">
        <v>68</v>
      </c>
      <c r="X121" s="65" t="s">
        <v>343</v>
      </c>
      <c r="Y121" s="65" t="s">
        <v>341</v>
      </c>
      <c r="Z121" s="27" t="s">
        <v>248</v>
      </c>
      <c r="AJ121" s="4" t="s">
        <v>89</v>
      </c>
      <c r="AK121" s="4" t="s">
        <v>90</v>
      </c>
    </row>
    <row r="122" spans="1:37">
      <c r="A122" s="25">
        <v>73</v>
      </c>
      <c r="B122" s="26" t="s">
        <v>107</v>
      </c>
      <c r="C122" s="27" t="s">
        <v>344</v>
      </c>
      <c r="D122" s="28" t="s">
        <v>345</v>
      </c>
      <c r="E122" s="29">
        <v>12</v>
      </c>
      <c r="F122" s="30" t="s">
        <v>94</v>
      </c>
      <c r="H122" s="31">
        <f>ROUND(E122*G122,2)</f>
        <v>0</v>
      </c>
      <c r="J122" s="31">
        <f t="shared" si="12"/>
        <v>0</v>
      </c>
      <c r="K122" s="32">
        <v>0.40605999999999998</v>
      </c>
      <c r="L122" s="32">
        <f t="shared" si="13"/>
        <v>4.8727199999999993</v>
      </c>
      <c r="N122" s="29">
        <f t="shared" si="14"/>
        <v>0</v>
      </c>
      <c r="O122" s="30">
        <v>0</v>
      </c>
      <c r="P122" s="30" t="s">
        <v>86</v>
      </c>
      <c r="V122" s="33" t="s">
        <v>68</v>
      </c>
      <c r="X122" s="65" t="s">
        <v>346</v>
      </c>
      <c r="Y122" s="65" t="s">
        <v>344</v>
      </c>
      <c r="Z122" s="27" t="s">
        <v>248</v>
      </c>
      <c r="AJ122" s="4" t="s">
        <v>89</v>
      </c>
      <c r="AK122" s="4" t="s">
        <v>90</v>
      </c>
    </row>
    <row r="123" spans="1:37">
      <c r="D123" s="73" t="s">
        <v>347</v>
      </c>
      <c r="E123" s="74">
        <f>J123</f>
        <v>0</v>
      </c>
      <c r="H123" s="74">
        <f>SUM(H95:H122)</f>
        <v>0</v>
      </c>
      <c r="I123" s="74">
        <f>SUM(I95:I122)</f>
        <v>0</v>
      </c>
      <c r="J123" s="74">
        <f>SUM(J95:J122)</f>
        <v>0</v>
      </c>
      <c r="L123" s="75">
        <f>SUM(L95:L122)</f>
        <v>10.074499999999999</v>
      </c>
      <c r="N123" s="76">
        <f>SUM(N95:N122)</f>
        <v>0</v>
      </c>
      <c r="W123" s="29">
        <f>SUM(W95:W122)</f>
        <v>0</v>
      </c>
    </row>
    <row r="125" spans="1:37">
      <c r="B125" s="27" t="s">
        <v>348</v>
      </c>
    </row>
    <row r="126" spans="1:37">
      <c r="A126" s="25">
        <v>74</v>
      </c>
      <c r="B126" s="26" t="s">
        <v>349</v>
      </c>
      <c r="C126" s="27" t="s">
        <v>350</v>
      </c>
      <c r="D126" s="28" t="s">
        <v>351</v>
      </c>
      <c r="E126" s="29">
        <v>1</v>
      </c>
      <c r="F126" s="30" t="s">
        <v>352</v>
      </c>
      <c r="H126" s="31">
        <f>ROUND(E126*G126,2)</f>
        <v>0</v>
      </c>
      <c r="J126" s="31">
        <f>ROUND(E126*G126,2)</f>
        <v>0</v>
      </c>
      <c r="L126" s="32">
        <f>E126*K126</f>
        <v>0</v>
      </c>
      <c r="N126" s="29">
        <f>E126*M126</f>
        <v>0</v>
      </c>
      <c r="O126" s="30">
        <v>0</v>
      </c>
      <c r="P126" s="30" t="s">
        <v>86</v>
      </c>
      <c r="V126" s="33" t="s">
        <v>68</v>
      </c>
      <c r="X126" s="65" t="s">
        <v>350</v>
      </c>
      <c r="Y126" s="65" t="s">
        <v>350</v>
      </c>
      <c r="Z126" s="27" t="s">
        <v>261</v>
      </c>
      <c r="AJ126" s="4" t="s">
        <v>89</v>
      </c>
      <c r="AK126" s="4" t="s">
        <v>90</v>
      </c>
    </row>
    <row r="127" spans="1:37" ht="25.5">
      <c r="A127" s="25">
        <v>75</v>
      </c>
      <c r="B127" s="26" t="s">
        <v>107</v>
      </c>
      <c r="C127" s="27" t="s">
        <v>353</v>
      </c>
      <c r="D127" s="28" t="s">
        <v>354</v>
      </c>
      <c r="E127" s="29">
        <v>36</v>
      </c>
      <c r="F127" s="30" t="s">
        <v>186</v>
      </c>
      <c r="H127" s="31">
        <f>ROUND(E127*G127,2)</f>
        <v>0</v>
      </c>
      <c r="J127" s="31">
        <f>ROUND(E127*G127,2)</f>
        <v>0</v>
      </c>
      <c r="K127" s="32">
        <v>0.20230000000000001</v>
      </c>
      <c r="L127" s="32">
        <f>E127*K127</f>
        <v>7.2827999999999999</v>
      </c>
      <c r="N127" s="29">
        <f>E127*M127</f>
        <v>0</v>
      </c>
      <c r="O127" s="30">
        <v>0</v>
      </c>
      <c r="P127" s="30" t="s">
        <v>86</v>
      </c>
      <c r="V127" s="33" t="s">
        <v>68</v>
      </c>
      <c r="X127" s="65" t="s">
        <v>355</v>
      </c>
      <c r="Y127" s="65" t="s">
        <v>353</v>
      </c>
      <c r="Z127" s="27" t="s">
        <v>248</v>
      </c>
      <c r="AJ127" s="4" t="s">
        <v>89</v>
      </c>
      <c r="AK127" s="4" t="s">
        <v>90</v>
      </c>
    </row>
    <row r="128" spans="1:37" ht="25.5">
      <c r="A128" s="25">
        <v>76</v>
      </c>
      <c r="B128" s="26" t="s">
        <v>107</v>
      </c>
      <c r="C128" s="27" t="s">
        <v>356</v>
      </c>
      <c r="D128" s="28" t="s">
        <v>357</v>
      </c>
      <c r="E128" s="29">
        <v>31</v>
      </c>
      <c r="F128" s="30" t="s">
        <v>186</v>
      </c>
      <c r="H128" s="31">
        <f>ROUND(E128*G128,2)</f>
        <v>0</v>
      </c>
      <c r="J128" s="31">
        <f>ROUND(E128*G128,2)</f>
        <v>0</v>
      </c>
      <c r="K128" s="32">
        <v>0.13553000000000001</v>
      </c>
      <c r="L128" s="32">
        <f>E128*K128</f>
        <v>4.2014300000000002</v>
      </c>
      <c r="N128" s="29">
        <f>E128*M128</f>
        <v>0</v>
      </c>
      <c r="O128" s="30">
        <v>0</v>
      </c>
      <c r="P128" s="30" t="s">
        <v>86</v>
      </c>
      <c r="V128" s="33" t="s">
        <v>68</v>
      </c>
      <c r="X128" s="65" t="s">
        <v>358</v>
      </c>
      <c r="Y128" s="65" t="s">
        <v>356</v>
      </c>
      <c r="Z128" s="27" t="s">
        <v>248</v>
      </c>
      <c r="AJ128" s="4" t="s">
        <v>89</v>
      </c>
      <c r="AK128" s="4" t="s">
        <v>90</v>
      </c>
    </row>
    <row r="129" spans="1:37">
      <c r="A129" s="25">
        <v>77</v>
      </c>
      <c r="B129" s="26" t="s">
        <v>91</v>
      </c>
      <c r="C129" s="27" t="s">
        <v>359</v>
      </c>
      <c r="D129" s="28" t="s">
        <v>360</v>
      </c>
      <c r="E129" s="29">
        <v>37.799999999999997</v>
      </c>
      <c r="F129" s="30" t="s">
        <v>94</v>
      </c>
      <c r="I129" s="31">
        <f>ROUND(E129*G129,2)</f>
        <v>0</v>
      </c>
      <c r="J129" s="31">
        <f>ROUND(E129*G129,2)</f>
        <v>0</v>
      </c>
      <c r="K129" s="32">
        <v>6.4000000000000001E-2</v>
      </c>
      <c r="L129" s="32">
        <f>E129*K129</f>
        <v>2.4192</v>
      </c>
      <c r="N129" s="29">
        <f>E129*M129</f>
        <v>0</v>
      </c>
      <c r="O129" s="30">
        <v>0</v>
      </c>
      <c r="P129" s="30" t="s">
        <v>86</v>
      </c>
      <c r="V129" s="33" t="s">
        <v>67</v>
      </c>
      <c r="X129" s="65" t="s">
        <v>359</v>
      </c>
      <c r="Y129" s="65" t="s">
        <v>359</v>
      </c>
      <c r="Z129" s="27" t="s">
        <v>106</v>
      </c>
      <c r="AA129" s="27" t="s">
        <v>86</v>
      </c>
      <c r="AJ129" s="4" t="s">
        <v>97</v>
      </c>
      <c r="AK129" s="4" t="s">
        <v>90</v>
      </c>
    </row>
    <row r="130" spans="1:37">
      <c r="D130" s="66" t="s">
        <v>361</v>
      </c>
      <c r="E130" s="67"/>
      <c r="F130" s="68"/>
      <c r="G130" s="69"/>
      <c r="H130" s="69"/>
      <c r="I130" s="69"/>
      <c r="J130" s="69"/>
      <c r="K130" s="70"/>
      <c r="L130" s="70"/>
      <c r="M130" s="67"/>
      <c r="N130" s="67"/>
      <c r="O130" s="68"/>
      <c r="P130" s="68"/>
      <c r="Q130" s="67"/>
      <c r="R130" s="67"/>
      <c r="S130" s="67"/>
      <c r="T130" s="71"/>
      <c r="U130" s="71"/>
      <c r="V130" s="71" t="s">
        <v>0</v>
      </c>
      <c r="W130" s="67"/>
      <c r="X130" s="72"/>
    </row>
    <row r="131" spans="1:37">
      <c r="A131" s="25">
        <v>78</v>
      </c>
      <c r="B131" s="26" t="s">
        <v>91</v>
      </c>
      <c r="C131" s="27" t="s">
        <v>362</v>
      </c>
      <c r="D131" s="28" t="s">
        <v>363</v>
      </c>
      <c r="E131" s="29">
        <v>32.549999999999997</v>
      </c>
      <c r="F131" s="30" t="s">
        <v>94</v>
      </c>
      <c r="I131" s="31">
        <f>ROUND(E131*G131,2)</f>
        <v>0</v>
      </c>
      <c r="J131" s="31">
        <f>ROUND(E131*G131,2)</f>
        <v>0</v>
      </c>
      <c r="K131" s="32">
        <v>8.1000000000000003E-2</v>
      </c>
      <c r="L131" s="32">
        <f>E131*K131</f>
        <v>2.6365499999999997</v>
      </c>
      <c r="N131" s="29">
        <f>E131*M131</f>
        <v>0</v>
      </c>
      <c r="O131" s="30">
        <v>0</v>
      </c>
      <c r="P131" s="30" t="s">
        <v>86</v>
      </c>
      <c r="V131" s="33" t="s">
        <v>67</v>
      </c>
      <c r="X131" s="65" t="s">
        <v>362</v>
      </c>
      <c r="Y131" s="65" t="s">
        <v>362</v>
      </c>
      <c r="Z131" s="27" t="s">
        <v>106</v>
      </c>
      <c r="AA131" s="27" t="s">
        <v>86</v>
      </c>
      <c r="AJ131" s="4" t="s">
        <v>97</v>
      </c>
      <c r="AK131" s="4" t="s">
        <v>90</v>
      </c>
    </row>
    <row r="132" spans="1:37">
      <c r="D132" s="66" t="s">
        <v>364</v>
      </c>
      <c r="E132" s="67"/>
      <c r="F132" s="68"/>
      <c r="G132" s="69"/>
      <c r="H132" s="69"/>
      <c r="I132" s="69"/>
      <c r="J132" s="69"/>
      <c r="K132" s="70"/>
      <c r="L132" s="70"/>
      <c r="M132" s="67"/>
      <c r="N132" s="67"/>
      <c r="O132" s="68"/>
      <c r="P132" s="68"/>
      <c r="Q132" s="67"/>
      <c r="R132" s="67"/>
      <c r="S132" s="67"/>
      <c r="T132" s="71"/>
      <c r="U132" s="71"/>
      <c r="V132" s="71" t="s">
        <v>0</v>
      </c>
      <c r="W132" s="67"/>
      <c r="X132" s="72"/>
    </row>
    <row r="133" spans="1:37">
      <c r="A133" s="25">
        <v>79</v>
      </c>
      <c r="B133" s="26" t="s">
        <v>107</v>
      </c>
      <c r="C133" s="27" t="s">
        <v>365</v>
      </c>
      <c r="D133" s="28" t="s">
        <v>366</v>
      </c>
      <c r="E133" s="29">
        <v>4.5229999999999997</v>
      </c>
      <c r="F133" s="30" t="s">
        <v>122</v>
      </c>
      <c r="H133" s="31">
        <f>ROUND(E133*G133,2)</f>
        <v>0</v>
      </c>
      <c r="J133" s="31">
        <f>ROUND(E133*G133,2)</f>
        <v>0</v>
      </c>
      <c r="K133" s="32">
        <v>2.3628499999999999</v>
      </c>
      <c r="L133" s="32">
        <f>E133*K133</f>
        <v>10.687170549999999</v>
      </c>
      <c r="N133" s="29">
        <f>E133*M133</f>
        <v>0</v>
      </c>
      <c r="O133" s="30">
        <v>0</v>
      </c>
      <c r="P133" s="30" t="s">
        <v>86</v>
      </c>
      <c r="V133" s="33" t="s">
        <v>68</v>
      </c>
      <c r="X133" s="65" t="s">
        <v>367</v>
      </c>
      <c r="Y133" s="65" t="s">
        <v>365</v>
      </c>
      <c r="Z133" s="27" t="s">
        <v>248</v>
      </c>
      <c r="AJ133" s="4" t="s">
        <v>89</v>
      </c>
      <c r="AK133" s="4" t="s">
        <v>90</v>
      </c>
    </row>
    <row r="134" spans="1:37">
      <c r="D134" s="66" t="s">
        <v>368</v>
      </c>
      <c r="E134" s="67"/>
      <c r="F134" s="68"/>
      <c r="G134" s="69"/>
      <c r="H134" s="69"/>
      <c r="I134" s="69"/>
      <c r="J134" s="69"/>
      <c r="K134" s="70"/>
      <c r="L134" s="70"/>
      <c r="M134" s="67"/>
      <c r="N134" s="67"/>
      <c r="O134" s="68"/>
      <c r="P134" s="68"/>
      <c r="Q134" s="67"/>
      <c r="R134" s="67"/>
      <c r="S134" s="67"/>
      <c r="T134" s="71"/>
      <c r="U134" s="71"/>
      <c r="V134" s="71" t="s">
        <v>0</v>
      </c>
      <c r="W134" s="67"/>
      <c r="X134" s="72"/>
    </row>
    <row r="135" spans="1:37">
      <c r="A135" s="25">
        <v>80</v>
      </c>
      <c r="B135" s="26" t="s">
        <v>130</v>
      </c>
      <c r="C135" s="27" t="s">
        <v>369</v>
      </c>
      <c r="D135" s="28" t="s">
        <v>370</v>
      </c>
      <c r="E135" s="29">
        <v>519</v>
      </c>
      <c r="F135" s="30" t="s">
        <v>186</v>
      </c>
      <c r="H135" s="31">
        <f>ROUND(E135*G135,2)</f>
        <v>0</v>
      </c>
      <c r="J135" s="31">
        <f>ROUND(E135*G135,2)</f>
        <v>0</v>
      </c>
      <c r="K135" s="32">
        <v>3.0000000000000001E-5</v>
      </c>
      <c r="L135" s="32">
        <f>E135*K135</f>
        <v>1.5570000000000001E-2</v>
      </c>
      <c r="N135" s="29">
        <f>E135*M135</f>
        <v>0</v>
      </c>
      <c r="O135" s="30">
        <v>0</v>
      </c>
      <c r="P135" s="30" t="s">
        <v>86</v>
      </c>
      <c r="V135" s="33" t="s">
        <v>68</v>
      </c>
      <c r="X135" s="65" t="s">
        <v>371</v>
      </c>
      <c r="Y135" s="65" t="s">
        <v>369</v>
      </c>
      <c r="Z135" s="27" t="s">
        <v>248</v>
      </c>
      <c r="AJ135" s="4" t="s">
        <v>89</v>
      </c>
      <c r="AK135" s="4" t="s">
        <v>90</v>
      </c>
    </row>
    <row r="136" spans="1:37">
      <c r="A136" s="25">
        <v>81</v>
      </c>
      <c r="B136" s="26" t="s">
        <v>107</v>
      </c>
      <c r="C136" s="27" t="s">
        <v>372</v>
      </c>
      <c r="D136" s="28" t="s">
        <v>373</v>
      </c>
      <c r="E136" s="29">
        <v>18</v>
      </c>
      <c r="F136" s="30" t="s">
        <v>94</v>
      </c>
      <c r="H136" s="31">
        <f>ROUND(E136*G136,2)</f>
        <v>0</v>
      </c>
      <c r="J136" s="31">
        <f>ROUND(E136*G136,2)</f>
        <v>0</v>
      </c>
      <c r="K136" s="32">
        <v>1.6125700000000001</v>
      </c>
      <c r="L136" s="32">
        <f>E136*K136</f>
        <v>29.026260000000001</v>
      </c>
      <c r="N136" s="29">
        <f>E136*M136</f>
        <v>0</v>
      </c>
      <c r="O136" s="30">
        <v>0</v>
      </c>
      <c r="P136" s="30" t="s">
        <v>86</v>
      </c>
      <c r="V136" s="33" t="s">
        <v>68</v>
      </c>
      <c r="X136" s="65" t="s">
        <v>374</v>
      </c>
      <c r="Y136" s="65" t="s">
        <v>372</v>
      </c>
      <c r="Z136" s="27" t="s">
        <v>248</v>
      </c>
      <c r="AJ136" s="4" t="s">
        <v>89</v>
      </c>
      <c r="AK136" s="4" t="s">
        <v>90</v>
      </c>
    </row>
    <row r="137" spans="1:37">
      <c r="A137" s="25">
        <v>82</v>
      </c>
      <c r="B137" s="26" t="s">
        <v>349</v>
      </c>
      <c r="C137" s="27" t="s">
        <v>375</v>
      </c>
      <c r="D137" s="28" t="s">
        <v>376</v>
      </c>
      <c r="E137" s="29">
        <v>4</v>
      </c>
      <c r="F137" s="30" t="s">
        <v>94</v>
      </c>
      <c r="H137" s="31">
        <f>ROUND(E137*G137,2)</f>
        <v>0</v>
      </c>
      <c r="J137" s="31">
        <f>ROUND(E137*G137,2)</f>
        <v>0</v>
      </c>
      <c r="L137" s="32">
        <f>E137*K137</f>
        <v>0</v>
      </c>
      <c r="N137" s="29">
        <f>E137*M137</f>
        <v>0</v>
      </c>
      <c r="O137" s="30">
        <v>0</v>
      </c>
      <c r="P137" s="30" t="s">
        <v>86</v>
      </c>
      <c r="V137" s="33" t="s">
        <v>68</v>
      </c>
      <c r="X137" s="65" t="s">
        <v>375</v>
      </c>
      <c r="Y137" s="65" t="s">
        <v>375</v>
      </c>
      <c r="Z137" s="27" t="s">
        <v>261</v>
      </c>
      <c r="AJ137" s="4" t="s">
        <v>89</v>
      </c>
      <c r="AK137" s="4" t="s">
        <v>90</v>
      </c>
    </row>
    <row r="138" spans="1:37">
      <c r="D138" s="66" t="s">
        <v>377</v>
      </c>
      <c r="E138" s="67"/>
      <c r="F138" s="68"/>
      <c r="G138" s="69"/>
      <c r="H138" s="69"/>
      <c r="I138" s="69"/>
      <c r="J138" s="69"/>
      <c r="K138" s="70"/>
      <c r="L138" s="70"/>
      <c r="M138" s="67"/>
      <c r="N138" s="67"/>
      <c r="O138" s="68"/>
      <c r="P138" s="68"/>
      <c r="Q138" s="67"/>
      <c r="R138" s="67"/>
      <c r="S138" s="67"/>
      <c r="T138" s="71"/>
      <c r="U138" s="71"/>
      <c r="V138" s="71" t="s">
        <v>0</v>
      </c>
      <c r="W138" s="67"/>
      <c r="X138" s="72"/>
    </row>
    <row r="139" spans="1:37">
      <c r="A139" s="25">
        <v>83</v>
      </c>
      <c r="B139" s="26" t="s">
        <v>378</v>
      </c>
      <c r="C139" s="27" t="s">
        <v>379</v>
      </c>
      <c r="D139" s="28" t="s">
        <v>380</v>
      </c>
      <c r="E139" s="29">
        <v>4</v>
      </c>
      <c r="F139" s="30" t="s">
        <v>94</v>
      </c>
      <c r="H139" s="31">
        <f>ROUND(E139*G139,2)</f>
        <v>0</v>
      </c>
      <c r="J139" s="31">
        <f>ROUND(E139*G139,2)</f>
        <v>0</v>
      </c>
      <c r="L139" s="32">
        <f>E139*K139</f>
        <v>0</v>
      </c>
      <c r="N139" s="29">
        <f>E139*M139</f>
        <v>0</v>
      </c>
      <c r="O139" s="30">
        <v>0</v>
      </c>
      <c r="P139" s="30" t="s">
        <v>86</v>
      </c>
      <c r="V139" s="33" t="s">
        <v>68</v>
      </c>
      <c r="X139" s="65" t="s">
        <v>381</v>
      </c>
      <c r="Y139" s="65" t="s">
        <v>379</v>
      </c>
      <c r="Z139" s="27" t="s">
        <v>112</v>
      </c>
      <c r="AJ139" s="4" t="s">
        <v>89</v>
      </c>
      <c r="AK139" s="4" t="s">
        <v>90</v>
      </c>
    </row>
    <row r="140" spans="1:37">
      <c r="A140" s="25">
        <v>84</v>
      </c>
      <c r="B140" s="26" t="s">
        <v>107</v>
      </c>
      <c r="C140" s="27" t="s">
        <v>382</v>
      </c>
      <c r="D140" s="28" t="s">
        <v>383</v>
      </c>
      <c r="E140" s="29">
        <v>590.54999999999995</v>
      </c>
      <c r="F140" s="30" t="s">
        <v>384</v>
      </c>
      <c r="H140" s="31">
        <f>ROUND(E140*G140,2)</f>
        <v>0</v>
      </c>
      <c r="J140" s="31">
        <f>ROUND(E140*G140,2)</f>
        <v>0</v>
      </c>
      <c r="L140" s="32">
        <f>E140*K140</f>
        <v>0</v>
      </c>
      <c r="N140" s="29">
        <f>E140*M140</f>
        <v>0</v>
      </c>
      <c r="O140" s="30">
        <v>0</v>
      </c>
      <c r="P140" s="30" t="s">
        <v>86</v>
      </c>
      <c r="V140" s="33" t="s">
        <v>68</v>
      </c>
      <c r="X140" s="65" t="s">
        <v>385</v>
      </c>
      <c r="Y140" s="65" t="s">
        <v>382</v>
      </c>
      <c r="Z140" s="27" t="s">
        <v>112</v>
      </c>
      <c r="AJ140" s="4" t="s">
        <v>89</v>
      </c>
      <c r="AK140" s="4" t="s">
        <v>90</v>
      </c>
    </row>
    <row r="141" spans="1:37">
      <c r="A141" s="25">
        <v>85</v>
      </c>
      <c r="B141" s="26" t="s">
        <v>130</v>
      </c>
      <c r="C141" s="27" t="s">
        <v>386</v>
      </c>
      <c r="D141" s="28" t="s">
        <v>387</v>
      </c>
      <c r="E141" s="29">
        <v>590.54999999999995</v>
      </c>
      <c r="F141" s="30" t="s">
        <v>384</v>
      </c>
      <c r="H141" s="31">
        <f>ROUND(E141*G141,2)</f>
        <v>0</v>
      </c>
      <c r="J141" s="31">
        <f>ROUND(E141*G141,2)</f>
        <v>0</v>
      </c>
      <c r="L141" s="32">
        <f>E141*K141</f>
        <v>0</v>
      </c>
      <c r="N141" s="29">
        <f>E141*M141</f>
        <v>0</v>
      </c>
      <c r="O141" s="30">
        <v>0</v>
      </c>
      <c r="P141" s="30" t="s">
        <v>86</v>
      </c>
      <c r="V141" s="33" t="s">
        <v>68</v>
      </c>
      <c r="X141" s="65" t="s">
        <v>388</v>
      </c>
      <c r="Y141" s="65" t="s">
        <v>386</v>
      </c>
      <c r="Z141" s="27" t="s">
        <v>112</v>
      </c>
      <c r="AJ141" s="4" t="s">
        <v>89</v>
      </c>
      <c r="AK141" s="4" t="s">
        <v>90</v>
      </c>
    </row>
    <row r="142" spans="1:37" ht="25.5">
      <c r="A142" s="25">
        <v>86</v>
      </c>
      <c r="B142" s="26" t="s">
        <v>378</v>
      </c>
      <c r="C142" s="27" t="s">
        <v>389</v>
      </c>
      <c r="D142" s="28" t="s">
        <v>390</v>
      </c>
      <c r="E142" s="29">
        <v>590.54999999999995</v>
      </c>
      <c r="F142" s="30" t="s">
        <v>384</v>
      </c>
      <c r="H142" s="31">
        <f>ROUND(E142*G142,2)</f>
        <v>0</v>
      </c>
      <c r="J142" s="31">
        <f>ROUND(E142*G142,2)</f>
        <v>0</v>
      </c>
      <c r="L142" s="32">
        <f>E142*K142</f>
        <v>0</v>
      </c>
      <c r="N142" s="29">
        <f>E142*M142</f>
        <v>0</v>
      </c>
      <c r="O142" s="30">
        <v>0</v>
      </c>
      <c r="P142" s="30" t="s">
        <v>86</v>
      </c>
      <c r="V142" s="33" t="s">
        <v>68</v>
      </c>
      <c r="X142" s="65" t="s">
        <v>391</v>
      </c>
      <c r="Y142" s="65" t="s">
        <v>389</v>
      </c>
      <c r="Z142" s="27" t="s">
        <v>112</v>
      </c>
      <c r="AJ142" s="4" t="s">
        <v>89</v>
      </c>
      <c r="AK142" s="4" t="s">
        <v>90</v>
      </c>
    </row>
    <row r="143" spans="1:37">
      <c r="A143" s="25">
        <v>87</v>
      </c>
      <c r="B143" s="26" t="s">
        <v>130</v>
      </c>
      <c r="C143" s="27" t="s">
        <v>392</v>
      </c>
      <c r="D143" s="28" t="s">
        <v>393</v>
      </c>
      <c r="E143" s="29">
        <v>69.12</v>
      </c>
      <c r="F143" s="30" t="s">
        <v>122</v>
      </c>
      <c r="H143" s="31">
        <f>ROUND(E143*G143,2)</f>
        <v>0</v>
      </c>
      <c r="J143" s="31">
        <f>ROUND(E143*G143,2)</f>
        <v>0</v>
      </c>
      <c r="L143" s="32">
        <f>E143*K143</f>
        <v>0</v>
      </c>
      <c r="N143" s="29">
        <f>E143*M143</f>
        <v>0</v>
      </c>
      <c r="O143" s="30">
        <v>0</v>
      </c>
      <c r="P143" s="30" t="s">
        <v>86</v>
      </c>
      <c r="V143" s="33" t="s">
        <v>68</v>
      </c>
      <c r="X143" s="65" t="s">
        <v>394</v>
      </c>
      <c r="Y143" s="65" t="s">
        <v>392</v>
      </c>
      <c r="Z143" s="27" t="s">
        <v>112</v>
      </c>
      <c r="AJ143" s="4" t="s">
        <v>89</v>
      </c>
      <c r="AK143" s="4" t="s">
        <v>90</v>
      </c>
    </row>
    <row r="144" spans="1:37">
      <c r="D144" s="66" t="s">
        <v>158</v>
      </c>
      <c r="E144" s="67"/>
      <c r="F144" s="68"/>
      <c r="G144" s="69"/>
      <c r="H144" s="69"/>
      <c r="I144" s="69"/>
      <c r="J144" s="69"/>
      <c r="K144" s="70"/>
      <c r="L144" s="70"/>
      <c r="M144" s="67"/>
      <c r="N144" s="67"/>
      <c r="O144" s="68"/>
      <c r="P144" s="68"/>
      <c r="Q144" s="67"/>
      <c r="R144" s="67"/>
      <c r="S144" s="67"/>
      <c r="T144" s="71"/>
      <c r="U144" s="71"/>
      <c r="V144" s="71" t="s">
        <v>0</v>
      </c>
      <c r="W144" s="67"/>
      <c r="X144" s="72"/>
    </row>
    <row r="145" spans="1:37">
      <c r="A145" s="25">
        <v>88</v>
      </c>
      <c r="B145" s="26" t="s">
        <v>107</v>
      </c>
      <c r="C145" s="27" t="s">
        <v>395</v>
      </c>
      <c r="D145" s="28" t="s">
        <v>396</v>
      </c>
      <c r="E145" s="29">
        <v>640.59900000000005</v>
      </c>
      <c r="F145" s="30" t="s">
        <v>384</v>
      </c>
      <c r="H145" s="31">
        <f>ROUND(E145*G145,2)</f>
        <v>0</v>
      </c>
      <c r="J145" s="31">
        <f>ROUND(E145*G145,2)</f>
        <v>0</v>
      </c>
      <c r="L145" s="32">
        <f>E145*K145</f>
        <v>0</v>
      </c>
      <c r="N145" s="29">
        <f>E145*M145</f>
        <v>0</v>
      </c>
      <c r="O145" s="30">
        <v>0</v>
      </c>
      <c r="P145" s="30" t="s">
        <v>86</v>
      </c>
      <c r="V145" s="33" t="s">
        <v>68</v>
      </c>
      <c r="X145" s="65" t="s">
        <v>397</v>
      </c>
      <c r="Y145" s="65" t="s">
        <v>395</v>
      </c>
      <c r="Z145" s="27" t="s">
        <v>248</v>
      </c>
      <c r="AJ145" s="4" t="s">
        <v>89</v>
      </c>
      <c r="AK145" s="4" t="s">
        <v>90</v>
      </c>
    </row>
    <row r="146" spans="1:37">
      <c r="D146" s="73" t="s">
        <v>398</v>
      </c>
      <c r="E146" s="74">
        <f>J146</f>
        <v>0</v>
      </c>
      <c r="H146" s="74">
        <f>SUM(H125:H145)</f>
        <v>0</v>
      </c>
      <c r="I146" s="74">
        <f>SUM(I125:I145)</f>
        <v>0</v>
      </c>
      <c r="J146" s="74">
        <f>SUM(J125:J145)</f>
        <v>0</v>
      </c>
      <c r="L146" s="75">
        <f>SUM(L125:L145)</f>
        <v>56.268980549999995</v>
      </c>
      <c r="N146" s="76">
        <f>SUM(N125:N145)</f>
        <v>0</v>
      </c>
      <c r="W146" s="29">
        <f>SUM(W125:W145)</f>
        <v>0</v>
      </c>
    </row>
    <row r="148" spans="1:37">
      <c r="D148" s="73" t="s">
        <v>399</v>
      </c>
      <c r="E148" s="74">
        <f>J148</f>
        <v>0</v>
      </c>
      <c r="H148" s="74">
        <f>+H39+H61+H65+H77+H93+H123+H146</f>
        <v>0</v>
      </c>
      <c r="I148" s="74">
        <f>+I39+I61+I65+I77+I93+I123+I146</f>
        <v>0</v>
      </c>
      <c r="J148" s="74">
        <f>+J39+J61+J65+J77+J93+J123+J146</f>
        <v>0</v>
      </c>
      <c r="L148" s="75">
        <f>+L39+L61+L65+L77+L93+L123+L146</f>
        <v>640.59868399999993</v>
      </c>
      <c r="N148" s="76">
        <f>+N39+N61+N65+N77+N93+N123+N146</f>
        <v>590.54999999999995</v>
      </c>
      <c r="W148" s="29">
        <f>+W39+W61+W65+W77+W93+W123+W146</f>
        <v>0</v>
      </c>
    </row>
    <row r="150" spans="1:37">
      <c r="D150" s="77" t="s">
        <v>400</v>
      </c>
      <c r="E150" s="74">
        <f>J150</f>
        <v>0</v>
      </c>
      <c r="H150" s="74">
        <f>+H148</f>
        <v>0</v>
      </c>
      <c r="I150" s="74">
        <f>+I148</f>
        <v>0</v>
      </c>
      <c r="J150" s="74">
        <f>+J148</f>
        <v>0</v>
      </c>
      <c r="L150" s="75">
        <f>+L148</f>
        <v>640.59868399999993</v>
      </c>
      <c r="N150" s="76">
        <f>+N148</f>
        <v>590.54999999999995</v>
      </c>
      <c r="W150" s="29">
        <f>+W148</f>
        <v>0</v>
      </c>
    </row>
  </sheetData>
  <mergeCells count="2">
    <mergeCell ref="K9:L9"/>
    <mergeCell ref="M9:N9"/>
  </mergeCells>
  <pageMargins left="0.2" right="9.0277777777777804E-2" top="0.62916666666666698" bottom="0.59027777777777801" header="0.51180555555555496" footer="0.35416666666666702"/>
  <pageSetup paperSize="9" scale="92" firstPageNumber="0" orientation="landscape" useFirstPageNumber="1" horizontalDpi="300" verticalDpi="300" r:id="rId1"/>
  <headerFooter>
    <oddFooter>&amp;R&amp;"Arial Narrow,Bežné"&amp;8Strana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3"/>
  <sheetViews>
    <sheetView showGridLines="0" workbookViewId="0">
      <pane ySplit="10" topLeftCell="A11" activePane="bottomLeft" state="frozen"/>
      <selection pane="bottomLeft" activeCell="D3" sqref="D3"/>
    </sheetView>
  </sheetViews>
  <sheetFormatPr defaultColWidth="9.140625" defaultRowHeight="13.5"/>
  <cols>
    <col min="1" max="1" width="15.7109375" style="12" customWidth="1"/>
    <col min="2" max="3" width="45.7109375" style="12" customWidth="1"/>
    <col min="4" max="4" width="11.28515625" style="13" customWidth="1"/>
    <col min="5" max="1024" width="9.140625" style="4"/>
  </cols>
  <sheetData>
    <row r="1" spans="1:6">
      <c r="A1" s="14" t="s">
        <v>2</v>
      </c>
      <c r="B1" s="15"/>
      <c r="C1" s="15"/>
      <c r="D1" s="16" t="s">
        <v>401</v>
      </c>
    </row>
    <row r="2" spans="1:6">
      <c r="A2" s="14" t="s">
        <v>70</v>
      </c>
      <c r="B2" s="15"/>
      <c r="C2" s="15"/>
      <c r="D2" s="16" t="s">
        <v>71</v>
      </c>
    </row>
    <row r="3" spans="1:6">
      <c r="A3" s="14" t="s">
        <v>13</v>
      </c>
      <c r="B3" s="15"/>
      <c r="C3" s="15"/>
      <c r="D3" s="16" t="s">
        <v>404</v>
      </c>
    </row>
    <row r="4" spans="1:6">
      <c r="A4" s="15"/>
      <c r="B4" s="15"/>
      <c r="C4" s="15"/>
      <c r="D4" s="15"/>
    </row>
    <row r="5" spans="1:6">
      <c r="A5" s="14" t="s">
        <v>72</v>
      </c>
      <c r="B5" s="15"/>
      <c r="C5" s="15"/>
      <c r="D5" s="15"/>
    </row>
    <row r="6" spans="1:6">
      <c r="A6" s="14" t="s">
        <v>73</v>
      </c>
      <c r="B6" s="15"/>
      <c r="C6" s="15"/>
      <c r="D6" s="15"/>
    </row>
    <row r="7" spans="1:6">
      <c r="A7" s="14"/>
      <c r="B7" s="15"/>
      <c r="C7" s="15"/>
      <c r="D7" s="15"/>
    </row>
    <row r="8" spans="1:6">
      <c r="A8" s="4" t="s">
        <v>74</v>
      </c>
      <c r="B8" s="17"/>
      <c r="C8" s="18"/>
      <c r="D8" s="19"/>
    </row>
    <row r="9" spans="1:6">
      <c r="A9" s="20" t="s">
        <v>63</v>
      </c>
      <c r="B9" s="20" t="s">
        <v>64</v>
      </c>
      <c r="C9" s="20" t="s">
        <v>65</v>
      </c>
      <c r="D9" s="21" t="s">
        <v>66</v>
      </c>
      <c r="F9" s="4" t="s">
        <v>402</v>
      </c>
    </row>
    <row r="10" spans="1:6">
      <c r="A10" s="22"/>
      <c r="B10" s="22"/>
      <c r="C10" s="23"/>
      <c r="D10" s="24"/>
    </row>
    <row r="12" spans="1:6">
      <c r="A12" s="12" t="s">
        <v>75</v>
      </c>
      <c r="B12" s="12" t="s">
        <v>75</v>
      </c>
      <c r="C12" s="12" t="s">
        <v>75</v>
      </c>
      <c r="F12" s="4" t="s">
        <v>403</v>
      </c>
    </row>
    <row r="13" spans="1:6">
      <c r="A13" s="12" t="s">
        <v>75</v>
      </c>
      <c r="B13" s="12" t="s">
        <v>75</v>
      </c>
      <c r="C13" s="12" t="s">
        <v>75</v>
      </c>
      <c r="F13" s="4" t="s">
        <v>403</v>
      </c>
    </row>
  </sheetData>
  <printOptions horizontalCentered="1"/>
  <pageMargins left="0.39305555555555599" right="0.35416666666666702" top="0.62916666666666698" bottom="0.59027777777777801" header="0.51180555555555496" footer="0.35416666666666702"/>
  <pageSetup paperSize="9" firstPageNumber="0" orientation="landscape" useFirstPageNumber="1" horizontalDpi="300" verticalDpi="300"/>
  <headerFooter>
    <oddFooter>&amp;R&amp;"Arial Narrow,Bežné"&amp;8Strana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5</vt:i4>
      </vt:variant>
    </vt:vector>
  </HeadingPairs>
  <TitlesOfParts>
    <vt:vector size="8" baseType="lpstr">
      <vt:lpstr>Kryci list</vt:lpstr>
      <vt:lpstr>Zadanie</vt:lpstr>
      <vt:lpstr>Figury</vt:lpstr>
      <vt:lpstr>Figury!Názvy_tlače</vt:lpstr>
      <vt:lpstr>Zadanie!Názvy_tlače</vt:lpstr>
      <vt:lpstr>Figury!Oblasť_tlače</vt:lpstr>
      <vt:lpstr>'Kryci list'!Oblasť_tlače</vt:lpstr>
      <vt:lpstr>Zadanie!Oblasť_tlače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JaroM</dc:creator>
  <cp:lastModifiedBy>Lenka Koncová</cp:lastModifiedBy>
  <cp:revision>2</cp:revision>
  <cp:lastPrinted>2019-05-20T14:23:00Z</cp:lastPrinted>
  <dcterms:created xsi:type="dcterms:W3CDTF">1999-04-06T07:39:00Z</dcterms:created>
  <dcterms:modified xsi:type="dcterms:W3CDTF">2022-05-19T05:33:27Z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KSOProductBuildVer">
    <vt:lpwstr>1033-11.2.0.9232</vt:lpwstr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