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tar\Desktop\Praca\park mladeze\po uprave\"/>
    </mc:Choice>
  </mc:AlternateContent>
  <bookViews>
    <workbookView xWindow="0" yWindow="0" windowWidth="0" windowHeight="0"/>
  </bookViews>
  <sheets>
    <sheet name="Rekapitulácia stavby" sheetId="1" r:id="rId1"/>
    <sheet name="20210829 - Park Mládeže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'20210829 - Park Mládeže'!$C$119:$K$184</definedName>
    <definedName name="_xlnm.Print_Area" localSheetId="1">'20210829 - Park Mládeže'!$C$4:$J$76,'20210829 - Park Mládeže'!$C$82:$J$103,'20210829 - Park Mládeže'!$C$109:$J$184</definedName>
    <definedName name="_xlnm.Print_Titles" localSheetId="1">'20210829 - Park Mládeže'!$119:$119</definedName>
  </definedNames>
  <calcPr/>
</workbook>
</file>

<file path=xl/calcChain.xml><?xml version="1.0" encoding="utf-8"?>
<calcChain xmlns="http://schemas.openxmlformats.org/spreadsheetml/2006/main">
  <c i="2" l="1" r="T122"/>
  <c r="J35"/>
  <c r="J34"/>
  <c i="1" r="AY95"/>
  <c i="2" r="J33"/>
  <c i="1" r="AX95"/>
  <c i="2"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89"/>
  <c r="F89"/>
  <c r="F87"/>
  <c r="E85"/>
  <c r="J22"/>
  <c r="E22"/>
  <c r="J90"/>
  <c r="J21"/>
  <c r="J16"/>
  <c r="E16"/>
  <c r="F90"/>
  <c r="J15"/>
  <c r="J10"/>
  <c r="J114"/>
  <c i="1" r="L90"/>
  <c r="AM90"/>
  <c r="AM89"/>
  <c r="L89"/>
  <c r="AM87"/>
  <c r="L87"/>
  <c r="L85"/>
  <c r="L84"/>
  <c i="2" r="J181"/>
  <c r="BK150"/>
  <c r="BK124"/>
  <c r="BK172"/>
  <c r="J138"/>
  <c r="J126"/>
  <c r="BK177"/>
  <c r="J151"/>
  <c r="J128"/>
  <c r="J155"/>
  <c r="J127"/>
  <c r="J153"/>
  <c r="J142"/>
  <c r="J179"/>
  <c r="BK155"/>
  <c r="BK128"/>
  <c r="BK165"/>
  <c r="BK143"/>
  <c r="BK184"/>
  <c r="BK132"/>
  <c r="J165"/>
  <c r="BK139"/>
  <c r="BK183"/>
  <c r="BK161"/>
  <c r="J139"/>
  <c r="J129"/>
  <c r="BK170"/>
  <c r="J147"/>
  <c r="J124"/>
  <c r="BK171"/>
  <c r="BK141"/>
  <c r="J174"/>
  <c r="BK145"/>
  <c r="J134"/>
  <c r="J157"/>
  <c r="J135"/>
  <c r="J163"/>
  <c r="BK147"/>
  <c i="1" r="AS94"/>
  <c i="2" r="J156"/>
  <c r="BK173"/>
  <c r="J141"/>
  <c r="J123"/>
  <c r="J168"/>
  <c r="J150"/>
  <c r="BK130"/>
  <c r="BK181"/>
  <c r="BK157"/>
  <c r="BK144"/>
  <c r="J161"/>
  <c r="J143"/>
  <c r="BK176"/>
  <c r="BK152"/>
  <c r="J176"/>
  <c r="J184"/>
  <c r="BK160"/>
  <c r="J145"/>
  <c r="J130"/>
  <c r="BK158"/>
  <c r="J125"/>
  <c r="J160"/>
  <c r="BK156"/>
  <c r="BK126"/>
  <c r="BK174"/>
  <c r="BK153"/>
  <c r="BK133"/>
  <c r="BK125"/>
  <c r="J172"/>
  <c r="J154"/>
  <c r="BK136"/>
  <c r="BK179"/>
  <c r="BK151"/>
  <c r="J177"/>
  <c r="J144"/>
  <c r="J133"/>
  <c r="BK129"/>
  <c r="BK182"/>
  <c r="BK148"/>
  <c r="J166"/>
  <c r="J148"/>
  <c r="BK138"/>
  <c r="J131"/>
  <c r="J170"/>
  <c r="J137"/>
  <c r="J173"/>
  <c r="J152"/>
  <c r="J175"/>
  <c r="BK154"/>
  <c r="BK131"/>
  <c r="J167"/>
  <c r="J140"/>
  <c r="J171"/>
  <c r="J158"/>
  <c r="J136"/>
  <c r="J182"/>
  <c r="BK166"/>
  <c r="BK149"/>
  <c r="J132"/>
  <c r="BK123"/>
  <c r="BK163"/>
  <c r="BK140"/>
  <c r="BK127"/>
  <c r="BK175"/>
  <c r="J149"/>
  <c r="BK168"/>
  <c r="BK135"/>
  <c r="BK167"/>
  <c r="BK137"/>
  <c r="J183"/>
  <c r="J159"/>
  <c r="BK134"/>
  <c r="BK159"/>
  <c r="BK142"/>
  <c l="1" r="R122"/>
  <c r="T146"/>
  <c r="T121"/>
  <c r="T120"/>
  <c r="BK169"/>
  <c r="J169"/>
  <c r="J100"/>
  <c r="P122"/>
  <c r="BK146"/>
  <c r="J146"/>
  <c r="J97"/>
  <c r="P164"/>
  <c r="R169"/>
  <c r="P146"/>
  <c r="R164"/>
  <c r="T169"/>
  <c r="BK122"/>
  <c r="J122"/>
  <c r="J96"/>
  <c r="R146"/>
  <c r="BK164"/>
  <c r="J164"/>
  <c r="J99"/>
  <c r="T164"/>
  <c r="P169"/>
  <c r="BK180"/>
  <c r="J180"/>
  <c r="J102"/>
  <c r="P180"/>
  <c r="R180"/>
  <c r="T180"/>
  <c r="BK162"/>
  <c r="J162"/>
  <c r="J98"/>
  <c r="BK178"/>
  <c r="J178"/>
  <c r="J101"/>
  <c r="J117"/>
  <c r="BF130"/>
  <c r="BF134"/>
  <c r="BF137"/>
  <c r="BF138"/>
  <c r="BF144"/>
  <c r="BF152"/>
  <c r="BF153"/>
  <c r="BF154"/>
  <c r="BF171"/>
  <c r="BF184"/>
  <c r="BF128"/>
  <c r="BF136"/>
  <c r="BF156"/>
  <c r="BF173"/>
  <c r="BF124"/>
  <c r="BF126"/>
  <c r="BF132"/>
  <c r="BF133"/>
  <c r="BF140"/>
  <c r="BF143"/>
  <c r="BF147"/>
  <c r="BF149"/>
  <c r="BF150"/>
  <c r="BF159"/>
  <c r="BF160"/>
  <c r="BF161"/>
  <c r="BF168"/>
  <c r="BF170"/>
  <c r="BF182"/>
  <c r="J87"/>
  <c r="BF127"/>
  <c r="BF166"/>
  <c r="BF172"/>
  <c r="F117"/>
  <c r="BF123"/>
  <c r="BF125"/>
  <c r="BF135"/>
  <c r="BF139"/>
  <c r="BF157"/>
  <c r="BF163"/>
  <c r="BF174"/>
  <c r="BF183"/>
  <c r="BF129"/>
  <c r="BF131"/>
  <c r="BF148"/>
  <c r="BF165"/>
  <c r="BF175"/>
  <c r="BF179"/>
  <c r="BF141"/>
  <c r="BF158"/>
  <c r="BF176"/>
  <c r="BF177"/>
  <c r="BF181"/>
  <c r="BF142"/>
  <c r="BF145"/>
  <c r="BF151"/>
  <c r="BF155"/>
  <c r="BF167"/>
  <c r="F31"/>
  <c i="1" r="AZ95"/>
  <c r="AZ94"/>
  <c r="W29"/>
  <c i="2" r="J31"/>
  <c i="1" r="AV95"/>
  <c i="2" r="F35"/>
  <c i="1" r="BD95"/>
  <c r="BD94"/>
  <c r="W33"/>
  <c i="2" r="F34"/>
  <c i="1" r="BC95"/>
  <c r="BC94"/>
  <c r="AY94"/>
  <c i="2" r="F33"/>
  <c i="1" r="BB95"/>
  <c r="BB94"/>
  <c r="W31"/>
  <c i="2" l="1" r="P121"/>
  <c r="P120"/>
  <c i="1" r="AU95"/>
  <c i="2" r="R121"/>
  <c r="R120"/>
  <c r="BK121"/>
  <c r="J121"/>
  <c r="J95"/>
  <c i="1" r="AU94"/>
  <c i="2" r="J32"/>
  <c i="1" r="AW95"/>
  <c r="AT95"/>
  <c i="2" r="F32"/>
  <c i="1" r="BA95"/>
  <c r="BA94"/>
  <c r="AW94"/>
  <c r="AK30"/>
  <c r="AV94"/>
  <c r="AK29"/>
  <c r="AX94"/>
  <c r="W32"/>
  <c i="2" l="1" r="BK120"/>
  <c r="J120"/>
  <c r="J94"/>
  <c i="1" r="AT94"/>
  <c r="W30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<sst xmlns="http://schemas.openxmlformats.org/spreadsheetml/2006/main">
  <si>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</si>
  <si>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</si>
  <si>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</si>
  <si>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</si>
  <si>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</si>
  <si>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{65497aa0-5049-4285-90ce-60ebbbf14470}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</si>
  <si>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</si>
  <si>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</si>
  <si>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</si>
  <si>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</si>
  <si>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</si>
  <si>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</si>
  <si>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20210829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</si>
  <si>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</si>
  <si>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</si>
  <si>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Park Mládeže</t>
  </si>
  <si>
    <t>JKSO:</t>
  </si>
  <si>
    <t>KS:</t>
  </si>
  <si>
    <t>Miesto:</t>
  </si>
  <si>
    <t>Košice</t>
  </si>
  <si>
    <t>Dátum:</t>
  </si>
  <si>
    <t>29. 8. 2021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</si>
  <si>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</si>
  <si>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</si>
  <si>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</si>
  <si>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</si>
  <si>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</si>
  <si>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</si>
  <si>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</si>
  <si>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EP Projekt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</si>
  <si>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</si>
  <si>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</si>
  <si>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</si>
  <si>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</si>
  <si>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</si>
  <si>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</si>
  <si>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</si>
  <si>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</si>
  <si>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</si>
  <si>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</si>
  <si>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</si>
  <si>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</si>
  <si>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</si>
  <si>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</si>
  <si>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</si>
  <si>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</si>
  <si>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</si>
  <si>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</si>
  <si>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</si>
  <si>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</si>
  <si>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</si>
  <si>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</si>
  <si>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</si>
  <si>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</si>
  <si>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</si>
  <si>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</si>
  <si>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</si>
  <si>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</si>
  <si>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</si>
  <si>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</si>
  <si>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</si>
  <si>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</si>
  <si>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</si>
  <si>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</si>
  <si>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</si>
  <si>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</si>
  <si>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</si>
  <si>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</si>
  <si>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</si>
  <si>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</si>
  <si>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</si>
  <si>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</si>
  <si>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</si>
  <si>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</si>
  <si>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</si>
  <si>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</si>
  <si>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</si>
  <si>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</si>
  <si>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</si>
  <si>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</si>
  <si>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</si>
  <si>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</si>
  <si>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</si>
  <si>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</si>
  <si>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</si>
  <si>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</si>
  <si>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</si>
  <si>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</si>
  <si>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</si>
  <si>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</si>
  <si>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</si>
  <si>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</si>
  <si>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</si>
  <si>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</si>
  <si>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</si>
  <si>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</si>
  <si>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</si>
  <si>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</si>
  <si>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</si>
  <si>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</si>
  <si>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</si>
  <si>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</si>
  <si>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</si>
  <si>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</si>
  <si>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</si>
  <si>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</si>
  <si>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</si>
  <si>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</si>
  <si>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</si>
  <si>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</si>
  <si>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</si>
  <si>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</si>
  <si>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</si>
  <si>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113107222.S</t>
  </si>
  <si>
    <t xml:space="preserve">Odstránenie krytu v ploche nad 200 m2 z kameniva hrubého drveného, hr. 100 do 200 mm,  -0,23500t</t>
  </si>
  <si>
    <t>m2</t>
  </si>
  <si>
    <t>4</t>
  </si>
  <si>
    <t>2</t>
  </si>
  <si>
    <t>-1951680531</t>
  </si>
  <si>
    <t>113107242.S</t>
  </si>
  <si>
    <t xml:space="preserve">Odstránenie krytu asfaltového v ploche nad 200 m2, hr. nad 50 do 100 mm,  -0,18100t</t>
  </si>
  <si>
    <t>2137288922</t>
  </si>
  <si>
    <t>3</t>
  </si>
  <si>
    <t>113202111.S</t>
  </si>
  <si>
    <t xml:space="preserve">Vytrhanie obrúb kamenných, s vybúraním lôžka, z krajníkov alebo obrubníkov stojatých,  -0,14500t</t>
  </si>
  <si>
    <t>m</t>
  </si>
  <si>
    <t>2054214417</t>
  </si>
  <si>
    <t>122201102.S</t>
  </si>
  <si>
    <t>Odkopávka a prekopávka nezapažená v hornine 3, nad 100 do 1000 m3</t>
  </si>
  <si>
    <t>m3</t>
  </si>
  <si>
    <t>-1205849692</t>
  </si>
  <si>
    <t>5</t>
  </si>
  <si>
    <t>132201101.S</t>
  </si>
  <si>
    <t>Výkop ryhy do šírky 600 mm v horn.3 do 100 m3</t>
  </si>
  <si>
    <t>1518914980</t>
  </si>
  <si>
    <t>6</t>
  </si>
  <si>
    <t>162501122.S</t>
  </si>
  <si>
    <t>Vodorovné premiestnenie výkopku po spevnenej ceste z horniny tr.1-4, nad 100 do 1000 m3 na vzdialenosť do 3000 m</t>
  </si>
  <si>
    <t>1608977264</t>
  </si>
  <si>
    <t>7</t>
  </si>
  <si>
    <t>162501123.S</t>
  </si>
  <si>
    <t>Vodorovné premiestnenie výkopku po spevnenej ceste z horniny tr.1-4, nad 100 do 1000 m3, príplatok k cene za každých ďalšich a začatých 1000 m</t>
  </si>
  <si>
    <t>1141566965</t>
  </si>
  <si>
    <t>8</t>
  </si>
  <si>
    <t>167101102.S</t>
  </si>
  <si>
    <t>Nakladanie neuľahnutého výkopku z hornín tr.1-4 nad 100 do 1000 m3</t>
  </si>
  <si>
    <t>-356984290</t>
  </si>
  <si>
    <t>9</t>
  </si>
  <si>
    <t>171201202.S</t>
  </si>
  <si>
    <t>Uloženie sypaniny na skládky nad 100 do 1000 m3</t>
  </si>
  <si>
    <t>317941372</t>
  </si>
  <si>
    <t>10</t>
  </si>
  <si>
    <t>171209002.S</t>
  </si>
  <si>
    <t>Poplatok za skladovanie - zemina a kamenivo (17 05) ostatné</t>
  </si>
  <si>
    <t>t</t>
  </si>
  <si>
    <t>-1770336436</t>
  </si>
  <si>
    <t>11</t>
  </si>
  <si>
    <t>180402111.S</t>
  </si>
  <si>
    <t>Založenie trávnika parkového výsevom v rovine do 1:5</t>
  </si>
  <si>
    <t>-1008042113</t>
  </si>
  <si>
    <t>12</t>
  </si>
  <si>
    <t>M</t>
  </si>
  <si>
    <t>005720001400.S</t>
  </si>
  <si>
    <t>Osivá tráv - semená parkovej zmesi</t>
  </si>
  <si>
    <t>kg</t>
  </si>
  <si>
    <t>969736091</t>
  </si>
  <si>
    <t>13</t>
  </si>
  <si>
    <t>180405114.S</t>
  </si>
  <si>
    <t>Položenie zmesi ornice a substrátu v rovine alebo na svahu do 1:5</t>
  </si>
  <si>
    <t>-637370579</t>
  </si>
  <si>
    <t>14</t>
  </si>
  <si>
    <t>103640000100.S</t>
  </si>
  <si>
    <t>Zemina pre terénne úpravy - ornica</t>
  </si>
  <si>
    <t>2016103655</t>
  </si>
  <si>
    <t>15</t>
  </si>
  <si>
    <t>182001111.S</t>
  </si>
  <si>
    <t>Plošná úprava terénu pri nerovnostiach terénu nad 50-100mm v rovine alebo na svahu do 1:5</t>
  </si>
  <si>
    <t>1992816628</t>
  </si>
  <si>
    <t>16</t>
  </si>
  <si>
    <t>182303111.S</t>
  </si>
  <si>
    <t>Doplnenie ornice hrúbky do 50 mm, v rovine alebo na svahu do 1:5</t>
  </si>
  <si>
    <t>-1411246845</t>
  </si>
  <si>
    <t>17</t>
  </si>
  <si>
    <t>145760991</t>
  </si>
  <si>
    <t>55</t>
  </si>
  <si>
    <t>1832041111.S</t>
  </si>
  <si>
    <t>Výsadba rastlín do dažďovej záhrady</t>
  </si>
  <si>
    <t>ks</t>
  </si>
  <si>
    <t>1633771577</t>
  </si>
  <si>
    <t>56</t>
  </si>
  <si>
    <t>sad41111</t>
  </si>
  <si>
    <t>Rastliny dažďovej záhrady - astilba čínská 10 ks, vrbica 20 ks, rudbelka žiarivá 10 ks, agastachabanízová 10 ks, astra novoanglická 10 ks, sitina rozložitá 10 ks, proso prútnaté 10 ks, konopáč 10 ks</t>
  </si>
  <si>
    <t>kpl</t>
  </si>
  <si>
    <t>1627074226</t>
  </si>
  <si>
    <t>18</t>
  </si>
  <si>
    <t>184921116.S</t>
  </si>
  <si>
    <t>Položenie mulčovacej kôry v rovine alebo na svahu do 1:5</t>
  </si>
  <si>
    <t>-40340093</t>
  </si>
  <si>
    <t>19</t>
  </si>
  <si>
    <t>055410000100.S</t>
  </si>
  <si>
    <t>Mulčovacia kôra</t>
  </si>
  <si>
    <t>l</t>
  </si>
  <si>
    <t>-1157710810</t>
  </si>
  <si>
    <t>184921240.S</t>
  </si>
  <si>
    <t>Mulčovanie záhonu štrkom alebo štrkodrvou hr. vrstvy nad 50 do 100 mm v rovine alebo na svahu do 1:5</t>
  </si>
  <si>
    <t>-1988892013</t>
  </si>
  <si>
    <t>21</t>
  </si>
  <si>
    <t>583410003200.S</t>
  </si>
  <si>
    <t>Kamenivo drvené hrubé frakcia 8-32 mm</t>
  </si>
  <si>
    <t>1444672817</t>
  </si>
  <si>
    <t>Zakladanie</t>
  </si>
  <si>
    <t>22</t>
  </si>
  <si>
    <t>211571111.S</t>
  </si>
  <si>
    <t>Výplň odvodňovacieho rebra alebo trativodu do rýh s úpravou povrchu výplne štrkopieskom</t>
  </si>
  <si>
    <t>2045688337</t>
  </si>
  <si>
    <t>23</t>
  </si>
  <si>
    <t>211971110.S</t>
  </si>
  <si>
    <t>Zhotovenie opláštenia výplne z geotextílie, v ryhe alebo v záreze so stenami šikmými o skl. do 1:2,5</t>
  </si>
  <si>
    <t>-1577656492</t>
  </si>
  <si>
    <t>24</t>
  </si>
  <si>
    <t>693110004500.S</t>
  </si>
  <si>
    <t>Geotextília polypropylénová netkaná 300 g/m2</t>
  </si>
  <si>
    <t>-1470356887</t>
  </si>
  <si>
    <t>25</t>
  </si>
  <si>
    <t>212752125.S</t>
  </si>
  <si>
    <t>Trativody z flexodrenážnych rúr DN 100</t>
  </si>
  <si>
    <t>2036560166</t>
  </si>
  <si>
    <t>26</t>
  </si>
  <si>
    <t>212752241.S</t>
  </si>
  <si>
    <t>Montáž kontrolnej a preplachovacej šachty PVC pre drenážny systém DN 160</t>
  </si>
  <si>
    <t>-2073243561</t>
  </si>
  <si>
    <t>27</t>
  </si>
  <si>
    <t>286610018300</t>
  </si>
  <si>
    <t>Koncové dno PRO800/160, pre PP revízne šachty DN 800, PIPELIFE</t>
  </si>
  <si>
    <t>2136285526</t>
  </si>
  <si>
    <t>28</t>
  </si>
  <si>
    <t>286610027400</t>
  </si>
  <si>
    <t>Predĺženie teleskopické s poklopom plným, zaťaženie do 12,5 t, pre PP revízne šachty, PIPELIFE</t>
  </si>
  <si>
    <t>-1141444117</t>
  </si>
  <si>
    <t>29</t>
  </si>
  <si>
    <t>286610011700</t>
  </si>
  <si>
    <t>Šachtové dno PRO800/160, 0°-180°, pre PP revízne šachty DN 800, PIPELIFE</t>
  </si>
  <si>
    <t>-458004167</t>
  </si>
  <si>
    <t>30</t>
  </si>
  <si>
    <t>286610028400</t>
  </si>
  <si>
    <t>Predlžovacia skruž DN 800, dĺžka 0,5 m, pre PP revízne šachty DN 800, PIPELIFE</t>
  </si>
  <si>
    <t>-1719250280</t>
  </si>
  <si>
    <t>31</t>
  </si>
  <si>
    <t>286610028600</t>
  </si>
  <si>
    <t>Plastový roznášací prstenec, pre PP revízne šachty DN 630, PIPELIFE</t>
  </si>
  <si>
    <t>92430305</t>
  </si>
  <si>
    <t>32</t>
  </si>
  <si>
    <t>286610029400</t>
  </si>
  <si>
    <t>Kónus s nadstavcom DN 800/600, dĺžka 250 mm, pre PP revízne šachty DN 800, PIPELIFE</t>
  </si>
  <si>
    <t>-763932101</t>
  </si>
  <si>
    <t>33</t>
  </si>
  <si>
    <t>215901101.S</t>
  </si>
  <si>
    <t>Zhutnenie podložia z rastlej horniny 1 až 4 pod násypy, z hornina súdržných do 92 % PS a nesúdržných</t>
  </si>
  <si>
    <t>2026280765</t>
  </si>
  <si>
    <t>34</t>
  </si>
  <si>
    <t>289971211.S</t>
  </si>
  <si>
    <t>Zhotovenie vrstvy z geotextílie na upravenom povrchu sklon do 1 : 5 , šírky od 0 do 3 m</t>
  </si>
  <si>
    <t>330777271</t>
  </si>
  <si>
    <t>35</t>
  </si>
  <si>
    <t>693110002000.S</t>
  </si>
  <si>
    <t>Geotextília polypropylénová netkaná 200 g/m2</t>
  </si>
  <si>
    <t>412748980</t>
  </si>
  <si>
    <t>36</t>
  </si>
  <si>
    <t>693110004710.S</t>
  </si>
  <si>
    <t>Geotextília polypropylénová netkaná 400 g/m2</t>
  </si>
  <si>
    <t>1691773186</t>
  </si>
  <si>
    <t>Vodorovné konštrukcie</t>
  </si>
  <si>
    <t>37</t>
  </si>
  <si>
    <t>451577877.S</t>
  </si>
  <si>
    <t>Podklad pod obrubníky v ploche vodorovnej alebo v sklone do 1:5 hr. od 30 do 100 mm zo štrkopiesku</t>
  </si>
  <si>
    <t>-1132584008</t>
  </si>
  <si>
    <t>Komunikácie</t>
  </si>
  <si>
    <t>38</t>
  </si>
  <si>
    <t>564251111.S</t>
  </si>
  <si>
    <t>Podklad alebo podsyp zo štrkopiesku s rozprestretím, vlhčením a zhutnením, po zhutnení hr. 150 mm</t>
  </si>
  <si>
    <t>-131165778</t>
  </si>
  <si>
    <t>39</t>
  </si>
  <si>
    <t>573211108.S</t>
  </si>
  <si>
    <t>Postrek asfaltový spojovací bez posypu kamenivom z asfaltu cestného v množstve 0,50 kg/m2</t>
  </si>
  <si>
    <t>1515990637</t>
  </si>
  <si>
    <t>40</t>
  </si>
  <si>
    <t>577144361.S</t>
  </si>
  <si>
    <t>Asfaltový betón vrstva obrusná alebo ložná AC 16 v pruhu š. nad 3 m z modifik. asfaltu tr. I, po zhutnení hr. 50 mm</t>
  </si>
  <si>
    <t>-1736863928</t>
  </si>
  <si>
    <t>41</t>
  </si>
  <si>
    <t>589111111zapa</t>
  </si>
  <si>
    <t xml:space="preserve">Kryt z medzerov. betónu v spáde  po zhutnení hr.min 50 mm</t>
  </si>
  <si>
    <t>1297881695</t>
  </si>
  <si>
    <t>Ostatné konštrukcie a práce-búranie</t>
  </si>
  <si>
    <t>42</t>
  </si>
  <si>
    <t>916362113.S</t>
  </si>
  <si>
    <t>Osadenie cestného obrubníka betónového stojatého do lôžka z betónu prostého tr. C 20/25 s bočnou oporou</t>
  </si>
  <si>
    <t>-1595159069</t>
  </si>
  <si>
    <t>43</t>
  </si>
  <si>
    <t>592170002200.S</t>
  </si>
  <si>
    <t>Obrubník cestný, lxšxv 1000x150x260 mm, skosenie 120/40 mm</t>
  </si>
  <si>
    <t>-208760491</t>
  </si>
  <si>
    <t>44</t>
  </si>
  <si>
    <t>9361062111b</t>
  </si>
  <si>
    <t>Montáž vonkajších basketbalových košov</t>
  </si>
  <si>
    <t>súb.</t>
  </si>
  <si>
    <t>-1148501706</t>
  </si>
  <si>
    <t>45</t>
  </si>
  <si>
    <t>5535700301052b</t>
  </si>
  <si>
    <t>Basketbalový kôš s konštrukciou</t>
  </si>
  <si>
    <t>172323265</t>
  </si>
  <si>
    <t>46</t>
  </si>
  <si>
    <t>979081111.S</t>
  </si>
  <si>
    <t>Odvoz sutiny a vybúraných hmôt na skládku do 1 km</t>
  </si>
  <si>
    <t>-69432727</t>
  </si>
  <si>
    <t>47</t>
  </si>
  <si>
    <t>979081121.S</t>
  </si>
  <si>
    <t>Odvoz sutiny a vybúraných hmôt na skládku za každý ďalší 1 km</t>
  </si>
  <si>
    <t>-522155926</t>
  </si>
  <si>
    <t>48</t>
  </si>
  <si>
    <t>979089012.S</t>
  </si>
  <si>
    <t>Poplatok za skladovanie - betón, tehly, dlaždice (17 01) ostatné</t>
  </si>
  <si>
    <t>184397635</t>
  </si>
  <si>
    <t>49</t>
  </si>
  <si>
    <t>979089212.S</t>
  </si>
  <si>
    <t>Poplatok za skladovanie - bitúmenové zmesi, uholný decht, dechtové výrobky (17 03 ), ostatné</t>
  </si>
  <si>
    <t>-459663790</t>
  </si>
  <si>
    <t>99</t>
  </si>
  <si>
    <t>Presun hmôt HSV</t>
  </si>
  <si>
    <t>50</t>
  </si>
  <si>
    <t>998224111.S</t>
  </si>
  <si>
    <t>Presun hmôt pre pozemné komunikácie s krytom monolitickým betónovým akejkoľvek dĺžky objektu - po nespevnenej ploche</t>
  </si>
  <si>
    <t>-358786283</t>
  </si>
  <si>
    <t>VRN</t>
  </si>
  <si>
    <t>Investičné náklady neobsiahnuté v cenách</t>
  </si>
  <si>
    <t>51</t>
  </si>
  <si>
    <t>000300013.S</t>
  </si>
  <si>
    <t>Geodetické práce - vykonávané pred výstavbou určenie priebehu nadzemného alebo podzemného existujúceho aj plánovaného vedenia</t>
  </si>
  <si>
    <t>1024</t>
  </si>
  <si>
    <t>1509943480</t>
  </si>
  <si>
    <t>52</t>
  </si>
  <si>
    <t>000300016.S</t>
  </si>
  <si>
    <t>Geodetické práce - vykonávané pred výstavbou určenie vytyčovacej siete, vytýčenie staveniska, staveb. objektu</t>
  </si>
  <si>
    <t>-1582028561</t>
  </si>
  <si>
    <t>53</t>
  </si>
  <si>
    <t>000900023.S</t>
  </si>
  <si>
    <t>Vplyv územia - územie so sťaženými výrobnými podmienkami čistenie komunikácií</t>
  </si>
  <si>
    <t>hod</t>
  </si>
  <si>
    <t>-197568396</t>
  </si>
  <si>
    <t>54</t>
  </si>
  <si>
    <t>001000033.S</t>
  </si>
  <si>
    <t>Inžinierska činnosť - skúšky a revízie zaťažkávacie skúšky</t>
  </si>
  <si>
    <t>-351031606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</si>
</sst>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20210829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Park Mládeže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Košice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29. 8. 2021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Mesto Košice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EP Projekt s.r.o.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24.75" customHeight="1">
      <c r="A95" s="121" t="s">
        <v>78</v>
      </c>
      <c r="B95" s="122"/>
      <c r="C95" s="123"/>
      <c r="D95" s="124" t="s">
        <v>12</v>
      </c>
      <c r="E95" s="124"/>
      <c r="F95" s="124"/>
      <c r="G95" s="124"/>
      <c r="H95" s="124"/>
      <c r="I95" s="125"/>
      <c r="J95" s="124" t="s">
        <v>15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'20210829 - Park Mládeže'!J28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79</v>
      </c>
      <c r="AR95" s="128"/>
      <c r="AS95" s="129">
        <v>0</v>
      </c>
      <c r="AT95" s="130">
        <f>ROUND(SUM(AV95:AW95),2)</f>
        <v>0</v>
      </c>
      <c r="AU95" s="131">
        <f>'20210829 - Park Mládeže'!P120</f>
        <v>0</v>
      </c>
      <c r="AV95" s="130">
        <f>'20210829 - Park Mládeže'!J31</f>
        <v>0</v>
      </c>
      <c r="AW95" s="130">
        <f>'20210829 - Park Mládeže'!J32</f>
        <v>0</v>
      </c>
      <c r="AX95" s="130">
        <f>'20210829 - Park Mládeže'!J33</f>
        <v>0</v>
      </c>
      <c r="AY95" s="130">
        <f>'20210829 - Park Mládeže'!J34</f>
        <v>0</v>
      </c>
      <c r="AZ95" s="130">
        <f>'20210829 - Park Mládeže'!F31</f>
        <v>0</v>
      </c>
      <c r="BA95" s="130">
        <f>'20210829 - Park Mládeže'!F32</f>
        <v>0</v>
      </c>
      <c r="BB95" s="130">
        <f>'20210829 - Park Mládeže'!F33</f>
        <v>0</v>
      </c>
      <c r="BC95" s="130">
        <f>'20210829 - Park Mládeže'!F34</f>
        <v>0</v>
      </c>
      <c r="BD95" s="132">
        <f>'20210829 - Park Mládeže'!F35</f>
        <v>0</v>
      </c>
      <c r="BE95" s="7"/>
      <c r="BT95" s="133" t="s">
        <v>80</v>
      </c>
      <c r="BU95" s="133" t="s">
        <v>81</v>
      </c>
      <c r="BV95" s="133" t="s">
        <v>76</v>
      </c>
      <c r="BW95" s="133" t="s">
        <v>5</v>
      </c>
      <c r="BX95" s="133" t="s">
        <v>77</v>
      </c>
      <c r="CL95" s="133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+8zV/JO7zhH4l4sykBHjVXOo6qfG5Xgi2Es3dKSD8mf+LiGiuN8UVkTHdpy+oXnRZkto8v6z9xyi33tLDpNq5A==" hashValue="cMHP44ELo9VpjlB+DFxSNsdIjyR8+8DXicBPFicgWFGMRNrH/IPBfGi7zkzl6DfhS7DSULOFP/eRC8V46r4B9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10829 - Park Mládež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7"/>
      <c r="AT3" s="14" t="s">
        <v>75</v>
      </c>
    </row>
    <row r="4" s="1" customFormat="1" ht="24.96" customHeight="1">
      <c r="B4" s="17"/>
      <c r="D4" s="136" t="s">
        <v>82</v>
      </c>
      <c r="L4" s="17"/>
      <c r="M4" s="137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8" t="s">
        <v>14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9" t="s">
        <v>15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8" t="s">
        <v>16</v>
      </c>
      <c r="E9" s="35"/>
      <c r="F9" s="140" t="s">
        <v>1</v>
      </c>
      <c r="G9" s="35"/>
      <c r="H9" s="35"/>
      <c r="I9" s="138" t="s">
        <v>17</v>
      </c>
      <c r="J9" s="140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8" t="s">
        <v>18</v>
      </c>
      <c r="E10" s="35"/>
      <c r="F10" s="140" t="s">
        <v>19</v>
      </c>
      <c r="G10" s="35"/>
      <c r="H10" s="35"/>
      <c r="I10" s="138" t="s">
        <v>20</v>
      </c>
      <c r="J10" s="141" t="str">
        <f>'Rekapitulácia stavby'!AN8</f>
        <v>29. 8. 2021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35"/>
      <c r="G12" s="35"/>
      <c r="H12" s="35"/>
      <c r="I12" s="138" t="s">
        <v>23</v>
      </c>
      <c r="J12" s="140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40" t="s">
        <v>24</v>
      </c>
      <c r="F13" s="35"/>
      <c r="G13" s="35"/>
      <c r="H13" s="35"/>
      <c r="I13" s="138" t="s">
        <v>25</v>
      </c>
      <c r="J13" s="140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8" t="s">
        <v>26</v>
      </c>
      <c r="E15" s="35"/>
      <c r="F15" s="35"/>
      <c r="G15" s="35"/>
      <c r="H15" s="35"/>
      <c r="I15" s="138" t="s">
        <v>23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0"/>
      <c r="G16" s="140"/>
      <c r="H16" s="140"/>
      <c r="I16" s="138" t="s">
        <v>25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8" t="s">
        <v>28</v>
      </c>
      <c r="E18" s="35"/>
      <c r="F18" s="35"/>
      <c r="G18" s="35"/>
      <c r="H18" s="35"/>
      <c r="I18" s="138" t="s">
        <v>23</v>
      </c>
      <c r="J18" s="140" t="s">
        <v>1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40" t="s">
        <v>29</v>
      </c>
      <c r="F19" s="35"/>
      <c r="G19" s="35"/>
      <c r="H19" s="35"/>
      <c r="I19" s="138" t="s">
        <v>25</v>
      </c>
      <c r="J19" s="140" t="s">
        <v>1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8" t="s">
        <v>32</v>
      </c>
      <c r="E21" s="35"/>
      <c r="F21" s="35"/>
      <c r="G21" s="35"/>
      <c r="H21" s="35"/>
      <c r="I21" s="138" t="s">
        <v>23</v>
      </c>
      <c r="J21" s="140" t="str">
        <f>IF('Rekapitulácia stavby'!AN19="","",'Rekapitulácia stavby'!AN19)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40" t="str">
        <f>IF('Rekapitulácia stavby'!E20="","",'Rekapitulácia stavby'!E20)</f>
        <v xml:space="preserve"> </v>
      </c>
      <c r="F22" s="35"/>
      <c r="G22" s="35"/>
      <c r="H22" s="35"/>
      <c r="I22" s="138" t="s">
        <v>25</v>
      </c>
      <c r="J22" s="140" t="str">
        <f>IF('Rekapitulácia stavby'!AN20="","",'Rekapitulácia stavby'!AN20)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8" t="s">
        <v>34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2"/>
      <c r="B25" s="143"/>
      <c r="C25" s="142"/>
      <c r="D25" s="142"/>
      <c r="E25" s="144" t="s">
        <v>1</v>
      </c>
      <c r="F25" s="144"/>
      <c r="G25" s="144"/>
      <c r="H25" s="144"/>
      <c r="I25" s="142"/>
      <c r="J25" s="142"/>
      <c r="K25" s="142"/>
      <c r="L25" s="14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6"/>
      <c r="E27" s="146"/>
      <c r="F27" s="146"/>
      <c r="G27" s="146"/>
      <c r="H27" s="146"/>
      <c r="I27" s="146"/>
      <c r="J27" s="146"/>
      <c r="K27" s="146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7" t="s">
        <v>35</v>
      </c>
      <c r="E28" s="35"/>
      <c r="F28" s="35"/>
      <c r="G28" s="35"/>
      <c r="H28" s="35"/>
      <c r="I28" s="35"/>
      <c r="J28" s="148">
        <f>ROUND(J120,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9" t="s">
        <v>37</v>
      </c>
      <c r="G30" s="35"/>
      <c r="H30" s="35"/>
      <c r="I30" s="149" t="s">
        <v>36</v>
      </c>
      <c r="J30" s="149" t="s">
        <v>38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0" t="s">
        <v>39</v>
      </c>
      <c r="E31" s="151" t="s">
        <v>40</v>
      </c>
      <c r="F31" s="152">
        <f>ROUND((SUM(BE120:BE184)),  2)</f>
        <v>0</v>
      </c>
      <c r="G31" s="153"/>
      <c r="H31" s="153"/>
      <c r="I31" s="154">
        <v>0.20000000000000001</v>
      </c>
      <c r="J31" s="152">
        <f>ROUND(((SUM(BE120:BE184))*I31),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51" t="s">
        <v>41</v>
      </c>
      <c r="F32" s="152">
        <f>ROUND((SUM(BF120:BF184)),  2)</f>
        <v>0</v>
      </c>
      <c r="G32" s="153"/>
      <c r="H32" s="153"/>
      <c r="I32" s="154">
        <v>0.20000000000000001</v>
      </c>
      <c r="J32" s="152">
        <f>ROUND(((SUM(BF120:BF184))*I32),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8" t="s">
        <v>42</v>
      </c>
      <c r="F33" s="155">
        <f>ROUND((SUM(BG120:BG184)),  2)</f>
        <v>0</v>
      </c>
      <c r="G33" s="35"/>
      <c r="H33" s="35"/>
      <c r="I33" s="156">
        <v>0.20000000000000001</v>
      </c>
      <c r="J33" s="155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8" t="s">
        <v>43</v>
      </c>
      <c r="F34" s="155">
        <f>ROUND((SUM(BH120:BH184)),  2)</f>
        <v>0</v>
      </c>
      <c r="G34" s="35"/>
      <c r="H34" s="35"/>
      <c r="I34" s="156">
        <v>0.20000000000000001</v>
      </c>
      <c r="J34" s="155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1" t="s">
        <v>44</v>
      </c>
      <c r="F35" s="152">
        <f>ROUND((SUM(BI120:BI184)),  2)</f>
        <v>0</v>
      </c>
      <c r="G35" s="153"/>
      <c r="H35" s="153"/>
      <c r="I35" s="154">
        <v>0</v>
      </c>
      <c r="J35" s="152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7"/>
      <c r="D37" s="158" t="s">
        <v>45</v>
      </c>
      <c r="E37" s="159"/>
      <c r="F37" s="159"/>
      <c r="G37" s="160" t="s">
        <v>46</v>
      </c>
      <c r="H37" s="161" t="s">
        <v>47</v>
      </c>
      <c r="I37" s="159"/>
      <c r="J37" s="162">
        <f>SUM(J28:J35)</f>
        <v>0</v>
      </c>
      <c r="K37" s="163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9" t="str">
        <f>E7</f>
        <v>Park Mládeže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18</v>
      </c>
      <c r="D87" s="37"/>
      <c r="E87" s="37"/>
      <c r="F87" s="24" t="str">
        <f>F10</f>
        <v>Košice</v>
      </c>
      <c r="G87" s="37"/>
      <c r="H87" s="37"/>
      <c r="I87" s="29" t="s">
        <v>20</v>
      </c>
      <c r="J87" s="82" t="str">
        <f>IF(J10="","",J10)</f>
        <v>29. 8. 2021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22</v>
      </c>
      <c r="D89" s="37"/>
      <c r="E89" s="37"/>
      <c r="F89" s="24" t="str">
        <f>E13</f>
        <v>Mesto Košice</v>
      </c>
      <c r="G89" s="37"/>
      <c r="H89" s="37"/>
      <c r="I89" s="29" t="s">
        <v>28</v>
      </c>
      <c r="J89" s="33" t="str">
        <f>E19</f>
        <v>EP Projekt s.r.o.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26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75" t="s">
        <v>84</v>
      </c>
      <c r="D92" s="176"/>
      <c r="E92" s="176"/>
      <c r="F92" s="176"/>
      <c r="G92" s="176"/>
      <c r="H92" s="176"/>
      <c r="I92" s="176"/>
      <c r="J92" s="177" t="s">
        <v>85</v>
      </c>
      <c r="K92" s="176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78" t="s">
        <v>86</v>
      </c>
      <c r="D94" s="37"/>
      <c r="E94" s="37"/>
      <c r="F94" s="37"/>
      <c r="G94" s="37"/>
      <c r="H94" s="37"/>
      <c r="I94" s="37"/>
      <c r="J94" s="113">
        <f>J120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87</v>
      </c>
    </row>
    <row r="95" s="9" customFormat="1" ht="24.96" customHeight="1">
      <c r="A95" s="9"/>
      <c r="B95" s="179"/>
      <c r="C95" s="180"/>
      <c r="D95" s="181" t="s">
        <v>88</v>
      </c>
      <c r="E95" s="182"/>
      <c r="F95" s="182"/>
      <c r="G95" s="182"/>
      <c r="H95" s="182"/>
      <c r="I95" s="182"/>
      <c r="J95" s="183">
        <f>J121</f>
        <v>0</v>
      </c>
      <c r="K95" s="180"/>
      <c r="L95" s="18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5"/>
      <c r="C96" s="186"/>
      <c r="D96" s="187" t="s">
        <v>89</v>
      </c>
      <c r="E96" s="188"/>
      <c r="F96" s="188"/>
      <c r="G96" s="188"/>
      <c r="H96" s="188"/>
      <c r="I96" s="188"/>
      <c r="J96" s="189">
        <f>J122</f>
        <v>0</v>
      </c>
      <c r="K96" s="186"/>
      <c r="L96" s="19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5"/>
      <c r="C97" s="186"/>
      <c r="D97" s="187" t="s">
        <v>90</v>
      </c>
      <c r="E97" s="188"/>
      <c r="F97" s="188"/>
      <c r="G97" s="188"/>
      <c r="H97" s="188"/>
      <c r="I97" s="188"/>
      <c r="J97" s="189">
        <f>J146</f>
        <v>0</v>
      </c>
      <c r="K97" s="186"/>
      <c r="L97" s="19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5"/>
      <c r="C98" s="186"/>
      <c r="D98" s="187" t="s">
        <v>91</v>
      </c>
      <c r="E98" s="188"/>
      <c r="F98" s="188"/>
      <c r="G98" s="188"/>
      <c r="H98" s="188"/>
      <c r="I98" s="188"/>
      <c r="J98" s="189">
        <f>J162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92</v>
      </c>
      <c r="E99" s="188"/>
      <c r="F99" s="188"/>
      <c r="G99" s="188"/>
      <c r="H99" s="188"/>
      <c r="I99" s="188"/>
      <c r="J99" s="189">
        <f>J164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93</v>
      </c>
      <c r="E100" s="188"/>
      <c r="F100" s="188"/>
      <c r="G100" s="188"/>
      <c r="H100" s="188"/>
      <c r="I100" s="188"/>
      <c r="J100" s="189">
        <f>J169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94</v>
      </c>
      <c r="E101" s="188"/>
      <c r="F101" s="188"/>
      <c r="G101" s="188"/>
      <c r="H101" s="188"/>
      <c r="I101" s="188"/>
      <c r="J101" s="189">
        <f>J178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95</v>
      </c>
      <c r="E102" s="182"/>
      <c r="F102" s="182"/>
      <c r="G102" s="182"/>
      <c r="H102" s="182"/>
      <c r="I102" s="182"/>
      <c r="J102" s="183">
        <f>J180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96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E7</f>
        <v>Park Mládeže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18</v>
      </c>
      <c r="D114" s="37"/>
      <c r="E114" s="37"/>
      <c r="F114" s="24" t="str">
        <f>F10</f>
        <v>Košice</v>
      </c>
      <c r="G114" s="37"/>
      <c r="H114" s="37"/>
      <c r="I114" s="29" t="s">
        <v>20</v>
      </c>
      <c r="J114" s="82" t="str">
        <f>IF(J10="","",J10)</f>
        <v>29. 8. 2021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22</v>
      </c>
      <c r="D116" s="37"/>
      <c r="E116" s="37"/>
      <c r="F116" s="24" t="str">
        <f>E13</f>
        <v>Mesto Košice</v>
      </c>
      <c r="G116" s="37"/>
      <c r="H116" s="37"/>
      <c r="I116" s="29" t="s">
        <v>28</v>
      </c>
      <c r="J116" s="33" t="str">
        <f>E19</f>
        <v>EP Projekt s.r.o.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IF(E16="","",E16)</f>
        <v>Vyplň údaj</v>
      </c>
      <c r="G117" s="37"/>
      <c r="H117" s="37"/>
      <c r="I117" s="29" t="s">
        <v>32</v>
      </c>
      <c r="J117" s="33" t="str">
        <f>E22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1"/>
      <c r="B119" s="192"/>
      <c r="C119" s="193" t="s">
        <v>97</v>
      </c>
      <c r="D119" s="194" t="s">
        <v>60</v>
      </c>
      <c r="E119" s="194" t="s">
        <v>56</v>
      </c>
      <c r="F119" s="194" t="s">
        <v>57</v>
      </c>
      <c r="G119" s="194" t="s">
        <v>98</v>
      </c>
      <c r="H119" s="194" t="s">
        <v>99</v>
      </c>
      <c r="I119" s="194" t="s">
        <v>100</v>
      </c>
      <c r="J119" s="195" t="s">
        <v>85</v>
      </c>
      <c r="K119" s="196" t="s">
        <v>101</v>
      </c>
      <c r="L119" s="197"/>
      <c r="M119" s="103" t="s">
        <v>1</v>
      </c>
      <c r="N119" s="104" t="s">
        <v>39</v>
      </c>
      <c r="O119" s="104" t="s">
        <v>102</v>
      </c>
      <c r="P119" s="104" t="s">
        <v>103</v>
      </c>
      <c r="Q119" s="104" t="s">
        <v>104</v>
      </c>
      <c r="R119" s="104" t="s">
        <v>105</v>
      </c>
      <c r="S119" s="104" t="s">
        <v>106</v>
      </c>
      <c r="T119" s="105" t="s">
        <v>107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5"/>
      <c r="B120" s="36"/>
      <c r="C120" s="110" t="s">
        <v>86</v>
      </c>
      <c r="D120" s="37"/>
      <c r="E120" s="37"/>
      <c r="F120" s="37"/>
      <c r="G120" s="37"/>
      <c r="H120" s="37"/>
      <c r="I120" s="37"/>
      <c r="J120" s="198">
        <f>BK120</f>
        <v>0</v>
      </c>
      <c r="K120" s="37"/>
      <c r="L120" s="41"/>
      <c r="M120" s="106"/>
      <c r="N120" s="199"/>
      <c r="O120" s="107"/>
      <c r="P120" s="200">
        <f>P121+P180</f>
        <v>0</v>
      </c>
      <c r="Q120" s="107"/>
      <c r="R120" s="200">
        <f>R121+R180</f>
        <v>1434.159211212</v>
      </c>
      <c r="S120" s="107"/>
      <c r="T120" s="201">
        <f>T121+T180</f>
        <v>685.60149999999999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87</v>
      </c>
      <c r="BK120" s="202">
        <f>BK121+BK180</f>
        <v>0</v>
      </c>
    </row>
    <row r="121" s="12" customFormat="1" ht="25.92" customHeight="1">
      <c r="A121" s="12"/>
      <c r="B121" s="203"/>
      <c r="C121" s="204"/>
      <c r="D121" s="205" t="s">
        <v>74</v>
      </c>
      <c r="E121" s="206" t="s">
        <v>108</v>
      </c>
      <c r="F121" s="206" t="s">
        <v>109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P122+P146+P162+P164+P169+P178</f>
        <v>0</v>
      </c>
      <c r="Q121" s="211"/>
      <c r="R121" s="212">
        <f>R122+R146+R162+R164+R169+R178</f>
        <v>1434.159211212</v>
      </c>
      <c r="S121" s="211"/>
      <c r="T121" s="213">
        <f>T122+T146+T162+T164+T169+T178</f>
        <v>685.60149999999999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80</v>
      </c>
      <c r="AT121" s="215" t="s">
        <v>74</v>
      </c>
      <c r="AU121" s="215" t="s">
        <v>75</v>
      </c>
      <c r="AY121" s="214" t="s">
        <v>110</v>
      </c>
      <c r="BK121" s="216">
        <f>BK122+BK146+BK162+BK164+BK169+BK178</f>
        <v>0</v>
      </c>
    </row>
    <row r="122" s="12" customFormat="1" ht="22.8" customHeight="1">
      <c r="A122" s="12"/>
      <c r="B122" s="203"/>
      <c r="C122" s="204"/>
      <c r="D122" s="205" t="s">
        <v>74</v>
      </c>
      <c r="E122" s="217" t="s">
        <v>80</v>
      </c>
      <c r="F122" s="217" t="s">
        <v>111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SUM(P123:P145)</f>
        <v>0</v>
      </c>
      <c r="Q122" s="211"/>
      <c r="R122" s="212">
        <f>SUM(R123:R145)</f>
        <v>285.71159769999997</v>
      </c>
      <c r="S122" s="211"/>
      <c r="T122" s="213">
        <f>SUM(T123:T145)</f>
        <v>685.60149999999999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80</v>
      </c>
      <c r="AT122" s="215" t="s">
        <v>74</v>
      </c>
      <c r="AU122" s="215" t="s">
        <v>80</v>
      </c>
      <c r="AY122" s="214" t="s">
        <v>110</v>
      </c>
      <c r="BK122" s="216">
        <f>SUM(BK123:BK145)</f>
        <v>0</v>
      </c>
    </row>
    <row r="123" s="2" customFormat="1" ht="33" customHeight="1">
      <c r="A123" s="35"/>
      <c r="B123" s="36"/>
      <c r="C123" s="219" t="s">
        <v>80</v>
      </c>
      <c r="D123" s="219" t="s">
        <v>112</v>
      </c>
      <c r="E123" s="220" t="s">
        <v>113</v>
      </c>
      <c r="F123" s="221" t="s">
        <v>114</v>
      </c>
      <c r="G123" s="222" t="s">
        <v>115</v>
      </c>
      <c r="H123" s="223">
        <v>1813.5</v>
      </c>
      <c r="I123" s="224"/>
      <c r="J123" s="223">
        <f>ROUND(I123*H123,3)</f>
        <v>0</v>
      </c>
      <c r="K123" s="225"/>
      <c r="L123" s="41"/>
      <c r="M123" s="226" t="s">
        <v>1</v>
      </c>
      <c r="N123" s="227" t="s">
        <v>41</v>
      </c>
      <c r="O123" s="94"/>
      <c r="P123" s="228">
        <f>O123*H123</f>
        <v>0</v>
      </c>
      <c r="Q123" s="228">
        <v>0</v>
      </c>
      <c r="R123" s="228">
        <f>Q123*H123</f>
        <v>0</v>
      </c>
      <c r="S123" s="228">
        <v>0.23499999999999999</v>
      </c>
      <c r="T123" s="229">
        <f>S123*H123</f>
        <v>426.17249999999996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0" t="s">
        <v>116</v>
      </c>
      <c r="AT123" s="230" t="s">
        <v>112</v>
      </c>
      <c r="AU123" s="230" t="s">
        <v>117</v>
      </c>
      <c r="AY123" s="14" t="s">
        <v>110</v>
      </c>
      <c r="BE123" s="231">
        <f>IF(N123="základná",J123,0)</f>
        <v>0</v>
      </c>
      <c r="BF123" s="231">
        <f>IF(N123="znížená",J123,0)</f>
        <v>0</v>
      </c>
      <c r="BG123" s="231">
        <f>IF(N123="zákl. prenesená",J123,0)</f>
        <v>0</v>
      </c>
      <c r="BH123" s="231">
        <f>IF(N123="zníž. prenesená",J123,0)</f>
        <v>0</v>
      </c>
      <c r="BI123" s="231">
        <f>IF(N123="nulová",J123,0)</f>
        <v>0</v>
      </c>
      <c r="BJ123" s="14" t="s">
        <v>117</v>
      </c>
      <c r="BK123" s="232">
        <f>ROUND(I123*H123,3)</f>
        <v>0</v>
      </c>
      <c r="BL123" s="14" t="s">
        <v>116</v>
      </c>
      <c r="BM123" s="230" t="s">
        <v>118</v>
      </c>
    </row>
    <row r="124" s="2" customFormat="1" ht="24.15" customHeight="1">
      <c r="A124" s="35"/>
      <c r="B124" s="36"/>
      <c r="C124" s="219" t="s">
        <v>117</v>
      </c>
      <c r="D124" s="219" t="s">
        <v>112</v>
      </c>
      <c r="E124" s="220" t="s">
        <v>119</v>
      </c>
      <c r="F124" s="221" t="s">
        <v>120</v>
      </c>
      <c r="G124" s="222" t="s">
        <v>115</v>
      </c>
      <c r="H124" s="223">
        <v>1209</v>
      </c>
      <c r="I124" s="224"/>
      <c r="J124" s="223">
        <f>ROUND(I124*H124,3)</f>
        <v>0</v>
      </c>
      <c r="K124" s="225"/>
      <c r="L124" s="41"/>
      <c r="M124" s="226" t="s">
        <v>1</v>
      </c>
      <c r="N124" s="227" t="s">
        <v>41</v>
      </c>
      <c r="O124" s="94"/>
      <c r="P124" s="228">
        <f>O124*H124</f>
        <v>0</v>
      </c>
      <c r="Q124" s="228">
        <v>0</v>
      </c>
      <c r="R124" s="228">
        <f>Q124*H124</f>
        <v>0</v>
      </c>
      <c r="S124" s="228">
        <v>0.18099999999999999</v>
      </c>
      <c r="T124" s="229">
        <f>S124*H124</f>
        <v>218.82899999999998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0" t="s">
        <v>116</v>
      </c>
      <c r="AT124" s="230" t="s">
        <v>112</v>
      </c>
      <c r="AU124" s="230" t="s">
        <v>117</v>
      </c>
      <c r="AY124" s="14" t="s">
        <v>110</v>
      </c>
      <c r="BE124" s="231">
        <f>IF(N124="základná",J124,0)</f>
        <v>0</v>
      </c>
      <c r="BF124" s="231">
        <f>IF(N124="znížená",J124,0)</f>
        <v>0</v>
      </c>
      <c r="BG124" s="231">
        <f>IF(N124="zákl. prenesená",J124,0)</f>
        <v>0</v>
      </c>
      <c r="BH124" s="231">
        <f>IF(N124="zníž. prenesená",J124,0)</f>
        <v>0</v>
      </c>
      <c r="BI124" s="231">
        <f>IF(N124="nulová",J124,0)</f>
        <v>0</v>
      </c>
      <c r="BJ124" s="14" t="s">
        <v>117</v>
      </c>
      <c r="BK124" s="232">
        <f>ROUND(I124*H124,3)</f>
        <v>0</v>
      </c>
      <c r="BL124" s="14" t="s">
        <v>116</v>
      </c>
      <c r="BM124" s="230" t="s">
        <v>121</v>
      </c>
    </row>
    <row r="125" s="2" customFormat="1" ht="33" customHeight="1">
      <c r="A125" s="35"/>
      <c r="B125" s="36"/>
      <c r="C125" s="219" t="s">
        <v>122</v>
      </c>
      <c r="D125" s="219" t="s">
        <v>112</v>
      </c>
      <c r="E125" s="220" t="s">
        <v>123</v>
      </c>
      <c r="F125" s="221" t="s">
        <v>124</v>
      </c>
      <c r="G125" s="222" t="s">
        <v>125</v>
      </c>
      <c r="H125" s="223">
        <v>280</v>
      </c>
      <c r="I125" s="224"/>
      <c r="J125" s="223">
        <f>ROUND(I125*H125,3)</f>
        <v>0</v>
      </c>
      <c r="K125" s="225"/>
      <c r="L125" s="41"/>
      <c r="M125" s="226" t="s">
        <v>1</v>
      </c>
      <c r="N125" s="227" t="s">
        <v>41</v>
      </c>
      <c r="O125" s="94"/>
      <c r="P125" s="228">
        <f>O125*H125</f>
        <v>0</v>
      </c>
      <c r="Q125" s="228">
        <v>0</v>
      </c>
      <c r="R125" s="228">
        <f>Q125*H125</f>
        <v>0</v>
      </c>
      <c r="S125" s="228">
        <v>0.14499999999999999</v>
      </c>
      <c r="T125" s="229">
        <f>S125*H125</f>
        <v>40.599999999999994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0" t="s">
        <v>116</v>
      </c>
      <c r="AT125" s="230" t="s">
        <v>112</v>
      </c>
      <c r="AU125" s="230" t="s">
        <v>117</v>
      </c>
      <c r="AY125" s="14" t="s">
        <v>110</v>
      </c>
      <c r="BE125" s="231">
        <f>IF(N125="základná",J125,0)</f>
        <v>0</v>
      </c>
      <c r="BF125" s="231">
        <f>IF(N125="znížená",J125,0)</f>
        <v>0</v>
      </c>
      <c r="BG125" s="231">
        <f>IF(N125="zákl. prenesená",J125,0)</f>
        <v>0</v>
      </c>
      <c r="BH125" s="231">
        <f>IF(N125="zníž. prenesená",J125,0)</f>
        <v>0</v>
      </c>
      <c r="BI125" s="231">
        <f>IF(N125="nulová",J125,0)</f>
        <v>0</v>
      </c>
      <c r="BJ125" s="14" t="s">
        <v>117</v>
      </c>
      <c r="BK125" s="232">
        <f>ROUND(I125*H125,3)</f>
        <v>0</v>
      </c>
      <c r="BL125" s="14" t="s">
        <v>116</v>
      </c>
      <c r="BM125" s="230" t="s">
        <v>126</v>
      </c>
    </row>
    <row r="126" s="2" customFormat="1" ht="24.15" customHeight="1">
      <c r="A126" s="35"/>
      <c r="B126" s="36"/>
      <c r="C126" s="219" t="s">
        <v>116</v>
      </c>
      <c r="D126" s="219" t="s">
        <v>112</v>
      </c>
      <c r="E126" s="220" t="s">
        <v>127</v>
      </c>
      <c r="F126" s="221" t="s">
        <v>128</v>
      </c>
      <c r="G126" s="222" t="s">
        <v>129</v>
      </c>
      <c r="H126" s="223">
        <v>778.01499999999999</v>
      </c>
      <c r="I126" s="224"/>
      <c r="J126" s="223">
        <f>ROUND(I126*H126,3)</f>
        <v>0</v>
      </c>
      <c r="K126" s="225"/>
      <c r="L126" s="41"/>
      <c r="M126" s="226" t="s">
        <v>1</v>
      </c>
      <c r="N126" s="227" t="s">
        <v>41</v>
      </c>
      <c r="O126" s="94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0" t="s">
        <v>116</v>
      </c>
      <c r="AT126" s="230" t="s">
        <v>112</v>
      </c>
      <c r="AU126" s="230" t="s">
        <v>117</v>
      </c>
      <c r="AY126" s="14" t="s">
        <v>110</v>
      </c>
      <c r="BE126" s="231">
        <f>IF(N126="základná",J126,0)</f>
        <v>0</v>
      </c>
      <c r="BF126" s="231">
        <f>IF(N126="znížená",J126,0)</f>
        <v>0</v>
      </c>
      <c r="BG126" s="231">
        <f>IF(N126="zákl. prenesená",J126,0)</f>
        <v>0</v>
      </c>
      <c r="BH126" s="231">
        <f>IF(N126="zníž. prenesená",J126,0)</f>
        <v>0</v>
      </c>
      <c r="BI126" s="231">
        <f>IF(N126="nulová",J126,0)</f>
        <v>0</v>
      </c>
      <c r="BJ126" s="14" t="s">
        <v>117</v>
      </c>
      <c r="BK126" s="232">
        <f>ROUND(I126*H126,3)</f>
        <v>0</v>
      </c>
      <c r="BL126" s="14" t="s">
        <v>116</v>
      </c>
      <c r="BM126" s="230" t="s">
        <v>130</v>
      </c>
    </row>
    <row r="127" s="2" customFormat="1" ht="21.75" customHeight="1">
      <c r="A127" s="35"/>
      <c r="B127" s="36"/>
      <c r="C127" s="219" t="s">
        <v>131</v>
      </c>
      <c r="D127" s="219" t="s">
        <v>112</v>
      </c>
      <c r="E127" s="220" t="s">
        <v>132</v>
      </c>
      <c r="F127" s="221" t="s">
        <v>133</v>
      </c>
      <c r="G127" s="222" t="s">
        <v>129</v>
      </c>
      <c r="H127" s="223">
        <v>68</v>
      </c>
      <c r="I127" s="224"/>
      <c r="J127" s="223">
        <f>ROUND(I127*H127,3)</f>
        <v>0</v>
      </c>
      <c r="K127" s="225"/>
      <c r="L127" s="41"/>
      <c r="M127" s="226" t="s">
        <v>1</v>
      </c>
      <c r="N127" s="227" t="s">
        <v>41</v>
      </c>
      <c r="O127" s="94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0" t="s">
        <v>116</v>
      </c>
      <c r="AT127" s="230" t="s">
        <v>112</v>
      </c>
      <c r="AU127" s="230" t="s">
        <v>117</v>
      </c>
      <c r="AY127" s="14" t="s">
        <v>110</v>
      </c>
      <c r="BE127" s="231">
        <f>IF(N127="základná",J127,0)</f>
        <v>0</v>
      </c>
      <c r="BF127" s="231">
        <f>IF(N127="znížená",J127,0)</f>
        <v>0</v>
      </c>
      <c r="BG127" s="231">
        <f>IF(N127="zákl. prenesená",J127,0)</f>
        <v>0</v>
      </c>
      <c r="BH127" s="231">
        <f>IF(N127="zníž. prenesená",J127,0)</f>
        <v>0</v>
      </c>
      <c r="BI127" s="231">
        <f>IF(N127="nulová",J127,0)</f>
        <v>0</v>
      </c>
      <c r="BJ127" s="14" t="s">
        <v>117</v>
      </c>
      <c r="BK127" s="232">
        <f>ROUND(I127*H127,3)</f>
        <v>0</v>
      </c>
      <c r="BL127" s="14" t="s">
        <v>116</v>
      </c>
      <c r="BM127" s="230" t="s">
        <v>134</v>
      </c>
    </row>
    <row r="128" s="2" customFormat="1" ht="37.8" customHeight="1">
      <c r="A128" s="35"/>
      <c r="B128" s="36"/>
      <c r="C128" s="219" t="s">
        <v>135</v>
      </c>
      <c r="D128" s="219" t="s">
        <v>112</v>
      </c>
      <c r="E128" s="220" t="s">
        <v>136</v>
      </c>
      <c r="F128" s="221" t="s">
        <v>137</v>
      </c>
      <c r="G128" s="222" t="s">
        <v>129</v>
      </c>
      <c r="H128" s="223">
        <v>846.01499999999999</v>
      </c>
      <c r="I128" s="224"/>
      <c r="J128" s="223">
        <f>ROUND(I128*H128,3)</f>
        <v>0</v>
      </c>
      <c r="K128" s="225"/>
      <c r="L128" s="41"/>
      <c r="M128" s="226" t="s">
        <v>1</v>
      </c>
      <c r="N128" s="227" t="s">
        <v>41</v>
      </c>
      <c r="O128" s="94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0" t="s">
        <v>116</v>
      </c>
      <c r="AT128" s="230" t="s">
        <v>112</v>
      </c>
      <c r="AU128" s="230" t="s">
        <v>117</v>
      </c>
      <c r="AY128" s="14" t="s">
        <v>110</v>
      </c>
      <c r="BE128" s="231">
        <f>IF(N128="základná",J128,0)</f>
        <v>0</v>
      </c>
      <c r="BF128" s="231">
        <f>IF(N128="znížená",J128,0)</f>
        <v>0</v>
      </c>
      <c r="BG128" s="231">
        <f>IF(N128="zákl. prenesená",J128,0)</f>
        <v>0</v>
      </c>
      <c r="BH128" s="231">
        <f>IF(N128="zníž. prenesená",J128,0)</f>
        <v>0</v>
      </c>
      <c r="BI128" s="231">
        <f>IF(N128="nulová",J128,0)</f>
        <v>0</v>
      </c>
      <c r="BJ128" s="14" t="s">
        <v>117</v>
      </c>
      <c r="BK128" s="232">
        <f>ROUND(I128*H128,3)</f>
        <v>0</v>
      </c>
      <c r="BL128" s="14" t="s">
        <v>116</v>
      </c>
      <c r="BM128" s="230" t="s">
        <v>138</v>
      </c>
    </row>
    <row r="129" s="2" customFormat="1" ht="44.25" customHeight="1">
      <c r="A129" s="35"/>
      <c r="B129" s="36"/>
      <c r="C129" s="219" t="s">
        <v>139</v>
      </c>
      <c r="D129" s="219" t="s">
        <v>112</v>
      </c>
      <c r="E129" s="220" t="s">
        <v>140</v>
      </c>
      <c r="F129" s="221" t="s">
        <v>141</v>
      </c>
      <c r="G129" s="222" t="s">
        <v>129</v>
      </c>
      <c r="H129" s="223">
        <v>12690.225</v>
      </c>
      <c r="I129" s="224"/>
      <c r="J129" s="223">
        <f>ROUND(I129*H129,3)</f>
        <v>0</v>
      </c>
      <c r="K129" s="225"/>
      <c r="L129" s="41"/>
      <c r="M129" s="226" t="s">
        <v>1</v>
      </c>
      <c r="N129" s="227" t="s">
        <v>41</v>
      </c>
      <c r="O129" s="94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0" t="s">
        <v>116</v>
      </c>
      <c r="AT129" s="230" t="s">
        <v>112</v>
      </c>
      <c r="AU129" s="230" t="s">
        <v>117</v>
      </c>
      <c r="AY129" s="14" t="s">
        <v>110</v>
      </c>
      <c r="BE129" s="231">
        <f>IF(N129="základná",J129,0)</f>
        <v>0</v>
      </c>
      <c r="BF129" s="231">
        <f>IF(N129="znížená",J129,0)</f>
        <v>0</v>
      </c>
      <c r="BG129" s="231">
        <f>IF(N129="zákl. prenesená",J129,0)</f>
        <v>0</v>
      </c>
      <c r="BH129" s="231">
        <f>IF(N129="zníž. prenesená",J129,0)</f>
        <v>0</v>
      </c>
      <c r="BI129" s="231">
        <f>IF(N129="nulová",J129,0)</f>
        <v>0</v>
      </c>
      <c r="BJ129" s="14" t="s">
        <v>117</v>
      </c>
      <c r="BK129" s="232">
        <f>ROUND(I129*H129,3)</f>
        <v>0</v>
      </c>
      <c r="BL129" s="14" t="s">
        <v>116</v>
      </c>
      <c r="BM129" s="230" t="s">
        <v>142</v>
      </c>
    </row>
    <row r="130" s="2" customFormat="1" ht="24.15" customHeight="1">
      <c r="A130" s="35"/>
      <c r="B130" s="36"/>
      <c r="C130" s="219" t="s">
        <v>143</v>
      </c>
      <c r="D130" s="219" t="s">
        <v>112</v>
      </c>
      <c r="E130" s="220" t="s">
        <v>144</v>
      </c>
      <c r="F130" s="221" t="s">
        <v>145</v>
      </c>
      <c r="G130" s="222" t="s">
        <v>129</v>
      </c>
      <c r="H130" s="223">
        <v>846.01499999999999</v>
      </c>
      <c r="I130" s="224"/>
      <c r="J130" s="223">
        <f>ROUND(I130*H130,3)</f>
        <v>0</v>
      </c>
      <c r="K130" s="225"/>
      <c r="L130" s="41"/>
      <c r="M130" s="226" t="s">
        <v>1</v>
      </c>
      <c r="N130" s="227" t="s">
        <v>41</v>
      </c>
      <c r="O130" s="94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0" t="s">
        <v>116</v>
      </c>
      <c r="AT130" s="230" t="s">
        <v>112</v>
      </c>
      <c r="AU130" s="230" t="s">
        <v>117</v>
      </c>
      <c r="AY130" s="14" t="s">
        <v>110</v>
      </c>
      <c r="BE130" s="231">
        <f>IF(N130="základná",J130,0)</f>
        <v>0</v>
      </c>
      <c r="BF130" s="231">
        <f>IF(N130="znížená",J130,0)</f>
        <v>0</v>
      </c>
      <c r="BG130" s="231">
        <f>IF(N130="zákl. prenesená",J130,0)</f>
        <v>0</v>
      </c>
      <c r="BH130" s="231">
        <f>IF(N130="zníž. prenesená",J130,0)</f>
        <v>0</v>
      </c>
      <c r="BI130" s="231">
        <f>IF(N130="nulová",J130,0)</f>
        <v>0</v>
      </c>
      <c r="BJ130" s="14" t="s">
        <v>117</v>
      </c>
      <c r="BK130" s="232">
        <f>ROUND(I130*H130,3)</f>
        <v>0</v>
      </c>
      <c r="BL130" s="14" t="s">
        <v>116</v>
      </c>
      <c r="BM130" s="230" t="s">
        <v>146</v>
      </c>
    </row>
    <row r="131" s="2" customFormat="1" ht="21.75" customHeight="1">
      <c r="A131" s="35"/>
      <c r="B131" s="36"/>
      <c r="C131" s="219" t="s">
        <v>147</v>
      </c>
      <c r="D131" s="219" t="s">
        <v>112</v>
      </c>
      <c r="E131" s="220" t="s">
        <v>148</v>
      </c>
      <c r="F131" s="221" t="s">
        <v>149</v>
      </c>
      <c r="G131" s="222" t="s">
        <v>129</v>
      </c>
      <c r="H131" s="223">
        <v>846.01499999999999</v>
      </c>
      <c r="I131" s="224"/>
      <c r="J131" s="223">
        <f>ROUND(I131*H131,3)</f>
        <v>0</v>
      </c>
      <c r="K131" s="225"/>
      <c r="L131" s="41"/>
      <c r="M131" s="226" t="s">
        <v>1</v>
      </c>
      <c r="N131" s="227" t="s">
        <v>41</v>
      </c>
      <c r="O131" s="94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0" t="s">
        <v>116</v>
      </c>
      <c r="AT131" s="230" t="s">
        <v>112</v>
      </c>
      <c r="AU131" s="230" t="s">
        <v>117</v>
      </c>
      <c r="AY131" s="14" t="s">
        <v>110</v>
      </c>
      <c r="BE131" s="231">
        <f>IF(N131="základná",J131,0)</f>
        <v>0</v>
      </c>
      <c r="BF131" s="231">
        <f>IF(N131="znížená",J131,0)</f>
        <v>0</v>
      </c>
      <c r="BG131" s="231">
        <f>IF(N131="zákl. prenesená",J131,0)</f>
        <v>0</v>
      </c>
      <c r="BH131" s="231">
        <f>IF(N131="zníž. prenesená",J131,0)</f>
        <v>0</v>
      </c>
      <c r="BI131" s="231">
        <f>IF(N131="nulová",J131,0)</f>
        <v>0</v>
      </c>
      <c r="BJ131" s="14" t="s">
        <v>117</v>
      </c>
      <c r="BK131" s="232">
        <f>ROUND(I131*H131,3)</f>
        <v>0</v>
      </c>
      <c r="BL131" s="14" t="s">
        <v>116</v>
      </c>
      <c r="BM131" s="230" t="s">
        <v>150</v>
      </c>
    </row>
    <row r="132" s="2" customFormat="1" ht="24.15" customHeight="1">
      <c r="A132" s="35"/>
      <c r="B132" s="36"/>
      <c r="C132" s="219" t="s">
        <v>151</v>
      </c>
      <c r="D132" s="219" t="s">
        <v>112</v>
      </c>
      <c r="E132" s="220" t="s">
        <v>152</v>
      </c>
      <c r="F132" s="221" t="s">
        <v>153</v>
      </c>
      <c r="G132" s="222" t="s">
        <v>154</v>
      </c>
      <c r="H132" s="223">
        <v>1776.6320000000001</v>
      </c>
      <c r="I132" s="224"/>
      <c r="J132" s="223">
        <f>ROUND(I132*H132,3)</f>
        <v>0</v>
      </c>
      <c r="K132" s="225"/>
      <c r="L132" s="41"/>
      <c r="M132" s="226" t="s">
        <v>1</v>
      </c>
      <c r="N132" s="227" t="s">
        <v>41</v>
      </c>
      <c r="O132" s="94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0" t="s">
        <v>116</v>
      </c>
      <c r="AT132" s="230" t="s">
        <v>112</v>
      </c>
      <c r="AU132" s="230" t="s">
        <v>117</v>
      </c>
      <c r="AY132" s="14" t="s">
        <v>110</v>
      </c>
      <c r="BE132" s="231">
        <f>IF(N132="základná",J132,0)</f>
        <v>0</v>
      </c>
      <c r="BF132" s="231">
        <f>IF(N132="znížená",J132,0)</f>
        <v>0</v>
      </c>
      <c r="BG132" s="231">
        <f>IF(N132="zákl. prenesená",J132,0)</f>
        <v>0</v>
      </c>
      <c r="BH132" s="231">
        <f>IF(N132="zníž. prenesená",J132,0)</f>
        <v>0</v>
      </c>
      <c r="BI132" s="231">
        <f>IF(N132="nulová",J132,0)</f>
        <v>0</v>
      </c>
      <c r="BJ132" s="14" t="s">
        <v>117</v>
      </c>
      <c r="BK132" s="232">
        <f>ROUND(I132*H132,3)</f>
        <v>0</v>
      </c>
      <c r="BL132" s="14" t="s">
        <v>116</v>
      </c>
      <c r="BM132" s="230" t="s">
        <v>155</v>
      </c>
    </row>
    <row r="133" s="2" customFormat="1" ht="21.75" customHeight="1">
      <c r="A133" s="35"/>
      <c r="B133" s="36"/>
      <c r="C133" s="219" t="s">
        <v>156</v>
      </c>
      <c r="D133" s="219" t="s">
        <v>112</v>
      </c>
      <c r="E133" s="220" t="s">
        <v>157</v>
      </c>
      <c r="F133" s="221" t="s">
        <v>158</v>
      </c>
      <c r="G133" s="222" t="s">
        <v>115</v>
      </c>
      <c r="H133" s="223">
        <v>502</v>
      </c>
      <c r="I133" s="224"/>
      <c r="J133" s="223">
        <f>ROUND(I133*H133,3)</f>
        <v>0</v>
      </c>
      <c r="K133" s="225"/>
      <c r="L133" s="41"/>
      <c r="M133" s="226" t="s">
        <v>1</v>
      </c>
      <c r="N133" s="227" t="s">
        <v>41</v>
      </c>
      <c r="O133" s="94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0" t="s">
        <v>116</v>
      </c>
      <c r="AT133" s="230" t="s">
        <v>112</v>
      </c>
      <c r="AU133" s="230" t="s">
        <v>117</v>
      </c>
      <c r="AY133" s="14" t="s">
        <v>110</v>
      </c>
      <c r="BE133" s="231">
        <f>IF(N133="základná",J133,0)</f>
        <v>0</v>
      </c>
      <c r="BF133" s="231">
        <f>IF(N133="znížená",J133,0)</f>
        <v>0</v>
      </c>
      <c r="BG133" s="231">
        <f>IF(N133="zákl. prenesená",J133,0)</f>
        <v>0</v>
      </c>
      <c r="BH133" s="231">
        <f>IF(N133="zníž. prenesená",J133,0)</f>
        <v>0</v>
      </c>
      <c r="BI133" s="231">
        <f>IF(N133="nulová",J133,0)</f>
        <v>0</v>
      </c>
      <c r="BJ133" s="14" t="s">
        <v>117</v>
      </c>
      <c r="BK133" s="232">
        <f>ROUND(I133*H133,3)</f>
        <v>0</v>
      </c>
      <c r="BL133" s="14" t="s">
        <v>116</v>
      </c>
      <c r="BM133" s="230" t="s">
        <v>159</v>
      </c>
    </row>
    <row r="134" s="2" customFormat="1" ht="16.5" customHeight="1">
      <c r="A134" s="35"/>
      <c r="B134" s="36"/>
      <c r="C134" s="233" t="s">
        <v>160</v>
      </c>
      <c r="D134" s="233" t="s">
        <v>161</v>
      </c>
      <c r="E134" s="234" t="s">
        <v>162</v>
      </c>
      <c r="F134" s="235" t="s">
        <v>163</v>
      </c>
      <c r="G134" s="236" t="s">
        <v>164</v>
      </c>
      <c r="H134" s="237">
        <v>15.512000000000001</v>
      </c>
      <c r="I134" s="238"/>
      <c r="J134" s="237">
        <f>ROUND(I134*H134,3)</f>
        <v>0</v>
      </c>
      <c r="K134" s="239"/>
      <c r="L134" s="240"/>
      <c r="M134" s="241" t="s">
        <v>1</v>
      </c>
      <c r="N134" s="242" t="s">
        <v>41</v>
      </c>
      <c r="O134" s="94"/>
      <c r="P134" s="228">
        <f>O134*H134</f>
        <v>0</v>
      </c>
      <c r="Q134" s="228">
        <v>0.001</v>
      </c>
      <c r="R134" s="228">
        <f>Q134*H134</f>
        <v>0.015512000000000002</v>
      </c>
      <c r="S134" s="228">
        <v>0</v>
      </c>
      <c r="T134" s="22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0" t="s">
        <v>143</v>
      </c>
      <c r="AT134" s="230" t="s">
        <v>161</v>
      </c>
      <c r="AU134" s="230" t="s">
        <v>117</v>
      </c>
      <c r="AY134" s="14" t="s">
        <v>110</v>
      </c>
      <c r="BE134" s="231">
        <f>IF(N134="základná",J134,0)</f>
        <v>0</v>
      </c>
      <c r="BF134" s="231">
        <f>IF(N134="znížená",J134,0)</f>
        <v>0</v>
      </c>
      <c r="BG134" s="231">
        <f>IF(N134="zákl. prenesená",J134,0)</f>
        <v>0</v>
      </c>
      <c r="BH134" s="231">
        <f>IF(N134="zníž. prenesená",J134,0)</f>
        <v>0</v>
      </c>
      <c r="BI134" s="231">
        <f>IF(N134="nulová",J134,0)</f>
        <v>0</v>
      </c>
      <c r="BJ134" s="14" t="s">
        <v>117</v>
      </c>
      <c r="BK134" s="232">
        <f>ROUND(I134*H134,3)</f>
        <v>0</v>
      </c>
      <c r="BL134" s="14" t="s">
        <v>116</v>
      </c>
      <c r="BM134" s="230" t="s">
        <v>165</v>
      </c>
    </row>
    <row r="135" s="2" customFormat="1" ht="24.15" customHeight="1">
      <c r="A135" s="35"/>
      <c r="B135" s="36"/>
      <c r="C135" s="219" t="s">
        <v>166</v>
      </c>
      <c r="D135" s="219" t="s">
        <v>112</v>
      </c>
      <c r="E135" s="220" t="s">
        <v>167</v>
      </c>
      <c r="F135" s="221" t="s">
        <v>168</v>
      </c>
      <c r="G135" s="222" t="s">
        <v>115</v>
      </c>
      <c r="H135" s="223">
        <v>112.125</v>
      </c>
      <c r="I135" s="224"/>
      <c r="J135" s="223">
        <f>ROUND(I135*H135,3)</f>
        <v>0</v>
      </c>
      <c r="K135" s="225"/>
      <c r="L135" s="41"/>
      <c r="M135" s="226" t="s">
        <v>1</v>
      </c>
      <c r="N135" s="227" t="s">
        <v>41</v>
      </c>
      <c r="O135" s="94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0" t="s">
        <v>116</v>
      </c>
      <c r="AT135" s="230" t="s">
        <v>112</v>
      </c>
      <c r="AU135" s="230" t="s">
        <v>117</v>
      </c>
      <c r="AY135" s="14" t="s">
        <v>110</v>
      </c>
      <c r="BE135" s="231">
        <f>IF(N135="základná",J135,0)</f>
        <v>0</v>
      </c>
      <c r="BF135" s="231">
        <f>IF(N135="znížená",J135,0)</f>
        <v>0</v>
      </c>
      <c r="BG135" s="231">
        <f>IF(N135="zákl. prenesená",J135,0)</f>
        <v>0</v>
      </c>
      <c r="BH135" s="231">
        <f>IF(N135="zníž. prenesená",J135,0)</f>
        <v>0</v>
      </c>
      <c r="BI135" s="231">
        <f>IF(N135="nulová",J135,0)</f>
        <v>0</v>
      </c>
      <c r="BJ135" s="14" t="s">
        <v>117</v>
      </c>
      <c r="BK135" s="232">
        <f>ROUND(I135*H135,3)</f>
        <v>0</v>
      </c>
      <c r="BL135" s="14" t="s">
        <v>116</v>
      </c>
      <c r="BM135" s="230" t="s">
        <v>169</v>
      </c>
    </row>
    <row r="136" s="2" customFormat="1" ht="16.5" customHeight="1">
      <c r="A136" s="35"/>
      <c r="B136" s="36"/>
      <c r="C136" s="233" t="s">
        <v>170</v>
      </c>
      <c r="D136" s="233" t="s">
        <v>161</v>
      </c>
      <c r="E136" s="234" t="s">
        <v>171</v>
      </c>
      <c r="F136" s="235" t="s">
        <v>172</v>
      </c>
      <c r="G136" s="236" t="s">
        <v>154</v>
      </c>
      <c r="H136" s="237">
        <v>3.4649999999999999</v>
      </c>
      <c r="I136" s="238"/>
      <c r="J136" s="237">
        <f>ROUND(I136*H136,3)</f>
        <v>0</v>
      </c>
      <c r="K136" s="239"/>
      <c r="L136" s="240"/>
      <c r="M136" s="241" t="s">
        <v>1</v>
      </c>
      <c r="N136" s="242" t="s">
        <v>41</v>
      </c>
      <c r="O136" s="94"/>
      <c r="P136" s="228">
        <f>O136*H136</f>
        <v>0</v>
      </c>
      <c r="Q136" s="228">
        <v>1</v>
      </c>
      <c r="R136" s="228">
        <f>Q136*H136</f>
        <v>3.4649999999999999</v>
      </c>
      <c r="S136" s="228">
        <v>0</v>
      </c>
      <c r="T136" s="22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0" t="s">
        <v>143</v>
      </c>
      <c r="AT136" s="230" t="s">
        <v>161</v>
      </c>
      <c r="AU136" s="230" t="s">
        <v>117</v>
      </c>
      <c r="AY136" s="14" t="s">
        <v>110</v>
      </c>
      <c r="BE136" s="231">
        <f>IF(N136="základná",J136,0)</f>
        <v>0</v>
      </c>
      <c r="BF136" s="231">
        <f>IF(N136="znížená",J136,0)</f>
        <v>0</v>
      </c>
      <c r="BG136" s="231">
        <f>IF(N136="zákl. prenesená",J136,0)</f>
        <v>0</v>
      </c>
      <c r="BH136" s="231">
        <f>IF(N136="zníž. prenesená",J136,0)</f>
        <v>0</v>
      </c>
      <c r="BI136" s="231">
        <f>IF(N136="nulová",J136,0)</f>
        <v>0</v>
      </c>
      <c r="BJ136" s="14" t="s">
        <v>117</v>
      </c>
      <c r="BK136" s="232">
        <f>ROUND(I136*H136,3)</f>
        <v>0</v>
      </c>
      <c r="BL136" s="14" t="s">
        <v>116</v>
      </c>
      <c r="BM136" s="230" t="s">
        <v>173</v>
      </c>
    </row>
    <row r="137" s="2" customFormat="1" ht="33" customHeight="1">
      <c r="A137" s="35"/>
      <c r="B137" s="36"/>
      <c r="C137" s="219" t="s">
        <v>174</v>
      </c>
      <c r="D137" s="219" t="s">
        <v>112</v>
      </c>
      <c r="E137" s="220" t="s">
        <v>175</v>
      </c>
      <c r="F137" s="221" t="s">
        <v>176</v>
      </c>
      <c r="G137" s="222" t="s">
        <v>115</v>
      </c>
      <c r="H137" s="223">
        <v>502</v>
      </c>
      <c r="I137" s="224"/>
      <c r="J137" s="223">
        <f>ROUND(I137*H137,3)</f>
        <v>0</v>
      </c>
      <c r="K137" s="225"/>
      <c r="L137" s="41"/>
      <c r="M137" s="226" t="s">
        <v>1</v>
      </c>
      <c r="N137" s="227" t="s">
        <v>41</v>
      </c>
      <c r="O137" s="94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0" t="s">
        <v>116</v>
      </c>
      <c r="AT137" s="230" t="s">
        <v>112</v>
      </c>
      <c r="AU137" s="230" t="s">
        <v>117</v>
      </c>
      <c r="AY137" s="14" t="s">
        <v>110</v>
      </c>
      <c r="BE137" s="231">
        <f>IF(N137="základná",J137,0)</f>
        <v>0</v>
      </c>
      <c r="BF137" s="231">
        <f>IF(N137="znížená",J137,0)</f>
        <v>0</v>
      </c>
      <c r="BG137" s="231">
        <f>IF(N137="zákl. prenesená",J137,0)</f>
        <v>0</v>
      </c>
      <c r="BH137" s="231">
        <f>IF(N137="zníž. prenesená",J137,0)</f>
        <v>0</v>
      </c>
      <c r="BI137" s="231">
        <f>IF(N137="nulová",J137,0)</f>
        <v>0</v>
      </c>
      <c r="BJ137" s="14" t="s">
        <v>117</v>
      </c>
      <c r="BK137" s="232">
        <f>ROUND(I137*H137,3)</f>
        <v>0</v>
      </c>
      <c r="BL137" s="14" t="s">
        <v>116</v>
      </c>
      <c r="BM137" s="230" t="s">
        <v>177</v>
      </c>
    </row>
    <row r="138" s="2" customFormat="1" ht="24.15" customHeight="1">
      <c r="A138" s="35"/>
      <c r="B138" s="36"/>
      <c r="C138" s="219" t="s">
        <v>178</v>
      </c>
      <c r="D138" s="219" t="s">
        <v>112</v>
      </c>
      <c r="E138" s="220" t="s">
        <v>179</v>
      </c>
      <c r="F138" s="221" t="s">
        <v>180</v>
      </c>
      <c r="G138" s="222" t="s">
        <v>115</v>
      </c>
      <c r="H138" s="223">
        <v>502</v>
      </c>
      <c r="I138" s="224"/>
      <c r="J138" s="223">
        <f>ROUND(I138*H138,3)</f>
        <v>0</v>
      </c>
      <c r="K138" s="225"/>
      <c r="L138" s="41"/>
      <c r="M138" s="226" t="s">
        <v>1</v>
      </c>
      <c r="N138" s="227" t="s">
        <v>41</v>
      </c>
      <c r="O138" s="94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0" t="s">
        <v>116</v>
      </c>
      <c r="AT138" s="230" t="s">
        <v>112</v>
      </c>
      <c r="AU138" s="230" t="s">
        <v>117</v>
      </c>
      <c r="AY138" s="14" t="s">
        <v>110</v>
      </c>
      <c r="BE138" s="231">
        <f>IF(N138="základná",J138,0)</f>
        <v>0</v>
      </c>
      <c r="BF138" s="231">
        <f>IF(N138="znížená",J138,0)</f>
        <v>0</v>
      </c>
      <c r="BG138" s="231">
        <f>IF(N138="zákl. prenesená",J138,0)</f>
        <v>0</v>
      </c>
      <c r="BH138" s="231">
        <f>IF(N138="zníž. prenesená",J138,0)</f>
        <v>0</v>
      </c>
      <c r="BI138" s="231">
        <f>IF(N138="nulová",J138,0)</f>
        <v>0</v>
      </c>
      <c r="BJ138" s="14" t="s">
        <v>117</v>
      </c>
      <c r="BK138" s="232">
        <f>ROUND(I138*H138,3)</f>
        <v>0</v>
      </c>
      <c r="BL138" s="14" t="s">
        <v>116</v>
      </c>
      <c r="BM138" s="230" t="s">
        <v>181</v>
      </c>
    </row>
    <row r="139" s="2" customFormat="1" ht="16.5" customHeight="1">
      <c r="A139" s="35"/>
      <c r="B139" s="36"/>
      <c r="C139" s="233" t="s">
        <v>182</v>
      </c>
      <c r="D139" s="233" t="s">
        <v>161</v>
      </c>
      <c r="E139" s="234" t="s">
        <v>171</v>
      </c>
      <c r="F139" s="235" t="s">
        <v>172</v>
      </c>
      <c r="G139" s="236" t="s">
        <v>154</v>
      </c>
      <c r="H139" s="237">
        <v>58.231999999999999</v>
      </c>
      <c r="I139" s="238"/>
      <c r="J139" s="237">
        <f>ROUND(I139*H139,3)</f>
        <v>0</v>
      </c>
      <c r="K139" s="239"/>
      <c r="L139" s="240"/>
      <c r="M139" s="241" t="s">
        <v>1</v>
      </c>
      <c r="N139" s="242" t="s">
        <v>41</v>
      </c>
      <c r="O139" s="94"/>
      <c r="P139" s="228">
        <f>O139*H139</f>
        <v>0</v>
      </c>
      <c r="Q139" s="228">
        <v>1</v>
      </c>
      <c r="R139" s="228">
        <f>Q139*H139</f>
        <v>58.231999999999999</v>
      </c>
      <c r="S139" s="228">
        <v>0</v>
      </c>
      <c r="T139" s="22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0" t="s">
        <v>143</v>
      </c>
      <c r="AT139" s="230" t="s">
        <v>161</v>
      </c>
      <c r="AU139" s="230" t="s">
        <v>117</v>
      </c>
      <c r="AY139" s="14" t="s">
        <v>110</v>
      </c>
      <c r="BE139" s="231">
        <f>IF(N139="základná",J139,0)</f>
        <v>0</v>
      </c>
      <c r="BF139" s="231">
        <f>IF(N139="znížená",J139,0)</f>
        <v>0</v>
      </c>
      <c r="BG139" s="231">
        <f>IF(N139="zákl. prenesená",J139,0)</f>
        <v>0</v>
      </c>
      <c r="BH139" s="231">
        <f>IF(N139="zníž. prenesená",J139,0)</f>
        <v>0</v>
      </c>
      <c r="BI139" s="231">
        <f>IF(N139="nulová",J139,0)</f>
        <v>0</v>
      </c>
      <c r="BJ139" s="14" t="s">
        <v>117</v>
      </c>
      <c r="BK139" s="232">
        <f>ROUND(I139*H139,3)</f>
        <v>0</v>
      </c>
      <c r="BL139" s="14" t="s">
        <v>116</v>
      </c>
      <c r="BM139" s="230" t="s">
        <v>183</v>
      </c>
    </row>
    <row r="140" s="2" customFormat="1" ht="16.5" customHeight="1">
      <c r="A140" s="35"/>
      <c r="B140" s="36"/>
      <c r="C140" s="219" t="s">
        <v>184</v>
      </c>
      <c r="D140" s="219" t="s">
        <v>112</v>
      </c>
      <c r="E140" s="220" t="s">
        <v>185</v>
      </c>
      <c r="F140" s="221" t="s">
        <v>186</v>
      </c>
      <c r="G140" s="222" t="s">
        <v>187</v>
      </c>
      <c r="H140" s="223">
        <v>90</v>
      </c>
      <c r="I140" s="224"/>
      <c r="J140" s="223">
        <f>ROUND(I140*H140,3)</f>
        <v>0</v>
      </c>
      <c r="K140" s="225"/>
      <c r="L140" s="41"/>
      <c r="M140" s="226" t="s">
        <v>1</v>
      </c>
      <c r="N140" s="227" t="s">
        <v>41</v>
      </c>
      <c r="O140" s="94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0" t="s">
        <v>116</v>
      </c>
      <c r="AT140" s="230" t="s">
        <v>112</v>
      </c>
      <c r="AU140" s="230" t="s">
        <v>117</v>
      </c>
      <c r="AY140" s="14" t="s">
        <v>110</v>
      </c>
      <c r="BE140" s="231">
        <f>IF(N140="základná",J140,0)</f>
        <v>0</v>
      </c>
      <c r="BF140" s="231">
        <f>IF(N140="znížená",J140,0)</f>
        <v>0</v>
      </c>
      <c r="BG140" s="231">
        <f>IF(N140="zákl. prenesená",J140,0)</f>
        <v>0</v>
      </c>
      <c r="BH140" s="231">
        <f>IF(N140="zníž. prenesená",J140,0)</f>
        <v>0</v>
      </c>
      <c r="BI140" s="231">
        <f>IF(N140="nulová",J140,0)</f>
        <v>0</v>
      </c>
      <c r="BJ140" s="14" t="s">
        <v>117</v>
      </c>
      <c r="BK140" s="232">
        <f>ROUND(I140*H140,3)</f>
        <v>0</v>
      </c>
      <c r="BL140" s="14" t="s">
        <v>116</v>
      </c>
      <c r="BM140" s="230" t="s">
        <v>188</v>
      </c>
    </row>
    <row r="141" s="2" customFormat="1" ht="55.5" customHeight="1">
      <c r="A141" s="35"/>
      <c r="B141" s="36"/>
      <c r="C141" s="233" t="s">
        <v>189</v>
      </c>
      <c r="D141" s="233" t="s">
        <v>161</v>
      </c>
      <c r="E141" s="234" t="s">
        <v>190</v>
      </c>
      <c r="F141" s="235" t="s">
        <v>191</v>
      </c>
      <c r="G141" s="236" t="s">
        <v>192</v>
      </c>
      <c r="H141" s="237">
        <v>1</v>
      </c>
      <c r="I141" s="238"/>
      <c r="J141" s="237">
        <f>ROUND(I141*H141,3)</f>
        <v>0</v>
      </c>
      <c r="K141" s="239"/>
      <c r="L141" s="240"/>
      <c r="M141" s="241" t="s">
        <v>1</v>
      </c>
      <c r="N141" s="242" t="s">
        <v>41</v>
      </c>
      <c r="O141" s="94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0" t="s">
        <v>143</v>
      </c>
      <c r="AT141" s="230" t="s">
        <v>161</v>
      </c>
      <c r="AU141" s="230" t="s">
        <v>117</v>
      </c>
      <c r="AY141" s="14" t="s">
        <v>110</v>
      </c>
      <c r="BE141" s="231">
        <f>IF(N141="základná",J141,0)</f>
        <v>0</v>
      </c>
      <c r="BF141" s="231">
        <f>IF(N141="znížená",J141,0)</f>
        <v>0</v>
      </c>
      <c r="BG141" s="231">
        <f>IF(N141="zákl. prenesená",J141,0)</f>
        <v>0</v>
      </c>
      <c r="BH141" s="231">
        <f>IF(N141="zníž. prenesená",J141,0)</f>
        <v>0</v>
      </c>
      <c r="BI141" s="231">
        <f>IF(N141="nulová",J141,0)</f>
        <v>0</v>
      </c>
      <c r="BJ141" s="14" t="s">
        <v>117</v>
      </c>
      <c r="BK141" s="232">
        <f>ROUND(I141*H141,3)</f>
        <v>0</v>
      </c>
      <c r="BL141" s="14" t="s">
        <v>116</v>
      </c>
      <c r="BM141" s="230" t="s">
        <v>193</v>
      </c>
    </row>
    <row r="142" s="2" customFormat="1" ht="24.15" customHeight="1">
      <c r="A142" s="35"/>
      <c r="B142" s="36"/>
      <c r="C142" s="219" t="s">
        <v>194</v>
      </c>
      <c r="D142" s="219" t="s">
        <v>112</v>
      </c>
      <c r="E142" s="220" t="s">
        <v>195</v>
      </c>
      <c r="F142" s="221" t="s">
        <v>196</v>
      </c>
      <c r="G142" s="222" t="s">
        <v>115</v>
      </c>
      <c r="H142" s="223">
        <v>112.125</v>
      </c>
      <c r="I142" s="224"/>
      <c r="J142" s="223">
        <f>ROUND(I142*H142,3)</f>
        <v>0</v>
      </c>
      <c r="K142" s="225"/>
      <c r="L142" s="41"/>
      <c r="M142" s="226" t="s">
        <v>1</v>
      </c>
      <c r="N142" s="227" t="s">
        <v>41</v>
      </c>
      <c r="O142" s="94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0" t="s">
        <v>116</v>
      </c>
      <c r="AT142" s="230" t="s">
        <v>112</v>
      </c>
      <c r="AU142" s="230" t="s">
        <v>117</v>
      </c>
      <c r="AY142" s="14" t="s">
        <v>110</v>
      </c>
      <c r="BE142" s="231">
        <f>IF(N142="základná",J142,0)</f>
        <v>0</v>
      </c>
      <c r="BF142" s="231">
        <f>IF(N142="znížená",J142,0)</f>
        <v>0</v>
      </c>
      <c r="BG142" s="231">
        <f>IF(N142="zákl. prenesená",J142,0)</f>
        <v>0</v>
      </c>
      <c r="BH142" s="231">
        <f>IF(N142="zníž. prenesená",J142,0)</f>
        <v>0</v>
      </c>
      <c r="BI142" s="231">
        <f>IF(N142="nulová",J142,0)</f>
        <v>0</v>
      </c>
      <c r="BJ142" s="14" t="s">
        <v>117</v>
      </c>
      <c r="BK142" s="232">
        <f>ROUND(I142*H142,3)</f>
        <v>0</v>
      </c>
      <c r="BL142" s="14" t="s">
        <v>116</v>
      </c>
      <c r="BM142" s="230" t="s">
        <v>197</v>
      </c>
    </row>
    <row r="143" s="2" customFormat="1" ht="16.5" customHeight="1">
      <c r="A143" s="35"/>
      <c r="B143" s="36"/>
      <c r="C143" s="233" t="s">
        <v>198</v>
      </c>
      <c r="D143" s="233" t="s">
        <v>161</v>
      </c>
      <c r="E143" s="234" t="s">
        <v>199</v>
      </c>
      <c r="F143" s="235" t="s">
        <v>200</v>
      </c>
      <c r="G143" s="236" t="s">
        <v>201</v>
      </c>
      <c r="H143" s="237">
        <v>3963.6190000000001</v>
      </c>
      <c r="I143" s="238"/>
      <c r="J143" s="237">
        <f>ROUND(I143*H143,3)</f>
        <v>0</v>
      </c>
      <c r="K143" s="239"/>
      <c r="L143" s="240"/>
      <c r="M143" s="241" t="s">
        <v>1</v>
      </c>
      <c r="N143" s="242" t="s">
        <v>41</v>
      </c>
      <c r="O143" s="94"/>
      <c r="P143" s="228">
        <f>O143*H143</f>
        <v>0</v>
      </c>
      <c r="Q143" s="228">
        <v>0.00029999999999999997</v>
      </c>
      <c r="R143" s="228">
        <f>Q143*H143</f>
        <v>1.1890856999999999</v>
      </c>
      <c r="S143" s="228">
        <v>0</v>
      </c>
      <c r="T143" s="22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0" t="s">
        <v>143</v>
      </c>
      <c r="AT143" s="230" t="s">
        <v>161</v>
      </c>
      <c r="AU143" s="230" t="s">
        <v>117</v>
      </c>
      <c r="AY143" s="14" t="s">
        <v>110</v>
      </c>
      <c r="BE143" s="231">
        <f>IF(N143="základná",J143,0)</f>
        <v>0</v>
      </c>
      <c r="BF143" s="231">
        <f>IF(N143="znížená",J143,0)</f>
        <v>0</v>
      </c>
      <c r="BG143" s="231">
        <f>IF(N143="zákl. prenesená",J143,0)</f>
        <v>0</v>
      </c>
      <c r="BH143" s="231">
        <f>IF(N143="zníž. prenesená",J143,0)</f>
        <v>0</v>
      </c>
      <c r="BI143" s="231">
        <f>IF(N143="nulová",J143,0)</f>
        <v>0</v>
      </c>
      <c r="BJ143" s="14" t="s">
        <v>117</v>
      </c>
      <c r="BK143" s="232">
        <f>ROUND(I143*H143,3)</f>
        <v>0</v>
      </c>
      <c r="BL143" s="14" t="s">
        <v>116</v>
      </c>
      <c r="BM143" s="230" t="s">
        <v>202</v>
      </c>
    </row>
    <row r="144" s="2" customFormat="1" ht="33" customHeight="1">
      <c r="A144" s="35"/>
      <c r="B144" s="36"/>
      <c r="C144" s="219" t="s">
        <v>7</v>
      </c>
      <c r="D144" s="219" t="s">
        <v>112</v>
      </c>
      <c r="E144" s="220" t="s">
        <v>203</v>
      </c>
      <c r="F144" s="221" t="s">
        <v>204</v>
      </c>
      <c r="G144" s="222" t="s">
        <v>115</v>
      </c>
      <c r="H144" s="223">
        <v>1326.25</v>
      </c>
      <c r="I144" s="224"/>
      <c r="J144" s="223">
        <f>ROUND(I144*H144,3)</f>
        <v>0</v>
      </c>
      <c r="K144" s="225"/>
      <c r="L144" s="41"/>
      <c r="M144" s="226" t="s">
        <v>1</v>
      </c>
      <c r="N144" s="227" t="s">
        <v>41</v>
      </c>
      <c r="O144" s="94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0" t="s">
        <v>116</v>
      </c>
      <c r="AT144" s="230" t="s">
        <v>112</v>
      </c>
      <c r="AU144" s="230" t="s">
        <v>117</v>
      </c>
      <c r="AY144" s="14" t="s">
        <v>110</v>
      </c>
      <c r="BE144" s="231">
        <f>IF(N144="základná",J144,0)</f>
        <v>0</v>
      </c>
      <c r="BF144" s="231">
        <f>IF(N144="znížená",J144,0)</f>
        <v>0</v>
      </c>
      <c r="BG144" s="231">
        <f>IF(N144="zákl. prenesená",J144,0)</f>
        <v>0</v>
      </c>
      <c r="BH144" s="231">
        <f>IF(N144="zníž. prenesená",J144,0)</f>
        <v>0</v>
      </c>
      <c r="BI144" s="231">
        <f>IF(N144="nulová",J144,0)</f>
        <v>0</v>
      </c>
      <c r="BJ144" s="14" t="s">
        <v>117</v>
      </c>
      <c r="BK144" s="232">
        <f>ROUND(I144*H144,3)</f>
        <v>0</v>
      </c>
      <c r="BL144" s="14" t="s">
        <v>116</v>
      </c>
      <c r="BM144" s="230" t="s">
        <v>205</v>
      </c>
    </row>
    <row r="145" s="2" customFormat="1" ht="16.5" customHeight="1">
      <c r="A145" s="35"/>
      <c r="B145" s="36"/>
      <c r="C145" s="233" t="s">
        <v>206</v>
      </c>
      <c r="D145" s="233" t="s">
        <v>161</v>
      </c>
      <c r="E145" s="234" t="s">
        <v>207</v>
      </c>
      <c r="F145" s="235" t="s">
        <v>208</v>
      </c>
      <c r="G145" s="236" t="s">
        <v>154</v>
      </c>
      <c r="H145" s="237">
        <v>222.81</v>
      </c>
      <c r="I145" s="238"/>
      <c r="J145" s="237">
        <f>ROUND(I145*H145,3)</f>
        <v>0</v>
      </c>
      <c r="K145" s="239"/>
      <c r="L145" s="240"/>
      <c r="M145" s="241" t="s">
        <v>1</v>
      </c>
      <c r="N145" s="242" t="s">
        <v>41</v>
      </c>
      <c r="O145" s="94"/>
      <c r="P145" s="228">
        <f>O145*H145</f>
        <v>0</v>
      </c>
      <c r="Q145" s="228">
        <v>1</v>
      </c>
      <c r="R145" s="228">
        <f>Q145*H145</f>
        <v>222.81</v>
      </c>
      <c r="S145" s="228">
        <v>0</v>
      </c>
      <c r="T145" s="22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0" t="s">
        <v>143</v>
      </c>
      <c r="AT145" s="230" t="s">
        <v>161</v>
      </c>
      <c r="AU145" s="230" t="s">
        <v>117</v>
      </c>
      <c r="AY145" s="14" t="s">
        <v>110</v>
      </c>
      <c r="BE145" s="231">
        <f>IF(N145="základná",J145,0)</f>
        <v>0</v>
      </c>
      <c r="BF145" s="231">
        <f>IF(N145="znížená",J145,0)</f>
        <v>0</v>
      </c>
      <c r="BG145" s="231">
        <f>IF(N145="zákl. prenesená",J145,0)</f>
        <v>0</v>
      </c>
      <c r="BH145" s="231">
        <f>IF(N145="zníž. prenesená",J145,0)</f>
        <v>0</v>
      </c>
      <c r="BI145" s="231">
        <f>IF(N145="nulová",J145,0)</f>
        <v>0</v>
      </c>
      <c r="BJ145" s="14" t="s">
        <v>117</v>
      </c>
      <c r="BK145" s="232">
        <f>ROUND(I145*H145,3)</f>
        <v>0</v>
      </c>
      <c r="BL145" s="14" t="s">
        <v>116</v>
      </c>
      <c r="BM145" s="230" t="s">
        <v>209</v>
      </c>
    </row>
    <row r="146" s="12" customFormat="1" ht="22.8" customHeight="1">
      <c r="A146" s="12"/>
      <c r="B146" s="203"/>
      <c r="C146" s="204"/>
      <c r="D146" s="205" t="s">
        <v>74</v>
      </c>
      <c r="E146" s="217" t="s">
        <v>117</v>
      </c>
      <c r="F146" s="217" t="s">
        <v>210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SUM(P147:P161)</f>
        <v>0</v>
      </c>
      <c r="Q146" s="211"/>
      <c r="R146" s="212">
        <f>SUM(R147:R161)</f>
        <v>65.80478140000001</v>
      </c>
      <c r="S146" s="211"/>
      <c r="T146" s="213">
        <f>SUM(T147:T161)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80</v>
      </c>
      <c r="AT146" s="215" t="s">
        <v>74</v>
      </c>
      <c r="AU146" s="215" t="s">
        <v>80</v>
      </c>
      <c r="AY146" s="214" t="s">
        <v>110</v>
      </c>
      <c r="BK146" s="216">
        <f>SUM(BK147:BK161)</f>
        <v>0</v>
      </c>
    </row>
    <row r="147" s="2" customFormat="1" ht="24.15" customHeight="1">
      <c r="A147" s="35"/>
      <c r="B147" s="36"/>
      <c r="C147" s="219" t="s">
        <v>211</v>
      </c>
      <c r="D147" s="219" t="s">
        <v>112</v>
      </c>
      <c r="E147" s="220" t="s">
        <v>212</v>
      </c>
      <c r="F147" s="221" t="s">
        <v>213</v>
      </c>
      <c r="G147" s="222" t="s">
        <v>129</v>
      </c>
      <c r="H147" s="223">
        <v>18.300000000000001</v>
      </c>
      <c r="I147" s="224"/>
      <c r="J147" s="223">
        <f>ROUND(I147*H147,3)</f>
        <v>0</v>
      </c>
      <c r="K147" s="225"/>
      <c r="L147" s="41"/>
      <c r="M147" s="226" t="s">
        <v>1</v>
      </c>
      <c r="N147" s="227" t="s">
        <v>41</v>
      </c>
      <c r="O147" s="94"/>
      <c r="P147" s="228">
        <f>O147*H147</f>
        <v>0</v>
      </c>
      <c r="Q147" s="228">
        <v>1.9205000000000001</v>
      </c>
      <c r="R147" s="228">
        <f>Q147*H147</f>
        <v>35.145150000000001</v>
      </c>
      <c r="S147" s="228">
        <v>0</v>
      </c>
      <c r="T147" s="22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0" t="s">
        <v>116</v>
      </c>
      <c r="AT147" s="230" t="s">
        <v>112</v>
      </c>
      <c r="AU147" s="230" t="s">
        <v>117</v>
      </c>
      <c r="AY147" s="14" t="s">
        <v>110</v>
      </c>
      <c r="BE147" s="231">
        <f>IF(N147="základná",J147,0)</f>
        <v>0</v>
      </c>
      <c r="BF147" s="231">
        <f>IF(N147="znížená",J147,0)</f>
        <v>0</v>
      </c>
      <c r="BG147" s="231">
        <f>IF(N147="zákl. prenesená",J147,0)</f>
        <v>0</v>
      </c>
      <c r="BH147" s="231">
        <f>IF(N147="zníž. prenesená",J147,0)</f>
        <v>0</v>
      </c>
      <c r="BI147" s="231">
        <f>IF(N147="nulová",J147,0)</f>
        <v>0</v>
      </c>
      <c r="BJ147" s="14" t="s">
        <v>117</v>
      </c>
      <c r="BK147" s="232">
        <f>ROUND(I147*H147,3)</f>
        <v>0</v>
      </c>
      <c r="BL147" s="14" t="s">
        <v>116</v>
      </c>
      <c r="BM147" s="230" t="s">
        <v>214</v>
      </c>
    </row>
    <row r="148" s="2" customFormat="1" ht="33" customHeight="1">
      <c r="A148" s="35"/>
      <c r="B148" s="36"/>
      <c r="C148" s="219" t="s">
        <v>215</v>
      </c>
      <c r="D148" s="219" t="s">
        <v>112</v>
      </c>
      <c r="E148" s="220" t="s">
        <v>216</v>
      </c>
      <c r="F148" s="221" t="s">
        <v>217</v>
      </c>
      <c r="G148" s="222" t="s">
        <v>115</v>
      </c>
      <c r="H148" s="223">
        <v>228</v>
      </c>
      <c r="I148" s="224"/>
      <c r="J148" s="223">
        <f>ROUND(I148*H148,3)</f>
        <v>0</v>
      </c>
      <c r="K148" s="225"/>
      <c r="L148" s="41"/>
      <c r="M148" s="226" t="s">
        <v>1</v>
      </c>
      <c r="N148" s="227" t="s">
        <v>41</v>
      </c>
      <c r="O148" s="94"/>
      <c r="P148" s="228">
        <f>O148*H148</f>
        <v>0</v>
      </c>
      <c r="Q148" s="228">
        <v>0.0001829</v>
      </c>
      <c r="R148" s="228">
        <f>Q148*H148</f>
        <v>0.041701200000000001</v>
      </c>
      <c r="S148" s="228">
        <v>0</v>
      </c>
      <c r="T148" s="22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0" t="s">
        <v>116</v>
      </c>
      <c r="AT148" s="230" t="s">
        <v>112</v>
      </c>
      <c r="AU148" s="230" t="s">
        <v>117</v>
      </c>
      <c r="AY148" s="14" t="s">
        <v>110</v>
      </c>
      <c r="BE148" s="231">
        <f>IF(N148="základná",J148,0)</f>
        <v>0</v>
      </c>
      <c r="BF148" s="231">
        <f>IF(N148="znížená",J148,0)</f>
        <v>0</v>
      </c>
      <c r="BG148" s="231">
        <f>IF(N148="zákl. prenesená",J148,0)</f>
        <v>0</v>
      </c>
      <c r="BH148" s="231">
        <f>IF(N148="zníž. prenesená",J148,0)</f>
        <v>0</v>
      </c>
      <c r="BI148" s="231">
        <f>IF(N148="nulová",J148,0)</f>
        <v>0</v>
      </c>
      <c r="BJ148" s="14" t="s">
        <v>117</v>
      </c>
      <c r="BK148" s="232">
        <f>ROUND(I148*H148,3)</f>
        <v>0</v>
      </c>
      <c r="BL148" s="14" t="s">
        <v>116</v>
      </c>
      <c r="BM148" s="230" t="s">
        <v>218</v>
      </c>
    </row>
    <row r="149" s="2" customFormat="1" ht="16.5" customHeight="1">
      <c r="A149" s="35"/>
      <c r="B149" s="36"/>
      <c r="C149" s="233" t="s">
        <v>219</v>
      </c>
      <c r="D149" s="233" t="s">
        <v>161</v>
      </c>
      <c r="E149" s="234" t="s">
        <v>220</v>
      </c>
      <c r="F149" s="235" t="s">
        <v>221</v>
      </c>
      <c r="G149" s="236" t="s">
        <v>115</v>
      </c>
      <c r="H149" s="237">
        <v>232.56</v>
      </c>
      <c r="I149" s="238"/>
      <c r="J149" s="237">
        <f>ROUND(I149*H149,3)</f>
        <v>0</v>
      </c>
      <c r="K149" s="239"/>
      <c r="L149" s="240"/>
      <c r="M149" s="241" t="s">
        <v>1</v>
      </c>
      <c r="N149" s="242" t="s">
        <v>41</v>
      </c>
      <c r="O149" s="94"/>
      <c r="P149" s="228">
        <f>O149*H149</f>
        <v>0</v>
      </c>
      <c r="Q149" s="228">
        <v>0.00029999999999999997</v>
      </c>
      <c r="R149" s="228">
        <f>Q149*H149</f>
        <v>0.069767999999999997</v>
      </c>
      <c r="S149" s="228">
        <v>0</v>
      </c>
      <c r="T149" s="22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0" t="s">
        <v>143</v>
      </c>
      <c r="AT149" s="230" t="s">
        <v>161</v>
      </c>
      <c r="AU149" s="230" t="s">
        <v>117</v>
      </c>
      <c r="AY149" s="14" t="s">
        <v>110</v>
      </c>
      <c r="BE149" s="231">
        <f>IF(N149="základná",J149,0)</f>
        <v>0</v>
      </c>
      <c r="BF149" s="231">
        <f>IF(N149="znížená",J149,0)</f>
        <v>0</v>
      </c>
      <c r="BG149" s="231">
        <f>IF(N149="zákl. prenesená",J149,0)</f>
        <v>0</v>
      </c>
      <c r="BH149" s="231">
        <f>IF(N149="zníž. prenesená",J149,0)</f>
        <v>0</v>
      </c>
      <c r="BI149" s="231">
        <f>IF(N149="nulová",J149,0)</f>
        <v>0</v>
      </c>
      <c r="BJ149" s="14" t="s">
        <v>117</v>
      </c>
      <c r="BK149" s="232">
        <f>ROUND(I149*H149,3)</f>
        <v>0</v>
      </c>
      <c r="BL149" s="14" t="s">
        <v>116</v>
      </c>
      <c r="BM149" s="230" t="s">
        <v>222</v>
      </c>
    </row>
    <row r="150" s="2" customFormat="1" ht="16.5" customHeight="1">
      <c r="A150" s="35"/>
      <c r="B150" s="36"/>
      <c r="C150" s="219" t="s">
        <v>223</v>
      </c>
      <c r="D150" s="219" t="s">
        <v>112</v>
      </c>
      <c r="E150" s="220" t="s">
        <v>224</v>
      </c>
      <c r="F150" s="221" t="s">
        <v>225</v>
      </c>
      <c r="G150" s="222" t="s">
        <v>125</v>
      </c>
      <c r="H150" s="223">
        <v>114</v>
      </c>
      <c r="I150" s="224"/>
      <c r="J150" s="223">
        <f>ROUND(I150*H150,3)</f>
        <v>0</v>
      </c>
      <c r="K150" s="225"/>
      <c r="L150" s="41"/>
      <c r="M150" s="226" t="s">
        <v>1</v>
      </c>
      <c r="N150" s="227" t="s">
        <v>41</v>
      </c>
      <c r="O150" s="94"/>
      <c r="P150" s="228">
        <f>O150*H150</f>
        <v>0</v>
      </c>
      <c r="Q150" s="228">
        <v>0.246831</v>
      </c>
      <c r="R150" s="228">
        <f>Q150*H150</f>
        <v>28.138733999999999</v>
      </c>
      <c r="S150" s="228">
        <v>0</v>
      </c>
      <c r="T150" s="22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0" t="s">
        <v>116</v>
      </c>
      <c r="AT150" s="230" t="s">
        <v>112</v>
      </c>
      <c r="AU150" s="230" t="s">
        <v>117</v>
      </c>
      <c r="AY150" s="14" t="s">
        <v>110</v>
      </c>
      <c r="BE150" s="231">
        <f>IF(N150="základná",J150,0)</f>
        <v>0</v>
      </c>
      <c r="BF150" s="231">
        <f>IF(N150="znížená",J150,0)</f>
        <v>0</v>
      </c>
      <c r="BG150" s="231">
        <f>IF(N150="zákl. prenesená",J150,0)</f>
        <v>0</v>
      </c>
      <c r="BH150" s="231">
        <f>IF(N150="zníž. prenesená",J150,0)</f>
        <v>0</v>
      </c>
      <c r="BI150" s="231">
        <f>IF(N150="nulová",J150,0)</f>
        <v>0</v>
      </c>
      <c r="BJ150" s="14" t="s">
        <v>117</v>
      </c>
      <c r="BK150" s="232">
        <f>ROUND(I150*H150,3)</f>
        <v>0</v>
      </c>
      <c r="BL150" s="14" t="s">
        <v>116</v>
      </c>
      <c r="BM150" s="230" t="s">
        <v>226</v>
      </c>
    </row>
    <row r="151" s="2" customFormat="1" ht="24.15" customHeight="1">
      <c r="A151" s="35"/>
      <c r="B151" s="36"/>
      <c r="C151" s="219" t="s">
        <v>227</v>
      </c>
      <c r="D151" s="219" t="s">
        <v>112</v>
      </c>
      <c r="E151" s="220" t="s">
        <v>228</v>
      </c>
      <c r="F151" s="221" t="s">
        <v>229</v>
      </c>
      <c r="G151" s="222" t="s">
        <v>187</v>
      </c>
      <c r="H151" s="223">
        <v>4</v>
      </c>
      <c r="I151" s="224"/>
      <c r="J151" s="223">
        <f>ROUND(I151*H151,3)</f>
        <v>0</v>
      </c>
      <c r="K151" s="225"/>
      <c r="L151" s="41"/>
      <c r="M151" s="226" t="s">
        <v>1</v>
      </c>
      <c r="N151" s="227" t="s">
        <v>41</v>
      </c>
      <c r="O151" s="94"/>
      <c r="P151" s="228">
        <f>O151*H151</f>
        <v>0</v>
      </c>
      <c r="Q151" s="228">
        <v>0.372</v>
      </c>
      <c r="R151" s="228">
        <f>Q151*H151</f>
        <v>1.488</v>
      </c>
      <c r="S151" s="228">
        <v>0</v>
      </c>
      <c r="T151" s="22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0" t="s">
        <v>116</v>
      </c>
      <c r="AT151" s="230" t="s">
        <v>112</v>
      </c>
      <c r="AU151" s="230" t="s">
        <v>117</v>
      </c>
      <c r="AY151" s="14" t="s">
        <v>110</v>
      </c>
      <c r="BE151" s="231">
        <f>IF(N151="základná",J151,0)</f>
        <v>0</v>
      </c>
      <c r="BF151" s="231">
        <f>IF(N151="znížená",J151,0)</f>
        <v>0</v>
      </c>
      <c r="BG151" s="231">
        <f>IF(N151="zákl. prenesená",J151,0)</f>
        <v>0</v>
      </c>
      <c r="BH151" s="231">
        <f>IF(N151="zníž. prenesená",J151,0)</f>
        <v>0</v>
      </c>
      <c r="BI151" s="231">
        <f>IF(N151="nulová",J151,0)</f>
        <v>0</v>
      </c>
      <c r="BJ151" s="14" t="s">
        <v>117</v>
      </c>
      <c r="BK151" s="232">
        <f>ROUND(I151*H151,3)</f>
        <v>0</v>
      </c>
      <c r="BL151" s="14" t="s">
        <v>116</v>
      </c>
      <c r="BM151" s="230" t="s">
        <v>230</v>
      </c>
    </row>
    <row r="152" s="2" customFormat="1" ht="24.15" customHeight="1">
      <c r="A152" s="35"/>
      <c r="B152" s="36"/>
      <c r="C152" s="233" t="s">
        <v>231</v>
      </c>
      <c r="D152" s="233" t="s">
        <v>161</v>
      </c>
      <c r="E152" s="234" t="s">
        <v>232</v>
      </c>
      <c r="F152" s="235" t="s">
        <v>233</v>
      </c>
      <c r="G152" s="236" t="s">
        <v>187</v>
      </c>
      <c r="H152" s="237">
        <v>2</v>
      </c>
      <c r="I152" s="238"/>
      <c r="J152" s="237">
        <f>ROUND(I152*H152,3)</f>
        <v>0</v>
      </c>
      <c r="K152" s="239"/>
      <c r="L152" s="240"/>
      <c r="M152" s="241" t="s">
        <v>1</v>
      </c>
      <c r="N152" s="242" t="s">
        <v>41</v>
      </c>
      <c r="O152" s="94"/>
      <c r="P152" s="228">
        <f>O152*H152</f>
        <v>0</v>
      </c>
      <c r="Q152" s="228">
        <v>0.050799999999999998</v>
      </c>
      <c r="R152" s="228">
        <f>Q152*H152</f>
        <v>0.1016</v>
      </c>
      <c r="S152" s="228">
        <v>0</v>
      </c>
      <c r="T152" s="22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0" t="s">
        <v>143</v>
      </c>
      <c r="AT152" s="230" t="s">
        <v>161</v>
      </c>
      <c r="AU152" s="230" t="s">
        <v>117</v>
      </c>
      <c r="AY152" s="14" t="s">
        <v>110</v>
      </c>
      <c r="BE152" s="231">
        <f>IF(N152="základná",J152,0)</f>
        <v>0</v>
      </c>
      <c r="BF152" s="231">
        <f>IF(N152="znížená",J152,0)</f>
        <v>0</v>
      </c>
      <c r="BG152" s="231">
        <f>IF(N152="zákl. prenesená",J152,0)</f>
        <v>0</v>
      </c>
      <c r="BH152" s="231">
        <f>IF(N152="zníž. prenesená",J152,0)</f>
        <v>0</v>
      </c>
      <c r="BI152" s="231">
        <f>IF(N152="nulová",J152,0)</f>
        <v>0</v>
      </c>
      <c r="BJ152" s="14" t="s">
        <v>117</v>
      </c>
      <c r="BK152" s="232">
        <f>ROUND(I152*H152,3)</f>
        <v>0</v>
      </c>
      <c r="BL152" s="14" t="s">
        <v>116</v>
      </c>
      <c r="BM152" s="230" t="s">
        <v>234</v>
      </c>
    </row>
    <row r="153" s="2" customFormat="1" ht="33" customHeight="1">
      <c r="A153" s="35"/>
      <c r="B153" s="36"/>
      <c r="C153" s="233" t="s">
        <v>235</v>
      </c>
      <c r="D153" s="233" t="s">
        <v>161</v>
      </c>
      <c r="E153" s="234" t="s">
        <v>236</v>
      </c>
      <c r="F153" s="235" t="s">
        <v>237</v>
      </c>
      <c r="G153" s="236" t="s">
        <v>187</v>
      </c>
      <c r="H153" s="237">
        <v>4</v>
      </c>
      <c r="I153" s="238"/>
      <c r="J153" s="237">
        <f>ROUND(I153*H153,3)</f>
        <v>0</v>
      </c>
      <c r="K153" s="239"/>
      <c r="L153" s="240"/>
      <c r="M153" s="241" t="s">
        <v>1</v>
      </c>
      <c r="N153" s="242" t="s">
        <v>41</v>
      </c>
      <c r="O153" s="94"/>
      <c r="P153" s="228">
        <f>O153*H153</f>
        <v>0</v>
      </c>
      <c r="Q153" s="228">
        <v>0.0373</v>
      </c>
      <c r="R153" s="228">
        <f>Q153*H153</f>
        <v>0.1492</v>
      </c>
      <c r="S153" s="228">
        <v>0</v>
      </c>
      <c r="T153" s="22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0" t="s">
        <v>143</v>
      </c>
      <c r="AT153" s="230" t="s">
        <v>161</v>
      </c>
      <c r="AU153" s="230" t="s">
        <v>117</v>
      </c>
      <c r="AY153" s="14" t="s">
        <v>110</v>
      </c>
      <c r="BE153" s="231">
        <f>IF(N153="základná",J153,0)</f>
        <v>0</v>
      </c>
      <c r="BF153" s="231">
        <f>IF(N153="znížená",J153,0)</f>
        <v>0</v>
      </c>
      <c r="BG153" s="231">
        <f>IF(N153="zákl. prenesená",J153,0)</f>
        <v>0</v>
      </c>
      <c r="BH153" s="231">
        <f>IF(N153="zníž. prenesená",J153,0)</f>
        <v>0</v>
      </c>
      <c r="BI153" s="231">
        <f>IF(N153="nulová",J153,0)</f>
        <v>0</v>
      </c>
      <c r="BJ153" s="14" t="s">
        <v>117</v>
      </c>
      <c r="BK153" s="232">
        <f>ROUND(I153*H153,3)</f>
        <v>0</v>
      </c>
      <c r="BL153" s="14" t="s">
        <v>116</v>
      </c>
      <c r="BM153" s="230" t="s">
        <v>238</v>
      </c>
    </row>
    <row r="154" s="2" customFormat="1" ht="24.15" customHeight="1">
      <c r="A154" s="35"/>
      <c r="B154" s="36"/>
      <c r="C154" s="233" t="s">
        <v>239</v>
      </c>
      <c r="D154" s="233" t="s">
        <v>161</v>
      </c>
      <c r="E154" s="234" t="s">
        <v>240</v>
      </c>
      <c r="F154" s="235" t="s">
        <v>241</v>
      </c>
      <c r="G154" s="236" t="s">
        <v>187</v>
      </c>
      <c r="H154" s="237">
        <v>2</v>
      </c>
      <c r="I154" s="238"/>
      <c r="J154" s="237">
        <f>ROUND(I154*H154,3)</f>
        <v>0</v>
      </c>
      <c r="K154" s="239"/>
      <c r="L154" s="240"/>
      <c r="M154" s="241" t="s">
        <v>1</v>
      </c>
      <c r="N154" s="242" t="s">
        <v>41</v>
      </c>
      <c r="O154" s="94"/>
      <c r="P154" s="228">
        <f>O154*H154</f>
        <v>0</v>
      </c>
      <c r="Q154" s="228">
        <v>0.050799999999999998</v>
      </c>
      <c r="R154" s="228">
        <f>Q154*H154</f>
        <v>0.1016</v>
      </c>
      <c r="S154" s="228">
        <v>0</v>
      </c>
      <c r="T154" s="22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0" t="s">
        <v>143</v>
      </c>
      <c r="AT154" s="230" t="s">
        <v>161</v>
      </c>
      <c r="AU154" s="230" t="s">
        <v>117</v>
      </c>
      <c r="AY154" s="14" t="s">
        <v>110</v>
      </c>
      <c r="BE154" s="231">
        <f>IF(N154="základná",J154,0)</f>
        <v>0</v>
      </c>
      <c r="BF154" s="231">
        <f>IF(N154="znížená",J154,0)</f>
        <v>0</v>
      </c>
      <c r="BG154" s="231">
        <f>IF(N154="zákl. prenesená",J154,0)</f>
        <v>0</v>
      </c>
      <c r="BH154" s="231">
        <f>IF(N154="zníž. prenesená",J154,0)</f>
        <v>0</v>
      </c>
      <c r="BI154" s="231">
        <f>IF(N154="nulová",J154,0)</f>
        <v>0</v>
      </c>
      <c r="BJ154" s="14" t="s">
        <v>117</v>
      </c>
      <c r="BK154" s="232">
        <f>ROUND(I154*H154,3)</f>
        <v>0</v>
      </c>
      <c r="BL154" s="14" t="s">
        <v>116</v>
      </c>
      <c r="BM154" s="230" t="s">
        <v>242</v>
      </c>
    </row>
    <row r="155" s="2" customFormat="1" ht="24.15" customHeight="1">
      <c r="A155" s="35"/>
      <c r="B155" s="36"/>
      <c r="C155" s="233" t="s">
        <v>243</v>
      </c>
      <c r="D155" s="233" t="s">
        <v>161</v>
      </c>
      <c r="E155" s="234" t="s">
        <v>244</v>
      </c>
      <c r="F155" s="235" t="s">
        <v>245</v>
      </c>
      <c r="G155" s="236" t="s">
        <v>187</v>
      </c>
      <c r="H155" s="237">
        <v>6</v>
      </c>
      <c r="I155" s="238"/>
      <c r="J155" s="237">
        <f>ROUND(I155*H155,3)</f>
        <v>0</v>
      </c>
      <c r="K155" s="239"/>
      <c r="L155" s="240"/>
      <c r="M155" s="241" t="s">
        <v>1</v>
      </c>
      <c r="N155" s="242" t="s">
        <v>41</v>
      </c>
      <c r="O155" s="94"/>
      <c r="P155" s="228">
        <f>O155*H155</f>
        <v>0</v>
      </c>
      <c r="Q155" s="228">
        <v>0.019</v>
      </c>
      <c r="R155" s="228">
        <f>Q155*H155</f>
        <v>0.11399999999999999</v>
      </c>
      <c r="S155" s="228">
        <v>0</v>
      </c>
      <c r="T155" s="22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0" t="s">
        <v>143</v>
      </c>
      <c r="AT155" s="230" t="s">
        <v>161</v>
      </c>
      <c r="AU155" s="230" t="s">
        <v>117</v>
      </c>
      <c r="AY155" s="14" t="s">
        <v>110</v>
      </c>
      <c r="BE155" s="231">
        <f>IF(N155="základná",J155,0)</f>
        <v>0</v>
      </c>
      <c r="BF155" s="231">
        <f>IF(N155="znížená",J155,0)</f>
        <v>0</v>
      </c>
      <c r="BG155" s="231">
        <f>IF(N155="zákl. prenesená",J155,0)</f>
        <v>0</v>
      </c>
      <c r="BH155" s="231">
        <f>IF(N155="zníž. prenesená",J155,0)</f>
        <v>0</v>
      </c>
      <c r="BI155" s="231">
        <f>IF(N155="nulová",J155,0)</f>
        <v>0</v>
      </c>
      <c r="BJ155" s="14" t="s">
        <v>117</v>
      </c>
      <c r="BK155" s="232">
        <f>ROUND(I155*H155,3)</f>
        <v>0</v>
      </c>
      <c r="BL155" s="14" t="s">
        <v>116</v>
      </c>
      <c r="BM155" s="230" t="s">
        <v>246</v>
      </c>
    </row>
    <row r="156" s="2" customFormat="1" ht="24.15" customHeight="1">
      <c r="A156" s="35"/>
      <c r="B156" s="36"/>
      <c r="C156" s="233" t="s">
        <v>247</v>
      </c>
      <c r="D156" s="233" t="s">
        <v>161</v>
      </c>
      <c r="E156" s="234" t="s">
        <v>248</v>
      </c>
      <c r="F156" s="235" t="s">
        <v>249</v>
      </c>
      <c r="G156" s="236" t="s">
        <v>187</v>
      </c>
      <c r="H156" s="237">
        <v>4</v>
      </c>
      <c r="I156" s="238"/>
      <c r="J156" s="237">
        <f>ROUND(I156*H156,3)</f>
        <v>0</v>
      </c>
      <c r="K156" s="239"/>
      <c r="L156" s="240"/>
      <c r="M156" s="241" t="s">
        <v>1</v>
      </c>
      <c r="N156" s="242" t="s">
        <v>41</v>
      </c>
      <c r="O156" s="94"/>
      <c r="P156" s="228">
        <f>O156*H156</f>
        <v>0</v>
      </c>
      <c r="Q156" s="228">
        <v>0.014999999999999999</v>
      </c>
      <c r="R156" s="228">
        <f>Q156*H156</f>
        <v>0.059999999999999998</v>
      </c>
      <c r="S156" s="228">
        <v>0</v>
      </c>
      <c r="T156" s="22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0" t="s">
        <v>143</v>
      </c>
      <c r="AT156" s="230" t="s">
        <v>161</v>
      </c>
      <c r="AU156" s="230" t="s">
        <v>117</v>
      </c>
      <c r="AY156" s="14" t="s">
        <v>110</v>
      </c>
      <c r="BE156" s="231">
        <f>IF(N156="základná",J156,0)</f>
        <v>0</v>
      </c>
      <c r="BF156" s="231">
        <f>IF(N156="znížená",J156,0)</f>
        <v>0</v>
      </c>
      <c r="BG156" s="231">
        <f>IF(N156="zákl. prenesená",J156,0)</f>
        <v>0</v>
      </c>
      <c r="BH156" s="231">
        <f>IF(N156="zníž. prenesená",J156,0)</f>
        <v>0</v>
      </c>
      <c r="BI156" s="231">
        <f>IF(N156="nulová",J156,0)</f>
        <v>0</v>
      </c>
      <c r="BJ156" s="14" t="s">
        <v>117</v>
      </c>
      <c r="BK156" s="232">
        <f>ROUND(I156*H156,3)</f>
        <v>0</v>
      </c>
      <c r="BL156" s="14" t="s">
        <v>116</v>
      </c>
      <c r="BM156" s="230" t="s">
        <v>250</v>
      </c>
    </row>
    <row r="157" s="2" customFormat="1" ht="24.15" customHeight="1">
      <c r="A157" s="35"/>
      <c r="B157" s="36"/>
      <c r="C157" s="233" t="s">
        <v>251</v>
      </c>
      <c r="D157" s="233" t="s">
        <v>161</v>
      </c>
      <c r="E157" s="234" t="s">
        <v>252</v>
      </c>
      <c r="F157" s="235" t="s">
        <v>253</v>
      </c>
      <c r="G157" s="236" t="s">
        <v>187</v>
      </c>
      <c r="H157" s="237">
        <v>4</v>
      </c>
      <c r="I157" s="238"/>
      <c r="J157" s="237">
        <f>ROUND(I157*H157,3)</f>
        <v>0</v>
      </c>
      <c r="K157" s="239"/>
      <c r="L157" s="240"/>
      <c r="M157" s="241" t="s">
        <v>1</v>
      </c>
      <c r="N157" s="242" t="s">
        <v>41</v>
      </c>
      <c r="O157" s="94"/>
      <c r="P157" s="228">
        <f>O157*H157</f>
        <v>0</v>
      </c>
      <c r="Q157" s="228">
        <v>0.010999999999999999</v>
      </c>
      <c r="R157" s="228">
        <f>Q157*H157</f>
        <v>0.043999999999999997</v>
      </c>
      <c r="S157" s="228">
        <v>0</v>
      </c>
      <c r="T157" s="22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0" t="s">
        <v>143</v>
      </c>
      <c r="AT157" s="230" t="s">
        <v>161</v>
      </c>
      <c r="AU157" s="230" t="s">
        <v>117</v>
      </c>
      <c r="AY157" s="14" t="s">
        <v>110</v>
      </c>
      <c r="BE157" s="231">
        <f>IF(N157="základná",J157,0)</f>
        <v>0</v>
      </c>
      <c r="BF157" s="231">
        <f>IF(N157="znížená",J157,0)</f>
        <v>0</v>
      </c>
      <c r="BG157" s="231">
        <f>IF(N157="zákl. prenesená",J157,0)</f>
        <v>0</v>
      </c>
      <c r="BH157" s="231">
        <f>IF(N157="zníž. prenesená",J157,0)</f>
        <v>0</v>
      </c>
      <c r="BI157" s="231">
        <f>IF(N157="nulová",J157,0)</f>
        <v>0</v>
      </c>
      <c r="BJ157" s="14" t="s">
        <v>117</v>
      </c>
      <c r="BK157" s="232">
        <f>ROUND(I157*H157,3)</f>
        <v>0</v>
      </c>
      <c r="BL157" s="14" t="s">
        <v>116</v>
      </c>
      <c r="BM157" s="230" t="s">
        <v>254</v>
      </c>
    </row>
    <row r="158" s="2" customFormat="1" ht="33" customHeight="1">
      <c r="A158" s="35"/>
      <c r="B158" s="36"/>
      <c r="C158" s="219" t="s">
        <v>255</v>
      </c>
      <c r="D158" s="219" t="s">
        <v>112</v>
      </c>
      <c r="E158" s="220" t="s">
        <v>256</v>
      </c>
      <c r="F158" s="221" t="s">
        <v>257</v>
      </c>
      <c r="G158" s="222" t="s">
        <v>115</v>
      </c>
      <c r="H158" s="223">
        <v>1564</v>
      </c>
      <c r="I158" s="224"/>
      <c r="J158" s="223">
        <f>ROUND(I158*H158,3)</f>
        <v>0</v>
      </c>
      <c r="K158" s="225"/>
      <c r="L158" s="41"/>
      <c r="M158" s="226" t="s">
        <v>1</v>
      </c>
      <c r="N158" s="227" t="s">
        <v>41</v>
      </c>
      <c r="O158" s="94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0" t="s">
        <v>116</v>
      </c>
      <c r="AT158" s="230" t="s">
        <v>112</v>
      </c>
      <c r="AU158" s="230" t="s">
        <v>117</v>
      </c>
      <c r="AY158" s="14" t="s">
        <v>110</v>
      </c>
      <c r="BE158" s="231">
        <f>IF(N158="základná",J158,0)</f>
        <v>0</v>
      </c>
      <c r="BF158" s="231">
        <f>IF(N158="znížená",J158,0)</f>
        <v>0</v>
      </c>
      <c r="BG158" s="231">
        <f>IF(N158="zákl. prenesená",J158,0)</f>
        <v>0</v>
      </c>
      <c r="BH158" s="231">
        <f>IF(N158="zníž. prenesená",J158,0)</f>
        <v>0</v>
      </c>
      <c r="BI158" s="231">
        <f>IF(N158="nulová",J158,0)</f>
        <v>0</v>
      </c>
      <c r="BJ158" s="14" t="s">
        <v>117</v>
      </c>
      <c r="BK158" s="232">
        <f>ROUND(I158*H158,3)</f>
        <v>0</v>
      </c>
      <c r="BL158" s="14" t="s">
        <v>116</v>
      </c>
      <c r="BM158" s="230" t="s">
        <v>258</v>
      </c>
    </row>
    <row r="159" s="2" customFormat="1" ht="24.15" customHeight="1">
      <c r="A159" s="35"/>
      <c r="B159" s="36"/>
      <c r="C159" s="219" t="s">
        <v>259</v>
      </c>
      <c r="D159" s="219" t="s">
        <v>112</v>
      </c>
      <c r="E159" s="220" t="s">
        <v>260</v>
      </c>
      <c r="F159" s="221" t="s">
        <v>261</v>
      </c>
      <c r="G159" s="222" t="s">
        <v>115</v>
      </c>
      <c r="H159" s="223">
        <v>1885</v>
      </c>
      <c r="I159" s="224"/>
      <c r="J159" s="223">
        <f>ROUND(I159*H159,3)</f>
        <v>0</v>
      </c>
      <c r="K159" s="225"/>
      <c r="L159" s="41"/>
      <c r="M159" s="226" t="s">
        <v>1</v>
      </c>
      <c r="N159" s="227" t="s">
        <v>41</v>
      </c>
      <c r="O159" s="94"/>
      <c r="P159" s="228">
        <f>O159*H159</f>
        <v>0</v>
      </c>
      <c r="Q159" s="228">
        <v>3.3000000000000003E-05</v>
      </c>
      <c r="R159" s="228">
        <f>Q159*H159</f>
        <v>0.062205000000000003</v>
      </c>
      <c r="S159" s="228">
        <v>0</v>
      </c>
      <c r="T159" s="22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0" t="s">
        <v>116</v>
      </c>
      <c r="AT159" s="230" t="s">
        <v>112</v>
      </c>
      <c r="AU159" s="230" t="s">
        <v>117</v>
      </c>
      <c r="AY159" s="14" t="s">
        <v>110</v>
      </c>
      <c r="BE159" s="231">
        <f>IF(N159="základná",J159,0)</f>
        <v>0</v>
      </c>
      <c r="BF159" s="231">
        <f>IF(N159="znížená",J159,0)</f>
        <v>0</v>
      </c>
      <c r="BG159" s="231">
        <f>IF(N159="zákl. prenesená",J159,0)</f>
        <v>0</v>
      </c>
      <c r="BH159" s="231">
        <f>IF(N159="zníž. prenesená",J159,0)</f>
        <v>0</v>
      </c>
      <c r="BI159" s="231">
        <f>IF(N159="nulová",J159,0)</f>
        <v>0</v>
      </c>
      <c r="BJ159" s="14" t="s">
        <v>117</v>
      </c>
      <c r="BK159" s="232">
        <f>ROUND(I159*H159,3)</f>
        <v>0</v>
      </c>
      <c r="BL159" s="14" t="s">
        <v>116</v>
      </c>
      <c r="BM159" s="230" t="s">
        <v>262</v>
      </c>
    </row>
    <row r="160" s="2" customFormat="1" ht="16.5" customHeight="1">
      <c r="A160" s="35"/>
      <c r="B160" s="36"/>
      <c r="C160" s="233" t="s">
        <v>263</v>
      </c>
      <c r="D160" s="233" t="s">
        <v>161</v>
      </c>
      <c r="E160" s="234" t="s">
        <v>264</v>
      </c>
      <c r="F160" s="235" t="s">
        <v>265</v>
      </c>
      <c r="G160" s="236" t="s">
        <v>115</v>
      </c>
      <c r="H160" s="237">
        <v>327.42000000000002</v>
      </c>
      <c r="I160" s="238"/>
      <c r="J160" s="237">
        <f>ROUND(I160*H160,3)</f>
        <v>0</v>
      </c>
      <c r="K160" s="239"/>
      <c r="L160" s="240"/>
      <c r="M160" s="241" t="s">
        <v>1</v>
      </c>
      <c r="N160" s="242" t="s">
        <v>41</v>
      </c>
      <c r="O160" s="94"/>
      <c r="P160" s="228">
        <f>O160*H160</f>
        <v>0</v>
      </c>
      <c r="Q160" s="228">
        <v>0.00020000000000000001</v>
      </c>
      <c r="R160" s="228">
        <f>Q160*H160</f>
        <v>0.065484000000000001</v>
      </c>
      <c r="S160" s="228">
        <v>0</v>
      </c>
      <c r="T160" s="22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0" t="s">
        <v>143</v>
      </c>
      <c r="AT160" s="230" t="s">
        <v>161</v>
      </c>
      <c r="AU160" s="230" t="s">
        <v>117</v>
      </c>
      <c r="AY160" s="14" t="s">
        <v>110</v>
      </c>
      <c r="BE160" s="231">
        <f>IF(N160="základná",J160,0)</f>
        <v>0</v>
      </c>
      <c r="BF160" s="231">
        <f>IF(N160="znížená",J160,0)</f>
        <v>0</v>
      </c>
      <c r="BG160" s="231">
        <f>IF(N160="zákl. prenesená",J160,0)</f>
        <v>0</v>
      </c>
      <c r="BH160" s="231">
        <f>IF(N160="zníž. prenesená",J160,0)</f>
        <v>0</v>
      </c>
      <c r="BI160" s="231">
        <f>IF(N160="nulová",J160,0)</f>
        <v>0</v>
      </c>
      <c r="BJ160" s="14" t="s">
        <v>117</v>
      </c>
      <c r="BK160" s="232">
        <f>ROUND(I160*H160,3)</f>
        <v>0</v>
      </c>
      <c r="BL160" s="14" t="s">
        <v>116</v>
      </c>
      <c r="BM160" s="230" t="s">
        <v>266</v>
      </c>
    </row>
    <row r="161" s="2" customFormat="1" ht="16.5" customHeight="1">
      <c r="A161" s="35"/>
      <c r="B161" s="36"/>
      <c r="C161" s="233" t="s">
        <v>267</v>
      </c>
      <c r="D161" s="233" t="s">
        <v>161</v>
      </c>
      <c r="E161" s="234" t="s">
        <v>268</v>
      </c>
      <c r="F161" s="235" t="s">
        <v>269</v>
      </c>
      <c r="G161" s="236" t="s">
        <v>115</v>
      </c>
      <c r="H161" s="237">
        <v>1595.28</v>
      </c>
      <c r="I161" s="238"/>
      <c r="J161" s="237">
        <f>ROUND(I161*H161,3)</f>
        <v>0</v>
      </c>
      <c r="K161" s="239"/>
      <c r="L161" s="240"/>
      <c r="M161" s="241" t="s">
        <v>1</v>
      </c>
      <c r="N161" s="242" t="s">
        <v>41</v>
      </c>
      <c r="O161" s="94"/>
      <c r="P161" s="228">
        <f>O161*H161</f>
        <v>0</v>
      </c>
      <c r="Q161" s="228">
        <v>0.00013999999999999999</v>
      </c>
      <c r="R161" s="228">
        <f>Q161*H161</f>
        <v>0.22333919999999999</v>
      </c>
      <c r="S161" s="228">
        <v>0</v>
      </c>
      <c r="T161" s="22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0" t="s">
        <v>143</v>
      </c>
      <c r="AT161" s="230" t="s">
        <v>161</v>
      </c>
      <c r="AU161" s="230" t="s">
        <v>117</v>
      </c>
      <c r="AY161" s="14" t="s">
        <v>110</v>
      </c>
      <c r="BE161" s="231">
        <f>IF(N161="základná",J161,0)</f>
        <v>0</v>
      </c>
      <c r="BF161" s="231">
        <f>IF(N161="znížená",J161,0)</f>
        <v>0</v>
      </c>
      <c r="BG161" s="231">
        <f>IF(N161="zákl. prenesená",J161,0)</f>
        <v>0</v>
      </c>
      <c r="BH161" s="231">
        <f>IF(N161="zníž. prenesená",J161,0)</f>
        <v>0</v>
      </c>
      <c r="BI161" s="231">
        <f>IF(N161="nulová",J161,0)</f>
        <v>0</v>
      </c>
      <c r="BJ161" s="14" t="s">
        <v>117</v>
      </c>
      <c r="BK161" s="232">
        <f>ROUND(I161*H161,3)</f>
        <v>0</v>
      </c>
      <c r="BL161" s="14" t="s">
        <v>116</v>
      </c>
      <c r="BM161" s="230" t="s">
        <v>270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116</v>
      </c>
      <c r="F162" s="217" t="s">
        <v>271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P163</f>
        <v>0</v>
      </c>
      <c r="Q162" s="211"/>
      <c r="R162" s="212">
        <f>R163</f>
        <v>13.772915200000002</v>
      </c>
      <c r="S162" s="211"/>
      <c r="T162" s="21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80</v>
      </c>
      <c r="AT162" s="215" t="s">
        <v>74</v>
      </c>
      <c r="AU162" s="215" t="s">
        <v>80</v>
      </c>
      <c r="AY162" s="214" t="s">
        <v>110</v>
      </c>
      <c r="BK162" s="216">
        <f>BK163</f>
        <v>0</v>
      </c>
    </row>
    <row r="163" s="2" customFormat="1" ht="33" customHeight="1">
      <c r="A163" s="35"/>
      <c r="B163" s="36"/>
      <c r="C163" s="219" t="s">
        <v>272</v>
      </c>
      <c r="D163" s="219" t="s">
        <v>112</v>
      </c>
      <c r="E163" s="220" t="s">
        <v>273</v>
      </c>
      <c r="F163" s="221" t="s">
        <v>274</v>
      </c>
      <c r="G163" s="222" t="s">
        <v>115</v>
      </c>
      <c r="H163" s="223">
        <v>85.060000000000002</v>
      </c>
      <c r="I163" s="224"/>
      <c r="J163" s="223">
        <f>ROUND(I163*H163,3)</f>
        <v>0</v>
      </c>
      <c r="K163" s="225"/>
      <c r="L163" s="41"/>
      <c r="M163" s="226" t="s">
        <v>1</v>
      </c>
      <c r="N163" s="227" t="s">
        <v>41</v>
      </c>
      <c r="O163" s="94"/>
      <c r="P163" s="228">
        <f>O163*H163</f>
        <v>0</v>
      </c>
      <c r="Q163" s="228">
        <v>0.16192000000000001</v>
      </c>
      <c r="R163" s="228">
        <f>Q163*H163</f>
        <v>13.772915200000002</v>
      </c>
      <c r="S163" s="228">
        <v>0</v>
      </c>
      <c r="T163" s="22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0" t="s">
        <v>116</v>
      </c>
      <c r="AT163" s="230" t="s">
        <v>112</v>
      </c>
      <c r="AU163" s="230" t="s">
        <v>117</v>
      </c>
      <c r="AY163" s="14" t="s">
        <v>110</v>
      </c>
      <c r="BE163" s="231">
        <f>IF(N163="základná",J163,0)</f>
        <v>0</v>
      </c>
      <c r="BF163" s="231">
        <f>IF(N163="znížená",J163,0)</f>
        <v>0</v>
      </c>
      <c r="BG163" s="231">
        <f>IF(N163="zákl. prenesená",J163,0)</f>
        <v>0</v>
      </c>
      <c r="BH163" s="231">
        <f>IF(N163="zníž. prenesená",J163,0)</f>
        <v>0</v>
      </c>
      <c r="BI163" s="231">
        <f>IF(N163="nulová",J163,0)</f>
        <v>0</v>
      </c>
      <c r="BJ163" s="14" t="s">
        <v>117</v>
      </c>
      <c r="BK163" s="232">
        <f>ROUND(I163*H163,3)</f>
        <v>0</v>
      </c>
      <c r="BL163" s="14" t="s">
        <v>116</v>
      </c>
      <c r="BM163" s="230" t="s">
        <v>275</v>
      </c>
    </row>
    <row r="164" s="12" customFormat="1" ht="22.8" customHeight="1">
      <c r="A164" s="12"/>
      <c r="B164" s="203"/>
      <c r="C164" s="204"/>
      <c r="D164" s="205" t="s">
        <v>74</v>
      </c>
      <c r="E164" s="217" t="s">
        <v>131</v>
      </c>
      <c r="F164" s="217" t="s">
        <v>276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SUM(P165:P168)</f>
        <v>0</v>
      </c>
      <c r="Q164" s="211"/>
      <c r="R164" s="212">
        <f>SUM(R165:R168)</f>
        <v>1026.65652</v>
      </c>
      <c r="S164" s="211"/>
      <c r="T164" s="213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80</v>
      </c>
      <c r="AT164" s="215" t="s">
        <v>74</v>
      </c>
      <c r="AU164" s="215" t="s">
        <v>80</v>
      </c>
      <c r="AY164" s="214" t="s">
        <v>110</v>
      </c>
      <c r="BK164" s="216">
        <f>SUM(BK165:BK168)</f>
        <v>0</v>
      </c>
    </row>
    <row r="165" s="2" customFormat="1" ht="33" customHeight="1">
      <c r="A165" s="35"/>
      <c r="B165" s="36"/>
      <c r="C165" s="219" t="s">
        <v>277</v>
      </c>
      <c r="D165" s="219" t="s">
        <v>112</v>
      </c>
      <c r="E165" s="220" t="s">
        <v>278</v>
      </c>
      <c r="F165" s="221" t="s">
        <v>279</v>
      </c>
      <c r="G165" s="222" t="s">
        <v>115</v>
      </c>
      <c r="H165" s="223">
        <v>1564</v>
      </c>
      <c r="I165" s="224"/>
      <c r="J165" s="223">
        <f>ROUND(I165*H165,3)</f>
        <v>0</v>
      </c>
      <c r="K165" s="225"/>
      <c r="L165" s="41"/>
      <c r="M165" s="226" t="s">
        <v>1</v>
      </c>
      <c r="N165" s="227" t="s">
        <v>41</v>
      </c>
      <c r="O165" s="94"/>
      <c r="P165" s="228">
        <f>O165*H165</f>
        <v>0</v>
      </c>
      <c r="Q165" s="228">
        <v>0.30360999999999999</v>
      </c>
      <c r="R165" s="228">
        <f>Q165*H165</f>
        <v>474.84603999999996</v>
      </c>
      <c r="S165" s="228">
        <v>0</v>
      </c>
      <c r="T165" s="22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0" t="s">
        <v>116</v>
      </c>
      <c r="AT165" s="230" t="s">
        <v>112</v>
      </c>
      <c r="AU165" s="230" t="s">
        <v>117</v>
      </c>
      <c r="AY165" s="14" t="s">
        <v>110</v>
      </c>
      <c r="BE165" s="231">
        <f>IF(N165="základná",J165,0)</f>
        <v>0</v>
      </c>
      <c r="BF165" s="231">
        <f>IF(N165="znížená",J165,0)</f>
        <v>0</v>
      </c>
      <c r="BG165" s="231">
        <f>IF(N165="zákl. prenesená",J165,0)</f>
        <v>0</v>
      </c>
      <c r="BH165" s="231">
        <f>IF(N165="zníž. prenesená",J165,0)</f>
        <v>0</v>
      </c>
      <c r="BI165" s="231">
        <f>IF(N165="nulová",J165,0)</f>
        <v>0</v>
      </c>
      <c r="BJ165" s="14" t="s">
        <v>117</v>
      </c>
      <c r="BK165" s="232">
        <f>ROUND(I165*H165,3)</f>
        <v>0</v>
      </c>
      <c r="BL165" s="14" t="s">
        <v>116</v>
      </c>
      <c r="BM165" s="230" t="s">
        <v>280</v>
      </c>
    </row>
    <row r="166" s="2" customFormat="1" ht="33" customHeight="1">
      <c r="A166" s="35"/>
      <c r="B166" s="36"/>
      <c r="C166" s="219" t="s">
        <v>281</v>
      </c>
      <c r="D166" s="219" t="s">
        <v>112</v>
      </c>
      <c r="E166" s="220" t="s">
        <v>282</v>
      </c>
      <c r="F166" s="221" t="s">
        <v>283</v>
      </c>
      <c r="G166" s="222" t="s">
        <v>115</v>
      </c>
      <c r="H166" s="223">
        <v>1564</v>
      </c>
      <c r="I166" s="224"/>
      <c r="J166" s="223">
        <f>ROUND(I166*H166,3)</f>
        <v>0</v>
      </c>
      <c r="K166" s="225"/>
      <c r="L166" s="41"/>
      <c r="M166" s="226" t="s">
        <v>1</v>
      </c>
      <c r="N166" s="227" t="s">
        <v>41</v>
      </c>
      <c r="O166" s="94"/>
      <c r="P166" s="228">
        <f>O166*H166</f>
        <v>0</v>
      </c>
      <c r="Q166" s="228">
        <v>0.00051000000000000004</v>
      </c>
      <c r="R166" s="228">
        <f>Q166*H166</f>
        <v>0.79764000000000002</v>
      </c>
      <c r="S166" s="228">
        <v>0</v>
      </c>
      <c r="T166" s="22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0" t="s">
        <v>116</v>
      </c>
      <c r="AT166" s="230" t="s">
        <v>112</v>
      </c>
      <c r="AU166" s="230" t="s">
        <v>117</v>
      </c>
      <c r="AY166" s="14" t="s">
        <v>110</v>
      </c>
      <c r="BE166" s="231">
        <f>IF(N166="základná",J166,0)</f>
        <v>0</v>
      </c>
      <c r="BF166" s="231">
        <f>IF(N166="znížená",J166,0)</f>
        <v>0</v>
      </c>
      <c r="BG166" s="231">
        <f>IF(N166="zákl. prenesená",J166,0)</f>
        <v>0</v>
      </c>
      <c r="BH166" s="231">
        <f>IF(N166="zníž. prenesená",J166,0)</f>
        <v>0</v>
      </c>
      <c r="BI166" s="231">
        <f>IF(N166="nulová",J166,0)</f>
        <v>0</v>
      </c>
      <c r="BJ166" s="14" t="s">
        <v>117</v>
      </c>
      <c r="BK166" s="232">
        <f>ROUND(I166*H166,3)</f>
        <v>0</v>
      </c>
      <c r="BL166" s="14" t="s">
        <v>116</v>
      </c>
      <c r="BM166" s="230" t="s">
        <v>284</v>
      </c>
    </row>
    <row r="167" s="2" customFormat="1" ht="37.8" customHeight="1">
      <c r="A167" s="35"/>
      <c r="B167" s="36"/>
      <c r="C167" s="219" t="s">
        <v>285</v>
      </c>
      <c r="D167" s="219" t="s">
        <v>112</v>
      </c>
      <c r="E167" s="220" t="s">
        <v>286</v>
      </c>
      <c r="F167" s="221" t="s">
        <v>287</v>
      </c>
      <c r="G167" s="222" t="s">
        <v>115</v>
      </c>
      <c r="H167" s="223">
        <v>3128</v>
      </c>
      <c r="I167" s="224"/>
      <c r="J167" s="223">
        <f>ROUND(I167*H167,3)</f>
        <v>0</v>
      </c>
      <c r="K167" s="225"/>
      <c r="L167" s="41"/>
      <c r="M167" s="226" t="s">
        <v>1</v>
      </c>
      <c r="N167" s="227" t="s">
        <v>41</v>
      </c>
      <c r="O167" s="94"/>
      <c r="P167" s="228">
        <f>O167*H167</f>
        <v>0</v>
      </c>
      <c r="Q167" s="228">
        <v>0.12966</v>
      </c>
      <c r="R167" s="228">
        <f>Q167*H167</f>
        <v>405.57648</v>
      </c>
      <c r="S167" s="228">
        <v>0</v>
      </c>
      <c r="T167" s="22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0" t="s">
        <v>116</v>
      </c>
      <c r="AT167" s="230" t="s">
        <v>112</v>
      </c>
      <c r="AU167" s="230" t="s">
        <v>117</v>
      </c>
      <c r="AY167" s="14" t="s">
        <v>110</v>
      </c>
      <c r="BE167" s="231">
        <f>IF(N167="základná",J167,0)</f>
        <v>0</v>
      </c>
      <c r="BF167" s="231">
        <f>IF(N167="znížená",J167,0)</f>
        <v>0</v>
      </c>
      <c r="BG167" s="231">
        <f>IF(N167="zákl. prenesená",J167,0)</f>
        <v>0</v>
      </c>
      <c r="BH167" s="231">
        <f>IF(N167="zníž. prenesená",J167,0)</f>
        <v>0</v>
      </c>
      <c r="BI167" s="231">
        <f>IF(N167="nulová",J167,0)</f>
        <v>0</v>
      </c>
      <c r="BJ167" s="14" t="s">
        <v>117</v>
      </c>
      <c r="BK167" s="232">
        <f>ROUND(I167*H167,3)</f>
        <v>0</v>
      </c>
      <c r="BL167" s="14" t="s">
        <v>116</v>
      </c>
      <c r="BM167" s="230" t="s">
        <v>288</v>
      </c>
    </row>
    <row r="168" s="2" customFormat="1" ht="24.15" customHeight="1">
      <c r="A168" s="35"/>
      <c r="B168" s="36"/>
      <c r="C168" s="219" t="s">
        <v>289</v>
      </c>
      <c r="D168" s="219" t="s">
        <v>112</v>
      </c>
      <c r="E168" s="220" t="s">
        <v>290</v>
      </c>
      <c r="F168" s="221" t="s">
        <v>291</v>
      </c>
      <c r="G168" s="222" t="s">
        <v>115</v>
      </c>
      <c r="H168" s="223">
        <v>1564</v>
      </c>
      <c r="I168" s="224"/>
      <c r="J168" s="223">
        <f>ROUND(I168*H168,3)</f>
        <v>0</v>
      </c>
      <c r="K168" s="225"/>
      <c r="L168" s="41"/>
      <c r="M168" s="226" t="s">
        <v>1</v>
      </c>
      <c r="N168" s="227" t="s">
        <v>41</v>
      </c>
      <c r="O168" s="94"/>
      <c r="P168" s="228">
        <f>O168*H168</f>
        <v>0</v>
      </c>
      <c r="Q168" s="228">
        <v>0.092990000000000003</v>
      </c>
      <c r="R168" s="228">
        <f>Q168*H168</f>
        <v>145.43636000000001</v>
      </c>
      <c r="S168" s="228">
        <v>0</v>
      </c>
      <c r="T168" s="22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0" t="s">
        <v>116</v>
      </c>
      <c r="AT168" s="230" t="s">
        <v>112</v>
      </c>
      <c r="AU168" s="230" t="s">
        <v>117</v>
      </c>
      <c r="AY168" s="14" t="s">
        <v>110</v>
      </c>
      <c r="BE168" s="231">
        <f>IF(N168="základná",J168,0)</f>
        <v>0</v>
      </c>
      <c r="BF168" s="231">
        <f>IF(N168="znížená",J168,0)</f>
        <v>0</v>
      </c>
      <c r="BG168" s="231">
        <f>IF(N168="zákl. prenesená",J168,0)</f>
        <v>0</v>
      </c>
      <c r="BH168" s="231">
        <f>IF(N168="zníž. prenesená",J168,0)</f>
        <v>0</v>
      </c>
      <c r="BI168" s="231">
        <f>IF(N168="nulová",J168,0)</f>
        <v>0</v>
      </c>
      <c r="BJ168" s="14" t="s">
        <v>117</v>
      </c>
      <c r="BK168" s="232">
        <f>ROUND(I168*H168,3)</f>
        <v>0</v>
      </c>
      <c r="BL168" s="14" t="s">
        <v>116</v>
      </c>
      <c r="BM168" s="230" t="s">
        <v>292</v>
      </c>
    </row>
    <row r="169" s="12" customFormat="1" ht="22.8" customHeight="1">
      <c r="A169" s="12"/>
      <c r="B169" s="203"/>
      <c r="C169" s="204"/>
      <c r="D169" s="205" t="s">
        <v>74</v>
      </c>
      <c r="E169" s="217" t="s">
        <v>147</v>
      </c>
      <c r="F169" s="217" t="s">
        <v>293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SUM(P170:P177)</f>
        <v>0</v>
      </c>
      <c r="Q169" s="211"/>
      <c r="R169" s="212">
        <f>SUM(R170:R177)</f>
        <v>42.213396912</v>
      </c>
      <c r="S169" s="211"/>
      <c r="T169" s="213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80</v>
      </c>
      <c r="AT169" s="215" t="s">
        <v>74</v>
      </c>
      <c r="AU169" s="215" t="s">
        <v>80</v>
      </c>
      <c r="AY169" s="214" t="s">
        <v>110</v>
      </c>
      <c r="BK169" s="216">
        <f>SUM(BK170:BK177)</f>
        <v>0</v>
      </c>
    </row>
    <row r="170" s="2" customFormat="1" ht="33" customHeight="1">
      <c r="A170" s="35"/>
      <c r="B170" s="36"/>
      <c r="C170" s="219" t="s">
        <v>294</v>
      </c>
      <c r="D170" s="219" t="s">
        <v>112</v>
      </c>
      <c r="E170" s="220" t="s">
        <v>295</v>
      </c>
      <c r="F170" s="221" t="s">
        <v>296</v>
      </c>
      <c r="G170" s="222" t="s">
        <v>125</v>
      </c>
      <c r="H170" s="223">
        <v>171</v>
      </c>
      <c r="I170" s="224"/>
      <c r="J170" s="223">
        <f>ROUND(I170*H170,3)</f>
        <v>0</v>
      </c>
      <c r="K170" s="225"/>
      <c r="L170" s="41"/>
      <c r="M170" s="226" t="s">
        <v>1</v>
      </c>
      <c r="N170" s="227" t="s">
        <v>41</v>
      </c>
      <c r="O170" s="94"/>
      <c r="P170" s="228">
        <f>O170*H170</f>
        <v>0</v>
      </c>
      <c r="Q170" s="228">
        <v>0.15814267200000001</v>
      </c>
      <c r="R170" s="228">
        <f>Q170*H170</f>
        <v>27.042396912000001</v>
      </c>
      <c r="S170" s="228">
        <v>0</v>
      </c>
      <c r="T170" s="22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0" t="s">
        <v>116</v>
      </c>
      <c r="AT170" s="230" t="s">
        <v>112</v>
      </c>
      <c r="AU170" s="230" t="s">
        <v>117</v>
      </c>
      <c r="AY170" s="14" t="s">
        <v>110</v>
      </c>
      <c r="BE170" s="231">
        <f>IF(N170="základná",J170,0)</f>
        <v>0</v>
      </c>
      <c r="BF170" s="231">
        <f>IF(N170="znížená",J170,0)</f>
        <v>0</v>
      </c>
      <c r="BG170" s="231">
        <f>IF(N170="zákl. prenesená",J170,0)</f>
        <v>0</v>
      </c>
      <c r="BH170" s="231">
        <f>IF(N170="zníž. prenesená",J170,0)</f>
        <v>0</v>
      </c>
      <c r="BI170" s="231">
        <f>IF(N170="nulová",J170,0)</f>
        <v>0</v>
      </c>
      <c r="BJ170" s="14" t="s">
        <v>117</v>
      </c>
      <c r="BK170" s="232">
        <f>ROUND(I170*H170,3)</f>
        <v>0</v>
      </c>
      <c r="BL170" s="14" t="s">
        <v>116</v>
      </c>
      <c r="BM170" s="230" t="s">
        <v>297</v>
      </c>
    </row>
    <row r="171" s="2" customFormat="1" ht="24.15" customHeight="1">
      <c r="A171" s="35"/>
      <c r="B171" s="36"/>
      <c r="C171" s="233" t="s">
        <v>298</v>
      </c>
      <c r="D171" s="233" t="s">
        <v>161</v>
      </c>
      <c r="E171" s="234" t="s">
        <v>299</v>
      </c>
      <c r="F171" s="235" t="s">
        <v>300</v>
      </c>
      <c r="G171" s="236" t="s">
        <v>187</v>
      </c>
      <c r="H171" s="237">
        <v>171</v>
      </c>
      <c r="I171" s="238"/>
      <c r="J171" s="237">
        <f>ROUND(I171*H171,3)</f>
        <v>0</v>
      </c>
      <c r="K171" s="239"/>
      <c r="L171" s="240"/>
      <c r="M171" s="241" t="s">
        <v>1</v>
      </c>
      <c r="N171" s="242" t="s">
        <v>41</v>
      </c>
      <c r="O171" s="94"/>
      <c r="P171" s="228">
        <f>O171*H171</f>
        <v>0</v>
      </c>
      <c r="Q171" s="228">
        <v>0.085000000000000006</v>
      </c>
      <c r="R171" s="228">
        <f>Q171*H171</f>
        <v>14.535000000000002</v>
      </c>
      <c r="S171" s="228">
        <v>0</v>
      </c>
      <c r="T171" s="22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0" t="s">
        <v>143</v>
      </c>
      <c r="AT171" s="230" t="s">
        <v>161</v>
      </c>
      <c r="AU171" s="230" t="s">
        <v>117</v>
      </c>
      <c r="AY171" s="14" t="s">
        <v>110</v>
      </c>
      <c r="BE171" s="231">
        <f>IF(N171="základná",J171,0)</f>
        <v>0</v>
      </c>
      <c r="BF171" s="231">
        <f>IF(N171="znížená",J171,0)</f>
        <v>0</v>
      </c>
      <c r="BG171" s="231">
        <f>IF(N171="zákl. prenesená",J171,0)</f>
        <v>0</v>
      </c>
      <c r="BH171" s="231">
        <f>IF(N171="zníž. prenesená",J171,0)</f>
        <v>0</v>
      </c>
      <c r="BI171" s="231">
        <f>IF(N171="nulová",J171,0)</f>
        <v>0</v>
      </c>
      <c r="BJ171" s="14" t="s">
        <v>117</v>
      </c>
      <c r="BK171" s="232">
        <f>ROUND(I171*H171,3)</f>
        <v>0</v>
      </c>
      <c r="BL171" s="14" t="s">
        <v>116</v>
      </c>
      <c r="BM171" s="230" t="s">
        <v>301</v>
      </c>
    </row>
    <row r="172" s="2" customFormat="1" ht="16.5" customHeight="1">
      <c r="A172" s="35"/>
      <c r="B172" s="36"/>
      <c r="C172" s="219" t="s">
        <v>302</v>
      </c>
      <c r="D172" s="219" t="s">
        <v>112</v>
      </c>
      <c r="E172" s="220" t="s">
        <v>303</v>
      </c>
      <c r="F172" s="221" t="s">
        <v>304</v>
      </c>
      <c r="G172" s="222" t="s">
        <v>305</v>
      </c>
      <c r="H172" s="223">
        <v>2</v>
      </c>
      <c r="I172" s="224"/>
      <c r="J172" s="223">
        <f>ROUND(I172*H172,3)</f>
        <v>0</v>
      </c>
      <c r="K172" s="225"/>
      <c r="L172" s="41"/>
      <c r="M172" s="226" t="s">
        <v>1</v>
      </c>
      <c r="N172" s="227" t="s">
        <v>41</v>
      </c>
      <c r="O172" s="94"/>
      <c r="P172" s="228">
        <f>O172*H172</f>
        <v>0</v>
      </c>
      <c r="Q172" s="228">
        <v>0.27800000000000002</v>
      </c>
      <c r="R172" s="228">
        <f>Q172*H172</f>
        <v>0.55600000000000005</v>
      </c>
      <c r="S172" s="228">
        <v>0</v>
      </c>
      <c r="T172" s="22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0" t="s">
        <v>116</v>
      </c>
      <c r="AT172" s="230" t="s">
        <v>112</v>
      </c>
      <c r="AU172" s="230" t="s">
        <v>117</v>
      </c>
      <c r="AY172" s="14" t="s">
        <v>110</v>
      </c>
      <c r="BE172" s="231">
        <f>IF(N172="základná",J172,0)</f>
        <v>0</v>
      </c>
      <c r="BF172" s="231">
        <f>IF(N172="znížená",J172,0)</f>
        <v>0</v>
      </c>
      <c r="BG172" s="231">
        <f>IF(N172="zákl. prenesená",J172,0)</f>
        <v>0</v>
      </c>
      <c r="BH172" s="231">
        <f>IF(N172="zníž. prenesená",J172,0)</f>
        <v>0</v>
      </c>
      <c r="BI172" s="231">
        <f>IF(N172="nulová",J172,0)</f>
        <v>0</v>
      </c>
      <c r="BJ172" s="14" t="s">
        <v>117</v>
      </c>
      <c r="BK172" s="232">
        <f>ROUND(I172*H172,3)</f>
        <v>0</v>
      </c>
      <c r="BL172" s="14" t="s">
        <v>116</v>
      </c>
      <c r="BM172" s="230" t="s">
        <v>306</v>
      </c>
    </row>
    <row r="173" s="2" customFormat="1" ht="24.15" customHeight="1">
      <c r="A173" s="35"/>
      <c r="B173" s="36"/>
      <c r="C173" s="233" t="s">
        <v>307</v>
      </c>
      <c r="D173" s="233" t="s">
        <v>161</v>
      </c>
      <c r="E173" s="234" t="s">
        <v>308</v>
      </c>
      <c r="F173" s="235" t="s">
        <v>309</v>
      </c>
      <c r="G173" s="236" t="s">
        <v>187</v>
      </c>
      <c r="H173" s="237">
        <v>2</v>
      </c>
      <c r="I173" s="238"/>
      <c r="J173" s="237">
        <f>ROUND(I173*H173,3)</f>
        <v>0</v>
      </c>
      <c r="K173" s="239"/>
      <c r="L173" s="240"/>
      <c r="M173" s="241" t="s">
        <v>1</v>
      </c>
      <c r="N173" s="242" t="s">
        <v>41</v>
      </c>
      <c r="O173" s="94"/>
      <c r="P173" s="228">
        <f>O173*H173</f>
        <v>0</v>
      </c>
      <c r="Q173" s="228">
        <v>0.040000000000000001</v>
      </c>
      <c r="R173" s="228">
        <f>Q173*H173</f>
        <v>0.080000000000000002</v>
      </c>
      <c r="S173" s="228">
        <v>0</v>
      </c>
      <c r="T173" s="22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0" t="s">
        <v>143</v>
      </c>
      <c r="AT173" s="230" t="s">
        <v>161</v>
      </c>
      <c r="AU173" s="230" t="s">
        <v>117</v>
      </c>
      <c r="AY173" s="14" t="s">
        <v>110</v>
      </c>
      <c r="BE173" s="231">
        <f>IF(N173="základná",J173,0)</f>
        <v>0</v>
      </c>
      <c r="BF173" s="231">
        <f>IF(N173="znížená",J173,0)</f>
        <v>0</v>
      </c>
      <c r="BG173" s="231">
        <f>IF(N173="zákl. prenesená",J173,0)</f>
        <v>0</v>
      </c>
      <c r="BH173" s="231">
        <f>IF(N173="zníž. prenesená",J173,0)</f>
        <v>0</v>
      </c>
      <c r="BI173" s="231">
        <f>IF(N173="nulová",J173,0)</f>
        <v>0</v>
      </c>
      <c r="BJ173" s="14" t="s">
        <v>117</v>
      </c>
      <c r="BK173" s="232">
        <f>ROUND(I173*H173,3)</f>
        <v>0</v>
      </c>
      <c r="BL173" s="14" t="s">
        <v>116</v>
      </c>
      <c r="BM173" s="230" t="s">
        <v>310</v>
      </c>
    </row>
    <row r="174" s="2" customFormat="1" ht="21.75" customHeight="1">
      <c r="A174" s="35"/>
      <c r="B174" s="36"/>
      <c r="C174" s="219" t="s">
        <v>311</v>
      </c>
      <c r="D174" s="219" t="s">
        <v>112</v>
      </c>
      <c r="E174" s="220" t="s">
        <v>312</v>
      </c>
      <c r="F174" s="221" t="s">
        <v>313</v>
      </c>
      <c r="G174" s="222" t="s">
        <v>154</v>
      </c>
      <c r="H174" s="223">
        <v>685.60199999999998</v>
      </c>
      <c r="I174" s="224"/>
      <c r="J174" s="223">
        <f>ROUND(I174*H174,3)</f>
        <v>0</v>
      </c>
      <c r="K174" s="225"/>
      <c r="L174" s="41"/>
      <c r="M174" s="226" t="s">
        <v>1</v>
      </c>
      <c r="N174" s="227" t="s">
        <v>41</v>
      </c>
      <c r="O174" s="94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0" t="s">
        <v>116</v>
      </c>
      <c r="AT174" s="230" t="s">
        <v>112</v>
      </c>
      <c r="AU174" s="230" t="s">
        <v>117</v>
      </c>
      <c r="AY174" s="14" t="s">
        <v>110</v>
      </c>
      <c r="BE174" s="231">
        <f>IF(N174="základná",J174,0)</f>
        <v>0</v>
      </c>
      <c r="BF174" s="231">
        <f>IF(N174="znížená",J174,0)</f>
        <v>0</v>
      </c>
      <c r="BG174" s="231">
        <f>IF(N174="zákl. prenesená",J174,0)</f>
        <v>0</v>
      </c>
      <c r="BH174" s="231">
        <f>IF(N174="zníž. prenesená",J174,0)</f>
        <v>0</v>
      </c>
      <c r="BI174" s="231">
        <f>IF(N174="nulová",J174,0)</f>
        <v>0</v>
      </c>
      <c r="BJ174" s="14" t="s">
        <v>117</v>
      </c>
      <c r="BK174" s="232">
        <f>ROUND(I174*H174,3)</f>
        <v>0</v>
      </c>
      <c r="BL174" s="14" t="s">
        <v>116</v>
      </c>
      <c r="BM174" s="230" t="s">
        <v>314</v>
      </c>
    </row>
    <row r="175" s="2" customFormat="1" ht="24.15" customHeight="1">
      <c r="A175" s="35"/>
      <c r="B175" s="36"/>
      <c r="C175" s="219" t="s">
        <v>315</v>
      </c>
      <c r="D175" s="219" t="s">
        <v>112</v>
      </c>
      <c r="E175" s="220" t="s">
        <v>316</v>
      </c>
      <c r="F175" s="221" t="s">
        <v>317</v>
      </c>
      <c r="G175" s="222" t="s">
        <v>154</v>
      </c>
      <c r="H175" s="223">
        <v>10284.030000000001</v>
      </c>
      <c r="I175" s="224"/>
      <c r="J175" s="223">
        <f>ROUND(I175*H175,3)</f>
        <v>0</v>
      </c>
      <c r="K175" s="225"/>
      <c r="L175" s="41"/>
      <c r="M175" s="226" t="s">
        <v>1</v>
      </c>
      <c r="N175" s="227" t="s">
        <v>41</v>
      </c>
      <c r="O175" s="94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0" t="s">
        <v>116</v>
      </c>
      <c r="AT175" s="230" t="s">
        <v>112</v>
      </c>
      <c r="AU175" s="230" t="s">
        <v>117</v>
      </c>
      <c r="AY175" s="14" t="s">
        <v>110</v>
      </c>
      <c r="BE175" s="231">
        <f>IF(N175="základná",J175,0)</f>
        <v>0</v>
      </c>
      <c r="BF175" s="231">
        <f>IF(N175="znížená",J175,0)</f>
        <v>0</v>
      </c>
      <c r="BG175" s="231">
        <f>IF(N175="zákl. prenesená",J175,0)</f>
        <v>0</v>
      </c>
      <c r="BH175" s="231">
        <f>IF(N175="zníž. prenesená",J175,0)</f>
        <v>0</v>
      </c>
      <c r="BI175" s="231">
        <f>IF(N175="nulová",J175,0)</f>
        <v>0</v>
      </c>
      <c r="BJ175" s="14" t="s">
        <v>117</v>
      </c>
      <c r="BK175" s="232">
        <f>ROUND(I175*H175,3)</f>
        <v>0</v>
      </c>
      <c r="BL175" s="14" t="s">
        <v>116</v>
      </c>
      <c r="BM175" s="230" t="s">
        <v>318</v>
      </c>
    </row>
    <row r="176" s="2" customFormat="1" ht="24.15" customHeight="1">
      <c r="A176" s="35"/>
      <c r="B176" s="36"/>
      <c r="C176" s="219" t="s">
        <v>319</v>
      </c>
      <c r="D176" s="219" t="s">
        <v>112</v>
      </c>
      <c r="E176" s="220" t="s">
        <v>320</v>
      </c>
      <c r="F176" s="221" t="s">
        <v>321</v>
      </c>
      <c r="G176" s="222" t="s">
        <v>154</v>
      </c>
      <c r="H176" s="223">
        <v>466.77300000000002</v>
      </c>
      <c r="I176" s="224"/>
      <c r="J176" s="223">
        <f>ROUND(I176*H176,3)</f>
        <v>0</v>
      </c>
      <c r="K176" s="225"/>
      <c r="L176" s="41"/>
      <c r="M176" s="226" t="s">
        <v>1</v>
      </c>
      <c r="N176" s="227" t="s">
        <v>41</v>
      </c>
      <c r="O176" s="94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0" t="s">
        <v>116</v>
      </c>
      <c r="AT176" s="230" t="s">
        <v>112</v>
      </c>
      <c r="AU176" s="230" t="s">
        <v>117</v>
      </c>
      <c r="AY176" s="14" t="s">
        <v>110</v>
      </c>
      <c r="BE176" s="231">
        <f>IF(N176="základná",J176,0)</f>
        <v>0</v>
      </c>
      <c r="BF176" s="231">
        <f>IF(N176="znížená",J176,0)</f>
        <v>0</v>
      </c>
      <c r="BG176" s="231">
        <f>IF(N176="zákl. prenesená",J176,0)</f>
        <v>0</v>
      </c>
      <c r="BH176" s="231">
        <f>IF(N176="zníž. prenesená",J176,0)</f>
        <v>0</v>
      </c>
      <c r="BI176" s="231">
        <f>IF(N176="nulová",J176,0)</f>
        <v>0</v>
      </c>
      <c r="BJ176" s="14" t="s">
        <v>117</v>
      </c>
      <c r="BK176" s="232">
        <f>ROUND(I176*H176,3)</f>
        <v>0</v>
      </c>
      <c r="BL176" s="14" t="s">
        <v>116</v>
      </c>
      <c r="BM176" s="230" t="s">
        <v>322</v>
      </c>
    </row>
    <row r="177" s="2" customFormat="1" ht="24.15" customHeight="1">
      <c r="A177" s="35"/>
      <c r="B177" s="36"/>
      <c r="C177" s="219" t="s">
        <v>323</v>
      </c>
      <c r="D177" s="219" t="s">
        <v>112</v>
      </c>
      <c r="E177" s="220" t="s">
        <v>324</v>
      </c>
      <c r="F177" s="221" t="s">
        <v>325</v>
      </c>
      <c r="G177" s="222" t="s">
        <v>154</v>
      </c>
      <c r="H177" s="223">
        <v>218.82900000000001</v>
      </c>
      <c r="I177" s="224"/>
      <c r="J177" s="223">
        <f>ROUND(I177*H177,3)</f>
        <v>0</v>
      </c>
      <c r="K177" s="225"/>
      <c r="L177" s="41"/>
      <c r="M177" s="226" t="s">
        <v>1</v>
      </c>
      <c r="N177" s="227" t="s">
        <v>41</v>
      </c>
      <c r="O177" s="94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0" t="s">
        <v>116</v>
      </c>
      <c r="AT177" s="230" t="s">
        <v>112</v>
      </c>
      <c r="AU177" s="230" t="s">
        <v>117</v>
      </c>
      <c r="AY177" s="14" t="s">
        <v>110</v>
      </c>
      <c r="BE177" s="231">
        <f>IF(N177="základná",J177,0)</f>
        <v>0</v>
      </c>
      <c r="BF177" s="231">
        <f>IF(N177="znížená",J177,0)</f>
        <v>0</v>
      </c>
      <c r="BG177" s="231">
        <f>IF(N177="zákl. prenesená",J177,0)</f>
        <v>0</v>
      </c>
      <c r="BH177" s="231">
        <f>IF(N177="zníž. prenesená",J177,0)</f>
        <v>0</v>
      </c>
      <c r="BI177" s="231">
        <f>IF(N177="nulová",J177,0)</f>
        <v>0</v>
      </c>
      <c r="BJ177" s="14" t="s">
        <v>117</v>
      </c>
      <c r="BK177" s="232">
        <f>ROUND(I177*H177,3)</f>
        <v>0</v>
      </c>
      <c r="BL177" s="14" t="s">
        <v>116</v>
      </c>
      <c r="BM177" s="230" t="s">
        <v>326</v>
      </c>
    </row>
    <row r="178" s="12" customFormat="1" ht="22.8" customHeight="1">
      <c r="A178" s="12"/>
      <c r="B178" s="203"/>
      <c r="C178" s="204"/>
      <c r="D178" s="205" t="s">
        <v>74</v>
      </c>
      <c r="E178" s="217" t="s">
        <v>327</v>
      </c>
      <c r="F178" s="217" t="s">
        <v>328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P179</f>
        <v>0</v>
      </c>
      <c r="Q178" s="211"/>
      <c r="R178" s="212">
        <f>R179</f>
        <v>0</v>
      </c>
      <c r="S178" s="211"/>
      <c r="T178" s="213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80</v>
      </c>
      <c r="AT178" s="215" t="s">
        <v>74</v>
      </c>
      <c r="AU178" s="215" t="s">
        <v>80</v>
      </c>
      <c r="AY178" s="214" t="s">
        <v>110</v>
      </c>
      <c r="BK178" s="216">
        <f>BK179</f>
        <v>0</v>
      </c>
    </row>
    <row r="179" s="2" customFormat="1" ht="37.8" customHeight="1">
      <c r="A179" s="35"/>
      <c r="B179" s="36"/>
      <c r="C179" s="219" t="s">
        <v>329</v>
      </c>
      <c r="D179" s="219" t="s">
        <v>112</v>
      </c>
      <c r="E179" s="220" t="s">
        <v>330</v>
      </c>
      <c r="F179" s="221" t="s">
        <v>331</v>
      </c>
      <c r="G179" s="222" t="s">
        <v>154</v>
      </c>
      <c r="H179" s="223">
        <v>1434.1590000000001</v>
      </c>
      <c r="I179" s="224"/>
      <c r="J179" s="223">
        <f>ROUND(I179*H179,3)</f>
        <v>0</v>
      </c>
      <c r="K179" s="225"/>
      <c r="L179" s="41"/>
      <c r="M179" s="226" t="s">
        <v>1</v>
      </c>
      <c r="N179" s="227" t="s">
        <v>41</v>
      </c>
      <c r="O179" s="94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0" t="s">
        <v>116</v>
      </c>
      <c r="AT179" s="230" t="s">
        <v>112</v>
      </c>
      <c r="AU179" s="230" t="s">
        <v>117</v>
      </c>
      <c r="AY179" s="14" t="s">
        <v>110</v>
      </c>
      <c r="BE179" s="231">
        <f>IF(N179="základná",J179,0)</f>
        <v>0</v>
      </c>
      <c r="BF179" s="231">
        <f>IF(N179="znížená",J179,0)</f>
        <v>0</v>
      </c>
      <c r="BG179" s="231">
        <f>IF(N179="zákl. prenesená",J179,0)</f>
        <v>0</v>
      </c>
      <c r="BH179" s="231">
        <f>IF(N179="zníž. prenesená",J179,0)</f>
        <v>0</v>
      </c>
      <c r="BI179" s="231">
        <f>IF(N179="nulová",J179,0)</f>
        <v>0</v>
      </c>
      <c r="BJ179" s="14" t="s">
        <v>117</v>
      </c>
      <c r="BK179" s="232">
        <f>ROUND(I179*H179,3)</f>
        <v>0</v>
      </c>
      <c r="BL179" s="14" t="s">
        <v>116</v>
      </c>
      <c r="BM179" s="230" t="s">
        <v>332</v>
      </c>
    </row>
    <row r="180" s="12" customFormat="1" ht="25.92" customHeight="1">
      <c r="A180" s="12"/>
      <c r="B180" s="203"/>
      <c r="C180" s="204"/>
      <c r="D180" s="205" t="s">
        <v>74</v>
      </c>
      <c r="E180" s="206" t="s">
        <v>333</v>
      </c>
      <c r="F180" s="206" t="s">
        <v>334</v>
      </c>
      <c r="G180" s="204"/>
      <c r="H180" s="204"/>
      <c r="I180" s="207"/>
      <c r="J180" s="208">
        <f>BK180</f>
        <v>0</v>
      </c>
      <c r="K180" s="204"/>
      <c r="L180" s="209"/>
      <c r="M180" s="210"/>
      <c r="N180" s="211"/>
      <c r="O180" s="211"/>
      <c r="P180" s="212">
        <f>SUM(P181:P184)</f>
        <v>0</v>
      </c>
      <c r="Q180" s="211"/>
      <c r="R180" s="212">
        <f>SUM(R181:R184)</f>
        <v>0</v>
      </c>
      <c r="S180" s="211"/>
      <c r="T180" s="213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131</v>
      </c>
      <c r="AT180" s="215" t="s">
        <v>74</v>
      </c>
      <c r="AU180" s="215" t="s">
        <v>75</v>
      </c>
      <c r="AY180" s="214" t="s">
        <v>110</v>
      </c>
      <c r="BK180" s="216">
        <f>SUM(BK181:BK184)</f>
        <v>0</v>
      </c>
    </row>
    <row r="181" s="2" customFormat="1" ht="44.25" customHeight="1">
      <c r="A181" s="35"/>
      <c r="B181" s="36"/>
      <c r="C181" s="219" t="s">
        <v>335</v>
      </c>
      <c r="D181" s="219" t="s">
        <v>112</v>
      </c>
      <c r="E181" s="220" t="s">
        <v>336</v>
      </c>
      <c r="F181" s="221" t="s">
        <v>337</v>
      </c>
      <c r="G181" s="222" t="s">
        <v>192</v>
      </c>
      <c r="H181" s="223">
        <v>1</v>
      </c>
      <c r="I181" s="224"/>
      <c r="J181" s="223">
        <f>ROUND(I181*H181,3)</f>
        <v>0</v>
      </c>
      <c r="K181" s="225"/>
      <c r="L181" s="41"/>
      <c r="M181" s="226" t="s">
        <v>1</v>
      </c>
      <c r="N181" s="227" t="s">
        <v>41</v>
      </c>
      <c r="O181" s="94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0" t="s">
        <v>338</v>
      </c>
      <c r="AT181" s="230" t="s">
        <v>112</v>
      </c>
      <c r="AU181" s="230" t="s">
        <v>80</v>
      </c>
      <c r="AY181" s="14" t="s">
        <v>110</v>
      </c>
      <c r="BE181" s="231">
        <f>IF(N181="základná",J181,0)</f>
        <v>0</v>
      </c>
      <c r="BF181" s="231">
        <f>IF(N181="znížená",J181,0)</f>
        <v>0</v>
      </c>
      <c r="BG181" s="231">
        <f>IF(N181="zákl. prenesená",J181,0)</f>
        <v>0</v>
      </c>
      <c r="BH181" s="231">
        <f>IF(N181="zníž. prenesená",J181,0)</f>
        <v>0</v>
      </c>
      <c r="BI181" s="231">
        <f>IF(N181="nulová",J181,0)</f>
        <v>0</v>
      </c>
      <c r="BJ181" s="14" t="s">
        <v>117</v>
      </c>
      <c r="BK181" s="232">
        <f>ROUND(I181*H181,3)</f>
        <v>0</v>
      </c>
      <c r="BL181" s="14" t="s">
        <v>338</v>
      </c>
      <c r="BM181" s="230" t="s">
        <v>339</v>
      </c>
    </row>
    <row r="182" s="2" customFormat="1" ht="33" customHeight="1">
      <c r="A182" s="35"/>
      <c r="B182" s="36"/>
      <c r="C182" s="219" t="s">
        <v>340</v>
      </c>
      <c r="D182" s="219" t="s">
        <v>112</v>
      </c>
      <c r="E182" s="220" t="s">
        <v>341</v>
      </c>
      <c r="F182" s="221" t="s">
        <v>342</v>
      </c>
      <c r="G182" s="222" t="s">
        <v>192</v>
      </c>
      <c r="H182" s="223">
        <v>1</v>
      </c>
      <c r="I182" s="224"/>
      <c r="J182" s="223">
        <f>ROUND(I182*H182,3)</f>
        <v>0</v>
      </c>
      <c r="K182" s="225"/>
      <c r="L182" s="41"/>
      <c r="M182" s="226" t="s">
        <v>1</v>
      </c>
      <c r="N182" s="227" t="s">
        <v>41</v>
      </c>
      <c r="O182" s="94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0" t="s">
        <v>338</v>
      </c>
      <c r="AT182" s="230" t="s">
        <v>112</v>
      </c>
      <c r="AU182" s="230" t="s">
        <v>80</v>
      </c>
      <c r="AY182" s="14" t="s">
        <v>110</v>
      </c>
      <c r="BE182" s="231">
        <f>IF(N182="základná",J182,0)</f>
        <v>0</v>
      </c>
      <c r="BF182" s="231">
        <f>IF(N182="znížená",J182,0)</f>
        <v>0</v>
      </c>
      <c r="BG182" s="231">
        <f>IF(N182="zákl. prenesená",J182,0)</f>
        <v>0</v>
      </c>
      <c r="BH182" s="231">
        <f>IF(N182="zníž. prenesená",J182,0)</f>
        <v>0</v>
      </c>
      <c r="BI182" s="231">
        <f>IF(N182="nulová",J182,0)</f>
        <v>0</v>
      </c>
      <c r="BJ182" s="14" t="s">
        <v>117</v>
      </c>
      <c r="BK182" s="232">
        <f>ROUND(I182*H182,3)</f>
        <v>0</v>
      </c>
      <c r="BL182" s="14" t="s">
        <v>338</v>
      </c>
      <c r="BM182" s="230" t="s">
        <v>343</v>
      </c>
    </row>
    <row r="183" s="2" customFormat="1" ht="24.15" customHeight="1">
      <c r="A183" s="35"/>
      <c r="B183" s="36"/>
      <c r="C183" s="219" t="s">
        <v>344</v>
      </c>
      <c r="D183" s="219" t="s">
        <v>112</v>
      </c>
      <c r="E183" s="220" t="s">
        <v>345</v>
      </c>
      <c r="F183" s="221" t="s">
        <v>346</v>
      </c>
      <c r="G183" s="222" t="s">
        <v>347</v>
      </c>
      <c r="H183" s="223">
        <v>48</v>
      </c>
      <c r="I183" s="224"/>
      <c r="J183" s="223">
        <f>ROUND(I183*H183,3)</f>
        <v>0</v>
      </c>
      <c r="K183" s="225"/>
      <c r="L183" s="41"/>
      <c r="M183" s="226" t="s">
        <v>1</v>
      </c>
      <c r="N183" s="227" t="s">
        <v>41</v>
      </c>
      <c r="O183" s="94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0" t="s">
        <v>338</v>
      </c>
      <c r="AT183" s="230" t="s">
        <v>112</v>
      </c>
      <c r="AU183" s="230" t="s">
        <v>80</v>
      </c>
      <c r="AY183" s="14" t="s">
        <v>110</v>
      </c>
      <c r="BE183" s="231">
        <f>IF(N183="základná",J183,0)</f>
        <v>0</v>
      </c>
      <c r="BF183" s="231">
        <f>IF(N183="znížená",J183,0)</f>
        <v>0</v>
      </c>
      <c r="BG183" s="231">
        <f>IF(N183="zákl. prenesená",J183,0)</f>
        <v>0</v>
      </c>
      <c r="BH183" s="231">
        <f>IF(N183="zníž. prenesená",J183,0)</f>
        <v>0</v>
      </c>
      <c r="BI183" s="231">
        <f>IF(N183="nulová",J183,0)</f>
        <v>0</v>
      </c>
      <c r="BJ183" s="14" t="s">
        <v>117</v>
      </c>
      <c r="BK183" s="232">
        <f>ROUND(I183*H183,3)</f>
        <v>0</v>
      </c>
      <c r="BL183" s="14" t="s">
        <v>338</v>
      </c>
      <c r="BM183" s="230" t="s">
        <v>348</v>
      </c>
    </row>
    <row r="184" s="2" customFormat="1" ht="24.15" customHeight="1">
      <c r="A184" s="35"/>
      <c r="B184" s="36"/>
      <c r="C184" s="219" t="s">
        <v>349</v>
      </c>
      <c r="D184" s="219" t="s">
        <v>112</v>
      </c>
      <c r="E184" s="220" t="s">
        <v>350</v>
      </c>
      <c r="F184" s="221" t="s">
        <v>351</v>
      </c>
      <c r="G184" s="222" t="s">
        <v>192</v>
      </c>
      <c r="H184" s="223">
        <v>1</v>
      </c>
      <c r="I184" s="224"/>
      <c r="J184" s="223">
        <f>ROUND(I184*H184,3)</f>
        <v>0</v>
      </c>
      <c r="K184" s="225"/>
      <c r="L184" s="41"/>
      <c r="M184" s="243" t="s">
        <v>1</v>
      </c>
      <c r="N184" s="244" t="s">
        <v>41</v>
      </c>
      <c r="O184" s="245"/>
      <c r="P184" s="246">
        <f>O184*H184</f>
        <v>0</v>
      </c>
      <c r="Q184" s="246">
        <v>0</v>
      </c>
      <c r="R184" s="246">
        <f>Q184*H184</f>
        <v>0</v>
      </c>
      <c r="S184" s="246">
        <v>0</v>
      </c>
      <c r="T184" s="24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0" t="s">
        <v>338</v>
      </c>
      <c r="AT184" s="230" t="s">
        <v>112</v>
      </c>
      <c r="AU184" s="230" t="s">
        <v>80</v>
      </c>
      <c r="AY184" s="14" t="s">
        <v>110</v>
      </c>
      <c r="BE184" s="231">
        <f>IF(N184="základná",J184,0)</f>
        <v>0</v>
      </c>
      <c r="BF184" s="231">
        <f>IF(N184="znížená",J184,0)</f>
        <v>0</v>
      </c>
      <c r="BG184" s="231">
        <f>IF(N184="zákl. prenesená",J184,0)</f>
        <v>0</v>
      </c>
      <c r="BH184" s="231">
        <f>IF(N184="zníž. prenesená",J184,0)</f>
        <v>0</v>
      </c>
      <c r="BI184" s="231">
        <f>IF(N184="nulová",J184,0)</f>
        <v>0</v>
      </c>
      <c r="BJ184" s="14" t="s">
        <v>117</v>
      </c>
      <c r="BK184" s="232">
        <f>ROUND(I184*H184,3)</f>
        <v>0</v>
      </c>
      <c r="BL184" s="14" t="s">
        <v>338</v>
      </c>
      <c r="BM184" s="230" t="s">
        <v>352</v>
      </c>
    </row>
    <row r="185" s="2" customFormat="1" ht="6.96" customHeight="1">
      <c r="A185" s="35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41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sheet="1" autoFilter="0" formatColumns="0" formatRows="0" objects="1" scenarios="1" spinCount="100000" saltValue="+i2qioKZ8jBEMKEd9jw4txnaLGJItY6SKP3yGMORUgT2IZ+stYikGIhCv0ijXSW6VjksesVRRHEjkXo3rrM45g==" hashValue="IdDGu9PF80IYDr5LvcJTU4FC9++e4+10jRvFenb/D4FdFgztPKSs30qdHhFZZPcz7OSqlqAG1SF6gJdGhj/JuA==" algorithmName="SHA-512" password="CC35"/>
  <autoFilter ref="C119:K184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T590-I5\Rozpoctar</dc:creator>
  <cp:lastModifiedBy>T590-I5\Rozpoctar</cp:lastModifiedBy>
  <dcterms:created xsi:type="dcterms:W3CDTF">2022-06-07T05:36:56Z</dcterms:created>
  <dcterms:modified xsi:type="dcterms:W3CDTF">2022-06-07T05:36:58Z</dcterms:modified>
</cp:coreProperties>
</file>