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zuzana.noskovicova\NZ_PC\14_VEREJNÉ OBSTARÁVANIE\2022_VEREJNÉ OBSTARÁVANIA\22_26_04_2022_Rača-Nové urnové steny a hrob. miesta 4etapa\"/>
    </mc:Choice>
  </mc:AlternateContent>
  <xr:revisionPtr revIDLastSave="0" documentId="13_ncr:1_{13F4CC52-2D06-4B5B-B762-4F712586D383}" xr6:coauthVersionLast="47" xr6:coauthVersionMax="47" xr10:uidLastSave="{00000000-0000-0000-0000-000000000000}"/>
  <bookViews>
    <workbookView xWindow="-120" yWindow="-120" windowWidth="29040" windowHeight="15060" activeTab="1" xr2:uid="{00000000-000D-0000-FFFF-FFFF00000000}"/>
  </bookViews>
  <sheets>
    <sheet name="Rekapitulácia stavby" sheetId="1" r:id="rId1"/>
    <sheet name="H - Areálové oplotenie s ..." sheetId="2" r:id="rId2"/>
    <sheet name="I - Spevnené plochy, hrob..." sheetId="3" state="hidden" r:id="rId3"/>
  </sheets>
  <definedNames>
    <definedName name="_xlnm._FilterDatabase" localSheetId="1" hidden="1">'H - Areálové oplotenie s ...'!$C$129:$K$316</definedName>
    <definedName name="_xlnm._FilterDatabase" localSheetId="2" hidden="1">'I - Spevnené plochy, hrob...'!$C$129:$K$235</definedName>
    <definedName name="_xlnm.Print_Titles" localSheetId="1">'H - Areálové oplotenie s ...'!$129:$129</definedName>
    <definedName name="_xlnm.Print_Titles" localSheetId="2">'I - Spevnené plochy, hrob...'!$129:$129</definedName>
    <definedName name="_xlnm.Print_Titles" localSheetId="0">'Rekapitulácia stavby'!$92:$92</definedName>
    <definedName name="_xlnm.Print_Area" localSheetId="1">'H - Areálové oplotenie s ...'!$C$4:$J$76,'H - Areálové oplotenie s ...'!$C$82:$J$109,'H - Areálové oplotenie s ...'!$C$115:$K$316</definedName>
    <definedName name="_xlnm.Print_Area" localSheetId="2">'I - Spevnené plochy, hrob...'!$C$4:$J$76,'I - Spevnené plochy, hrob...'!$C$82:$J$109,'I - Spevnené plochy, hrob...'!$C$115:$K$235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3" l="1"/>
  <c r="J38" i="3"/>
  <c r="AY97" i="1"/>
  <c r="J37" i="3"/>
  <c r="AX97" i="1" s="1"/>
  <c r="BI235" i="3"/>
  <c r="BH235" i="3"/>
  <c r="BG235" i="3"/>
  <c r="BE235" i="3"/>
  <c r="T235" i="3"/>
  <c r="R235" i="3"/>
  <c r="P235" i="3"/>
  <c r="BK235" i="3"/>
  <c r="BF235" i="3"/>
  <c r="BI233" i="3"/>
  <c r="BH233" i="3"/>
  <c r="BG233" i="3"/>
  <c r="BE233" i="3"/>
  <c r="T233" i="3"/>
  <c r="R233" i="3"/>
  <c r="R232" i="3" s="1"/>
  <c r="R231" i="3" s="1"/>
  <c r="P233" i="3"/>
  <c r="BK233" i="3"/>
  <c r="BF233" i="3"/>
  <c r="BI230" i="3"/>
  <c r="BH230" i="3"/>
  <c r="BG230" i="3"/>
  <c r="BE230" i="3"/>
  <c r="T230" i="3"/>
  <c r="T229" i="3" s="1"/>
  <c r="R230" i="3"/>
  <c r="R229" i="3" s="1"/>
  <c r="P230" i="3"/>
  <c r="P229" i="3" s="1"/>
  <c r="BK230" i="3"/>
  <c r="BK229" i="3" s="1"/>
  <c r="J106" i="3" s="1"/>
  <c r="BF230" i="3"/>
  <c r="BI226" i="3"/>
  <c r="BH226" i="3"/>
  <c r="BG226" i="3"/>
  <c r="BE226" i="3"/>
  <c r="T226" i="3"/>
  <c r="R226" i="3"/>
  <c r="P226" i="3"/>
  <c r="BK226" i="3"/>
  <c r="BF226" i="3"/>
  <c r="BI224" i="3"/>
  <c r="BH224" i="3"/>
  <c r="BG224" i="3"/>
  <c r="BE224" i="3"/>
  <c r="T224" i="3"/>
  <c r="R224" i="3"/>
  <c r="P224" i="3"/>
  <c r="BK224" i="3"/>
  <c r="BF224" i="3"/>
  <c r="BI219" i="3"/>
  <c r="BH219" i="3"/>
  <c r="BG219" i="3"/>
  <c r="BE219" i="3"/>
  <c r="T219" i="3"/>
  <c r="R219" i="3"/>
  <c r="P219" i="3"/>
  <c r="BK219" i="3"/>
  <c r="BF219" i="3"/>
  <c r="BI217" i="3"/>
  <c r="BH217" i="3"/>
  <c r="BG217" i="3"/>
  <c r="BE217" i="3"/>
  <c r="T217" i="3"/>
  <c r="R217" i="3"/>
  <c r="P217" i="3"/>
  <c r="BK217" i="3"/>
  <c r="BF217" i="3"/>
  <c r="BI216" i="3"/>
  <c r="BH216" i="3"/>
  <c r="BG216" i="3"/>
  <c r="BE216" i="3"/>
  <c r="T216" i="3"/>
  <c r="R216" i="3"/>
  <c r="P216" i="3"/>
  <c r="BK216" i="3"/>
  <c r="BF216" i="3"/>
  <c r="BI214" i="3"/>
  <c r="BH214" i="3"/>
  <c r="BG214" i="3"/>
  <c r="BE214" i="3"/>
  <c r="T214" i="3"/>
  <c r="R214" i="3"/>
  <c r="P214" i="3"/>
  <c r="BK214" i="3"/>
  <c r="BF214" i="3"/>
  <c r="BI213" i="3"/>
  <c r="BH213" i="3"/>
  <c r="BG213" i="3"/>
  <c r="BE213" i="3"/>
  <c r="T213" i="3"/>
  <c r="R213" i="3"/>
  <c r="P213" i="3"/>
  <c r="BK213" i="3"/>
  <c r="BF213" i="3"/>
  <c r="BI209" i="3"/>
  <c r="BH209" i="3"/>
  <c r="BG209" i="3"/>
  <c r="BE209" i="3"/>
  <c r="T209" i="3"/>
  <c r="R209" i="3"/>
  <c r="P209" i="3"/>
  <c r="BK209" i="3"/>
  <c r="BF209" i="3"/>
  <c r="BI205" i="3"/>
  <c r="BH205" i="3"/>
  <c r="BG205" i="3"/>
  <c r="BE205" i="3"/>
  <c r="T205" i="3"/>
  <c r="R205" i="3"/>
  <c r="P205" i="3"/>
  <c r="BK205" i="3"/>
  <c r="BF205" i="3"/>
  <c r="BI204" i="3"/>
  <c r="BH204" i="3"/>
  <c r="BG204" i="3"/>
  <c r="BE204" i="3"/>
  <c r="T204" i="3"/>
  <c r="R204" i="3"/>
  <c r="P204" i="3"/>
  <c r="BK204" i="3"/>
  <c r="BF204" i="3"/>
  <c r="BI202" i="3"/>
  <c r="BH202" i="3"/>
  <c r="BG202" i="3"/>
  <c r="BE202" i="3"/>
  <c r="T202" i="3"/>
  <c r="R202" i="3"/>
  <c r="P202" i="3"/>
  <c r="BK202" i="3"/>
  <c r="BF202" i="3"/>
  <c r="BI200" i="3"/>
  <c r="BH200" i="3"/>
  <c r="BG200" i="3"/>
  <c r="BE200" i="3"/>
  <c r="T200" i="3"/>
  <c r="R200" i="3"/>
  <c r="P200" i="3"/>
  <c r="BK200" i="3"/>
  <c r="BF200" i="3"/>
  <c r="BI198" i="3"/>
  <c r="BH198" i="3"/>
  <c r="BG198" i="3"/>
  <c r="BE198" i="3"/>
  <c r="T198" i="3"/>
  <c r="R198" i="3"/>
  <c r="P198" i="3"/>
  <c r="BK198" i="3"/>
  <c r="BF198" i="3"/>
  <c r="BI192" i="3"/>
  <c r="BH192" i="3"/>
  <c r="BG192" i="3"/>
  <c r="BE192" i="3"/>
  <c r="T192" i="3"/>
  <c r="R192" i="3"/>
  <c r="P192" i="3"/>
  <c r="BK192" i="3"/>
  <c r="BF192" i="3"/>
  <c r="BI190" i="3"/>
  <c r="BH190" i="3"/>
  <c r="BG190" i="3"/>
  <c r="BE190" i="3"/>
  <c r="T190" i="3"/>
  <c r="R190" i="3"/>
  <c r="P190" i="3"/>
  <c r="BK190" i="3"/>
  <c r="BF190" i="3"/>
  <c r="BI188" i="3"/>
  <c r="BH188" i="3"/>
  <c r="BG188" i="3"/>
  <c r="BE188" i="3"/>
  <c r="T188" i="3"/>
  <c r="R188" i="3"/>
  <c r="P188" i="3"/>
  <c r="BK188" i="3"/>
  <c r="BF188" i="3"/>
  <c r="BI185" i="3"/>
  <c r="BH185" i="3"/>
  <c r="BG185" i="3"/>
  <c r="BE185" i="3"/>
  <c r="T185" i="3"/>
  <c r="T184" i="3" s="1"/>
  <c r="R185" i="3"/>
  <c r="R184" i="3" s="1"/>
  <c r="P185" i="3"/>
  <c r="P184" i="3" s="1"/>
  <c r="BK185" i="3"/>
  <c r="BK184" i="3" s="1"/>
  <c r="J104" i="3"/>
  <c r="BF185" i="3"/>
  <c r="BI182" i="3"/>
  <c r="BH182" i="3"/>
  <c r="BG182" i="3"/>
  <c r="BE182" i="3"/>
  <c r="T182" i="3"/>
  <c r="R182" i="3"/>
  <c r="P182" i="3"/>
  <c r="BK182" i="3"/>
  <c r="BF182" i="3"/>
  <c r="BI180" i="3"/>
  <c r="BH180" i="3"/>
  <c r="BG180" i="3"/>
  <c r="BE180" i="3"/>
  <c r="T180" i="3"/>
  <c r="R180" i="3"/>
  <c r="P180" i="3"/>
  <c r="BK180" i="3"/>
  <c r="BF180" i="3"/>
  <c r="BI178" i="3"/>
  <c r="BH178" i="3"/>
  <c r="BG178" i="3"/>
  <c r="BE178" i="3"/>
  <c r="T178" i="3"/>
  <c r="R178" i="3"/>
  <c r="P178" i="3"/>
  <c r="BK178" i="3"/>
  <c r="BF178" i="3"/>
  <c r="BI176" i="3"/>
  <c r="BH176" i="3"/>
  <c r="BG176" i="3"/>
  <c r="BE176" i="3"/>
  <c r="T176" i="3"/>
  <c r="R176" i="3"/>
  <c r="P176" i="3"/>
  <c r="BK176" i="3"/>
  <c r="BF176" i="3"/>
  <c r="BI173" i="3"/>
  <c r="BH173" i="3"/>
  <c r="BG173" i="3"/>
  <c r="BE173" i="3"/>
  <c r="T173" i="3"/>
  <c r="T172" i="3" s="1"/>
  <c r="R173" i="3"/>
  <c r="R172" i="3" s="1"/>
  <c r="P173" i="3"/>
  <c r="P172" i="3" s="1"/>
  <c r="BK173" i="3"/>
  <c r="BK172" i="3" s="1"/>
  <c r="J102" i="3" s="1"/>
  <c r="BF173" i="3"/>
  <c r="BI170" i="3"/>
  <c r="BH170" i="3"/>
  <c r="BG170" i="3"/>
  <c r="BE170" i="3"/>
  <c r="T170" i="3"/>
  <c r="R170" i="3"/>
  <c r="P170" i="3"/>
  <c r="BK170" i="3"/>
  <c r="BF170" i="3"/>
  <c r="BI168" i="3"/>
  <c r="BH168" i="3"/>
  <c r="BG168" i="3"/>
  <c r="BE168" i="3"/>
  <c r="T168" i="3"/>
  <c r="R168" i="3"/>
  <c r="P168" i="3"/>
  <c r="BK168" i="3"/>
  <c r="BF168" i="3"/>
  <c r="BI167" i="3"/>
  <c r="BH167" i="3"/>
  <c r="BG167" i="3"/>
  <c r="BE167" i="3"/>
  <c r="T167" i="3"/>
  <c r="R167" i="3"/>
  <c r="P167" i="3"/>
  <c r="BK167" i="3"/>
  <c r="BF167" i="3"/>
  <c r="BI163" i="3"/>
  <c r="BH163" i="3"/>
  <c r="BG163" i="3"/>
  <c r="BE163" i="3"/>
  <c r="T163" i="3"/>
  <c r="R163" i="3"/>
  <c r="P163" i="3"/>
  <c r="BK163" i="3"/>
  <c r="BF163" i="3"/>
  <c r="BI162" i="3"/>
  <c r="BH162" i="3"/>
  <c r="BG162" i="3"/>
  <c r="BE162" i="3"/>
  <c r="T162" i="3"/>
  <c r="R162" i="3"/>
  <c r="P162" i="3"/>
  <c r="BK162" i="3"/>
  <c r="BF162" i="3"/>
  <c r="BI158" i="3"/>
  <c r="BH158" i="3"/>
  <c r="BG158" i="3"/>
  <c r="BE158" i="3"/>
  <c r="T158" i="3"/>
  <c r="R158" i="3"/>
  <c r="P158" i="3"/>
  <c r="BK158" i="3"/>
  <c r="BF158" i="3"/>
  <c r="BI156" i="3"/>
  <c r="BH156" i="3"/>
  <c r="BG156" i="3"/>
  <c r="BE156" i="3"/>
  <c r="T156" i="3"/>
  <c r="R156" i="3"/>
  <c r="P156" i="3"/>
  <c r="BK156" i="3"/>
  <c r="BF156" i="3"/>
  <c r="BI151" i="3"/>
  <c r="BH151" i="3"/>
  <c r="BG151" i="3"/>
  <c r="BE151" i="3"/>
  <c r="T151" i="3"/>
  <c r="R151" i="3"/>
  <c r="P151" i="3"/>
  <c r="BK151" i="3"/>
  <c r="BF151" i="3"/>
  <c r="BI149" i="3"/>
  <c r="BH149" i="3"/>
  <c r="BG149" i="3"/>
  <c r="BE149" i="3"/>
  <c r="T149" i="3"/>
  <c r="R149" i="3"/>
  <c r="P149" i="3"/>
  <c r="BK149" i="3"/>
  <c r="BF149" i="3"/>
  <c r="BI145" i="3"/>
  <c r="BH145" i="3"/>
  <c r="BG145" i="3"/>
  <c r="BE145" i="3"/>
  <c r="T145" i="3"/>
  <c r="R145" i="3"/>
  <c r="P145" i="3"/>
  <c r="BK145" i="3"/>
  <c r="BF145" i="3"/>
  <c r="BI143" i="3"/>
  <c r="BH143" i="3"/>
  <c r="BG143" i="3"/>
  <c r="BE143" i="3"/>
  <c r="T143" i="3"/>
  <c r="R143" i="3"/>
  <c r="P143" i="3"/>
  <c r="BK143" i="3"/>
  <c r="BF143" i="3"/>
  <c r="BI139" i="3"/>
  <c r="BH139" i="3"/>
  <c r="BG139" i="3"/>
  <c r="BE139" i="3"/>
  <c r="T139" i="3"/>
  <c r="R139" i="3"/>
  <c r="P139" i="3"/>
  <c r="BK139" i="3"/>
  <c r="BF139" i="3"/>
  <c r="BI137" i="3"/>
  <c r="BH137" i="3"/>
  <c r="BG137" i="3"/>
  <c r="BE137" i="3"/>
  <c r="T137" i="3"/>
  <c r="R137" i="3"/>
  <c r="P137" i="3"/>
  <c r="BK137" i="3"/>
  <c r="BF137" i="3"/>
  <c r="BI135" i="3"/>
  <c r="BH135" i="3"/>
  <c r="BG135" i="3"/>
  <c r="BE135" i="3"/>
  <c r="T135" i="3"/>
  <c r="R135" i="3"/>
  <c r="P135" i="3"/>
  <c r="BK135" i="3"/>
  <c r="BF135" i="3"/>
  <c r="BI133" i="3"/>
  <c r="BH133" i="3"/>
  <c r="BG133" i="3"/>
  <c r="BE133" i="3"/>
  <c r="T133" i="3"/>
  <c r="R133" i="3"/>
  <c r="P133" i="3"/>
  <c r="BK133" i="3"/>
  <c r="BF133" i="3"/>
  <c r="E89" i="3"/>
  <c r="J20" i="3"/>
  <c r="E20" i="3"/>
  <c r="F127" i="3" s="1"/>
  <c r="J19" i="3"/>
  <c r="J14" i="3"/>
  <c r="E7" i="3"/>
  <c r="J39" i="2"/>
  <c r="J38" i="2"/>
  <c r="AY96" i="1" s="1"/>
  <c r="J37" i="2"/>
  <c r="AX96" i="1" s="1"/>
  <c r="BI316" i="2"/>
  <c r="BH316" i="2"/>
  <c r="BG316" i="2"/>
  <c r="BE316" i="2"/>
  <c r="T316" i="2"/>
  <c r="R316" i="2"/>
  <c r="P316" i="2"/>
  <c r="BK316" i="2"/>
  <c r="BF316" i="2"/>
  <c r="BI315" i="2"/>
  <c r="BH315" i="2"/>
  <c r="BG315" i="2"/>
  <c r="BE315" i="2"/>
  <c r="T315" i="2"/>
  <c r="R315" i="2"/>
  <c r="P315" i="2"/>
  <c r="BK315" i="2"/>
  <c r="BF315" i="2"/>
  <c r="BI306" i="2"/>
  <c r="BH306" i="2"/>
  <c r="BG306" i="2"/>
  <c r="BE306" i="2"/>
  <c r="T306" i="2"/>
  <c r="R306" i="2"/>
  <c r="P306" i="2"/>
  <c r="BK306" i="2"/>
  <c r="BF306" i="2"/>
  <c r="BI296" i="2"/>
  <c r="BH296" i="2"/>
  <c r="BG296" i="2"/>
  <c r="BE296" i="2"/>
  <c r="T296" i="2"/>
  <c r="R296" i="2"/>
  <c r="P296" i="2"/>
  <c r="BK296" i="2"/>
  <c r="BF296" i="2"/>
  <c r="BI290" i="2"/>
  <c r="BH290" i="2"/>
  <c r="BG290" i="2"/>
  <c r="BE290" i="2"/>
  <c r="T290" i="2"/>
  <c r="R290" i="2"/>
  <c r="P290" i="2"/>
  <c r="BK290" i="2"/>
  <c r="BF290" i="2"/>
  <c r="BI269" i="2"/>
  <c r="BH269" i="2"/>
  <c r="BG269" i="2"/>
  <c r="BE269" i="2"/>
  <c r="T269" i="2"/>
  <c r="R269" i="2"/>
  <c r="P269" i="2"/>
  <c r="BK269" i="2"/>
  <c r="BF269" i="2"/>
  <c r="BI266" i="2"/>
  <c r="BH266" i="2"/>
  <c r="BG266" i="2"/>
  <c r="BE266" i="2"/>
  <c r="T266" i="2"/>
  <c r="T265" i="2" s="1"/>
  <c r="R266" i="2"/>
  <c r="R265" i="2" s="1"/>
  <c r="P266" i="2"/>
  <c r="P265" i="2" s="1"/>
  <c r="BK266" i="2"/>
  <c r="BK265" i="2" s="1"/>
  <c r="J106" i="2" s="1"/>
  <c r="BF266" i="2"/>
  <c r="BI264" i="2"/>
  <c r="BH264" i="2"/>
  <c r="BG264" i="2"/>
  <c r="BE264" i="2"/>
  <c r="T264" i="2"/>
  <c r="R264" i="2"/>
  <c r="P264" i="2"/>
  <c r="BK264" i="2"/>
  <c r="BF264" i="2"/>
  <c r="BI262" i="2"/>
  <c r="BH262" i="2"/>
  <c r="BG262" i="2"/>
  <c r="BE262" i="2"/>
  <c r="T262" i="2"/>
  <c r="R262" i="2"/>
  <c r="P262" i="2"/>
  <c r="BK262" i="2"/>
  <c r="BF262" i="2"/>
  <c r="BI261" i="2"/>
  <c r="BH261" i="2"/>
  <c r="BG261" i="2"/>
  <c r="BE261" i="2"/>
  <c r="T261" i="2"/>
  <c r="R261" i="2"/>
  <c r="P261" i="2"/>
  <c r="BK261" i="2"/>
  <c r="BF261" i="2"/>
  <c r="BI259" i="2"/>
  <c r="BH259" i="2"/>
  <c r="BG259" i="2"/>
  <c r="BE259" i="2"/>
  <c r="T259" i="2"/>
  <c r="R259" i="2"/>
  <c r="P259" i="2"/>
  <c r="BK259" i="2"/>
  <c r="BF259" i="2"/>
  <c r="BI258" i="2"/>
  <c r="BH258" i="2"/>
  <c r="BG258" i="2"/>
  <c r="BE258" i="2"/>
  <c r="T258" i="2"/>
  <c r="R258" i="2"/>
  <c r="P258" i="2"/>
  <c r="BK258" i="2"/>
  <c r="BF258" i="2"/>
  <c r="BI257" i="2"/>
  <c r="BH257" i="2"/>
  <c r="BG257" i="2"/>
  <c r="BE257" i="2"/>
  <c r="T257" i="2"/>
  <c r="R257" i="2"/>
  <c r="P257" i="2"/>
  <c r="BK257" i="2"/>
  <c r="BF257" i="2"/>
  <c r="BI253" i="2"/>
  <c r="BH253" i="2"/>
  <c r="BG253" i="2"/>
  <c r="BE253" i="2"/>
  <c r="T253" i="2"/>
  <c r="R253" i="2"/>
  <c r="P253" i="2"/>
  <c r="BK253" i="2"/>
  <c r="BF253" i="2"/>
  <c r="BI249" i="2"/>
  <c r="BH249" i="2"/>
  <c r="BG249" i="2"/>
  <c r="BE249" i="2"/>
  <c r="T249" i="2"/>
  <c r="R249" i="2"/>
  <c r="P249" i="2"/>
  <c r="BK249" i="2"/>
  <c r="BF249" i="2"/>
  <c r="BI248" i="2"/>
  <c r="BH248" i="2"/>
  <c r="BG248" i="2"/>
  <c r="BE248" i="2"/>
  <c r="T248" i="2"/>
  <c r="R248" i="2"/>
  <c r="P248" i="2"/>
  <c r="BK248" i="2"/>
  <c r="BF248" i="2"/>
  <c r="BI241" i="2"/>
  <c r="BH241" i="2"/>
  <c r="BG241" i="2"/>
  <c r="BE241" i="2"/>
  <c r="T241" i="2"/>
  <c r="T240" i="2" s="1"/>
  <c r="R241" i="2"/>
  <c r="R240" i="2"/>
  <c r="P241" i="2"/>
  <c r="P240" i="2" s="1"/>
  <c r="BK241" i="2"/>
  <c r="BK240" i="2" s="1"/>
  <c r="J104" i="2" s="1"/>
  <c r="BF241" i="2"/>
  <c r="BI236" i="2"/>
  <c r="BH236" i="2"/>
  <c r="BG236" i="2"/>
  <c r="BE236" i="2"/>
  <c r="T236" i="2"/>
  <c r="R236" i="2"/>
  <c r="P236" i="2"/>
  <c r="BK236" i="2"/>
  <c r="BF236" i="2"/>
  <c r="BI234" i="2"/>
  <c r="BH234" i="2"/>
  <c r="BG234" i="2"/>
  <c r="BE234" i="2"/>
  <c r="T234" i="2"/>
  <c r="R234" i="2"/>
  <c r="P234" i="2"/>
  <c r="BK234" i="2"/>
  <c r="BF234" i="2"/>
  <c r="BI232" i="2"/>
  <c r="BH232" i="2"/>
  <c r="BG232" i="2"/>
  <c r="BE232" i="2"/>
  <c r="T232" i="2"/>
  <c r="R232" i="2"/>
  <c r="P232" i="2"/>
  <c r="BK232" i="2"/>
  <c r="BF232" i="2"/>
  <c r="BI228" i="2"/>
  <c r="BH228" i="2"/>
  <c r="BG228" i="2"/>
  <c r="BE228" i="2"/>
  <c r="T228" i="2"/>
  <c r="R228" i="2"/>
  <c r="R227" i="2" s="1"/>
  <c r="P228" i="2"/>
  <c r="BK228" i="2"/>
  <c r="BF228" i="2"/>
  <c r="BI223" i="2"/>
  <c r="BH223" i="2"/>
  <c r="BG223" i="2"/>
  <c r="BE223" i="2"/>
  <c r="T223" i="2"/>
  <c r="R223" i="2"/>
  <c r="P223" i="2"/>
  <c r="BK223" i="2"/>
  <c r="BF223" i="2"/>
  <c r="BI221" i="2"/>
  <c r="BH221" i="2"/>
  <c r="BG221" i="2"/>
  <c r="BE221" i="2"/>
  <c r="T221" i="2"/>
  <c r="R221" i="2"/>
  <c r="P221" i="2"/>
  <c r="BK221" i="2"/>
  <c r="BF221" i="2"/>
  <c r="BI216" i="2"/>
  <c r="BH216" i="2"/>
  <c r="BG216" i="2"/>
  <c r="BE216" i="2"/>
  <c r="T216" i="2"/>
  <c r="R216" i="2"/>
  <c r="P216" i="2"/>
  <c r="BK216" i="2"/>
  <c r="BF216" i="2"/>
  <c r="BI215" i="2"/>
  <c r="BH215" i="2"/>
  <c r="BG215" i="2"/>
  <c r="BE215" i="2"/>
  <c r="T215" i="2"/>
  <c r="R215" i="2"/>
  <c r="P215" i="2"/>
  <c r="BK215" i="2"/>
  <c r="BF215" i="2"/>
  <c r="BI210" i="2"/>
  <c r="BH210" i="2"/>
  <c r="BG210" i="2"/>
  <c r="BE210" i="2"/>
  <c r="T210" i="2"/>
  <c r="R210" i="2"/>
  <c r="P210" i="2"/>
  <c r="BK210" i="2"/>
  <c r="BF210" i="2"/>
  <c r="BI208" i="2"/>
  <c r="BH208" i="2"/>
  <c r="BG208" i="2"/>
  <c r="BE208" i="2"/>
  <c r="T208" i="2"/>
  <c r="R208" i="2"/>
  <c r="P208" i="2"/>
  <c r="BK208" i="2"/>
  <c r="BF208" i="2"/>
  <c r="BI203" i="2"/>
  <c r="BH203" i="2"/>
  <c r="BG203" i="2"/>
  <c r="BE203" i="2"/>
  <c r="T203" i="2"/>
  <c r="R203" i="2"/>
  <c r="P203" i="2"/>
  <c r="BK203" i="2"/>
  <c r="BF203" i="2"/>
  <c r="BI201" i="2"/>
  <c r="BH201" i="2"/>
  <c r="BG201" i="2"/>
  <c r="BE201" i="2"/>
  <c r="T201" i="2"/>
  <c r="R201" i="2"/>
  <c r="P201" i="2"/>
  <c r="BK201" i="2"/>
  <c r="BF201" i="2"/>
  <c r="BI197" i="2"/>
  <c r="BH197" i="2"/>
  <c r="BG197" i="2"/>
  <c r="BE197" i="2"/>
  <c r="T197" i="2"/>
  <c r="R197" i="2"/>
  <c r="P197" i="2"/>
  <c r="BK197" i="2"/>
  <c r="BF197" i="2"/>
  <c r="BI195" i="2"/>
  <c r="BH195" i="2"/>
  <c r="BG195" i="2"/>
  <c r="BE195" i="2"/>
  <c r="T195" i="2"/>
  <c r="R195" i="2"/>
  <c r="P195" i="2"/>
  <c r="BK195" i="2"/>
  <c r="BF195" i="2"/>
  <c r="BI191" i="2"/>
  <c r="BH191" i="2"/>
  <c r="BG191" i="2"/>
  <c r="BE191" i="2"/>
  <c r="T191" i="2"/>
  <c r="R191" i="2"/>
  <c r="P191" i="2"/>
  <c r="BK191" i="2"/>
  <c r="BF191" i="2"/>
  <c r="BI190" i="2"/>
  <c r="BH190" i="2"/>
  <c r="BG190" i="2"/>
  <c r="BE190" i="2"/>
  <c r="T190" i="2"/>
  <c r="R190" i="2"/>
  <c r="P190" i="2"/>
  <c r="BK190" i="2"/>
  <c r="BF190" i="2"/>
  <c r="BI184" i="2"/>
  <c r="BH184" i="2"/>
  <c r="BG184" i="2"/>
  <c r="BE184" i="2"/>
  <c r="T184" i="2"/>
  <c r="R184" i="2"/>
  <c r="P184" i="2"/>
  <c r="BK184" i="2"/>
  <c r="BF184" i="2"/>
  <c r="BI183" i="2"/>
  <c r="BH183" i="2"/>
  <c r="BG183" i="2"/>
  <c r="BE183" i="2"/>
  <c r="T183" i="2"/>
  <c r="R183" i="2"/>
  <c r="P183" i="2"/>
  <c r="BK183" i="2"/>
  <c r="BF183" i="2"/>
  <c r="BI177" i="2"/>
  <c r="BH177" i="2"/>
  <c r="BG177" i="2"/>
  <c r="BE177" i="2"/>
  <c r="T177" i="2"/>
  <c r="R177" i="2"/>
  <c r="P177" i="2"/>
  <c r="BK177" i="2"/>
  <c r="BF177" i="2"/>
  <c r="BI176" i="2"/>
  <c r="BH176" i="2"/>
  <c r="BG176" i="2"/>
  <c r="BE176" i="2"/>
  <c r="T176" i="2"/>
  <c r="R176" i="2"/>
  <c r="P176" i="2"/>
  <c r="BK176" i="2"/>
  <c r="BF176" i="2"/>
  <c r="BI170" i="2"/>
  <c r="BH170" i="2"/>
  <c r="BG170" i="2"/>
  <c r="BE170" i="2"/>
  <c r="T170" i="2"/>
  <c r="R170" i="2"/>
  <c r="P170" i="2"/>
  <c r="BK170" i="2"/>
  <c r="BF170" i="2"/>
  <c r="BI167" i="2"/>
  <c r="BH167" i="2"/>
  <c r="BG167" i="2"/>
  <c r="BE167" i="2"/>
  <c r="T167" i="2"/>
  <c r="R167" i="2"/>
  <c r="P167" i="2"/>
  <c r="BK167" i="2"/>
  <c r="BF167" i="2"/>
  <c r="BI165" i="2"/>
  <c r="BH165" i="2"/>
  <c r="BG165" i="2"/>
  <c r="BE165" i="2"/>
  <c r="T165" i="2"/>
  <c r="R165" i="2"/>
  <c r="P165" i="2"/>
  <c r="BK165" i="2"/>
  <c r="BF165" i="2"/>
  <c r="BI159" i="2"/>
  <c r="BH159" i="2"/>
  <c r="BG159" i="2"/>
  <c r="BE159" i="2"/>
  <c r="T159" i="2"/>
  <c r="R159" i="2"/>
  <c r="P159" i="2"/>
  <c r="BK159" i="2"/>
  <c r="BF159" i="2"/>
  <c r="BI157" i="2"/>
  <c r="BH157" i="2"/>
  <c r="BG157" i="2"/>
  <c r="BE157" i="2"/>
  <c r="T157" i="2"/>
  <c r="R157" i="2"/>
  <c r="P157" i="2"/>
  <c r="BK157" i="2"/>
  <c r="BF157" i="2"/>
  <c r="BI155" i="2"/>
  <c r="BH155" i="2"/>
  <c r="BG155" i="2"/>
  <c r="BE155" i="2"/>
  <c r="T155" i="2"/>
  <c r="R155" i="2"/>
  <c r="P155" i="2"/>
  <c r="BK155" i="2"/>
  <c r="BF155" i="2"/>
  <c r="BI149" i="2"/>
  <c r="BH149" i="2"/>
  <c r="BG149" i="2"/>
  <c r="BE149" i="2"/>
  <c r="T149" i="2"/>
  <c r="R149" i="2"/>
  <c r="P149" i="2"/>
  <c r="BK149" i="2"/>
  <c r="BF149" i="2"/>
  <c r="BI147" i="2"/>
  <c r="BH147" i="2"/>
  <c r="BG147" i="2"/>
  <c r="BE147" i="2"/>
  <c r="T147" i="2"/>
  <c r="R147" i="2"/>
  <c r="P147" i="2"/>
  <c r="BK147" i="2"/>
  <c r="BF147" i="2"/>
  <c r="BI141" i="2"/>
  <c r="BH141" i="2"/>
  <c r="BG141" i="2"/>
  <c r="BE141" i="2"/>
  <c r="T141" i="2"/>
  <c r="R141" i="2"/>
  <c r="P141" i="2"/>
  <c r="BK141" i="2"/>
  <c r="BF141" i="2"/>
  <c r="BI139" i="2"/>
  <c r="BH139" i="2"/>
  <c r="BG139" i="2"/>
  <c r="BE139" i="2"/>
  <c r="T139" i="2"/>
  <c r="R139" i="2"/>
  <c r="P139" i="2"/>
  <c r="BK139" i="2"/>
  <c r="BF139" i="2"/>
  <c r="BI137" i="2"/>
  <c r="BH137" i="2"/>
  <c r="BG137" i="2"/>
  <c r="BE137" i="2"/>
  <c r="T137" i="2"/>
  <c r="R137" i="2"/>
  <c r="P137" i="2"/>
  <c r="BK137" i="2"/>
  <c r="BF137" i="2"/>
  <c r="BI133" i="2"/>
  <c r="BH133" i="2"/>
  <c r="BG133" i="2"/>
  <c r="BE133" i="2"/>
  <c r="T133" i="2"/>
  <c r="R133" i="2"/>
  <c r="P133" i="2"/>
  <c r="BK133" i="2"/>
  <c r="BF133" i="2"/>
  <c r="J126" i="2"/>
  <c r="F126" i="2"/>
  <c r="F124" i="2"/>
  <c r="E122" i="2"/>
  <c r="J94" i="2"/>
  <c r="J93" i="2"/>
  <c r="F93" i="2"/>
  <c r="F91" i="2"/>
  <c r="E89" i="2"/>
  <c r="J20" i="2"/>
  <c r="E20" i="2"/>
  <c r="J19" i="2"/>
  <c r="J14" i="2"/>
  <c r="E7" i="2"/>
  <c r="E85" i="2" s="1"/>
  <c r="AS95" i="1"/>
  <c r="AS94" i="1" s="1"/>
  <c r="L90" i="1"/>
  <c r="AM89" i="1"/>
  <c r="L89" i="1"/>
  <c r="L87" i="1"/>
  <c r="L85" i="1"/>
  <c r="BK132" i="2" l="1"/>
  <c r="J132" i="2" s="1"/>
  <c r="J100" i="2" s="1"/>
  <c r="F35" i="2"/>
  <c r="AZ96" i="1" s="1"/>
  <c r="F38" i="2"/>
  <c r="BC96" i="1" s="1"/>
  <c r="BK268" i="2"/>
  <c r="BK232" i="3"/>
  <c r="BK231" i="3" s="1"/>
  <c r="J107" i="3" s="1"/>
  <c r="T232" i="3"/>
  <c r="T231" i="3" s="1"/>
  <c r="P175" i="3"/>
  <c r="R155" i="3"/>
  <c r="BK132" i="3"/>
  <c r="R132" i="3"/>
  <c r="T132" i="3"/>
  <c r="F38" i="3"/>
  <c r="BC97" i="1" s="1"/>
  <c r="BK175" i="3"/>
  <c r="J103" i="3" s="1"/>
  <c r="F35" i="3"/>
  <c r="AZ97" i="1" s="1"/>
  <c r="J108" i="3"/>
  <c r="F39" i="2"/>
  <c r="BD96" i="1" s="1"/>
  <c r="F37" i="2"/>
  <c r="BB96" i="1" s="1"/>
  <c r="P227" i="2"/>
  <c r="BK247" i="2"/>
  <c r="J105" i="2" s="1"/>
  <c r="R175" i="3"/>
  <c r="BK202" i="2"/>
  <c r="J102" i="2" s="1"/>
  <c r="P268" i="2"/>
  <c r="P267" i="2" s="1"/>
  <c r="R187" i="3"/>
  <c r="R268" i="2"/>
  <c r="R267" i="2" s="1"/>
  <c r="T187" i="3"/>
  <c r="R132" i="2"/>
  <c r="J35" i="2"/>
  <c r="AV96" i="1" s="1"/>
  <c r="BK169" i="2"/>
  <c r="J101" i="2" s="1"/>
  <c r="R202" i="2"/>
  <c r="R247" i="2"/>
  <c r="R169" i="2"/>
  <c r="E118" i="2"/>
  <c r="P132" i="2"/>
  <c r="F36" i="2"/>
  <c r="BA96" i="1" s="1"/>
  <c r="BK227" i="2"/>
  <c r="J103" i="2" s="1"/>
  <c r="BK155" i="3"/>
  <c r="J101" i="3" s="1"/>
  <c r="P247" i="2"/>
  <c r="J35" i="3"/>
  <c r="AV97" i="1" s="1"/>
  <c r="BK187" i="3"/>
  <c r="J105" i="3" s="1"/>
  <c r="J108" i="2"/>
  <c r="BK267" i="2"/>
  <c r="J107" i="2" s="1"/>
  <c r="J36" i="3"/>
  <c r="AW97" i="1" s="1"/>
  <c r="AT97" i="1" s="1"/>
  <c r="T169" i="2"/>
  <c r="T227" i="2"/>
  <c r="E118" i="3"/>
  <c r="E85" i="3"/>
  <c r="F39" i="3"/>
  <c r="BD97" i="1" s="1"/>
  <c r="P132" i="3"/>
  <c r="F37" i="3"/>
  <c r="BB97" i="1" s="1"/>
  <c r="T155" i="3"/>
  <c r="J91" i="2"/>
  <c r="T202" i="2"/>
  <c r="P202" i="2"/>
  <c r="T247" i="2"/>
  <c r="T268" i="2"/>
  <c r="T267" i="2" s="1"/>
  <c r="F36" i="3"/>
  <c r="BA97" i="1" s="1"/>
  <c r="P187" i="3"/>
  <c r="F127" i="2"/>
  <c r="F94" i="2"/>
  <c r="J36" i="2"/>
  <c r="AW96" i="1" s="1"/>
  <c r="T132" i="2"/>
  <c r="T131" i="2" s="1"/>
  <c r="T130" i="2" s="1"/>
  <c r="P169" i="2"/>
  <c r="P155" i="3"/>
  <c r="T175" i="3"/>
  <c r="P232" i="3"/>
  <c r="P231" i="3" s="1"/>
  <c r="F94" i="3"/>
  <c r="AZ95" i="1" l="1"/>
  <c r="AV95" i="1" s="1"/>
  <c r="AT96" i="1"/>
  <c r="BC95" i="1"/>
  <c r="BC94" i="1" s="1"/>
  <c r="BK131" i="3"/>
  <c r="BK130" i="3" s="1"/>
  <c r="J130" i="3" s="1"/>
  <c r="J132" i="3"/>
  <c r="J100" i="3" s="1"/>
  <c r="R131" i="3"/>
  <c r="R130" i="3" s="1"/>
  <c r="P131" i="2"/>
  <c r="P130" i="2" s="1"/>
  <c r="AU96" i="1" s="1"/>
  <c r="BB95" i="1"/>
  <c r="BB94" i="1" s="1"/>
  <c r="BD95" i="1"/>
  <c r="BD94" i="1" s="1"/>
  <c r="W33" i="1" s="1"/>
  <c r="BK131" i="2"/>
  <c r="BA95" i="1"/>
  <c r="AW95" i="1" s="1"/>
  <c r="T131" i="3"/>
  <c r="T130" i="3" s="1"/>
  <c r="R131" i="2"/>
  <c r="R130" i="2" s="1"/>
  <c r="P131" i="3"/>
  <c r="P130" i="3" s="1"/>
  <c r="AU97" i="1" s="1"/>
  <c r="W32" i="1" l="1"/>
  <c r="AY94" i="1"/>
  <c r="AY95" i="1"/>
  <c r="AZ94" i="1"/>
  <c r="AV94" i="1" s="1"/>
  <c r="AK29" i="1" s="1"/>
  <c r="J131" i="3"/>
  <c r="J99" i="3" s="1"/>
  <c r="AT95" i="1"/>
  <c r="AX95" i="1"/>
  <c r="BA94" i="1"/>
  <c r="AW94" i="1" s="1"/>
  <c r="AK30" i="1" s="1"/>
  <c r="AU95" i="1"/>
  <c r="AU94" i="1" s="1"/>
  <c r="J131" i="2"/>
  <c r="J99" i="2" s="1"/>
  <c r="BK130" i="2"/>
  <c r="J130" i="2" s="1"/>
  <c r="J98" i="3"/>
  <c r="J32" i="3"/>
  <c r="AX94" i="1"/>
  <c r="W31" i="1"/>
  <c r="W29" i="1" l="1"/>
  <c r="W30" i="1"/>
  <c r="J98" i="2"/>
  <c r="J32" i="2"/>
  <c r="J41" i="3"/>
  <c r="AT94" i="1"/>
  <c r="AG96" i="1" l="1"/>
  <c r="AN96" i="1" s="1"/>
  <c r="J41" i="2"/>
  <c r="AG95" i="1" l="1"/>
  <c r="AG94" i="1" s="1"/>
  <c r="AN95" i="1" l="1"/>
  <c r="AN94" i="1"/>
  <c r="AK26" i="1"/>
  <c r="AK35" i="1" s="1"/>
</calcChain>
</file>

<file path=xl/sharedStrings.xml><?xml version="1.0" encoding="utf-8"?>
<sst xmlns="http://schemas.openxmlformats.org/spreadsheetml/2006/main" count="4639" uniqueCount="536">
  <si>
    <t>Export Komplet</t>
  </si>
  <si>
    <t/>
  </si>
  <si>
    <t>2.0</t>
  </si>
  <si>
    <t>False</t>
  </si>
  <si>
    <t>{1a4fdb4c-8c28-4be8-b626-7879b3104667}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</si>
  <si>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</si>
  <si>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</si>
  <si>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</si>
  <si>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</si>
  <si>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</si>
  <si>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Stavba:</t>
  </si>
  <si>
    <t>Nové urnové a hrobové miesta   (SP)</t>
  </si>
  <si>
    <t>JKSO:</t>
  </si>
  <si>
    <t>KS:</t>
  </si>
  <si>
    <t>Miesto:</t>
  </si>
  <si>
    <t>Cintorín Rača, Bratislava</t>
  </si>
  <si>
    <t>Dátum:</t>
  </si>
  <si>
    <t>Objednávateľ:</t>
  </si>
  <si>
    <t>IČO:</t>
  </si>
  <si>
    <t>Marianum, Pohrebníctvo mesta Bratislavy</t>
  </si>
  <si>
    <t>IČ DPH:</t>
  </si>
  <si>
    <t>Zhotoviteľ:</t>
  </si>
  <si>
    <t xml:space="preserve"> </t>
  </si>
  <si>
    <t>Projektant:</t>
  </si>
  <si>
    <t>Ing.arch. Katarína Šináková</t>
  </si>
  <si>
    <t>0,01</t>
  </si>
  <si>
    <t>Spracovateľ:</t>
  </si>
  <si>
    <t>Mária Žákovičová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</si>
  <si>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</si>
  <si>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</si>
  <si>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</si>
  <si>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</si>
  <si>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</si>
  <si>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</si>
  <si>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</si>
  <si>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</si>
  <si>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</si>
  <si>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</si>
  <si>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</si>
  <si>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</si>
  <si>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</si>
  <si>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</si>
  <si>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</si>
  <si>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</si>
  <si>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</si>
  <si>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</si>
  <si>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</si>
  <si>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</si>
  <si>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</si>
  <si>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</si>
  <si>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</si>
  <si>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</si>
  <si>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</si>
  <si>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</si>
  <si>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</si>
  <si>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</si>
  <si>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</si>
  <si>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</si>
  <si>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</si>
  <si>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</si>
  <si>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</si>
  <si>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</si>
  <si>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</si>
  <si>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</si>
  <si>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</si>
  <si>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</si>
  <si>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</si>
  <si>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</si>
  <si>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</si>
  <si>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</si>
  <si>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</si>
  <si>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</si>
  <si>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</si>
  <si>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</si>
  <si>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Rača</t>
  </si>
  <si>
    <t>Nové urnové a hrobové miesta</t>
  </si>
  <si>
    <t>STA</t>
  </si>
  <si>
    <t>1</t>
  </si>
  <si>
    <t>{6f64a5a9-c189-4c7e-82e6-1a540278c9a6}</t>
  </si>
  <si>
    <t>/</t>
  </si>
  <si>
    <t>H</t>
  </si>
  <si>
    <t>Areálové oplotenie s možnosťou uloženie urnových boxov U2+U3+M3</t>
  </si>
  <si>
    <t>Časť</t>
  </si>
  <si>
    <t>2</t>
  </si>
  <si>
    <t>{836c7e25-7513-4df3-b86a-c1efbf32cc57}</t>
  </si>
  <si>
    <t>{5a4c2936-089d-4b2c-857a-43e819c075a6}</t>
  </si>
  <si>
    <t>KRYCÍ LIST ROZPOČTU</t>
  </si>
  <si>
    <t>Objekt:</t>
  </si>
  <si>
    <t>Rača - Nové urnové a hrobové miesta</t>
  </si>
  <si>
    <t>Časť:</t>
  </si>
  <si>
    <t>H - Areálové oplotenie s možnosťou uloženie urnových boxov U2+U3+M3</t>
  </si>
  <si>
    <t>Cintorín, Rača, Bratislava</t>
  </si>
  <si>
    <t>Marianum, Pohrebníctvo mesta Bratislava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</si>
  <si>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</si>
  <si>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</si>
  <si>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</si>
  <si>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</si>
  <si>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</si>
  <si>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</si>
  <si>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</si>
  <si>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</si>
  <si>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</si>
  <si>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</si>
  <si>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</si>
  <si>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</si>
  <si>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</si>
  <si>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</si>
  <si>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782 - Obklady z prírodného a konglomerovaného kameňa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</si>
  <si>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</si>
  <si>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</si>
  <si>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</si>
  <si>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</si>
  <si>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</si>
  <si>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</si>
  <si>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</si>
  <si>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</si>
  <si>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</si>
  <si>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</si>
  <si>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</si>
  <si>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</si>
  <si>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</si>
  <si>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</si>
  <si>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</si>
  <si>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</si>
  <si>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</si>
  <si>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112203215</t>
  </si>
  <si>
    <t>Odstránenie pňa v sťaž. podmienkach v rovine alebo na svahu do 1:5 priemeru nad 500 do 600 mm</t>
  </si>
  <si>
    <t>ks</t>
  </si>
  <si>
    <t>4</t>
  </si>
  <si>
    <t>1486401218</t>
  </si>
  <si>
    <t>VV</t>
  </si>
  <si>
    <t>"B11 - strom dn600"                1+1</t>
  </si>
  <si>
    <t>"B12 - strom dn600"                1</t>
  </si>
  <si>
    <t>Súčet</t>
  </si>
  <si>
    <t>113107131</t>
  </si>
  <si>
    <t>Odstránenie krytu v ploche do 200 m2 z betónu prostého, hr. vrstvy do 150 mm,  -0,22500t</t>
  </si>
  <si>
    <t>m2</t>
  </si>
  <si>
    <t>461780234</t>
  </si>
  <si>
    <t>"B14 - pôv.spev. plocha"           0,50</t>
  </si>
  <si>
    <t>3</t>
  </si>
  <si>
    <t>113307111</t>
  </si>
  <si>
    <t>Odstránenie podkladu v ploche do 200 m2 z kameniva ťaženého, hr. do 100mm,  -0,16000t</t>
  </si>
  <si>
    <t>-661583078</t>
  </si>
  <si>
    <t>132201101</t>
  </si>
  <si>
    <t>Výkop ryhy do šírky 600 mm v horn.3 do 100 m3</t>
  </si>
  <si>
    <t>m3</t>
  </si>
  <si>
    <t>2129945286</t>
  </si>
  <si>
    <t>"ZP2/1 - základový pás"               5,33*0,565*0,58</t>
  </si>
  <si>
    <t>"ZP2/2 - základový pás"            10,665*0,565*0,83</t>
  </si>
  <si>
    <t>"ZP3/1 - základový pás"            11,635*0,565*0,63</t>
  </si>
  <si>
    <t>"ZP3/2 - základový pás"               5,33*0,565*0,78</t>
  </si>
  <si>
    <t>5</t>
  </si>
  <si>
    <t>132201109</t>
  </si>
  <si>
    <t>Príplatok k cene za lepivosť pri hĺbení rýh šírky do 600 mm zapažených i nezapažených s urovnaním dna v hornine 3</t>
  </si>
  <si>
    <t>-1531382798</t>
  </si>
  <si>
    <t>13,238*0,3 'Přepočítané koeficientom množstva</t>
  </si>
  <si>
    <t>6</t>
  </si>
  <si>
    <t>162201102</t>
  </si>
  <si>
    <t>Vodorovné premiestnenie výkopku z horniny 1-4 nad 20-50m</t>
  </si>
  <si>
    <t>-994991209</t>
  </si>
  <si>
    <t>7</t>
  </si>
  <si>
    <t>162601413</t>
  </si>
  <si>
    <t>Vodorovné premiestnenie pňov nad 500 do 700 mm do 3000 m</t>
  </si>
  <si>
    <t>-838857653</t>
  </si>
  <si>
    <t>"B11 - strom dn600"                1</t>
  </si>
  <si>
    <t>8</t>
  </si>
  <si>
    <t>162601423</t>
  </si>
  <si>
    <t>Príplatok za každých ďalších 1000 m premiest.,pňov nad 500 do 700 mm po spevnenej ceste</t>
  </si>
  <si>
    <t>-2013419789</t>
  </si>
  <si>
    <t>"B11 - strom dn600"               1*20</t>
  </si>
  <si>
    <t>9</t>
  </si>
  <si>
    <t>17120111</t>
  </si>
  <si>
    <t>Uloženie sypaniny na staveništné  skládky</t>
  </si>
  <si>
    <t>-1813854327</t>
  </si>
  <si>
    <t>10</t>
  </si>
  <si>
    <t>171209005</t>
  </si>
  <si>
    <t>Poplatok za skladovanie - drevo-odstránené pne</t>
  </si>
  <si>
    <t>t</t>
  </si>
  <si>
    <t>-2142315585</t>
  </si>
  <si>
    <t>"B11 - strom dn600"                1*0,335</t>
  </si>
  <si>
    <t>11</t>
  </si>
  <si>
    <t>174201203</t>
  </si>
  <si>
    <t>Zásyp jám po pňoch výkopkov nad 500 do 700 mm</t>
  </si>
  <si>
    <t>1109040766</t>
  </si>
  <si>
    <t>Zakladanie</t>
  </si>
  <si>
    <t>12</t>
  </si>
  <si>
    <t>274313721</t>
  </si>
  <si>
    <t>Betónovanie základových pásov, betón prostý</t>
  </si>
  <si>
    <t>681834031</t>
  </si>
  <si>
    <t>"ZP2/1 - základový pás"               5,33*0,565*0,10</t>
  </si>
  <si>
    <t>"ZP2/2 - základový pás"            10,665*0,565*0,10</t>
  </si>
  <si>
    <t>"ZP3/1 - základový pás"            11,635*0,565*0,10</t>
  </si>
  <si>
    <t>"ZP3/2 - základový pás"               5,33*0,565*0,10</t>
  </si>
  <si>
    <t>13</t>
  </si>
  <si>
    <t>M</t>
  </si>
  <si>
    <t>589310003600</t>
  </si>
  <si>
    <t>Betón STN EN 206-1-C 16/20-XC1 (SK)-Cl 0,4-Dmax 22 - S2 z cementu portlandského</t>
  </si>
  <si>
    <t>-1701153866</t>
  </si>
  <si>
    <t>14</t>
  </si>
  <si>
    <t>274321421</t>
  </si>
  <si>
    <t>Betónovanie základových pásov, betón  železový (bez výstuže)</t>
  </si>
  <si>
    <t>1090290288</t>
  </si>
  <si>
    <t>15</t>
  </si>
  <si>
    <t>589310004900</t>
  </si>
  <si>
    <t>Betón STN EN 206-1-C 20/25-XC2 (SK)-0,4-Dmax 22 - S3 z cementu troskoportlandského</t>
  </si>
  <si>
    <t>424248613</t>
  </si>
  <si>
    <t>16</t>
  </si>
  <si>
    <t>274351215</t>
  </si>
  <si>
    <t>Debnenie stien základových pásov, zhotovenie-dielce</t>
  </si>
  <si>
    <t>-1366079825</t>
  </si>
  <si>
    <t>"ZP2/1 - základový pás"               5,33*2*0,58</t>
  </si>
  <si>
    <t>"ZP2/2 - základový pás"            10,665*2*0,83</t>
  </si>
  <si>
    <t>"ZP3/1 - základový pás"            11,635*2*0,63</t>
  </si>
  <si>
    <t>"ZP3/2 - základový pás"               5,33*2*0,78</t>
  </si>
  <si>
    <t>17</t>
  </si>
  <si>
    <t>274351216</t>
  </si>
  <si>
    <t>Debnenie stien základových pásov, odstránenie-dielce</t>
  </si>
  <si>
    <t>-56601261</t>
  </si>
  <si>
    <t>18</t>
  </si>
  <si>
    <t>274361831</t>
  </si>
  <si>
    <t>Zhotovenie výstuže základových pásov z betonárskej ocele</t>
  </si>
  <si>
    <t>-615196084</t>
  </si>
  <si>
    <t>"prut R8"           ( 103,96+53,76+45,36+111,72)*0,000395</t>
  </si>
  <si>
    <t>"prut R12"         (49,60+210,00)*0,000888</t>
  </si>
  <si>
    <t>19</t>
  </si>
  <si>
    <t>132870000100</t>
  </si>
  <si>
    <t>Tyč oceľová rebierková pre výstuž do betónu , ozn. 10 505</t>
  </si>
  <si>
    <t>-142362207</t>
  </si>
  <si>
    <t>0,355*1,026 'Přepočítané koeficientom množstva</t>
  </si>
  <si>
    <t>275313821</t>
  </si>
  <si>
    <t>Betónovanie základových pätiek, betón prostý</t>
  </si>
  <si>
    <t>1609980562</t>
  </si>
  <si>
    <t>"U2/S02.1 - stena"       2*0,70*0,70*0,70</t>
  </si>
  <si>
    <t>"U3/S03.1 - stena"       3*0,70*0,70*0,70</t>
  </si>
  <si>
    <t>21</t>
  </si>
  <si>
    <t>214412578</t>
  </si>
  <si>
    <t>Zvislé a kompletné konštrukcie</t>
  </si>
  <si>
    <t>22</t>
  </si>
  <si>
    <t>311321811</t>
  </si>
  <si>
    <t>Zhotovenie nadzákladových múrov z betónu železového (bez výstuže)  SŤAŽENÁ KONŠTRUKCIA</t>
  </si>
  <si>
    <t>778947165</t>
  </si>
  <si>
    <t>"U2/s02.1 - stena"       3*5,33*1,62*0,15</t>
  </si>
  <si>
    <t>"U3/S03.1 - stena"       (5,33+6,29+5,33)*1,62*0,15</t>
  </si>
  <si>
    <t>"M3 - stena"                      2,505*2,60*0,15</t>
  </si>
  <si>
    <t>23</t>
  </si>
  <si>
    <t>589310006300</t>
  </si>
  <si>
    <t>Betón STN EN 206-1-C 30/37-XC4, XD2 (SK)-Cl 0,4-Dmax 16 - S2 z cementu portlandského</t>
  </si>
  <si>
    <t>-472338975</t>
  </si>
  <si>
    <t>8,981*1,03 'Přepočítané koeficientom množstva</t>
  </si>
  <si>
    <t>24</t>
  </si>
  <si>
    <t>311351105</t>
  </si>
  <si>
    <t>Debnenie nadzákladových múrov  obojstranné zhotovenie-dielce</t>
  </si>
  <si>
    <t>-796754741</t>
  </si>
  <si>
    <t>"U2/s02.1 - stena"       3*5,33*1,62*2+1,62*0,15</t>
  </si>
  <si>
    <t>"U3/S03.1 - stena"       (5,33+6,29+5,33)*1,62*2+1,62*0,15</t>
  </si>
  <si>
    <t>"M3 - stena"                      (2,505+0,15)*2*2,60</t>
  </si>
  <si>
    <t>25</t>
  </si>
  <si>
    <t>311351106</t>
  </si>
  <si>
    <t>Debnenie nadzákladových múrov  obojstranné odstránenie-dielce</t>
  </si>
  <si>
    <t>108574327</t>
  </si>
  <si>
    <t>26</t>
  </si>
  <si>
    <t>311361831</t>
  </si>
  <si>
    <t>Zhotovenie výstuže nadzákladových múrov z betonárskej ocele</t>
  </si>
  <si>
    <t>660331973</t>
  </si>
  <si>
    <t>"prut R8"            (167,40+177,108)*0,000395</t>
  </si>
  <si>
    <t>"prut R10"         1885,15*0,000617</t>
  </si>
  <si>
    <t>"prut R12"         2,55*0,000888</t>
  </si>
  <si>
    <t>27</t>
  </si>
  <si>
    <t>430730772</t>
  </si>
  <si>
    <t>1,301*1,026 'Přepočítané koeficientom množstva</t>
  </si>
  <si>
    <t>28</t>
  </si>
  <si>
    <t>330321824</t>
  </si>
  <si>
    <t xml:space="preserve">Príplatok za pohľadový betón stĺpov a pilierov </t>
  </si>
  <si>
    <t>-128071169</t>
  </si>
  <si>
    <t>"PS1- pietny stolík/stĺpik"                3*3,14*0,15*0,80</t>
  </si>
  <si>
    <t>"PS1- pietny stolík/misa"                 3*(3,14*0,50*0,50+3,14*1,00*0,15)</t>
  </si>
  <si>
    <t>Vodorovné konštrukcie</t>
  </si>
  <si>
    <t>29</t>
  </si>
  <si>
    <t>411321616 atyp</t>
  </si>
  <si>
    <t>Betón stropov doskových a trámových,  železový tr. C 30/37 - ŽB prefabrikované bloky vyrobené v dielni vr. debnenia</t>
  </si>
  <si>
    <t>1890858439</t>
  </si>
  <si>
    <t>"blok typ A"            248*0,415*0,305*0,10</t>
  </si>
  <si>
    <t>"blok typ B"            48*0,415*0,355*0,06</t>
  </si>
  <si>
    <t>30</t>
  </si>
  <si>
    <t>411361831</t>
  </si>
  <si>
    <t>Zhotovenie výstuže do prefa dosiek</t>
  </si>
  <si>
    <t>1838320996</t>
  </si>
  <si>
    <t>"blok typ A-prut R10"            248*2*0,49*0,000617</t>
  </si>
  <si>
    <t>31</t>
  </si>
  <si>
    <t>1843472592</t>
  </si>
  <si>
    <t>0,15*1,026 'Přepočítané koeficientom množstva</t>
  </si>
  <si>
    <t>32</t>
  </si>
  <si>
    <t>411362401</t>
  </si>
  <si>
    <t>Výstuž stropov doskových, trámových, vložkových, konzolových, balkónových, zo sietí KARI, priemer drôtu 4/4 mm, veľkosť oka 100x100 mm</t>
  </si>
  <si>
    <t>481316345</t>
  </si>
  <si>
    <t>"blok typ A"            248*0,415*0,305*1,2</t>
  </si>
  <si>
    <t>"blok typ B"            48*0,415*0,355*1,2</t>
  </si>
  <si>
    <t>Úpravy povrchov, podlahy, osadenie</t>
  </si>
  <si>
    <t>33</t>
  </si>
  <si>
    <t>632452282</t>
  </si>
  <si>
    <t xml:space="preserve">Cementový vodoizolačný poter </t>
  </si>
  <si>
    <t>-546059094</t>
  </si>
  <si>
    <t>"ZP2/1 - základový pás"               5,33*(0,565+2*0,58)</t>
  </si>
  <si>
    <t>"ZP2/2 - základový pás"            10,665*(0,565+2*0,83)</t>
  </si>
  <si>
    <t>"ZP3/1 - základový pás"            11,635*(0,565+2*0,63)</t>
  </si>
  <si>
    <t>"ZP3/2 - základový pás"               5,33*(0,565+2*0,78)</t>
  </si>
  <si>
    <t>Ostatné konštrukcie a práce-búranie</t>
  </si>
  <si>
    <t>34</t>
  </si>
  <si>
    <t>95290141</t>
  </si>
  <si>
    <t>Vyčistenie ostatných objektov</t>
  </si>
  <si>
    <t>1573485002</t>
  </si>
  <si>
    <t>35</t>
  </si>
  <si>
    <t>959941113</t>
  </si>
  <si>
    <t>Chemická kotva s kotevným svorníkom tesnená chemickou ampulkou do betónu, ŽB, kameňa, s vyvŕtaním otvoru M10/90/190 mm</t>
  </si>
  <si>
    <t>896356457</t>
  </si>
  <si>
    <t>"blok typ A"            248*2</t>
  </si>
  <si>
    <t>"blok typ B"            48*2</t>
  </si>
  <si>
    <t>36</t>
  </si>
  <si>
    <t>971056001</t>
  </si>
  <si>
    <t>Jadrové vrty diamantovými korunkami do D 20 mm do stien - železobetónových -0,00001t</t>
  </si>
  <si>
    <t>cm</t>
  </si>
  <si>
    <t>299278712</t>
  </si>
  <si>
    <t>"blok typ A"           248*2*10,00</t>
  </si>
  <si>
    <t>"blok typ B"             48*2*10,00</t>
  </si>
  <si>
    <t>37</t>
  </si>
  <si>
    <t>978071911</t>
  </si>
  <si>
    <t>Odstránenie lavičky,  -0,11200t</t>
  </si>
  <si>
    <t>komplet</t>
  </si>
  <si>
    <t>-747457239</t>
  </si>
  <si>
    <t>38</t>
  </si>
  <si>
    <t>979081111</t>
  </si>
  <si>
    <t>Odvoz sutiny a vybúraných hmôt na skládku do 1 km</t>
  </si>
  <si>
    <t>-192497952</t>
  </si>
  <si>
    <t>39</t>
  </si>
  <si>
    <t>979081121</t>
  </si>
  <si>
    <t>Odvoz sutiny a vybúraných hmôt na skládku za každý ďalší 1 km</t>
  </si>
  <si>
    <t>-530326014</t>
  </si>
  <si>
    <t>0,364*34 'Přepočítané koeficientom množstva</t>
  </si>
  <si>
    <t>40</t>
  </si>
  <si>
    <t>979082111</t>
  </si>
  <si>
    <t>Vnútrostavenisková doprava sutiny a vybúraných hmôt do 10 m</t>
  </si>
  <si>
    <t>-2055695951</t>
  </si>
  <si>
    <t>41</t>
  </si>
  <si>
    <t>979082121</t>
  </si>
  <si>
    <t>Vnútrostavenisková doprava sutiny a vybúraných hmôt za každých ďalších 5 m</t>
  </si>
  <si>
    <t>-1157672206</t>
  </si>
  <si>
    <t>0,364*5 'Přepočítané koeficientom množstva</t>
  </si>
  <si>
    <t>42</t>
  </si>
  <si>
    <t>979089012</t>
  </si>
  <si>
    <t>Poplatok za skladovanie - betón, tehly, dlaždice (17 01 ), ostatné</t>
  </si>
  <si>
    <t>-1827832653</t>
  </si>
  <si>
    <t>99</t>
  </si>
  <si>
    <t>Presun hmôt HSV</t>
  </si>
  <si>
    <t>43</t>
  </si>
  <si>
    <t>998151111</t>
  </si>
  <si>
    <t>Presun hmôt pre obj.8152, 8153,8159,zvislá nosná konštr.z tehál,tvárnic,blokov výšky do 10 m</t>
  </si>
  <si>
    <t>363160049</t>
  </si>
  <si>
    <t>PSV</t>
  </si>
  <si>
    <t>Práce a dodávky PSV</t>
  </si>
  <si>
    <t>782</t>
  </si>
  <si>
    <t>Obklady z prírodného a konglomerovaného kameňa</t>
  </si>
  <si>
    <t>44</t>
  </si>
  <si>
    <t>782111140</t>
  </si>
  <si>
    <t>Montáž obkladov stien lepením tmelom  pravouhl. doskami z  kameňov s lícom rovným, hr. od 20 - 50 mm vr. tmelenia škár</t>
  </si>
  <si>
    <t>8386089</t>
  </si>
  <si>
    <t>"Kh/2.2- doska čierna 1940/615/50"     9*1,94*0,615</t>
  </si>
  <si>
    <t>"Kh/2.3- doska čierna 1455/615/50"      3*1,455*0,615</t>
  </si>
  <si>
    <t>"Kh/3.1- doska čierna 1990/615/50"      2*1,99*0,615</t>
  </si>
  <si>
    <t>"Kh/3.2- doska čierna 1940/615/50"     5*1,94*0,615</t>
  </si>
  <si>
    <t>"Kh/3.3- doska čierna 1455/615/50"     2*1,455*0,615</t>
  </si>
  <si>
    <t>"Kh/3.4- doska čierna 2425/615/50"    1*2,425*0,615</t>
  </si>
  <si>
    <t>"Kb/3.1- doska čierna 615/1740/50"      1*0,615*1,74</t>
  </si>
  <si>
    <t>Medzisúčet  čierna doska hr.50mm</t>
  </si>
  <si>
    <t>"K1- doska čierna 485/355/20"             272*0,485*0,355</t>
  </si>
  <si>
    <t>"Ks/2.1- doska čierna 485/89-415/20"   33*0,485*(0,089+0,415)*0,5</t>
  </si>
  <si>
    <t>"Ks/3.1- doska čierna 485/70-434/20"   35*0,485*(0,070+0,434)*0,5</t>
  </si>
  <si>
    <t>Medzisúčet  čierna doska hr.20mm</t>
  </si>
  <si>
    <t>"K2.1- doska sivá 1940/535/50"             24*1,94*0,535</t>
  </si>
  <si>
    <t>"K2.2- doska sivá 1940/535/50"             24*1,94*0,535</t>
  </si>
  <si>
    <t>"K2.3- doska sivá 2425/535/50"             2*2,425*0,535</t>
  </si>
  <si>
    <t>"K2.4- doska sivá 2425/535/50"             2*2,425*0,535</t>
  </si>
  <si>
    <t>"K2.5- doska sivá 1455/535/50"             10*1,455*0,535</t>
  </si>
  <si>
    <t>"K2.6- doska sivá 1455/535/50"             10*1,455*0,535</t>
  </si>
  <si>
    <t>Medzisúčet  sivá doska hr.50mm</t>
  </si>
  <si>
    <t>45</t>
  </si>
  <si>
    <t>583840011 1</t>
  </si>
  <si>
    <t>Doska obkladová kamenná čierna, hrúbka 20 mm, (ako napr: Nero zimbabwe)</t>
  </si>
  <si>
    <t>-1486990097</t>
  </si>
  <si>
    <t>"K1- doska čierna 485/355/20"             272*0,485*0,355*1,03</t>
  </si>
  <si>
    <t>"Ks/2.1- doska čierna 485/89-415/20"   33*0,485*(0,089+0,415)*0,5*1,03</t>
  </si>
  <si>
    <t>"Ks/3.1- doska čierna 485/70-434/20"   35*0,485*(0,070+0,434)*0,5*1,03</t>
  </si>
  <si>
    <t>46</t>
  </si>
  <si>
    <t>583840011 2</t>
  </si>
  <si>
    <t>Doska obkladová kamenná čierna, hrúbka 50 mm, (ako napr: Nero zimbabwe)</t>
  </si>
  <si>
    <t>1838332432</t>
  </si>
  <si>
    <t>"Kh/2.2- doska čierna 1940/615/50"     9*1,94*0,615*1,03</t>
  </si>
  <si>
    <t>"Kh/2.3- doska čierna 1455/615/50"      3*1,455*0,615*1,03</t>
  </si>
  <si>
    <t>"Kh/3.1- doska čierna 1990/615/50"      2*1,99*0,615*1,03</t>
  </si>
  <si>
    <t>"Kh/3.2- doska čierna 1940/615/50"     5*1,94*0,615*1,03</t>
  </si>
  <si>
    <t>"Kh/3.3- doska čierna 1455/615/50"     2*1,455*0,615*1,03</t>
  </si>
  <si>
    <t>"Kh/3.4- doska čierna 2425/615/50"    1*2,425*0,615*1,03</t>
  </si>
  <si>
    <t>"Kb/3.1- doska čierna 615/1740/50"      1*0,615*1,74*1,03</t>
  </si>
  <si>
    <t>47</t>
  </si>
  <si>
    <t>583840011 3</t>
  </si>
  <si>
    <t>Doska obkladová kamenná sivá, hrúbka 50 mm, (ako napr: Nero impala)</t>
  </si>
  <si>
    <t>1916620879</t>
  </si>
  <si>
    <t>"K2.1- doska sivá 1940/535/50"             24*1,94*0,535*1,03</t>
  </si>
  <si>
    <t>"K2.2- doska sivá 1940/535/50"             24*1,94*0,535*1,03</t>
  </si>
  <si>
    <t>"K2.3- doska sivá 2425/535/50"             2*2,425*0,535*1,03</t>
  </si>
  <si>
    <t>"K2.4- doska sivá 2425/535/50"             2*2,425*0,535*1,03</t>
  </si>
  <si>
    <t>"K2.5- doska sivá 1455/535/50"             10*1,455*0,535*1,03</t>
  </si>
  <si>
    <t>"K2.6- doska sivá 1455/535/50"             10*1,455*0,535*1,03</t>
  </si>
  <si>
    <t>48</t>
  </si>
  <si>
    <t>782991999</t>
  </si>
  <si>
    <t>Ostatné práce dielenské opracovanie kamenných dosiek</t>
  </si>
  <si>
    <t>-436573321</t>
  </si>
  <si>
    <t>49</t>
  </si>
  <si>
    <t>998782201</t>
  </si>
  <si>
    <t>Presun hmôt pre kamenné obklady v objektoch výšky do 6 m</t>
  </si>
  <si>
    <t>%</t>
  </si>
  <si>
    <t>-386575430</t>
  </si>
  <si>
    <t>I - Spevnené plochy, hrobové miesta</t>
  </si>
  <si>
    <t xml:space="preserve">    5 - Komunikácie</t>
  </si>
  <si>
    <t xml:space="preserve">    767 - Konštrukcie doplnkové kovové</t>
  </si>
  <si>
    <t>113107141</t>
  </si>
  <si>
    <t>Odstránenie krytuv ploche do 200 m2 asfaltového, hr. vrstvy do 50 mm,  -0,09800t</t>
  </si>
  <si>
    <t>1336329994</t>
  </si>
  <si>
    <t>"B6 - pôv.asf.chodník"           48,00</t>
  </si>
  <si>
    <t>113307122</t>
  </si>
  <si>
    <t>Odstránenie podkladu v ploche do 200 m2 z kameniva hrubého drveného, hr.100 do 200 mm,  -0,23500t</t>
  </si>
  <si>
    <t>850540157</t>
  </si>
  <si>
    <t>113307131</t>
  </si>
  <si>
    <t>Odstránenie podkladu v ploche do 200 m2 z betónu prostého, hr. vrstvy do 150 mm,  -0,22500t</t>
  </si>
  <si>
    <t>-1189391204</t>
  </si>
  <si>
    <t>"OH2- hrobový obrubník"         2*(1,00+2,00)*2*0,10*0,25</t>
  </si>
  <si>
    <t>"OH3- hrobový obrubník"       36*(1,00+2,00)*2*0,10*0,15</t>
  </si>
  <si>
    <t>3,54*0,3 'Přepočítané koeficientom množstva</t>
  </si>
  <si>
    <t>Súčet  zenina sa uloží v priestore cintorína bude použitá na sadovnícke úptavy</t>
  </si>
  <si>
    <t>171201101</t>
  </si>
  <si>
    <t>Uloženie sypaniny do násypov s rozprestretím sypaniny vo vrstvách a s hrubým urovnaním nezhutnených</t>
  </si>
  <si>
    <t>889688381</t>
  </si>
  <si>
    <t>"doplnenie zeminy po odstránení chodníka"        4,30*0,30</t>
  </si>
  <si>
    <t>215901101</t>
  </si>
  <si>
    <t>Zhutnenie podložia z rastlej horniny 1 až 4 pod násypy, z hornina súdržných do 92 % PS a nesúdržných</t>
  </si>
  <si>
    <t>853771657</t>
  </si>
  <si>
    <t>"P1 - bet. dlažba"             110,00</t>
  </si>
  <si>
    <t>-1597475517</t>
  </si>
  <si>
    <t>-4341845</t>
  </si>
  <si>
    <t>-1884866209</t>
  </si>
  <si>
    <t>"OH2- hrobový obrubník"          2*(1,00+2,00)*2*0,25*2</t>
  </si>
  <si>
    <t>"OH3- hrobový obrubník"        36*(1,00+2,00)*2*0,15*2</t>
  </si>
  <si>
    <t>-2096362957</t>
  </si>
  <si>
    <t>"prut R8"           1622,60*0,000395</t>
  </si>
  <si>
    <t>0,641*1,026 'Přepočítané koeficientom množstva</t>
  </si>
  <si>
    <t>451577777</t>
  </si>
  <si>
    <t>Podklad pod dlažbu v ploche vodorovnej alebo v sklone do 1:5 hr. 30-100 mm z kameniva ťaženého</t>
  </si>
  <si>
    <t>-152491623</t>
  </si>
  <si>
    <t>Komunikácie</t>
  </si>
  <si>
    <t>564251111</t>
  </si>
  <si>
    <t>Podklad alebo podsyp zo štrkopiesku s rozprestretím, vlhčením a zhutnením, po zhutnení hr. 150 mm</t>
  </si>
  <si>
    <t>1836723840</t>
  </si>
  <si>
    <t>567114311</t>
  </si>
  <si>
    <t>Podklad z podkladového betónu PB III tr. C 12/15 hr. 100 mm</t>
  </si>
  <si>
    <t>664902626</t>
  </si>
  <si>
    <t>596911112</t>
  </si>
  <si>
    <t>Kladenie zámkovej dlažby hr. 6 cm pre peších nad 20 m2 so zriadením lôžka z kameniva hr. 4 cm</t>
  </si>
  <si>
    <t>-1008434740</t>
  </si>
  <si>
    <t>592460009600</t>
  </si>
  <si>
    <t>Dlažba betónová  rozmer 200x200x60 mm, sivá</t>
  </si>
  <si>
    <t>861746558</t>
  </si>
  <si>
    <t>110*1,01 'Přepočítané koeficientom množstva</t>
  </si>
  <si>
    <t>631571004</t>
  </si>
  <si>
    <t>Násyp zo štrku-okruhliaky biele</t>
  </si>
  <si>
    <t>-834928752</t>
  </si>
  <si>
    <t>"štrkový násyp"           24,00*0,15</t>
  </si>
  <si>
    <t>916362113</t>
  </si>
  <si>
    <t>Osadenie cestného obrubníka betónového stojatého do lôžka z betónu prostého tr. C 20/25 s bočnou oporou</t>
  </si>
  <si>
    <t>m</t>
  </si>
  <si>
    <t>878931635</t>
  </si>
  <si>
    <t>"OB2 -stojatý obrubník cestný"        42,00</t>
  </si>
  <si>
    <t>592170000901</t>
  </si>
  <si>
    <t>Obrubník cestný bez skosenia rovný, 1000x150x250 mm</t>
  </si>
  <si>
    <t>148110822</t>
  </si>
  <si>
    <t>42*1,01 'Přepočítané koeficientom množstva</t>
  </si>
  <si>
    <t>916561112</t>
  </si>
  <si>
    <t>Osadenie záhonového alebo parkového obrubníka betón., do lôžka z bet. pros. tr. C 16/20 s bočnou oporou</t>
  </si>
  <si>
    <t>1948558304</t>
  </si>
  <si>
    <t>"OB1 obrubník"         4,00</t>
  </si>
  <si>
    <t>Medzisúčet  ohraničenie spevnennej plochy</t>
  </si>
  <si>
    <t>"OB1 obrubník"        12,00</t>
  </si>
  <si>
    <t>Medzisúčet  ohraničenie  plochy so štrkom</t>
  </si>
  <si>
    <t>592170001800</t>
  </si>
  <si>
    <t>Obrubník parkový,1000x50x200 mm, sivá</t>
  </si>
  <si>
    <t>-755831313</t>
  </si>
  <si>
    <t>16*1,01 'Přepočítané koeficientom množstva</t>
  </si>
  <si>
    <t>919721111</t>
  </si>
  <si>
    <t xml:space="preserve">Dilatačné škáry vkladané v cementobet. kryte, s vyplnením škár </t>
  </si>
  <si>
    <t>1790462752</t>
  </si>
  <si>
    <t>"P1 - bet. dlažba"             110,00/5</t>
  </si>
  <si>
    <t>931971110</t>
  </si>
  <si>
    <t>Vložky do dilatačných škár zvislé, z lepenky jednoduchej</t>
  </si>
  <si>
    <t>56303694</t>
  </si>
  <si>
    <t>961043111</t>
  </si>
  <si>
    <t>Búranie základov alebo vybúranie otvorov plochy nad 4 m2 z betónu prostého alebo preloženého kameňom,  -2,20000t</t>
  </si>
  <si>
    <t>-1643600879</t>
  </si>
  <si>
    <t>"B1 - plot z bet. tvaroviek"         32,40*0,40*0,80</t>
  </si>
  <si>
    <t>"B4 - plot monol betón"              4,20*0,50*0,80</t>
  </si>
  <si>
    <t>962052211</t>
  </si>
  <si>
    <t>Búranie muriva alebo vybúranie otvorov plochy nad 4 m2 železobetonového nadzákladného,  -2,40000t</t>
  </si>
  <si>
    <t>237799812</t>
  </si>
  <si>
    <t>"B1 - plot z bet. tvaroviek"          32,40*0,15*1,85</t>
  </si>
  <si>
    <t>"B4 - plot monol betón"               4,20*0,15*0,40</t>
  </si>
  <si>
    <t>75,569*34 'Přepočítané koeficientom množstva</t>
  </si>
  <si>
    <t>75,569*5 'Přepočítané koeficientom množstva</t>
  </si>
  <si>
    <t>-1812371823</t>
  </si>
  <si>
    <t>"stavebná suť"                        75,569</t>
  </si>
  <si>
    <t>"B6 - pôv.asf.chodník"           -48,00*0,098</t>
  </si>
  <si>
    <t>"odd. 767"                                  -0,096</t>
  </si>
  <si>
    <t>979089212</t>
  </si>
  <si>
    <t>Poplatok za skladovanie - bitúmenové zmesi,  (17 03 ), ostatné</t>
  </si>
  <si>
    <t>-2077422269</t>
  </si>
  <si>
    <t>"B6 - pôv.asf.chodník"           48,00*0,098</t>
  </si>
  <si>
    <t>979089312</t>
  </si>
  <si>
    <t>Poplatok za skladovanie - kovy (17 04 ), ostatné</t>
  </si>
  <si>
    <t>-671444507</t>
  </si>
  <si>
    <t>"odd.767"                   0,096</t>
  </si>
  <si>
    <t>767</t>
  </si>
  <si>
    <t>Konštrukcie doplnkové kovové</t>
  </si>
  <si>
    <t>767996802</t>
  </si>
  <si>
    <t>Demontáž ostatných doplnkov stavieb s hmotnosťou jednotlivých dielov konštr. nad 50 do 100 kg,  -0,00100t</t>
  </si>
  <si>
    <t>kg</t>
  </si>
  <si>
    <t>-83539190</t>
  </si>
  <si>
    <t>"B9 - oceľ.schody"         96,00</t>
  </si>
  <si>
    <t>998767201</t>
  </si>
  <si>
    <t>Presun hmôt pre kovové stavebné doplnkové konštrukcie v objektoch výšky do 6 m</t>
  </si>
  <si>
    <t>-1594263691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</si>
</sst>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ill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14" t="s">
        <v>5</v>
      </c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S4" s="17" t="s">
        <v>6</v>
      </c>
    </row>
    <row r="5" spans="1:74" s="1" customFormat="1" ht="12" customHeight="1">
      <c r="B5" s="20"/>
      <c r="D5" s="23"/>
      <c r="K5" s="211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R5" s="20"/>
      <c r="BS5" s="17" t="s">
        <v>6</v>
      </c>
    </row>
    <row r="6" spans="1:74" s="1" customFormat="1" ht="36.950000000000003" customHeight="1">
      <c r="B6" s="20"/>
      <c r="D6" s="25" t="s">
        <v>10</v>
      </c>
      <c r="K6" s="213" t="s">
        <v>11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R6" s="20"/>
      <c r="BS6" s="17" t="s">
        <v>6</v>
      </c>
    </row>
    <row r="7" spans="1:74" s="1" customFormat="1" ht="12" customHeight="1">
      <c r="B7" s="20"/>
      <c r="D7" s="26" t="s">
        <v>12</v>
      </c>
      <c r="K7" s="24" t="s">
        <v>1</v>
      </c>
      <c r="AK7" s="26" t="s">
        <v>13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14</v>
      </c>
      <c r="K8" s="24" t="s">
        <v>15</v>
      </c>
      <c r="AK8" s="26" t="s">
        <v>16</v>
      </c>
      <c r="AN8" s="24"/>
      <c r="AR8" s="20"/>
      <c r="BS8" s="17" t="s">
        <v>6</v>
      </c>
    </row>
    <row r="9" spans="1:74" s="1" customFormat="1" ht="14.4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17</v>
      </c>
      <c r="AK10" s="26" t="s">
        <v>18</v>
      </c>
      <c r="AN10" s="24" t="s">
        <v>1</v>
      </c>
      <c r="AR10" s="20"/>
      <c r="BS10" s="17" t="s">
        <v>6</v>
      </c>
    </row>
    <row r="11" spans="1:74" s="1" customFormat="1" ht="18.399999999999999" customHeight="1">
      <c r="B11" s="20"/>
      <c r="E11" s="24" t="s">
        <v>19</v>
      </c>
      <c r="AK11" s="26" t="s">
        <v>20</v>
      </c>
      <c r="AN11" s="24" t="s">
        <v>1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21</v>
      </c>
      <c r="AK13" s="26" t="s">
        <v>18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22</v>
      </c>
      <c r="AK14" s="26" t="s">
        <v>20</v>
      </c>
      <c r="AN14" s="24" t="s">
        <v>1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23</v>
      </c>
      <c r="AK16" s="26" t="s">
        <v>18</v>
      </c>
      <c r="AN16" s="24" t="s">
        <v>1</v>
      </c>
      <c r="AR16" s="20"/>
      <c r="BS16" s="17" t="s">
        <v>3</v>
      </c>
    </row>
    <row r="17" spans="1:71" s="1" customFormat="1" ht="18.399999999999999" customHeight="1">
      <c r="B17" s="20"/>
      <c r="E17" s="24" t="s">
        <v>24</v>
      </c>
      <c r="AK17" s="26" t="s">
        <v>20</v>
      </c>
      <c r="AN17" s="24" t="s">
        <v>1</v>
      </c>
      <c r="AR17" s="20"/>
      <c r="BS17" s="17" t="s">
        <v>3</v>
      </c>
    </row>
    <row r="18" spans="1:71" s="1" customFormat="1" ht="6.95" customHeight="1">
      <c r="B18" s="20"/>
      <c r="AR18" s="20"/>
      <c r="BS18" s="17" t="s">
        <v>25</v>
      </c>
    </row>
    <row r="19" spans="1:71" s="1" customFormat="1" ht="12" customHeight="1">
      <c r="B19" s="20"/>
      <c r="D19" s="26" t="s">
        <v>26</v>
      </c>
      <c r="AK19" s="26" t="s">
        <v>18</v>
      </c>
      <c r="AN19" s="24" t="s">
        <v>1</v>
      </c>
      <c r="AR19" s="20"/>
      <c r="BS19" s="17" t="s">
        <v>25</v>
      </c>
    </row>
    <row r="20" spans="1:71" s="1" customFormat="1" ht="18.399999999999999" customHeight="1">
      <c r="B20" s="20"/>
      <c r="E20" s="24"/>
      <c r="AK20" s="26" t="s">
        <v>20</v>
      </c>
      <c r="AN20" s="24" t="s">
        <v>1</v>
      </c>
      <c r="AR20" s="20"/>
      <c r="BS20" s="17" t="s">
        <v>28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29</v>
      </c>
      <c r="AR22" s="20"/>
    </row>
    <row r="23" spans="1:71" s="1" customFormat="1" ht="16.5" customHeight="1">
      <c r="B23" s="20"/>
      <c r="E23" s="215" t="s">
        <v>1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6">
        <f>ROUND(AG94,2)</f>
        <v>0</v>
      </c>
      <c r="AL26" s="217"/>
      <c r="AM26" s="217"/>
      <c r="AN26" s="217"/>
      <c r="AO26" s="217"/>
      <c r="AP26" s="29"/>
      <c r="AQ26" s="29"/>
      <c r="AR26" s="30"/>
      <c r="BE26" s="2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8" t="s">
        <v>31</v>
      </c>
      <c r="M28" s="218"/>
      <c r="N28" s="218"/>
      <c r="O28" s="218"/>
      <c r="P28" s="218"/>
      <c r="Q28" s="29"/>
      <c r="R28" s="29"/>
      <c r="S28" s="29"/>
      <c r="T28" s="29"/>
      <c r="U28" s="29"/>
      <c r="V28" s="29"/>
      <c r="W28" s="218" t="s">
        <v>32</v>
      </c>
      <c r="X28" s="218"/>
      <c r="Y28" s="218"/>
      <c r="Z28" s="218"/>
      <c r="AA28" s="218"/>
      <c r="AB28" s="218"/>
      <c r="AC28" s="218"/>
      <c r="AD28" s="218"/>
      <c r="AE28" s="218"/>
      <c r="AF28" s="29"/>
      <c r="AG28" s="29"/>
      <c r="AH28" s="29"/>
      <c r="AI28" s="29"/>
      <c r="AJ28" s="29"/>
      <c r="AK28" s="218" t="s">
        <v>33</v>
      </c>
      <c r="AL28" s="218"/>
      <c r="AM28" s="218"/>
      <c r="AN28" s="218"/>
      <c r="AO28" s="218"/>
      <c r="AP28" s="29"/>
      <c r="AQ28" s="29"/>
      <c r="AR28" s="30"/>
      <c r="BE28" s="29"/>
    </row>
    <row r="29" spans="1:71" s="3" customFormat="1" ht="14.45" customHeight="1">
      <c r="B29" s="34"/>
      <c r="D29" s="26" t="s">
        <v>34</v>
      </c>
      <c r="F29" s="26" t="s">
        <v>35</v>
      </c>
      <c r="L29" s="221">
        <v>0.2</v>
      </c>
      <c r="M29" s="220"/>
      <c r="N29" s="220"/>
      <c r="O29" s="220"/>
      <c r="P29" s="220"/>
      <c r="W29" s="219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K29" s="219">
        <f>ROUND(AV94, 2)</f>
        <v>0</v>
      </c>
      <c r="AL29" s="220"/>
      <c r="AM29" s="220"/>
      <c r="AN29" s="220"/>
      <c r="AO29" s="220"/>
      <c r="AR29" s="34"/>
    </row>
    <row r="30" spans="1:71" s="3" customFormat="1" ht="14.45" customHeight="1">
      <c r="B30" s="34"/>
      <c r="F30" s="26" t="s">
        <v>36</v>
      </c>
      <c r="L30" s="221">
        <v>0.2</v>
      </c>
      <c r="M30" s="220"/>
      <c r="N30" s="220"/>
      <c r="O30" s="220"/>
      <c r="P30" s="220"/>
      <c r="W30" s="219">
        <f>ROUND(BA94, 2)</f>
        <v>0</v>
      </c>
      <c r="X30" s="220"/>
      <c r="Y30" s="220"/>
      <c r="Z30" s="220"/>
      <c r="AA30" s="220"/>
      <c r="AB30" s="220"/>
      <c r="AC30" s="220"/>
      <c r="AD30" s="220"/>
      <c r="AE30" s="220"/>
      <c r="AK30" s="219">
        <f>ROUND(AW94, 2)</f>
        <v>0</v>
      </c>
      <c r="AL30" s="220"/>
      <c r="AM30" s="220"/>
      <c r="AN30" s="220"/>
      <c r="AO30" s="220"/>
      <c r="AR30" s="34"/>
    </row>
    <row r="31" spans="1:71" s="3" customFormat="1" ht="14.45" hidden="1" customHeight="1">
      <c r="B31" s="34"/>
      <c r="F31" s="26" t="s">
        <v>37</v>
      </c>
      <c r="L31" s="221">
        <v>0.2</v>
      </c>
      <c r="M31" s="220"/>
      <c r="N31" s="220"/>
      <c r="O31" s="220"/>
      <c r="P31" s="220"/>
      <c r="W31" s="219">
        <f>ROUND(BB94, 2)</f>
        <v>0</v>
      </c>
      <c r="X31" s="220"/>
      <c r="Y31" s="220"/>
      <c r="Z31" s="220"/>
      <c r="AA31" s="220"/>
      <c r="AB31" s="220"/>
      <c r="AC31" s="220"/>
      <c r="AD31" s="220"/>
      <c r="AE31" s="220"/>
      <c r="AK31" s="219">
        <v>0</v>
      </c>
      <c r="AL31" s="220"/>
      <c r="AM31" s="220"/>
      <c r="AN31" s="220"/>
      <c r="AO31" s="220"/>
      <c r="AR31" s="34"/>
    </row>
    <row r="32" spans="1:71" s="3" customFormat="1" ht="14.45" hidden="1" customHeight="1">
      <c r="B32" s="34"/>
      <c r="F32" s="26" t="s">
        <v>38</v>
      </c>
      <c r="L32" s="221">
        <v>0.2</v>
      </c>
      <c r="M32" s="220"/>
      <c r="N32" s="220"/>
      <c r="O32" s="220"/>
      <c r="P32" s="220"/>
      <c r="W32" s="219">
        <f>ROUND(BC94, 2)</f>
        <v>0</v>
      </c>
      <c r="X32" s="220"/>
      <c r="Y32" s="220"/>
      <c r="Z32" s="220"/>
      <c r="AA32" s="220"/>
      <c r="AB32" s="220"/>
      <c r="AC32" s="220"/>
      <c r="AD32" s="220"/>
      <c r="AE32" s="220"/>
      <c r="AK32" s="219">
        <v>0</v>
      </c>
      <c r="AL32" s="220"/>
      <c r="AM32" s="220"/>
      <c r="AN32" s="220"/>
      <c r="AO32" s="220"/>
      <c r="AR32" s="34"/>
    </row>
    <row r="33" spans="1:57" s="3" customFormat="1" ht="14.45" hidden="1" customHeight="1">
      <c r="B33" s="34"/>
      <c r="F33" s="26" t="s">
        <v>39</v>
      </c>
      <c r="L33" s="221">
        <v>0</v>
      </c>
      <c r="M33" s="220"/>
      <c r="N33" s="220"/>
      <c r="O33" s="220"/>
      <c r="P33" s="220"/>
      <c r="W33" s="219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K33" s="219">
        <v>0</v>
      </c>
      <c r="AL33" s="220"/>
      <c r="AM33" s="220"/>
      <c r="AN33" s="220"/>
      <c r="AO33" s="220"/>
      <c r="AR33" s="3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222" t="s">
        <v>42</v>
      </c>
      <c r="Y35" s="223"/>
      <c r="Z35" s="223"/>
      <c r="AA35" s="223"/>
      <c r="AB35" s="223"/>
      <c r="AC35" s="37"/>
      <c r="AD35" s="37"/>
      <c r="AE35" s="37"/>
      <c r="AF35" s="37"/>
      <c r="AG35" s="37"/>
      <c r="AH35" s="37"/>
      <c r="AI35" s="37"/>
      <c r="AJ35" s="37"/>
      <c r="AK35" s="224">
        <f>SUM(AK26:AK33)</f>
        <v>0</v>
      </c>
      <c r="AL35" s="223"/>
      <c r="AM35" s="223"/>
      <c r="AN35" s="223"/>
      <c r="AO35" s="225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21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6"/>
      <c r="AR84" s="48"/>
    </row>
    <row r="85" spans="1:91" s="5" customFormat="1" ht="36.950000000000003" customHeight="1">
      <c r="B85" s="49"/>
      <c r="C85" s="50" t="s">
        <v>10</v>
      </c>
      <c r="L85" s="227" t="str">
        <f>K6</f>
        <v>Nové urnové a hrobové miesta   (SP)</v>
      </c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6" t="s">
        <v>14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Cintorín Rača, Bratislava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16</v>
      </c>
      <c r="AJ87" s="29"/>
      <c r="AK87" s="29"/>
      <c r="AL87" s="29"/>
      <c r="AM87" s="229"/>
      <c r="AN87" s="229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6" t="s">
        <v>17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Marianum, Pohrebníctvo mesta Bratislavy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23</v>
      </c>
      <c r="AJ89" s="29"/>
      <c r="AK89" s="29"/>
      <c r="AL89" s="29"/>
      <c r="AM89" s="199" t="str">
        <f>IF(E17="","",E17)</f>
        <v>Ing.arch. Katarína Šináková</v>
      </c>
      <c r="AN89" s="200"/>
      <c r="AO89" s="200"/>
      <c r="AP89" s="200"/>
      <c r="AQ89" s="29"/>
      <c r="AR89" s="30"/>
      <c r="AS89" s="195" t="s">
        <v>50</v>
      </c>
      <c r="AT89" s="196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6" t="s">
        <v>21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26</v>
      </c>
      <c r="AJ90" s="29"/>
      <c r="AK90" s="29"/>
      <c r="AL90" s="29"/>
      <c r="AM90" s="199"/>
      <c r="AN90" s="200"/>
      <c r="AO90" s="200"/>
      <c r="AP90" s="200"/>
      <c r="AQ90" s="29"/>
      <c r="AR90" s="30"/>
      <c r="AS90" s="197"/>
      <c r="AT90" s="198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7"/>
      <c r="AT91" s="198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26" t="s">
        <v>51</v>
      </c>
      <c r="D92" s="202"/>
      <c r="E92" s="202"/>
      <c r="F92" s="202"/>
      <c r="G92" s="202"/>
      <c r="H92" s="57"/>
      <c r="I92" s="201" t="s">
        <v>52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30" t="s">
        <v>53</v>
      </c>
      <c r="AH92" s="202"/>
      <c r="AI92" s="202"/>
      <c r="AJ92" s="202"/>
      <c r="AK92" s="202"/>
      <c r="AL92" s="202"/>
      <c r="AM92" s="202"/>
      <c r="AN92" s="201" t="s">
        <v>54</v>
      </c>
      <c r="AO92" s="202"/>
      <c r="AP92" s="203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999.10659999999996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B95" s="76"/>
      <c r="C95" s="77"/>
      <c r="D95" s="231" t="s">
        <v>74</v>
      </c>
      <c r="E95" s="231"/>
      <c r="F95" s="231"/>
      <c r="G95" s="231"/>
      <c r="H95" s="231"/>
      <c r="I95" s="78"/>
      <c r="J95" s="231" t="s">
        <v>75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06">
        <f>ROUND(SUM(AG96:AG97),2)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79" t="s">
        <v>76</v>
      </c>
      <c r="AR95" s="76"/>
      <c r="AS95" s="80">
        <f>ROUND(SUM(AS96:AS97),2)</f>
        <v>0</v>
      </c>
      <c r="AT95" s="81">
        <f>ROUND(SUM(AV95:AW95),2)</f>
        <v>0</v>
      </c>
      <c r="AU95" s="82">
        <f>ROUND(SUM(AU96:AU97),5)</f>
        <v>999.10659999999996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ROUND(SUM(AZ96:AZ97),2)</f>
        <v>0</v>
      </c>
      <c r="BA95" s="81">
        <f>ROUND(SUM(BA96:BA97),2)</f>
        <v>0</v>
      </c>
      <c r="BB95" s="81">
        <f>ROUND(SUM(BB96:BB97),2)</f>
        <v>0</v>
      </c>
      <c r="BC95" s="81">
        <f>ROUND(SUM(BC96:BC97),2)</f>
        <v>0</v>
      </c>
      <c r="BD95" s="83">
        <f>ROUND(SUM(BD96:BD97),2)</f>
        <v>0</v>
      </c>
      <c r="BS95" s="84" t="s">
        <v>69</v>
      </c>
      <c r="BT95" s="84" t="s">
        <v>77</v>
      </c>
      <c r="BU95" s="84" t="s">
        <v>71</v>
      </c>
      <c r="BV95" s="84" t="s">
        <v>72</v>
      </c>
      <c r="BW95" s="84" t="s">
        <v>78</v>
      </c>
      <c r="BX95" s="84" t="s">
        <v>4</v>
      </c>
      <c r="CL95" s="84" t="s">
        <v>1</v>
      </c>
      <c r="CM95" s="84" t="s">
        <v>70</v>
      </c>
    </row>
    <row r="96" spans="1:91" s="4" customFormat="1" ht="25.5" customHeight="1">
      <c r="A96" s="85" t="s">
        <v>79</v>
      </c>
      <c r="B96" s="48"/>
      <c r="C96" s="10"/>
      <c r="D96" s="10"/>
      <c r="E96" s="232" t="s">
        <v>80</v>
      </c>
      <c r="F96" s="232"/>
      <c r="G96" s="232"/>
      <c r="H96" s="232"/>
      <c r="I96" s="232"/>
      <c r="J96" s="10"/>
      <c r="K96" s="232" t="s">
        <v>81</v>
      </c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07">
        <f>'H - Areálové oplotenie s ...'!J32</f>
        <v>0</v>
      </c>
      <c r="AH96" s="208"/>
      <c r="AI96" s="208"/>
      <c r="AJ96" s="208"/>
      <c r="AK96" s="208"/>
      <c r="AL96" s="208"/>
      <c r="AM96" s="208"/>
      <c r="AN96" s="207">
        <f>SUM(AG96,AT96)</f>
        <v>0</v>
      </c>
      <c r="AO96" s="208"/>
      <c r="AP96" s="208"/>
      <c r="AQ96" s="86" t="s">
        <v>82</v>
      </c>
      <c r="AR96" s="48"/>
      <c r="AS96" s="87">
        <v>0</v>
      </c>
      <c r="AT96" s="88">
        <f>ROUND(SUM(AV96:AW96),2)</f>
        <v>0</v>
      </c>
      <c r="AU96" s="89">
        <f>'H - Areálové oplotenie s ...'!P130</f>
        <v>999.10659917999999</v>
      </c>
      <c r="AV96" s="88">
        <f>'H - Areálové oplotenie s ...'!J35</f>
        <v>0</v>
      </c>
      <c r="AW96" s="88">
        <f>'H - Areálové oplotenie s ...'!J36</f>
        <v>0</v>
      </c>
      <c r="AX96" s="88">
        <f>'H - Areálové oplotenie s ...'!J37</f>
        <v>0</v>
      </c>
      <c r="AY96" s="88">
        <f>'H - Areálové oplotenie s ...'!J38</f>
        <v>0</v>
      </c>
      <c r="AZ96" s="88">
        <f>'H - Areálové oplotenie s ...'!F35</f>
        <v>0</v>
      </c>
      <c r="BA96" s="88">
        <f>'H - Areálové oplotenie s ...'!F36</f>
        <v>0</v>
      </c>
      <c r="BB96" s="88">
        <f>'H - Areálové oplotenie s ...'!F37</f>
        <v>0</v>
      </c>
      <c r="BC96" s="88">
        <f>'H - Areálové oplotenie s ...'!F38</f>
        <v>0</v>
      </c>
      <c r="BD96" s="90">
        <f>'H - Areálové oplotenie s ...'!F39</f>
        <v>0</v>
      </c>
      <c r="BT96" s="24" t="s">
        <v>83</v>
      </c>
      <c r="BV96" s="24" t="s">
        <v>72</v>
      </c>
      <c r="BW96" s="24" t="s">
        <v>84</v>
      </c>
      <c r="BX96" s="24" t="s">
        <v>78</v>
      </c>
      <c r="CL96" s="24" t="s">
        <v>1</v>
      </c>
    </row>
    <row r="97" spans="1:90" s="4" customFormat="1" ht="16.5" customHeight="1">
      <c r="A97" s="236"/>
      <c r="B97" s="48"/>
      <c r="C97" s="10"/>
      <c r="D97" s="10"/>
      <c r="E97" s="232"/>
      <c r="F97" s="232"/>
      <c r="G97" s="232"/>
      <c r="H97" s="232"/>
      <c r="I97" s="232"/>
      <c r="J97" s="10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07"/>
      <c r="AH97" s="208"/>
      <c r="AI97" s="208"/>
      <c r="AJ97" s="208"/>
      <c r="AK97" s="208"/>
      <c r="AL97" s="208"/>
      <c r="AM97" s="208"/>
      <c r="AN97" s="207"/>
      <c r="AO97" s="208"/>
      <c r="AP97" s="208"/>
      <c r="AQ97" s="86" t="s">
        <v>82</v>
      </c>
      <c r="AR97" s="48"/>
      <c r="AS97" s="91">
        <v>0</v>
      </c>
      <c r="AT97" s="92">
        <f>ROUND(SUM(AV97:AW97),2)</f>
        <v>0</v>
      </c>
      <c r="AU97" s="93">
        <f>'I - Spevnené plochy, hrob...'!P130</f>
        <v>0</v>
      </c>
      <c r="AV97" s="92">
        <f>'I - Spevnené plochy, hrob...'!J35</f>
        <v>0</v>
      </c>
      <c r="AW97" s="92">
        <f>'I - Spevnené plochy, hrob...'!J36</f>
        <v>0</v>
      </c>
      <c r="AX97" s="92">
        <f>'I - Spevnené plochy, hrob...'!J37</f>
        <v>0</v>
      </c>
      <c r="AY97" s="92">
        <f>'I - Spevnené plochy, hrob...'!J38</f>
        <v>0</v>
      </c>
      <c r="AZ97" s="92">
        <f>'I - Spevnené plochy, hrob...'!F35</f>
        <v>0</v>
      </c>
      <c r="BA97" s="92">
        <f>'I - Spevnené plochy, hrob...'!F36</f>
        <v>0</v>
      </c>
      <c r="BB97" s="92">
        <f>'I - Spevnené plochy, hrob...'!F37</f>
        <v>0</v>
      </c>
      <c r="BC97" s="92">
        <f>'I - Spevnené plochy, hrob...'!F38</f>
        <v>0</v>
      </c>
      <c r="BD97" s="94">
        <f>'I - Spevnené plochy, hrob...'!F39</f>
        <v>0</v>
      </c>
      <c r="BT97" s="24" t="s">
        <v>83</v>
      </c>
      <c r="BV97" s="24" t="s">
        <v>72</v>
      </c>
      <c r="BW97" s="24" t="s">
        <v>85</v>
      </c>
      <c r="BX97" s="24" t="s">
        <v>78</v>
      </c>
      <c r="CL97" s="24" t="s">
        <v>1</v>
      </c>
    </row>
    <row r="98" spans="1:90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0" s="2" customFormat="1" ht="6.95" customHeight="1">
      <c r="A99" s="29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48">
    <mergeCell ref="D95:H95"/>
    <mergeCell ref="J95:AF95"/>
    <mergeCell ref="E96:I96"/>
    <mergeCell ref="K96:AF96"/>
    <mergeCell ref="E97:I97"/>
    <mergeCell ref="K97:AF97"/>
    <mergeCell ref="X35:AB35"/>
    <mergeCell ref="AK35:AO35"/>
    <mergeCell ref="C92:G92"/>
    <mergeCell ref="L85:AO85"/>
    <mergeCell ref="AM87:AN87"/>
    <mergeCell ref="I92:AF92"/>
    <mergeCell ref="AG92:AM92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AN96:AP96"/>
    <mergeCell ref="AG96:AM96"/>
    <mergeCell ref="AN97:AP97"/>
    <mergeCell ref="AG97:AM97"/>
    <mergeCell ref="AG94:AM94"/>
    <mergeCell ref="AN94:AP94"/>
    <mergeCell ref="AS89:AT91"/>
    <mergeCell ref="AM89:AP89"/>
    <mergeCell ref="AM90:AP90"/>
    <mergeCell ref="AN92:AP92"/>
    <mergeCell ref="AN95:AP95"/>
    <mergeCell ref="AG95:AM95"/>
  </mergeCells>
  <hyperlinks>
    <hyperlink ref="A96" location="'H - Areálové oplotenie s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17"/>
  <sheetViews>
    <sheetView showGridLines="0" tabSelected="1" topLeftCell="A111" workbookViewId="0">
      <selection activeCell="X137" sqref="X13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14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7" t="s">
        <v>84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70</v>
      </c>
    </row>
    <row r="4" spans="1:46" s="1" customFormat="1" ht="24.95" customHeight="1">
      <c r="B4" s="20"/>
      <c r="D4" s="21" t="s">
        <v>86</v>
      </c>
      <c r="L4" s="20"/>
      <c r="M4" s="96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10</v>
      </c>
      <c r="L6" s="20"/>
    </row>
    <row r="7" spans="1:46" s="1" customFormat="1" ht="16.5" customHeight="1">
      <c r="B7" s="20"/>
      <c r="E7" s="234" t="str">
        <f>'Rekapitulácia stavby'!K6</f>
        <v>Nové urnové a hrobové miesta   (SP)</v>
      </c>
      <c r="F7" s="235"/>
      <c r="G7" s="235"/>
      <c r="H7" s="235"/>
      <c r="L7" s="20"/>
    </row>
    <row r="8" spans="1:46" s="1" customFormat="1" ht="12" customHeight="1">
      <c r="B8" s="20"/>
      <c r="D8" s="26" t="s">
        <v>87</v>
      </c>
      <c r="L8" s="20"/>
    </row>
    <row r="9" spans="1:46" s="2" customFormat="1" ht="16.5" customHeight="1">
      <c r="A9" s="29"/>
      <c r="B9" s="30"/>
      <c r="C9" s="29"/>
      <c r="D9" s="29"/>
      <c r="E9" s="234" t="s">
        <v>88</v>
      </c>
      <c r="F9" s="233"/>
      <c r="G9" s="233"/>
      <c r="H9" s="23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6" t="s">
        <v>89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27" customHeight="1">
      <c r="A11" s="29"/>
      <c r="B11" s="30"/>
      <c r="C11" s="29"/>
      <c r="D11" s="29"/>
      <c r="E11" s="227" t="s">
        <v>90</v>
      </c>
      <c r="F11" s="233"/>
      <c r="G11" s="233"/>
      <c r="H11" s="23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6" t="s">
        <v>12</v>
      </c>
      <c r="E13" s="29"/>
      <c r="F13" s="24" t="s">
        <v>1</v>
      </c>
      <c r="G13" s="29"/>
      <c r="H13" s="29"/>
      <c r="I13" s="26" t="s">
        <v>13</v>
      </c>
      <c r="J13" s="24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14</v>
      </c>
      <c r="E14" s="29"/>
      <c r="F14" s="24" t="s">
        <v>91</v>
      </c>
      <c r="G14" s="29"/>
      <c r="H14" s="29"/>
      <c r="I14" s="26" t="s">
        <v>16</v>
      </c>
      <c r="J14" s="52">
        <f>'Rekapitulácia stavby'!AN8</f>
        <v>0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6" t="s">
        <v>17</v>
      </c>
      <c r="E16" s="29"/>
      <c r="F16" s="29"/>
      <c r="G16" s="29"/>
      <c r="H16" s="29"/>
      <c r="I16" s="26" t="s">
        <v>18</v>
      </c>
      <c r="J16" s="24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4" t="s">
        <v>92</v>
      </c>
      <c r="F17" s="29"/>
      <c r="G17" s="29"/>
      <c r="H17" s="29"/>
      <c r="I17" s="26" t="s">
        <v>20</v>
      </c>
      <c r="J17" s="24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6" t="s">
        <v>21</v>
      </c>
      <c r="E19" s="29"/>
      <c r="F19" s="29"/>
      <c r="G19" s="29"/>
      <c r="H19" s="29"/>
      <c r="I19" s="26" t="s">
        <v>18</v>
      </c>
      <c r="J19" s="24" t="str">
        <f>'Rekapitulácia stavby'!AN13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11" t="str">
        <f>'Rekapitulácia stavby'!E14</f>
        <v xml:space="preserve"> </v>
      </c>
      <c r="F20" s="211"/>
      <c r="G20" s="211"/>
      <c r="H20" s="211"/>
      <c r="I20" s="26" t="s">
        <v>20</v>
      </c>
      <c r="J20" s="24" t="str">
        <f>'Rekapitulácia stavby'!AN14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6" t="s">
        <v>23</v>
      </c>
      <c r="E22" s="29"/>
      <c r="F22" s="29"/>
      <c r="G22" s="29"/>
      <c r="H22" s="29"/>
      <c r="I22" s="26" t="s">
        <v>18</v>
      </c>
      <c r="J22" s="24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4" t="s">
        <v>24</v>
      </c>
      <c r="F23" s="29"/>
      <c r="G23" s="29"/>
      <c r="H23" s="29"/>
      <c r="I23" s="26" t="s">
        <v>20</v>
      </c>
      <c r="J23" s="24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6" t="s">
        <v>26</v>
      </c>
      <c r="E25" s="29"/>
      <c r="F25" s="29"/>
      <c r="G25" s="29"/>
      <c r="H25" s="29"/>
      <c r="I25" s="26" t="s">
        <v>18</v>
      </c>
      <c r="J25" s="24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4" t="s">
        <v>27</v>
      </c>
      <c r="F26" s="29"/>
      <c r="G26" s="29"/>
      <c r="H26" s="29"/>
      <c r="I26" s="26" t="s">
        <v>20</v>
      </c>
      <c r="J26" s="24" t="s">
        <v>1</v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6" t="s">
        <v>29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7"/>
      <c r="B29" s="98"/>
      <c r="C29" s="97"/>
      <c r="D29" s="97"/>
      <c r="E29" s="215" t="s">
        <v>1</v>
      </c>
      <c r="F29" s="215"/>
      <c r="G29" s="215"/>
      <c r="H29" s="21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0" t="s">
        <v>30</v>
      </c>
      <c r="E32" s="29"/>
      <c r="F32" s="29"/>
      <c r="G32" s="29"/>
      <c r="H32" s="29"/>
      <c r="I32" s="29"/>
      <c r="J32" s="68">
        <f>ROUND(J130,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32</v>
      </c>
      <c r="G34" s="29"/>
      <c r="H34" s="29"/>
      <c r="I34" s="33" t="s">
        <v>31</v>
      </c>
      <c r="J34" s="33" t="s">
        <v>33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1" t="s">
        <v>34</v>
      </c>
      <c r="E35" s="26" t="s">
        <v>35</v>
      </c>
      <c r="F35" s="102">
        <f>ROUND((SUM(BE130:BE316)),  2)</f>
        <v>0</v>
      </c>
      <c r="G35" s="29"/>
      <c r="H35" s="29"/>
      <c r="I35" s="103">
        <v>0.2</v>
      </c>
      <c r="J35" s="102">
        <f>ROUND(((SUM(BE130:BE316))*I35),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6" t="s">
        <v>36</v>
      </c>
      <c r="F36" s="102">
        <f>ROUND((SUM(BF130:BF316)),  2)</f>
        <v>0</v>
      </c>
      <c r="G36" s="29"/>
      <c r="H36" s="29"/>
      <c r="I36" s="103">
        <v>0.2</v>
      </c>
      <c r="J36" s="102">
        <f>ROUND(((SUM(BF130:BF316))*I36),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6" t="s">
        <v>37</v>
      </c>
      <c r="F37" s="102">
        <f>ROUND((SUM(BG130:BG316)),  2)</f>
        <v>0</v>
      </c>
      <c r="G37" s="29"/>
      <c r="H37" s="29"/>
      <c r="I37" s="103">
        <v>0.2</v>
      </c>
      <c r="J37" s="102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6" t="s">
        <v>38</v>
      </c>
      <c r="F38" s="102">
        <f>ROUND((SUM(BH130:BH316)),  2)</f>
        <v>0</v>
      </c>
      <c r="G38" s="29"/>
      <c r="H38" s="29"/>
      <c r="I38" s="103">
        <v>0.2</v>
      </c>
      <c r="J38" s="102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6" t="s">
        <v>39</v>
      </c>
      <c r="F39" s="102">
        <f>ROUND((SUM(BI130:BI316)),  2)</f>
        <v>0</v>
      </c>
      <c r="G39" s="29"/>
      <c r="H39" s="29"/>
      <c r="I39" s="103">
        <v>0</v>
      </c>
      <c r="J39" s="102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4"/>
      <c r="D41" s="105" t="s">
        <v>40</v>
      </c>
      <c r="E41" s="57"/>
      <c r="F41" s="57"/>
      <c r="G41" s="106" t="s">
        <v>41</v>
      </c>
      <c r="H41" s="107" t="s">
        <v>42</v>
      </c>
      <c r="I41" s="57"/>
      <c r="J41" s="108">
        <f>SUM(J32:J39)</f>
        <v>0</v>
      </c>
      <c r="K41" s="10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29"/>
      <c r="B61" s="30"/>
      <c r="C61" s="29"/>
      <c r="D61" s="42" t="s">
        <v>45</v>
      </c>
      <c r="E61" s="32"/>
      <c r="F61" s="110" t="s">
        <v>46</v>
      </c>
      <c r="G61" s="42" t="s">
        <v>45</v>
      </c>
      <c r="H61" s="32"/>
      <c r="I61" s="32"/>
      <c r="J61" s="111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29"/>
      <c r="B76" s="30"/>
      <c r="C76" s="29"/>
      <c r="D76" s="42" t="s">
        <v>45</v>
      </c>
      <c r="E76" s="32"/>
      <c r="F76" s="110" t="s">
        <v>46</v>
      </c>
      <c r="G76" s="42" t="s">
        <v>45</v>
      </c>
      <c r="H76" s="32"/>
      <c r="I76" s="32"/>
      <c r="J76" s="111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21" t="s">
        <v>93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6" t="s">
        <v>10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4" t="str">
        <f>E7</f>
        <v>Nové urnové a hrobové miesta   (SP)</v>
      </c>
      <c r="F85" s="235"/>
      <c r="G85" s="235"/>
      <c r="H85" s="23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20"/>
      <c r="C86" s="26" t="s">
        <v>87</v>
      </c>
      <c r="L86" s="20"/>
    </row>
    <row r="87" spans="1:31" s="2" customFormat="1" ht="16.5" customHeight="1">
      <c r="A87" s="29"/>
      <c r="B87" s="30"/>
      <c r="C87" s="29"/>
      <c r="D87" s="29"/>
      <c r="E87" s="234" t="s">
        <v>88</v>
      </c>
      <c r="F87" s="233"/>
      <c r="G87" s="233"/>
      <c r="H87" s="23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6" t="s">
        <v>89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27" customHeight="1">
      <c r="A89" s="29"/>
      <c r="B89" s="30"/>
      <c r="C89" s="29"/>
      <c r="D89" s="29"/>
      <c r="E89" s="227" t="str">
        <f>E11</f>
        <v>H - Areálové oplotenie s možnosťou uloženie urnových boxov U2+U3+M3</v>
      </c>
      <c r="F89" s="233"/>
      <c r="G89" s="233"/>
      <c r="H89" s="23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6" t="s">
        <v>14</v>
      </c>
      <c r="D91" s="29"/>
      <c r="E91" s="29"/>
      <c r="F91" s="24" t="str">
        <f>F14</f>
        <v>Cintorín, Rača, Bratislava</v>
      </c>
      <c r="G91" s="29"/>
      <c r="H91" s="29"/>
      <c r="I91" s="26" t="s">
        <v>16</v>
      </c>
      <c r="J91" s="52">
        <f>IF(J14="","",J14)</f>
        <v>0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27.95" customHeight="1">
      <c r="A93" s="29"/>
      <c r="B93" s="30"/>
      <c r="C93" s="26" t="s">
        <v>17</v>
      </c>
      <c r="D93" s="29"/>
      <c r="E93" s="29"/>
      <c r="F93" s="24" t="str">
        <f>E17</f>
        <v>Marianum, Pohrebníctvo mesta Bratislava</v>
      </c>
      <c r="G93" s="29"/>
      <c r="H93" s="29"/>
      <c r="I93" s="26" t="s">
        <v>23</v>
      </c>
      <c r="J93" s="27" t="str">
        <f>E23</f>
        <v>Ing.arch. Katarína Šináková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6" t="s">
        <v>21</v>
      </c>
      <c r="D94" s="29"/>
      <c r="E94" s="29"/>
      <c r="F94" s="24" t="str">
        <f>IF(E20="","",E20)</f>
        <v xml:space="preserve"> </v>
      </c>
      <c r="G94" s="29"/>
      <c r="H94" s="29"/>
      <c r="I94" s="26" t="s">
        <v>26</v>
      </c>
      <c r="J94" s="27" t="str">
        <f>E26</f>
        <v>Mária Žákovičová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2" t="s">
        <v>94</v>
      </c>
      <c r="D96" s="104"/>
      <c r="E96" s="104"/>
      <c r="F96" s="104"/>
      <c r="G96" s="104"/>
      <c r="H96" s="104"/>
      <c r="I96" s="104"/>
      <c r="J96" s="113" t="s">
        <v>95</v>
      </c>
      <c r="K96" s="104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4" t="s">
        <v>96</v>
      </c>
      <c r="D98" s="29"/>
      <c r="E98" s="29"/>
      <c r="F98" s="29"/>
      <c r="G98" s="29"/>
      <c r="H98" s="29"/>
      <c r="I98" s="29"/>
      <c r="J98" s="68">
        <f>J130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7" t="s">
        <v>97</v>
      </c>
    </row>
    <row r="99" spans="1:47" s="9" customFormat="1" ht="24.95" customHeight="1">
      <c r="B99" s="115"/>
      <c r="D99" s="116" t="s">
        <v>98</v>
      </c>
      <c r="E99" s="117"/>
      <c r="F99" s="117"/>
      <c r="G99" s="117"/>
      <c r="H99" s="117"/>
      <c r="I99" s="117"/>
      <c r="J99" s="118">
        <f>J131</f>
        <v>0</v>
      </c>
      <c r="L99" s="115"/>
    </row>
    <row r="100" spans="1:47" s="10" customFormat="1" ht="19.899999999999999" customHeight="1">
      <c r="B100" s="119"/>
      <c r="D100" s="120" t="s">
        <v>99</v>
      </c>
      <c r="E100" s="121"/>
      <c r="F100" s="121"/>
      <c r="G100" s="121"/>
      <c r="H100" s="121"/>
      <c r="I100" s="121"/>
      <c r="J100" s="122">
        <f>J132</f>
        <v>0</v>
      </c>
      <c r="L100" s="119"/>
    </row>
    <row r="101" spans="1:47" s="10" customFormat="1" ht="19.899999999999999" customHeight="1">
      <c r="B101" s="119"/>
      <c r="D101" s="120" t="s">
        <v>100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47" s="10" customFormat="1" ht="19.899999999999999" customHeight="1">
      <c r="B102" s="119"/>
      <c r="D102" s="120" t="s">
        <v>101</v>
      </c>
      <c r="E102" s="121"/>
      <c r="F102" s="121"/>
      <c r="G102" s="121"/>
      <c r="H102" s="121"/>
      <c r="I102" s="121"/>
      <c r="J102" s="122">
        <f>J202</f>
        <v>0</v>
      </c>
      <c r="L102" s="119"/>
    </row>
    <row r="103" spans="1:47" s="10" customFormat="1" ht="19.899999999999999" customHeight="1">
      <c r="B103" s="119"/>
      <c r="D103" s="120" t="s">
        <v>102</v>
      </c>
      <c r="E103" s="121"/>
      <c r="F103" s="121"/>
      <c r="G103" s="121"/>
      <c r="H103" s="121"/>
      <c r="I103" s="121"/>
      <c r="J103" s="122">
        <f>J227</f>
        <v>0</v>
      </c>
      <c r="L103" s="119"/>
    </row>
    <row r="104" spans="1:47" s="10" customFormat="1" ht="19.899999999999999" customHeight="1">
      <c r="B104" s="119"/>
      <c r="D104" s="120" t="s">
        <v>103</v>
      </c>
      <c r="E104" s="121"/>
      <c r="F104" s="121"/>
      <c r="G104" s="121"/>
      <c r="H104" s="121"/>
      <c r="I104" s="121"/>
      <c r="J104" s="122">
        <f>J240</f>
        <v>0</v>
      </c>
      <c r="L104" s="119"/>
    </row>
    <row r="105" spans="1:47" s="10" customFormat="1" ht="19.899999999999999" customHeight="1">
      <c r="B105" s="119"/>
      <c r="D105" s="120" t="s">
        <v>104</v>
      </c>
      <c r="E105" s="121"/>
      <c r="F105" s="121"/>
      <c r="G105" s="121"/>
      <c r="H105" s="121"/>
      <c r="I105" s="121"/>
      <c r="J105" s="122">
        <f>J247</f>
        <v>0</v>
      </c>
      <c r="L105" s="119"/>
    </row>
    <row r="106" spans="1:47" s="10" customFormat="1" ht="19.899999999999999" customHeight="1">
      <c r="B106" s="119"/>
      <c r="D106" s="120" t="s">
        <v>105</v>
      </c>
      <c r="E106" s="121"/>
      <c r="F106" s="121"/>
      <c r="G106" s="121"/>
      <c r="H106" s="121"/>
      <c r="I106" s="121"/>
      <c r="J106" s="122">
        <f>J265</f>
        <v>0</v>
      </c>
      <c r="L106" s="119"/>
    </row>
    <row r="107" spans="1:47" s="9" customFormat="1" ht="24.95" customHeight="1">
      <c r="B107" s="115"/>
      <c r="D107" s="116" t="s">
        <v>106</v>
      </c>
      <c r="E107" s="117"/>
      <c r="F107" s="117"/>
      <c r="G107" s="117"/>
      <c r="H107" s="117"/>
      <c r="I107" s="117"/>
      <c r="J107" s="118">
        <f>J267</f>
        <v>0</v>
      </c>
      <c r="L107" s="115"/>
    </row>
    <row r="108" spans="1:47" s="10" customFormat="1" ht="19.899999999999999" customHeight="1">
      <c r="B108" s="119"/>
      <c r="D108" s="120" t="s">
        <v>107</v>
      </c>
      <c r="E108" s="121"/>
      <c r="F108" s="121"/>
      <c r="G108" s="121"/>
      <c r="H108" s="121"/>
      <c r="I108" s="121"/>
      <c r="J108" s="122">
        <f>J268</f>
        <v>0</v>
      </c>
      <c r="L108" s="119"/>
    </row>
    <row r="109" spans="1:47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31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4.95" customHeight="1">
      <c r="A115" s="29"/>
      <c r="B115" s="30"/>
      <c r="C115" s="21" t="s">
        <v>108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>
      <c r="A117" s="29"/>
      <c r="B117" s="30"/>
      <c r="C117" s="26" t="s">
        <v>10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6.5" customHeight="1">
      <c r="A118" s="29"/>
      <c r="B118" s="30"/>
      <c r="C118" s="29"/>
      <c r="D118" s="29"/>
      <c r="E118" s="234" t="str">
        <f>E7</f>
        <v>Nové urnové a hrobové miesta   (SP)</v>
      </c>
      <c r="F118" s="235"/>
      <c r="G118" s="235"/>
      <c r="H118" s="235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>
      <c r="B119" s="20"/>
      <c r="C119" s="26" t="s">
        <v>87</v>
      </c>
      <c r="L119" s="20"/>
    </row>
    <row r="120" spans="1:31" s="2" customFormat="1" ht="16.5" customHeight="1">
      <c r="A120" s="29"/>
      <c r="B120" s="30"/>
      <c r="C120" s="29"/>
      <c r="D120" s="29"/>
      <c r="E120" s="234" t="s">
        <v>88</v>
      </c>
      <c r="F120" s="233"/>
      <c r="G120" s="233"/>
      <c r="H120" s="233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6" t="s">
        <v>89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7" customHeight="1">
      <c r="A122" s="29"/>
      <c r="B122" s="30"/>
      <c r="C122" s="29"/>
      <c r="D122" s="29"/>
      <c r="E122" s="227" t="str">
        <f>E11</f>
        <v>H - Areálové oplotenie s možnosťou uloženie urnových boxov U2+U3+M3</v>
      </c>
      <c r="F122" s="233"/>
      <c r="G122" s="233"/>
      <c r="H122" s="233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6" t="s">
        <v>14</v>
      </c>
      <c r="D124" s="29"/>
      <c r="E124" s="29"/>
      <c r="F124" s="24" t="str">
        <f>F14</f>
        <v>Cintorín, Rača, Bratislava</v>
      </c>
      <c r="G124" s="29"/>
      <c r="H124" s="29"/>
      <c r="I124" s="26" t="s">
        <v>16</v>
      </c>
      <c r="J124" s="52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27.95" customHeight="1">
      <c r="A126" s="29"/>
      <c r="B126" s="30"/>
      <c r="C126" s="26" t="s">
        <v>17</v>
      </c>
      <c r="D126" s="29"/>
      <c r="E126" s="29"/>
      <c r="F126" s="24" t="str">
        <f>E17</f>
        <v>Marianum, Pohrebníctvo mesta Bratislava</v>
      </c>
      <c r="G126" s="29"/>
      <c r="H126" s="29"/>
      <c r="I126" s="26" t="s">
        <v>23</v>
      </c>
      <c r="J126" s="27" t="str">
        <f>E23</f>
        <v>Ing.arch. Katarína Šináková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6" t="s">
        <v>21</v>
      </c>
      <c r="D127" s="29"/>
      <c r="E127" s="29"/>
      <c r="F127" s="24" t="str">
        <f>IF(E20="","",E20)</f>
        <v xml:space="preserve"> </v>
      </c>
      <c r="G127" s="29"/>
      <c r="H127" s="29"/>
      <c r="I127" s="26" t="s">
        <v>26</v>
      </c>
      <c r="J127" s="27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3"/>
      <c r="B129" s="124"/>
      <c r="C129" s="125" t="s">
        <v>109</v>
      </c>
      <c r="D129" s="126" t="s">
        <v>55</v>
      </c>
      <c r="E129" s="126" t="s">
        <v>51</v>
      </c>
      <c r="F129" s="126" t="s">
        <v>52</v>
      </c>
      <c r="G129" s="126" t="s">
        <v>110</v>
      </c>
      <c r="H129" s="126" t="s">
        <v>111</v>
      </c>
      <c r="I129" s="126" t="s">
        <v>112</v>
      </c>
      <c r="J129" s="127" t="s">
        <v>95</v>
      </c>
      <c r="K129" s="128" t="s">
        <v>113</v>
      </c>
      <c r="L129" s="129"/>
      <c r="M129" s="59" t="s">
        <v>1</v>
      </c>
      <c r="N129" s="60" t="s">
        <v>34</v>
      </c>
      <c r="O129" s="60" t="s">
        <v>114</v>
      </c>
      <c r="P129" s="60" t="s">
        <v>115</v>
      </c>
      <c r="Q129" s="60" t="s">
        <v>116</v>
      </c>
      <c r="R129" s="60" t="s">
        <v>117</v>
      </c>
      <c r="S129" s="60" t="s">
        <v>118</v>
      </c>
      <c r="T129" s="61" t="s">
        <v>119</v>
      </c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</row>
    <row r="130" spans="1:65" s="2" customFormat="1" ht="22.9" customHeight="1">
      <c r="A130" s="29"/>
      <c r="B130" s="30"/>
      <c r="C130" s="66" t="s">
        <v>96</v>
      </c>
      <c r="D130" s="29"/>
      <c r="E130" s="29"/>
      <c r="F130" s="29"/>
      <c r="G130" s="29"/>
      <c r="H130" s="29"/>
      <c r="I130" s="29"/>
      <c r="J130" s="130">
        <f>BK130</f>
        <v>0</v>
      </c>
      <c r="K130" s="29"/>
      <c r="L130" s="30"/>
      <c r="M130" s="62"/>
      <c r="N130" s="53"/>
      <c r="O130" s="63"/>
      <c r="P130" s="131">
        <f>P131+P267</f>
        <v>999.10659917999999</v>
      </c>
      <c r="Q130" s="63"/>
      <c r="R130" s="131">
        <f>R131+R267</f>
        <v>84.172420840000001</v>
      </c>
      <c r="S130" s="63"/>
      <c r="T130" s="132">
        <f>T131+T267</f>
        <v>0.36370000000000002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7" t="s">
        <v>69</v>
      </c>
      <c r="AU130" s="17" t="s">
        <v>97</v>
      </c>
      <c r="BK130" s="133">
        <f>BK131+BK267</f>
        <v>0</v>
      </c>
    </row>
    <row r="131" spans="1:65" s="12" customFormat="1" ht="25.9" customHeight="1">
      <c r="B131" s="134"/>
      <c r="D131" s="135" t="s">
        <v>69</v>
      </c>
      <c r="E131" s="136" t="s">
        <v>120</v>
      </c>
      <c r="F131" s="136" t="s">
        <v>121</v>
      </c>
      <c r="J131" s="137">
        <f>BK131</f>
        <v>0</v>
      </c>
      <c r="L131" s="134"/>
      <c r="M131" s="138"/>
      <c r="N131" s="139"/>
      <c r="O131" s="139"/>
      <c r="P131" s="140">
        <f>P132+P169+P202+P227+P240+P247+P265</f>
        <v>535.91786209999998</v>
      </c>
      <c r="Q131" s="139"/>
      <c r="R131" s="140">
        <f>R132+R169+R202+R227+R240+R247+R265</f>
        <v>70.415762639999997</v>
      </c>
      <c r="S131" s="139"/>
      <c r="T131" s="141">
        <f>T132+T169+T202+T227+T240+T247+T265</f>
        <v>0.36370000000000002</v>
      </c>
      <c r="AR131" s="135" t="s">
        <v>77</v>
      </c>
      <c r="AT131" s="142" t="s">
        <v>69</v>
      </c>
      <c r="AU131" s="142" t="s">
        <v>70</v>
      </c>
      <c r="AY131" s="135" t="s">
        <v>122</v>
      </c>
      <c r="BK131" s="143">
        <f>BK132+BK169+BK202+BK227+BK240+BK247+BK265</f>
        <v>0</v>
      </c>
    </row>
    <row r="132" spans="1:65" s="12" customFormat="1" ht="22.9" customHeight="1">
      <c r="B132" s="134"/>
      <c r="D132" s="135" t="s">
        <v>69</v>
      </c>
      <c r="E132" s="144" t="s">
        <v>77</v>
      </c>
      <c r="F132" s="144" t="s">
        <v>123</v>
      </c>
      <c r="J132" s="145">
        <f>BK132</f>
        <v>0</v>
      </c>
      <c r="L132" s="134"/>
      <c r="M132" s="138"/>
      <c r="N132" s="139"/>
      <c r="O132" s="139"/>
      <c r="P132" s="140">
        <f>SUM(P133:P168)</f>
        <v>90.42111899999999</v>
      </c>
      <c r="Q132" s="139"/>
      <c r="R132" s="140">
        <f>SUM(R133:R168)</f>
        <v>0</v>
      </c>
      <c r="S132" s="139"/>
      <c r="T132" s="141">
        <f>SUM(T133:T168)</f>
        <v>0.1925</v>
      </c>
      <c r="AR132" s="135" t="s">
        <v>77</v>
      </c>
      <c r="AT132" s="142" t="s">
        <v>69</v>
      </c>
      <c r="AU132" s="142" t="s">
        <v>77</v>
      </c>
      <c r="AY132" s="135" t="s">
        <v>122</v>
      </c>
      <c r="BK132" s="143">
        <f>SUM(BK133:BK168)</f>
        <v>0</v>
      </c>
    </row>
    <row r="133" spans="1:65" s="2" customFormat="1" ht="24" customHeight="1">
      <c r="A133" s="29"/>
      <c r="B133" s="146"/>
      <c r="C133" s="147" t="s">
        <v>77</v>
      </c>
      <c r="D133" s="147" t="s">
        <v>124</v>
      </c>
      <c r="E133" s="148" t="s">
        <v>125</v>
      </c>
      <c r="F133" s="149" t="s">
        <v>126</v>
      </c>
      <c r="G133" s="150" t="s">
        <v>127</v>
      </c>
      <c r="H133" s="151">
        <v>3</v>
      </c>
      <c r="I133" s="151"/>
      <c r="J133" s="151"/>
      <c r="K133" s="152"/>
      <c r="L133" s="30"/>
      <c r="M133" s="153" t="s">
        <v>1</v>
      </c>
      <c r="N133" s="154" t="s">
        <v>36</v>
      </c>
      <c r="O133" s="155">
        <v>16.571999999999999</v>
      </c>
      <c r="P133" s="155">
        <f>O133*H133</f>
        <v>49.715999999999994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7" t="s">
        <v>128</v>
      </c>
      <c r="AT133" s="157" t="s">
        <v>124</v>
      </c>
      <c r="AU133" s="157" t="s">
        <v>83</v>
      </c>
      <c r="AY133" s="17" t="s">
        <v>122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7" t="s">
        <v>83</v>
      </c>
      <c r="BK133" s="159">
        <f>ROUND(I133*H133,3)</f>
        <v>0</v>
      </c>
      <c r="BL133" s="17" t="s">
        <v>128</v>
      </c>
      <c r="BM133" s="157" t="s">
        <v>129</v>
      </c>
    </row>
    <row r="134" spans="1:65" s="13" customFormat="1">
      <c r="B134" s="160"/>
      <c r="D134" s="161" t="s">
        <v>130</v>
      </c>
      <c r="E134" s="162" t="s">
        <v>1</v>
      </c>
      <c r="F134" s="163" t="s">
        <v>131</v>
      </c>
      <c r="H134" s="164">
        <v>2</v>
      </c>
      <c r="L134" s="160"/>
      <c r="M134" s="165"/>
      <c r="N134" s="166"/>
      <c r="O134" s="166"/>
      <c r="P134" s="166"/>
      <c r="Q134" s="166"/>
      <c r="R134" s="166"/>
      <c r="S134" s="166"/>
      <c r="T134" s="167"/>
      <c r="AT134" s="162" t="s">
        <v>130</v>
      </c>
      <c r="AU134" s="162" t="s">
        <v>83</v>
      </c>
      <c r="AV134" s="13" t="s">
        <v>83</v>
      </c>
      <c r="AW134" s="13" t="s">
        <v>28</v>
      </c>
      <c r="AX134" s="13" t="s">
        <v>70</v>
      </c>
      <c r="AY134" s="162" t="s">
        <v>122</v>
      </c>
    </row>
    <row r="135" spans="1:65" s="13" customFormat="1">
      <c r="B135" s="160"/>
      <c r="D135" s="161" t="s">
        <v>130</v>
      </c>
      <c r="E135" s="162" t="s">
        <v>1</v>
      </c>
      <c r="F135" s="163" t="s">
        <v>132</v>
      </c>
      <c r="H135" s="164">
        <v>1</v>
      </c>
      <c r="L135" s="160"/>
      <c r="M135" s="165"/>
      <c r="N135" s="166"/>
      <c r="O135" s="166"/>
      <c r="P135" s="166"/>
      <c r="Q135" s="166"/>
      <c r="R135" s="166"/>
      <c r="S135" s="166"/>
      <c r="T135" s="167"/>
      <c r="AT135" s="162" t="s">
        <v>130</v>
      </c>
      <c r="AU135" s="162" t="s">
        <v>83</v>
      </c>
      <c r="AV135" s="13" t="s">
        <v>83</v>
      </c>
      <c r="AW135" s="13" t="s">
        <v>28</v>
      </c>
      <c r="AX135" s="13" t="s">
        <v>70</v>
      </c>
      <c r="AY135" s="162" t="s">
        <v>122</v>
      </c>
    </row>
    <row r="136" spans="1:65" s="14" customFormat="1">
      <c r="B136" s="168"/>
      <c r="D136" s="161" t="s">
        <v>130</v>
      </c>
      <c r="E136" s="169" t="s">
        <v>1</v>
      </c>
      <c r="F136" s="170" t="s">
        <v>133</v>
      </c>
      <c r="H136" s="171">
        <v>3</v>
      </c>
      <c r="L136" s="168"/>
      <c r="M136" s="172"/>
      <c r="N136" s="173"/>
      <c r="O136" s="173"/>
      <c r="P136" s="173"/>
      <c r="Q136" s="173"/>
      <c r="R136" s="173"/>
      <c r="S136" s="173"/>
      <c r="T136" s="174"/>
      <c r="AT136" s="169" t="s">
        <v>130</v>
      </c>
      <c r="AU136" s="169" t="s">
        <v>83</v>
      </c>
      <c r="AV136" s="14" t="s">
        <v>128</v>
      </c>
      <c r="AW136" s="14" t="s">
        <v>28</v>
      </c>
      <c r="AX136" s="14" t="s">
        <v>77</v>
      </c>
      <c r="AY136" s="169" t="s">
        <v>122</v>
      </c>
    </row>
    <row r="137" spans="1:65" s="2" customFormat="1" ht="24" customHeight="1">
      <c r="A137" s="29"/>
      <c r="B137" s="146"/>
      <c r="C137" s="147" t="s">
        <v>83</v>
      </c>
      <c r="D137" s="147" t="s">
        <v>124</v>
      </c>
      <c r="E137" s="148" t="s">
        <v>134</v>
      </c>
      <c r="F137" s="149" t="s">
        <v>135</v>
      </c>
      <c r="G137" s="150" t="s">
        <v>136</v>
      </c>
      <c r="H137" s="151">
        <v>0.5</v>
      </c>
      <c r="I137" s="151"/>
      <c r="J137" s="151"/>
      <c r="K137" s="152"/>
      <c r="L137" s="30"/>
      <c r="M137" s="153" t="s">
        <v>1</v>
      </c>
      <c r="N137" s="154" t="s">
        <v>36</v>
      </c>
      <c r="O137" s="155">
        <v>1.169</v>
      </c>
      <c r="P137" s="155">
        <f>O137*H137</f>
        <v>0.58450000000000002</v>
      </c>
      <c r="Q137" s="155">
        <v>0</v>
      </c>
      <c r="R137" s="155">
        <f>Q137*H137</f>
        <v>0</v>
      </c>
      <c r="S137" s="155">
        <v>0.22500000000000001</v>
      </c>
      <c r="T137" s="156">
        <f>S137*H137</f>
        <v>0.1125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7" t="s">
        <v>128</v>
      </c>
      <c r="AT137" s="157" t="s">
        <v>124</v>
      </c>
      <c r="AU137" s="157" t="s">
        <v>83</v>
      </c>
      <c r="AY137" s="17" t="s">
        <v>122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7" t="s">
        <v>83</v>
      </c>
      <c r="BK137" s="159">
        <f>ROUND(I137*H137,3)</f>
        <v>0</v>
      </c>
      <c r="BL137" s="17" t="s">
        <v>128</v>
      </c>
      <c r="BM137" s="157" t="s">
        <v>137</v>
      </c>
    </row>
    <row r="138" spans="1:65" s="13" customFormat="1">
      <c r="B138" s="160"/>
      <c r="D138" s="161" t="s">
        <v>130</v>
      </c>
      <c r="E138" s="162" t="s">
        <v>1</v>
      </c>
      <c r="F138" s="163" t="s">
        <v>138</v>
      </c>
      <c r="H138" s="164">
        <v>0.5</v>
      </c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130</v>
      </c>
      <c r="AU138" s="162" t="s">
        <v>83</v>
      </c>
      <c r="AV138" s="13" t="s">
        <v>83</v>
      </c>
      <c r="AW138" s="13" t="s">
        <v>28</v>
      </c>
      <c r="AX138" s="13" t="s">
        <v>77</v>
      </c>
      <c r="AY138" s="162" t="s">
        <v>122</v>
      </c>
    </row>
    <row r="139" spans="1:65" s="2" customFormat="1" ht="24" customHeight="1">
      <c r="A139" s="29"/>
      <c r="B139" s="146"/>
      <c r="C139" s="147" t="s">
        <v>139</v>
      </c>
      <c r="D139" s="147" t="s">
        <v>124</v>
      </c>
      <c r="E139" s="148" t="s">
        <v>140</v>
      </c>
      <c r="F139" s="149" t="s">
        <v>141</v>
      </c>
      <c r="G139" s="150" t="s">
        <v>136</v>
      </c>
      <c r="H139" s="151">
        <v>0.5</v>
      </c>
      <c r="I139" s="151"/>
      <c r="J139" s="151"/>
      <c r="K139" s="152"/>
      <c r="L139" s="30"/>
      <c r="M139" s="153" t="s">
        <v>1</v>
      </c>
      <c r="N139" s="154" t="s">
        <v>36</v>
      </c>
      <c r="O139" s="155">
        <v>0.23699999999999999</v>
      </c>
      <c r="P139" s="155">
        <f>O139*H139</f>
        <v>0.11849999999999999</v>
      </c>
      <c r="Q139" s="155">
        <v>0</v>
      </c>
      <c r="R139" s="155">
        <f>Q139*H139</f>
        <v>0</v>
      </c>
      <c r="S139" s="155">
        <v>0.16</v>
      </c>
      <c r="T139" s="156">
        <f>S139*H139</f>
        <v>0.08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7" t="s">
        <v>128</v>
      </c>
      <c r="AT139" s="157" t="s">
        <v>124</v>
      </c>
      <c r="AU139" s="157" t="s">
        <v>83</v>
      </c>
      <c r="AY139" s="17" t="s">
        <v>122</v>
      </c>
      <c r="BE139" s="158">
        <f>IF(N139="základná",J139,0)</f>
        <v>0</v>
      </c>
      <c r="BF139" s="158">
        <f>IF(N139="znížená",J139,0)</f>
        <v>0</v>
      </c>
      <c r="BG139" s="158">
        <f>IF(N139="zákl. prenesená",J139,0)</f>
        <v>0</v>
      </c>
      <c r="BH139" s="158">
        <f>IF(N139="zníž. prenesená",J139,0)</f>
        <v>0</v>
      </c>
      <c r="BI139" s="158">
        <f>IF(N139="nulová",J139,0)</f>
        <v>0</v>
      </c>
      <c r="BJ139" s="17" t="s">
        <v>83</v>
      </c>
      <c r="BK139" s="159">
        <f>ROUND(I139*H139,3)</f>
        <v>0</v>
      </c>
      <c r="BL139" s="17" t="s">
        <v>128</v>
      </c>
      <c r="BM139" s="157" t="s">
        <v>142</v>
      </c>
    </row>
    <row r="140" spans="1:65" s="13" customFormat="1">
      <c r="B140" s="160"/>
      <c r="D140" s="161" t="s">
        <v>130</v>
      </c>
      <c r="E140" s="162" t="s">
        <v>1</v>
      </c>
      <c r="F140" s="163" t="s">
        <v>138</v>
      </c>
      <c r="H140" s="164">
        <v>0.5</v>
      </c>
      <c r="L140" s="160"/>
      <c r="M140" s="165"/>
      <c r="N140" s="166"/>
      <c r="O140" s="166"/>
      <c r="P140" s="166"/>
      <c r="Q140" s="166"/>
      <c r="R140" s="166"/>
      <c r="S140" s="166"/>
      <c r="T140" s="167"/>
      <c r="AT140" s="162" t="s">
        <v>130</v>
      </c>
      <c r="AU140" s="162" t="s">
        <v>83</v>
      </c>
      <c r="AV140" s="13" t="s">
        <v>83</v>
      </c>
      <c r="AW140" s="13" t="s">
        <v>28</v>
      </c>
      <c r="AX140" s="13" t="s">
        <v>77</v>
      </c>
      <c r="AY140" s="162" t="s">
        <v>122</v>
      </c>
    </row>
    <row r="141" spans="1:65" s="2" customFormat="1" ht="16.5" customHeight="1">
      <c r="A141" s="29"/>
      <c r="B141" s="146"/>
      <c r="C141" s="147" t="s">
        <v>128</v>
      </c>
      <c r="D141" s="147" t="s">
        <v>124</v>
      </c>
      <c r="E141" s="148" t="s">
        <v>143</v>
      </c>
      <c r="F141" s="149" t="s">
        <v>144</v>
      </c>
      <c r="G141" s="150" t="s">
        <v>145</v>
      </c>
      <c r="H141" s="151">
        <v>13.238</v>
      </c>
      <c r="I141" s="151"/>
      <c r="J141" s="151"/>
      <c r="K141" s="152"/>
      <c r="L141" s="30"/>
      <c r="M141" s="153" t="s">
        <v>1</v>
      </c>
      <c r="N141" s="154" t="s">
        <v>36</v>
      </c>
      <c r="O141" s="155">
        <v>2.5139999999999998</v>
      </c>
      <c r="P141" s="155">
        <f>O141*H141</f>
        <v>33.280331999999994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7" t="s">
        <v>128</v>
      </c>
      <c r="AT141" s="157" t="s">
        <v>124</v>
      </c>
      <c r="AU141" s="157" t="s">
        <v>83</v>
      </c>
      <c r="AY141" s="17" t="s">
        <v>122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7" t="s">
        <v>83</v>
      </c>
      <c r="BK141" s="159">
        <f>ROUND(I141*H141,3)</f>
        <v>0</v>
      </c>
      <c r="BL141" s="17" t="s">
        <v>128</v>
      </c>
      <c r="BM141" s="157" t="s">
        <v>146</v>
      </c>
    </row>
    <row r="142" spans="1:65" s="13" customFormat="1">
      <c r="B142" s="160"/>
      <c r="D142" s="161" t="s">
        <v>130</v>
      </c>
      <c r="E142" s="162" t="s">
        <v>1</v>
      </c>
      <c r="F142" s="163" t="s">
        <v>147</v>
      </c>
      <c r="H142" s="164">
        <v>1.7466409999999999</v>
      </c>
      <c r="L142" s="160"/>
      <c r="M142" s="165"/>
      <c r="N142" s="166"/>
      <c r="O142" s="166"/>
      <c r="P142" s="166"/>
      <c r="Q142" s="166"/>
      <c r="R142" s="166"/>
      <c r="S142" s="166"/>
      <c r="T142" s="167"/>
      <c r="AT142" s="162" t="s">
        <v>130</v>
      </c>
      <c r="AU142" s="162" t="s">
        <v>83</v>
      </c>
      <c r="AV142" s="13" t="s">
        <v>83</v>
      </c>
      <c r="AW142" s="13" t="s">
        <v>28</v>
      </c>
      <c r="AX142" s="13" t="s">
        <v>70</v>
      </c>
      <c r="AY142" s="162" t="s">
        <v>122</v>
      </c>
    </row>
    <row r="143" spans="1:65" s="13" customFormat="1">
      <c r="B143" s="160"/>
      <c r="D143" s="161" t="s">
        <v>130</v>
      </c>
      <c r="E143" s="162" t="s">
        <v>1</v>
      </c>
      <c r="F143" s="163" t="s">
        <v>148</v>
      </c>
      <c r="H143" s="164">
        <v>5.0013517499999987</v>
      </c>
      <c r="L143" s="160"/>
      <c r="M143" s="165"/>
      <c r="N143" s="166"/>
      <c r="O143" s="166"/>
      <c r="P143" s="166"/>
      <c r="Q143" s="166"/>
      <c r="R143" s="166"/>
      <c r="S143" s="166"/>
      <c r="T143" s="167"/>
      <c r="AT143" s="162" t="s">
        <v>130</v>
      </c>
      <c r="AU143" s="162" t="s">
        <v>83</v>
      </c>
      <c r="AV143" s="13" t="s">
        <v>83</v>
      </c>
      <c r="AW143" s="13" t="s">
        <v>28</v>
      </c>
      <c r="AX143" s="13" t="s">
        <v>70</v>
      </c>
      <c r="AY143" s="162" t="s">
        <v>122</v>
      </c>
    </row>
    <row r="144" spans="1:65" s="13" customFormat="1">
      <c r="B144" s="160"/>
      <c r="D144" s="161" t="s">
        <v>130</v>
      </c>
      <c r="E144" s="162" t="s">
        <v>1</v>
      </c>
      <c r="F144" s="163" t="s">
        <v>149</v>
      </c>
      <c r="H144" s="164">
        <v>4.1414782499999996</v>
      </c>
      <c r="L144" s="160"/>
      <c r="M144" s="165"/>
      <c r="N144" s="166"/>
      <c r="O144" s="166"/>
      <c r="P144" s="166"/>
      <c r="Q144" s="166"/>
      <c r="R144" s="166"/>
      <c r="S144" s="166"/>
      <c r="T144" s="167"/>
      <c r="AT144" s="162" t="s">
        <v>130</v>
      </c>
      <c r="AU144" s="162" t="s">
        <v>83</v>
      </c>
      <c r="AV144" s="13" t="s">
        <v>83</v>
      </c>
      <c r="AW144" s="13" t="s">
        <v>28</v>
      </c>
      <c r="AX144" s="13" t="s">
        <v>70</v>
      </c>
      <c r="AY144" s="162" t="s">
        <v>122</v>
      </c>
    </row>
    <row r="145" spans="1:65" s="13" customFormat="1">
      <c r="B145" s="160"/>
      <c r="D145" s="161" t="s">
        <v>130</v>
      </c>
      <c r="E145" s="162" t="s">
        <v>1</v>
      </c>
      <c r="F145" s="163" t="s">
        <v>150</v>
      </c>
      <c r="H145" s="164">
        <v>2.3489309999999999</v>
      </c>
      <c r="L145" s="160"/>
      <c r="M145" s="165"/>
      <c r="N145" s="166"/>
      <c r="O145" s="166"/>
      <c r="P145" s="166"/>
      <c r="Q145" s="166"/>
      <c r="R145" s="166"/>
      <c r="S145" s="166"/>
      <c r="T145" s="167"/>
      <c r="AT145" s="162" t="s">
        <v>130</v>
      </c>
      <c r="AU145" s="162" t="s">
        <v>83</v>
      </c>
      <c r="AV145" s="13" t="s">
        <v>83</v>
      </c>
      <c r="AW145" s="13" t="s">
        <v>28</v>
      </c>
      <c r="AX145" s="13" t="s">
        <v>70</v>
      </c>
      <c r="AY145" s="162" t="s">
        <v>122</v>
      </c>
    </row>
    <row r="146" spans="1:65" s="14" customFormat="1">
      <c r="B146" s="168"/>
      <c r="D146" s="161" t="s">
        <v>130</v>
      </c>
      <c r="E146" s="169" t="s">
        <v>1</v>
      </c>
      <c r="F146" s="170" t="s">
        <v>133</v>
      </c>
      <c r="H146" s="171">
        <v>13.238401999999997</v>
      </c>
      <c r="L146" s="168"/>
      <c r="M146" s="172"/>
      <c r="N146" s="173"/>
      <c r="O146" s="173"/>
      <c r="P146" s="173"/>
      <c r="Q146" s="173"/>
      <c r="R146" s="173"/>
      <c r="S146" s="173"/>
      <c r="T146" s="174"/>
      <c r="AT146" s="169" t="s">
        <v>130</v>
      </c>
      <c r="AU146" s="169" t="s">
        <v>83</v>
      </c>
      <c r="AV146" s="14" t="s">
        <v>128</v>
      </c>
      <c r="AW146" s="14" t="s">
        <v>28</v>
      </c>
      <c r="AX146" s="14" t="s">
        <v>77</v>
      </c>
      <c r="AY146" s="169" t="s">
        <v>122</v>
      </c>
    </row>
    <row r="147" spans="1:65" s="2" customFormat="1" ht="36" customHeight="1">
      <c r="A147" s="29"/>
      <c r="B147" s="146"/>
      <c r="C147" s="147" t="s">
        <v>151</v>
      </c>
      <c r="D147" s="147" t="s">
        <v>124</v>
      </c>
      <c r="E147" s="148" t="s">
        <v>152</v>
      </c>
      <c r="F147" s="149" t="s">
        <v>153</v>
      </c>
      <c r="G147" s="150" t="s">
        <v>145</v>
      </c>
      <c r="H147" s="151">
        <v>3.9710000000000001</v>
      </c>
      <c r="I147" s="151"/>
      <c r="J147" s="151"/>
      <c r="K147" s="152"/>
      <c r="L147" s="30"/>
      <c r="M147" s="153" t="s">
        <v>1</v>
      </c>
      <c r="N147" s="154" t="s">
        <v>36</v>
      </c>
      <c r="O147" s="155">
        <v>0.61299999999999999</v>
      </c>
      <c r="P147" s="155">
        <f>O147*H147</f>
        <v>2.4342229999999998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7" t="s">
        <v>128</v>
      </c>
      <c r="AT147" s="157" t="s">
        <v>124</v>
      </c>
      <c r="AU147" s="157" t="s">
        <v>83</v>
      </c>
      <c r="AY147" s="17" t="s">
        <v>122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7" t="s">
        <v>83</v>
      </c>
      <c r="BK147" s="159">
        <f>ROUND(I147*H147,3)</f>
        <v>0</v>
      </c>
      <c r="BL147" s="17" t="s">
        <v>128</v>
      </c>
      <c r="BM147" s="157" t="s">
        <v>154</v>
      </c>
    </row>
    <row r="148" spans="1:65" s="13" customFormat="1">
      <c r="B148" s="160"/>
      <c r="D148" s="161" t="s">
        <v>130</v>
      </c>
      <c r="F148" s="163" t="s">
        <v>155</v>
      </c>
      <c r="H148" s="164">
        <v>3.9710000000000001</v>
      </c>
      <c r="L148" s="160"/>
      <c r="M148" s="165"/>
      <c r="N148" s="166"/>
      <c r="O148" s="166"/>
      <c r="P148" s="166"/>
      <c r="Q148" s="166"/>
      <c r="R148" s="166"/>
      <c r="S148" s="166"/>
      <c r="T148" s="167"/>
      <c r="AT148" s="162" t="s">
        <v>130</v>
      </c>
      <c r="AU148" s="162" t="s">
        <v>83</v>
      </c>
      <c r="AV148" s="13" t="s">
        <v>83</v>
      </c>
      <c r="AW148" s="13" t="s">
        <v>3</v>
      </c>
      <c r="AX148" s="13" t="s">
        <v>77</v>
      </c>
      <c r="AY148" s="162" t="s">
        <v>122</v>
      </c>
    </row>
    <row r="149" spans="1:65" s="2" customFormat="1" ht="24" customHeight="1">
      <c r="A149" s="29"/>
      <c r="B149" s="146"/>
      <c r="C149" s="147" t="s">
        <v>156</v>
      </c>
      <c r="D149" s="147" t="s">
        <v>124</v>
      </c>
      <c r="E149" s="148" t="s">
        <v>157</v>
      </c>
      <c r="F149" s="149" t="s">
        <v>158</v>
      </c>
      <c r="G149" s="150" t="s">
        <v>145</v>
      </c>
      <c r="H149" s="151">
        <v>13.238</v>
      </c>
      <c r="I149" s="151"/>
      <c r="J149" s="151"/>
      <c r="K149" s="152"/>
      <c r="L149" s="30"/>
      <c r="M149" s="153" t="s">
        <v>1</v>
      </c>
      <c r="N149" s="154" t="s">
        <v>36</v>
      </c>
      <c r="O149" s="155">
        <v>6.9000000000000006E-2</v>
      </c>
      <c r="P149" s="155">
        <f>O149*H149</f>
        <v>0.91342200000000007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7" t="s">
        <v>128</v>
      </c>
      <c r="AT149" s="157" t="s">
        <v>124</v>
      </c>
      <c r="AU149" s="157" t="s">
        <v>83</v>
      </c>
      <c r="AY149" s="17" t="s">
        <v>122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7" t="s">
        <v>83</v>
      </c>
      <c r="BK149" s="159">
        <f>ROUND(I149*H149,3)</f>
        <v>0</v>
      </c>
      <c r="BL149" s="17" t="s">
        <v>128</v>
      </c>
      <c r="BM149" s="157" t="s">
        <v>159</v>
      </c>
    </row>
    <row r="150" spans="1:65" s="13" customFormat="1">
      <c r="B150" s="160"/>
      <c r="D150" s="161" t="s">
        <v>130</v>
      </c>
      <c r="E150" s="162" t="s">
        <v>1</v>
      </c>
      <c r="F150" s="163" t="s">
        <v>147</v>
      </c>
      <c r="H150" s="164">
        <v>1.7466409999999999</v>
      </c>
      <c r="L150" s="160"/>
      <c r="M150" s="165"/>
      <c r="N150" s="166"/>
      <c r="O150" s="166"/>
      <c r="P150" s="166"/>
      <c r="Q150" s="166"/>
      <c r="R150" s="166"/>
      <c r="S150" s="166"/>
      <c r="T150" s="167"/>
      <c r="AT150" s="162" t="s">
        <v>130</v>
      </c>
      <c r="AU150" s="162" t="s">
        <v>83</v>
      </c>
      <c r="AV150" s="13" t="s">
        <v>83</v>
      </c>
      <c r="AW150" s="13" t="s">
        <v>28</v>
      </c>
      <c r="AX150" s="13" t="s">
        <v>70</v>
      </c>
      <c r="AY150" s="162" t="s">
        <v>122</v>
      </c>
    </row>
    <row r="151" spans="1:65" s="13" customFormat="1">
      <c r="B151" s="160"/>
      <c r="D151" s="161" t="s">
        <v>130</v>
      </c>
      <c r="E151" s="162" t="s">
        <v>1</v>
      </c>
      <c r="F151" s="163" t="s">
        <v>148</v>
      </c>
      <c r="H151" s="164">
        <v>5.0013517499999987</v>
      </c>
      <c r="L151" s="160"/>
      <c r="M151" s="165"/>
      <c r="N151" s="166"/>
      <c r="O151" s="166"/>
      <c r="P151" s="166"/>
      <c r="Q151" s="166"/>
      <c r="R151" s="166"/>
      <c r="S151" s="166"/>
      <c r="T151" s="167"/>
      <c r="AT151" s="162" t="s">
        <v>130</v>
      </c>
      <c r="AU151" s="162" t="s">
        <v>83</v>
      </c>
      <c r="AV151" s="13" t="s">
        <v>83</v>
      </c>
      <c r="AW151" s="13" t="s">
        <v>28</v>
      </c>
      <c r="AX151" s="13" t="s">
        <v>70</v>
      </c>
      <c r="AY151" s="162" t="s">
        <v>122</v>
      </c>
    </row>
    <row r="152" spans="1:65" s="13" customFormat="1">
      <c r="B152" s="160"/>
      <c r="D152" s="161" t="s">
        <v>130</v>
      </c>
      <c r="E152" s="162" t="s">
        <v>1</v>
      </c>
      <c r="F152" s="163" t="s">
        <v>149</v>
      </c>
      <c r="H152" s="164">
        <v>4.1414782499999996</v>
      </c>
      <c r="L152" s="160"/>
      <c r="M152" s="165"/>
      <c r="N152" s="166"/>
      <c r="O152" s="166"/>
      <c r="P152" s="166"/>
      <c r="Q152" s="166"/>
      <c r="R152" s="166"/>
      <c r="S152" s="166"/>
      <c r="T152" s="167"/>
      <c r="AT152" s="162" t="s">
        <v>130</v>
      </c>
      <c r="AU152" s="162" t="s">
        <v>83</v>
      </c>
      <c r="AV152" s="13" t="s">
        <v>83</v>
      </c>
      <c r="AW152" s="13" t="s">
        <v>28</v>
      </c>
      <c r="AX152" s="13" t="s">
        <v>70</v>
      </c>
      <c r="AY152" s="162" t="s">
        <v>122</v>
      </c>
    </row>
    <row r="153" spans="1:65" s="13" customFormat="1">
      <c r="B153" s="160"/>
      <c r="D153" s="161" t="s">
        <v>130</v>
      </c>
      <c r="E153" s="162" t="s">
        <v>1</v>
      </c>
      <c r="F153" s="163" t="s">
        <v>150</v>
      </c>
      <c r="H153" s="164">
        <v>2.3489309999999999</v>
      </c>
      <c r="L153" s="160"/>
      <c r="M153" s="165"/>
      <c r="N153" s="166"/>
      <c r="O153" s="166"/>
      <c r="P153" s="166"/>
      <c r="Q153" s="166"/>
      <c r="R153" s="166"/>
      <c r="S153" s="166"/>
      <c r="T153" s="167"/>
      <c r="AT153" s="162" t="s">
        <v>130</v>
      </c>
      <c r="AU153" s="162" t="s">
        <v>83</v>
      </c>
      <c r="AV153" s="13" t="s">
        <v>83</v>
      </c>
      <c r="AW153" s="13" t="s">
        <v>28</v>
      </c>
      <c r="AX153" s="13" t="s">
        <v>70</v>
      </c>
      <c r="AY153" s="162" t="s">
        <v>122</v>
      </c>
    </row>
    <row r="154" spans="1:65" s="14" customFormat="1">
      <c r="B154" s="168"/>
      <c r="D154" s="161" t="s">
        <v>130</v>
      </c>
      <c r="E154" s="169" t="s">
        <v>1</v>
      </c>
      <c r="F154" s="170" t="s">
        <v>133</v>
      </c>
      <c r="H154" s="171">
        <v>13.238401999999997</v>
      </c>
      <c r="L154" s="168"/>
      <c r="M154" s="172"/>
      <c r="N154" s="173"/>
      <c r="O154" s="173"/>
      <c r="P154" s="173"/>
      <c r="Q154" s="173"/>
      <c r="R154" s="173"/>
      <c r="S154" s="173"/>
      <c r="T154" s="174"/>
      <c r="AT154" s="169" t="s">
        <v>130</v>
      </c>
      <c r="AU154" s="169" t="s">
        <v>83</v>
      </c>
      <c r="AV154" s="14" t="s">
        <v>128</v>
      </c>
      <c r="AW154" s="14" t="s">
        <v>28</v>
      </c>
      <c r="AX154" s="14" t="s">
        <v>77</v>
      </c>
      <c r="AY154" s="169" t="s">
        <v>122</v>
      </c>
    </row>
    <row r="155" spans="1:65" s="2" customFormat="1" ht="24" customHeight="1">
      <c r="A155" s="29"/>
      <c r="B155" s="146"/>
      <c r="C155" s="147" t="s">
        <v>160</v>
      </c>
      <c r="D155" s="147" t="s">
        <v>124</v>
      </c>
      <c r="E155" s="148" t="s">
        <v>161</v>
      </c>
      <c r="F155" s="149" t="s">
        <v>162</v>
      </c>
      <c r="G155" s="150" t="s">
        <v>127</v>
      </c>
      <c r="H155" s="151">
        <v>1</v>
      </c>
      <c r="I155" s="151"/>
      <c r="J155" s="151"/>
      <c r="K155" s="152"/>
      <c r="L155" s="30"/>
      <c r="M155" s="153" t="s">
        <v>1</v>
      </c>
      <c r="N155" s="154" t="s">
        <v>36</v>
      </c>
      <c r="O155" s="155">
        <v>0.72299999999999998</v>
      </c>
      <c r="P155" s="155">
        <f>O155*H155</f>
        <v>0.72299999999999998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7" t="s">
        <v>128</v>
      </c>
      <c r="AT155" s="157" t="s">
        <v>124</v>
      </c>
      <c r="AU155" s="157" t="s">
        <v>83</v>
      </c>
      <c r="AY155" s="17" t="s">
        <v>122</v>
      </c>
      <c r="BE155" s="158">
        <f>IF(N155="základná",J155,0)</f>
        <v>0</v>
      </c>
      <c r="BF155" s="158">
        <f>IF(N155="znížená",J155,0)</f>
        <v>0</v>
      </c>
      <c r="BG155" s="158">
        <f>IF(N155="zákl. prenesená",J155,0)</f>
        <v>0</v>
      </c>
      <c r="BH155" s="158">
        <f>IF(N155="zníž. prenesená",J155,0)</f>
        <v>0</v>
      </c>
      <c r="BI155" s="158">
        <f>IF(N155="nulová",J155,0)</f>
        <v>0</v>
      </c>
      <c r="BJ155" s="17" t="s">
        <v>83</v>
      </c>
      <c r="BK155" s="159">
        <f>ROUND(I155*H155,3)</f>
        <v>0</v>
      </c>
      <c r="BL155" s="17" t="s">
        <v>128</v>
      </c>
      <c r="BM155" s="157" t="s">
        <v>163</v>
      </c>
    </row>
    <row r="156" spans="1:65" s="13" customFormat="1">
      <c r="B156" s="160"/>
      <c r="D156" s="161" t="s">
        <v>130</v>
      </c>
      <c r="E156" s="162" t="s">
        <v>1</v>
      </c>
      <c r="F156" s="163" t="s">
        <v>164</v>
      </c>
      <c r="H156" s="164">
        <v>1</v>
      </c>
      <c r="L156" s="160"/>
      <c r="M156" s="165"/>
      <c r="N156" s="166"/>
      <c r="O156" s="166"/>
      <c r="P156" s="166"/>
      <c r="Q156" s="166"/>
      <c r="R156" s="166"/>
      <c r="S156" s="166"/>
      <c r="T156" s="167"/>
      <c r="AT156" s="162" t="s">
        <v>130</v>
      </c>
      <c r="AU156" s="162" t="s">
        <v>83</v>
      </c>
      <c r="AV156" s="13" t="s">
        <v>83</v>
      </c>
      <c r="AW156" s="13" t="s">
        <v>28</v>
      </c>
      <c r="AX156" s="13" t="s">
        <v>77</v>
      </c>
      <c r="AY156" s="162" t="s">
        <v>122</v>
      </c>
    </row>
    <row r="157" spans="1:65" s="2" customFormat="1" ht="24" customHeight="1">
      <c r="A157" s="29"/>
      <c r="B157" s="146"/>
      <c r="C157" s="147" t="s">
        <v>165</v>
      </c>
      <c r="D157" s="147" t="s">
        <v>124</v>
      </c>
      <c r="E157" s="148" t="s">
        <v>166</v>
      </c>
      <c r="F157" s="149" t="s">
        <v>167</v>
      </c>
      <c r="G157" s="150" t="s">
        <v>127</v>
      </c>
      <c r="H157" s="151">
        <v>20</v>
      </c>
      <c r="I157" s="151"/>
      <c r="J157" s="151"/>
      <c r="K157" s="152"/>
      <c r="L157" s="30"/>
      <c r="M157" s="153" t="s">
        <v>1</v>
      </c>
      <c r="N157" s="154" t="s">
        <v>36</v>
      </c>
      <c r="O157" s="155">
        <v>5.8999999999999997E-2</v>
      </c>
      <c r="P157" s="155">
        <f>O157*H157</f>
        <v>1.18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7" t="s">
        <v>128</v>
      </c>
      <c r="AT157" s="157" t="s">
        <v>124</v>
      </c>
      <c r="AU157" s="157" t="s">
        <v>83</v>
      </c>
      <c r="AY157" s="17" t="s">
        <v>122</v>
      </c>
      <c r="BE157" s="158">
        <f>IF(N157="základná",J157,0)</f>
        <v>0</v>
      </c>
      <c r="BF157" s="158">
        <f>IF(N157="znížená",J157,0)</f>
        <v>0</v>
      </c>
      <c r="BG157" s="158">
        <f>IF(N157="zákl. prenesená",J157,0)</f>
        <v>0</v>
      </c>
      <c r="BH157" s="158">
        <f>IF(N157="zníž. prenesená",J157,0)</f>
        <v>0</v>
      </c>
      <c r="BI157" s="158">
        <f>IF(N157="nulová",J157,0)</f>
        <v>0</v>
      </c>
      <c r="BJ157" s="17" t="s">
        <v>83</v>
      </c>
      <c r="BK157" s="159">
        <f>ROUND(I157*H157,3)</f>
        <v>0</v>
      </c>
      <c r="BL157" s="17" t="s">
        <v>128</v>
      </c>
      <c r="BM157" s="157" t="s">
        <v>168</v>
      </c>
    </row>
    <row r="158" spans="1:65" s="13" customFormat="1">
      <c r="B158" s="160"/>
      <c r="D158" s="161" t="s">
        <v>130</v>
      </c>
      <c r="E158" s="162" t="s">
        <v>1</v>
      </c>
      <c r="F158" s="163" t="s">
        <v>169</v>
      </c>
      <c r="H158" s="164">
        <v>20</v>
      </c>
      <c r="L158" s="160"/>
      <c r="M158" s="165"/>
      <c r="N158" s="166"/>
      <c r="O158" s="166"/>
      <c r="P158" s="166"/>
      <c r="Q158" s="166"/>
      <c r="R158" s="166"/>
      <c r="S158" s="166"/>
      <c r="T158" s="167"/>
      <c r="AT158" s="162" t="s">
        <v>130</v>
      </c>
      <c r="AU158" s="162" t="s">
        <v>83</v>
      </c>
      <c r="AV158" s="13" t="s">
        <v>83</v>
      </c>
      <c r="AW158" s="13" t="s">
        <v>28</v>
      </c>
      <c r="AX158" s="13" t="s">
        <v>77</v>
      </c>
      <c r="AY158" s="162" t="s">
        <v>122</v>
      </c>
    </row>
    <row r="159" spans="1:65" s="2" customFormat="1" ht="16.5" customHeight="1">
      <c r="A159" s="29"/>
      <c r="B159" s="146"/>
      <c r="C159" s="147" t="s">
        <v>170</v>
      </c>
      <c r="D159" s="147" t="s">
        <v>124</v>
      </c>
      <c r="E159" s="148" t="s">
        <v>171</v>
      </c>
      <c r="F159" s="149" t="s">
        <v>172</v>
      </c>
      <c r="G159" s="150" t="s">
        <v>145</v>
      </c>
      <c r="H159" s="151">
        <v>13.238</v>
      </c>
      <c r="I159" s="151"/>
      <c r="J159" s="151"/>
      <c r="K159" s="152"/>
      <c r="L159" s="30"/>
      <c r="M159" s="153" t="s">
        <v>1</v>
      </c>
      <c r="N159" s="154" t="s">
        <v>36</v>
      </c>
      <c r="O159" s="155">
        <v>8.9999999999999993E-3</v>
      </c>
      <c r="P159" s="155">
        <f>O159*H159</f>
        <v>0.11914199999999998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7" t="s">
        <v>128</v>
      </c>
      <c r="AT159" s="157" t="s">
        <v>124</v>
      </c>
      <c r="AU159" s="157" t="s">
        <v>83</v>
      </c>
      <c r="AY159" s="17" t="s">
        <v>122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7" t="s">
        <v>83</v>
      </c>
      <c r="BK159" s="159">
        <f>ROUND(I159*H159,3)</f>
        <v>0</v>
      </c>
      <c r="BL159" s="17" t="s">
        <v>128</v>
      </c>
      <c r="BM159" s="157" t="s">
        <v>173</v>
      </c>
    </row>
    <row r="160" spans="1:65" s="13" customFormat="1">
      <c r="B160" s="160"/>
      <c r="D160" s="161" t="s">
        <v>130</v>
      </c>
      <c r="E160" s="162" t="s">
        <v>1</v>
      </c>
      <c r="F160" s="163" t="s">
        <v>147</v>
      </c>
      <c r="H160" s="164">
        <v>1.7466409999999999</v>
      </c>
      <c r="L160" s="160"/>
      <c r="M160" s="165"/>
      <c r="N160" s="166"/>
      <c r="O160" s="166"/>
      <c r="P160" s="166"/>
      <c r="Q160" s="166"/>
      <c r="R160" s="166"/>
      <c r="S160" s="166"/>
      <c r="T160" s="167"/>
      <c r="AT160" s="162" t="s">
        <v>130</v>
      </c>
      <c r="AU160" s="162" t="s">
        <v>83</v>
      </c>
      <c r="AV160" s="13" t="s">
        <v>83</v>
      </c>
      <c r="AW160" s="13" t="s">
        <v>28</v>
      </c>
      <c r="AX160" s="13" t="s">
        <v>70</v>
      </c>
      <c r="AY160" s="162" t="s">
        <v>122</v>
      </c>
    </row>
    <row r="161" spans="1:65" s="13" customFormat="1">
      <c r="B161" s="160"/>
      <c r="D161" s="161" t="s">
        <v>130</v>
      </c>
      <c r="E161" s="162" t="s">
        <v>1</v>
      </c>
      <c r="F161" s="163" t="s">
        <v>148</v>
      </c>
      <c r="H161" s="164">
        <v>5.0013517499999987</v>
      </c>
      <c r="L161" s="160"/>
      <c r="M161" s="165"/>
      <c r="N161" s="166"/>
      <c r="O161" s="166"/>
      <c r="P161" s="166"/>
      <c r="Q161" s="166"/>
      <c r="R161" s="166"/>
      <c r="S161" s="166"/>
      <c r="T161" s="167"/>
      <c r="AT161" s="162" t="s">
        <v>130</v>
      </c>
      <c r="AU161" s="162" t="s">
        <v>83</v>
      </c>
      <c r="AV161" s="13" t="s">
        <v>83</v>
      </c>
      <c r="AW161" s="13" t="s">
        <v>28</v>
      </c>
      <c r="AX161" s="13" t="s">
        <v>70</v>
      </c>
      <c r="AY161" s="162" t="s">
        <v>122</v>
      </c>
    </row>
    <row r="162" spans="1:65" s="13" customFormat="1">
      <c r="B162" s="160"/>
      <c r="D162" s="161" t="s">
        <v>130</v>
      </c>
      <c r="E162" s="162" t="s">
        <v>1</v>
      </c>
      <c r="F162" s="163" t="s">
        <v>149</v>
      </c>
      <c r="H162" s="164">
        <v>4.1414782499999996</v>
      </c>
      <c r="L162" s="160"/>
      <c r="M162" s="165"/>
      <c r="N162" s="166"/>
      <c r="O162" s="166"/>
      <c r="P162" s="166"/>
      <c r="Q162" s="166"/>
      <c r="R162" s="166"/>
      <c r="S162" s="166"/>
      <c r="T162" s="167"/>
      <c r="AT162" s="162" t="s">
        <v>130</v>
      </c>
      <c r="AU162" s="162" t="s">
        <v>83</v>
      </c>
      <c r="AV162" s="13" t="s">
        <v>83</v>
      </c>
      <c r="AW162" s="13" t="s">
        <v>28</v>
      </c>
      <c r="AX162" s="13" t="s">
        <v>70</v>
      </c>
      <c r="AY162" s="162" t="s">
        <v>122</v>
      </c>
    </row>
    <row r="163" spans="1:65" s="13" customFormat="1">
      <c r="B163" s="160"/>
      <c r="D163" s="161" t="s">
        <v>130</v>
      </c>
      <c r="E163" s="162" t="s">
        <v>1</v>
      </c>
      <c r="F163" s="163" t="s">
        <v>150</v>
      </c>
      <c r="H163" s="164">
        <v>2.3489309999999999</v>
      </c>
      <c r="L163" s="160"/>
      <c r="M163" s="165"/>
      <c r="N163" s="166"/>
      <c r="O163" s="166"/>
      <c r="P163" s="166"/>
      <c r="Q163" s="166"/>
      <c r="R163" s="166"/>
      <c r="S163" s="166"/>
      <c r="T163" s="167"/>
      <c r="AT163" s="162" t="s">
        <v>130</v>
      </c>
      <c r="AU163" s="162" t="s">
        <v>83</v>
      </c>
      <c r="AV163" s="13" t="s">
        <v>83</v>
      </c>
      <c r="AW163" s="13" t="s">
        <v>28</v>
      </c>
      <c r="AX163" s="13" t="s">
        <v>70</v>
      </c>
      <c r="AY163" s="162" t="s">
        <v>122</v>
      </c>
    </row>
    <row r="164" spans="1:65" s="14" customFormat="1">
      <c r="B164" s="168"/>
      <c r="D164" s="161" t="s">
        <v>130</v>
      </c>
      <c r="E164" s="169" t="s">
        <v>1</v>
      </c>
      <c r="F164" s="170" t="s">
        <v>133</v>
      </c>
      <c r="H164" s="171">
        <v>13.238401999999997</v>
      </c>
      <c r="L164" s="168"/>
      <c r="M164" s="172"/>
      <c r="N164" s="173"/>
      <c r="O164" s="173"/>
      <c r="P164" s="173"/>
      <c r="Q164" s="173"/>
      <c r="R164" s="173"/>
      <c r="S164" s="173"/>
      <c r="T164" s="174"/>
      <c r="AT164" s="169" t="s">
        <v>130</v>
      </c>
      <c r="AU164" s="169" t="s">
        <v>83</v>
      </c>
      <c r="AV164" s="14" t="s">
        <v>128</v>
      </c>
      <c r="AW164" s="14" t="s">
        <v>28</v>
      </c>
      <c r="AX164" s="14" t="s">
        <v>77</v>
      </c>
      <c r="AY164" s="169" t="s">
        <v>122</v>
      </c>
    </row>
    <row r="165" spans="1:65" s="2" customFormat="1" ht="16.5" customHeight="1">
      <c r="A165" s="29"/>
      <c r="B165" s="146"/>
      <c r="C165" s="147" t="s">
        <v>174</v>
      </c>
      <c r="D165" s="147" t="s">
        <v>124</v>
      </c>
      <c r="E165" s="148" t="s">
        <v>175</v>
      </c>
      <c r="F165" s="149" t="s">
        <v>176</v>
      </c>
      <c r="G165" s="150" t="s">
        <v>177</v>
      </c>
      <c r="H165" s="151">
        <v>0.33500000000000002</v>
      </c>
      <c r="I165" s="151"/>
      <c r="J165" s="151"/>
      <c r="K165" s="152"/>
      <c r="L165" s="30"/>
      <c r="M165" s="153" t="s">
        <v>1</v>
      </c>
      <c r="N165" s="154" t="s">
        <v>36</v>
      </c>
      <c r="O165" s="155">
        <v>0</v>
      </c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7" t="s">
        <v>128</v>
      </c>
      <c r="AT165" s="157" t="s">
        <v>124</v>
      </c>
      <c r="AU165" s="157" t="s">
        <v>83</v>
      </c>
      <c r="AY165" s="17" t="s">
        <v>122</v>
      </c>
      <c r="BE165" s="158">
        <f>IF(N165="základná",J165,0)</f>
        <v>0</v>
      </c>
      <c r="BF165" s="158">
        <f>IF(N165="znížená",J165,0)</f>
        <v>0</v>
      </c>
      <c r="BG165" s="158">
        <f>IF(N165="zákl. prenesená",J165,0)</f>
        <v>0</v>
      </c>
      <c r="BH165" s="158">
        <f>IF(N165="zníž. prenesená",J165,0)</f>
        <v>0</v>
      </c>
      <c r="BI165" s="158">
        <f>IF(N165="nulová",J165,0)</f>
        <v>0</v>
      </c>
      <c r="BJ165" s="17" t="s">
        <v>83</v>
      </c>
      <c r="BK165" s="159">
        <f>ROUND(I165*H165,3)</f>
        <v>0</v>
      </c>
      <c r="BL165" s="17" t="s">
        <v>128</v>
      </c>
      <c r="BM165" s="157" t="s">
        <v>178</v>
      </c>
    </row>
    <row r="166" spans="1:65" s="13" customFormat="1">
      <c r="B166" s="160"/>
      <c r="D166" s="161" t="s">
        <v>130</v>
      </c>
      <c r="E166" s="162" t="s">
        <v>1</v>
      </c>
      <c r="F166" s="163" t="s">
        <v>179</v>
      </c>
      <c r="H166" s="164">
        <v>0.33500000000000002</v>
      </c>
      <c r="L166" s="160"/>
      <c r="M166" s="165"/>
      <c r="N166" s="166"/>
      <c r="O166" s="166"/>
      <c r="P166" s="166"/>
      <c r="Q166" s="166"/>
      <c r="R166" s="166"/>
      <c r="S166" s="166"/>
      <c r="T166" s="167"/>
      <c r="AT166" s="162" t="s">
        <v>130</v>
      </c>
      <c r="AU166" s="162" t="s">
        <v>83</v>
      </c>
      <c r="AV166" s="13" t="s">
        <v>83</v>
      </c>
      <c r="AW166" s="13" t="s">
        <v>28</v>
      </c>
      <c r="AX166" s="13" t="s">
        <v>77</v>
      </c>
      <c r="AY166" s="162" t="s">
        <v>122</v>
      </c>
    </row>
    <row r="167" spans="1:65" s="2" customFormat="1" ht="16.5" customHeight="1">
      <c r="A167" s="29"/>
      <c r="B167" s="146"/>
      <c r="C167" s="147" t="s">
        <v>180</v>
      </c>
      <c r="D167" s="147" t="s">
        <v>124</v>
      </c>
      <c r="E167" s="148" t="s">
        <v>181</v>
      </c>
      <c r="F167" s="149" t="s">
        <v>182</v>
      </c>
      <c r="G167" s="150" t="s">
        <v>127</v>
      </c>
      <c r="H167" s="151">
        <v>1</v>
      </c>
      <c r="I167" s="151"/>
      <c r="J167" s="151"/>
      <c r="K167" s="152"/>
      <c r="L167" s="30"/>
      <c r="M167" s="153" t="s">
        <v>1</v>
      </c>
      <c r="N167" s="154" t="s">
        <v>36</v>
      </c>
      <c r="O167" s="155">
        <v>1.3520000000000001</v>
      </c>
      <c r="P167" s="155">
        <f>O167*H167</f>
        <v>1.3520000000000001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7" t="s">
        <v>128</v>
      </c>
      <c r="AT167" s="157" t="s">
        <v>124</v>
      </c>
      <c r="AU167" s="157" t="s">
        <v>83</v>
      </c>
      <c r="AY167" s="17" t="s">
        <v>122</v>
      </c>
      <c r="BE167" s="158">
        <f>IF(N167="základná",J167,0)</f>
        <v>0</v>
      </c>
      <c r="BF167" s="158">
        <f>IF(N167="znížená",J167,0)</f>
        <v>0</v>
      </c>
      <c r="BG167" s="158">
        <f>IF(N167="zákl. prenesená",J167,0)</f>
        <v>0</v>
      </c>
      <c r="BH167" s="158">
        <f>IF(N167="zníž. prenesená",J167,0)</f>
        <v>0</v>
      </c>
      <c r="BI167" s="158">
        <f>IF(N167="nulová",J167,0)</f>
        <v>0</v>
      </c>
      <c r="BJ167" s="17" t="s">
        <v>83</v>
      </c>
      <c r="BK167" s="159">
        <f>ROUND(I167*H167,3)</f>
        <v>0</v>
      </c>
      <c r="BL167" s="17" t="s">
        <v>128</v>
      </c>
      <c r="BM167" s="157" t="s">
        <v>183</v>
      </c>
    </row>
    <row r="168" spans="1:65" s="13" customFormat="1">
      <c r="B168" s="160"/>
      <c r="D168" s="161" t="s">
        <v>130</v>
      </c>
      <c r="E168" s="162" t="s">
        <v>1</v>
      </c>
      <c r="F168" s="163" t="s">
        <v>164</v>
      </c>
      <c r="H168" s="164">
        <v>1</v>
      </c>
      <c r="L168" s="160"/>
      <c r="M168" s="165"/>
      <c r="N168" s="166"/>
      <c r="O168" s="166"/>
      <c r="P168" s="166"/>
      <c r="Q168" s="166"/>
      <c r="R168" s="166"/>
      <c r="S168" s="166"/>
      <c r="T168" s="167"/>
      <c r="AT168" s="162" t="s">
        <v>130</v>
      </c>
      <c r="AU168" s="162" t="s">
        <v>83</v>
      </c>
      <c r="AV168" s="13" t="s">
        <v>83</v>
      </c>
      <c r="AW168" s="13" t="s">
        <v>28</v>
      </c>
      <c r="AX168" s="13" t="s">
        <v>77</v>
      </c>
      <c r="AY168" s="162" t="s">
        <v>122</v>
      </c>
    </row>
    <row r="169" spans="1:65" s="12" customFormat="1" ht="22.9" customHeight="1">
      <c r="B169" s="134"/>
      <c r="D169" s="135" t="s">
        <v>69</v>
      </c>
      <c r="E169" s="144" t="s">
        <v>83</v>
      </c>
      <c r="F169" s="144" t="s">
        <v>184</v>
      </c>
      <c r="J169" s="145"/>
      <c r="L169" s="134"/>
      <c r="M169" s="138"/>
      <c r="N169" s="139"/>
      <c r="O169" s="139"/>
      <c r="P169" s="140">
        <f>SUM(P170:P201)</f>
        <v>48.480435</v>
      </c>
      <c r="Q169" s="139"/>
      <c r="R169" s="140">
        <f>SUM(R170:R201)</f>
        <v>37.536979389999992</v>
      </c>
      <c r="S169" s="139"/>
      <c r="T169" s="141">
        <f>SUM(T170:T201)</f>
        <v>0</v>
      </c>
      <c r="AR169" s="135" t="s">
        <v>77</v>
      </c>
      <c r="AT169" s="142" t="s">
        <v>69</v>
      </c>
      <c r="AU169" s="142" t="s">
        <v>77</v>
      </c>
      <c r="AY169" s="135" t="s">
        <v>122</v>
      </c>
      <c r="BK169" s="143">
        <f>SUM(BK170:BK201)</f>
        <v>0</v>
      </c>
    </row>
    <row r="170" spans="1:65" s="2" customFormat="1" ht="16.5" customHeight="1">
      <c r="A170" s="29"/>
      <c r="B170" s="146"/>
      <c r="C170" s="147" t="s">
        <v>185</v>
      </c>
      <c r="D170" s="147" t="s">
        <v>124</v>
      </c>
      <c r="E170" s="148" t="s">
        <v>186</v>
      </c>
      <c r="F170" s="149" t="s">
        <v>187</v>
      </c>
      <c r="G170" s="150" t="s">
        <v>145</v>
      </c>
      <c r="H170" s="151">
        <v>1.8620000000000001</v>
      </c>
      <c r="I170" s="151"/>
      <c r="J170" s="151"/>
      <c r="K170" s="152"/>
      <c r="L170" s="30"/>
      <c r="M170" s="153" t="s">
        <v>1</v>
      </c>
      <c r="N170" s="154" t="s">
        <v>36</v>
      </c>
      <c r="O170" s="155">
        <v>0.58099999999999996</v>
      </c>
      <c r="P170" s="155">
        <f>O170*H170</f>
        <v>1.0818220000000001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7" t="s">
        <v>128</v>
      </c>
      <c r="AT170" s="157" t="s">
        <v>124</v>
      </c>
      <c r="AU170" s="157" t="s">
        <v>83</v>
      </c>
      <c r="AY170" s="17" t="s">
        <v>122</v>
      </c>
      <c r="BE170" s="158">
        <f>IF(N170="základná",J170,0)</f>
        <v>0</v>
      </c>
      <c r="BF170" s="158">
        <f>IF(N170="znížená",J170,0)</f>
        <v>0</v>
      </c>
      <c r="BG170" s="158">
        <f>IF(N170="zákl. prenesená",J170,0)</f>
        <v>0</v>
      </c>
      <c r="BH170" s="158">
        <f>IF(N170="zníž. prenesená",J170,0)</f>
        <v>0</v>
      </c>
      <c r="BI170" s="158">
        <f>IF(N170="nulová",J170,0)</f>
        <v>0</v>
      </c>
      <c r="BJ170" s="17" t="s">
        <v>83</v>
      </c>
      <c r="BK170" s="159">
        <f>ROUND(I170*H170,3)</f>
        <v>0</v>
      </c>
      <c r="BL170" s="17" t="s">
        <v>128</v>
      </c>
      <c r="BM170" s="157" t="s">
        <v>188</v>
      </c>
    </row>
    <row r="171" spans="1:65" s="13" customFormat="1">
      <c r="B171" s="160"/>
      <c r="D171" s="161" t="s">
        <v>130</v>
      </c>
      <c r="E171" s="162" t="s">
        <v>1</v>
      </c>
      <c r="F171" s="163" t="s">
        <v>189</v>
      </c>
      <c r="H171" s="164">
        <v>0.301145</v>
      </c>
      <c r="L171" s="160"/>
      <c r="M171" s="165"/>
      <c r="N171" s="166"/>
      <c r="O171" s="166"/>
      <c r="P171" s="166"/>
      <c r="Q171" s="166"/>
      <c r="R171" s="166"/>
      <c r="S171" s="166"/>
      <c r="T171" s="167"/>
      <c r="AT171" s="162" t="s">
        <v>130</v>
      </c>
      <c r="AU171" s="162" t="s">
        <v>83</v>
      </c>
      <c r="AV171" s="13" t="s">
        <v>83</v>
      </c>
      <c r="AW171" s="13" t="s">
        <v>28</v>
      </c>
      <c r="AX171" s="13" t="s">
        <v>70</v>
      </c>
      <c r="AY171" s="162" t="s">
        <v>122</v>
      </c>
    </row>
    <row r="172" spans="1:65" s="13" customFormat="1">
      <c r="B172" s="160"/>
      <c r="D172" s="161" t="s">
        <v>130</v>
      </c>
      <c r="E172" s="162" t="s">
        <v>1</v>
      </c>
      <c r="F172" s="163" t="s">
        <v>190</v>
      </c>
      <c r="H172" s="164">
        <v>0.60257249999999996</v>
      </c>
      <c r="L172" s="160"/>
      <c r="M172" s="165"/>
      <c r="N172" s="166"/>
      <c r="O172" s="166"/>
      <c r="P172" s="166"/>
      <c r="Q172" s="166"/>
      <c r="R172" s="166"/>
      <c r="S172" s="166"/>
      <c r="T172" s="167"/>
      <c r="AT172" s="162" t="s">
        <v>130</v>
      </c>
      <c r="AU172" s="162" t="s">
        <v>83</v>
      </c>
      <c r="AV172" s="13" t="s">
        <v>83</v>
      </c>
      <c r="AW172" s="13" t="s">
        <v>28</v>
      </c>
      <c r="AX172" s="13" t="s">
        <v>70</v>
      </c>
      <c r="AY172" s="162" t="s">
        <v>122</v>
      </c>
    </row>
    <row r="173" spans="1:65" s="13" customFormat="1">
      <c r="B173" s="160"/>
      <c r="D173" s="161" t="s">
        <v>130</v>
      </c>
      <c r="E173" s="162" t="s">
        <v>1</v>
      </c>
      <c r="F173" s="163" t="s">
        <v>191</v>
      </c>
      <c r="H173" s="164">
        <v>0.65737749999999995</v>
      </c>
      <c r="L173" s="160"/>
      <c r="M173" s="165"/>
      <c r="N173" s="166"/>
      <c r="O173" s="166"/>
      <c r="P173" s="166"/>
      <c r="Q173" s="166"/>
      <c r="R173" s="166"/>
      <c r="S173" s="166"/>
      <c r="T173" s="167"/>
      <c r="AT173" s="162" t="s">
        <v>130</v>
      </c>
      <c r="AU173" s="162" t="s">
        <v>83</v>
      </c>
      <c r="AV173" s="13" t="s">
        <v>83</v>
      </c>
      <c r="AW173" s="13" t="s">
        <v>28</v>
      </c>
      <c r="AX173" s="13" t="s">
        <v>70</v>
      </c>
      <c r="AY173" s="162" t="s">
        <v>122</v>
      </c>
    </row>
    <row r="174" spans="1:65" s="13" customFormat="1">
      <c r="B174" s="160"/>
      <c r="D174" s="161" t="s">
        <v>130</v>
      </c>
      <c r="E174" s="162" t="s">
        <v>1</v>
      </c>
      <c r="F174" s="163" t="s">
        <v>192</v>
      </c>
      <c r="H174" s="164">
        <v>0.301145</v>
      </c>
      <c r="L174" s="160"/>
      <c r="M174" s="165"/>
      <c r="N174" s="166"/>
      <c r="O174" s="166"/>
      <c r="P174" s="166"/>
      <c r="Q174" s="166"/>
      <c r="R174" s="166"/>
      <c r="S174" s="166"/>
      <c r="T174" s="167"/>
      <c r="AT174" s="162" t="s">
        <v>130</v>
      </c>
      <c r="AU174" s="162" t="s">
        <v>83</v>
      </c>
      <c r="AV174" s="13" t="s">
        <v>83</v>
      </c>
      <c r="AW174" s="13" t="s">
        <v>28</v>
      </c>
      <c r="AX174" s="13" t="s">
        <v>70</v>
      </c>
      <c r="AY174" s="162" t="s">
        <v>122</v>
      </c>
    </row>
    <row r="175" spans="1:65" s="14" customFormat="1">
      <c r="B175" s="168"/>
      <c r="D175" s="161" t="s">
        <v>130</v>
      </c>
      <c r="E175" s="169" t="s">
        <v>1</v>
      </c>
      <c r="F175" s="170" t="s">
        <v>133</v>
      </c>
      <c r="H175" s="171">
        <v>1.8622399999999999</v>
      </c>
      <c r="L175" s="168"/>
      <c r="M175" s="172"/>
      <c r="N175" s="173"/>
      <c r="O175" s="173"/>
      <c r="P175" s="173"/>
      <c r="Q175" s="173"/>
      <c r="R175" s="173"/>
      <c r="S175" s="173"/>
      <c r="T175" s="174"/>
      <c r="AT175" s="169" t="s">
        <v>130</v>
      </c>
      <c r="AU175" s="169" t="s">
        <v>83</v>
      </c>
      <c r="AV175" s="14" t="s">
        <v>128</v>
      </c>
      <c r="AW175" s="14" t="s">
        <v>28</v>
      </c>
      <c r="AX175" s="14" t="s">
        <v>77</v>
      </c>
      <c r="AY175" s="169" t="s">
        <v>122</v>
      </c>
    </row>
    <row r="176" spans="1:65" s="2" customFormat="1" ht="24" customHeight="1">
      <c r="A176" s="29"/>
      <c r="B176" s="146"/>
      <c r="C176" s="175" t="s">
        <v>193</v>
      </c>
      <c r="D176" s="175" t="s">
        <v>194</v>
      </c>
      <c r="E176" s="176" t="s">
        <v>195</v>
      </c>
      <c r="F176" s="177" t="s">
        <v>196</v>
      </c>
      <c r="G176" s="178" t="s">
        <v>145</v>
      </c>
      <c r="H176" s="179">
        <v>1.881</v>
      </c>
      <c r="I176" s="179"/>
      <c r="J176" s="179"/>
      <c r="K176" s="180"/>
      <c r="L176" s="181"/>
      <c r="M176" s="182" t="s">
        <v>1</v>
      </c>
      <c r="N176" s="183" t="s">
        <v>36</v>
      </c>
      <c r="O176" s="155">
        <v>0</v>
      </c>
      <c r="P176" s="155">
        <f>O176*H176</f>
        <v>0</v>
      </c>
      <c r="Q176" s="155">
        <v>2.1723499999999998</v>
      </c>
      <c r="R176" s="155">
        <f>Q176*H176</f>
        <v>4.0861903499999999</v>
      </c>
      <c r="S176" s="155">
        <v>0</v>
      </c>
      <c r="T176" s="156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7" t="s">
        <v>165</v>
      </c>
      <c r="AT176" s="157" t="s">
        <v>194</v>
      </c>
      <c r="AU176" s="157" t="s">
        <v>83</v>
      </c>
      <c r="AY176" s="17" t="s">
        <v>122</v>
      </c>
      <c r="BE176" s="158">
        <f>IF(N176="základná",J176,0)</f>
        <v>0</v>
      </c>
      <c r="BF176" s="158">
        <f>IF(N176="znížená",J176,0)</f>
        <v>0</v>
      </c>
      <c r="BG176" s="158">
        <f>IF(N176="zákl. prenesená",J176,0)</f>
        <v>0</v>
      </c>
      <c r="BH176" s="158">
        <f>IF(N176="zníž. prenesená",J176,0)</f>
        <v>0</v>
      </c>
      <c r="BI176" s="158">
        <f>IF(N176="nulová",J176,0)</f>
        <v>0</v>
      </c>
      <c r="BJ176" s="17" t="s">
        <v>83</v>
      </c>
      <c r="BK176" s="159">
        <f>ROUND(I176*H176,3)</f>
        <v>0</v>
      </c>
      <c r="BL176" s="17" t="s">
        <v>128</v>
      </c>
      <c r="BM176" s="157" t="s">
        <v>197</v>
      </c>
    </row>
    <row r="177" spans="1:65" s="2" customFormat="1" ht="24" customHeight="1">
      <c r="A177" s="29"/>
      <c r="B177" s="146"/>
      <c r="C177" s="147" t="s">
        <v>198</v>
      </c>
      <c r="D177" s="147" t="s">
        <v>124</v>
      </c>
      <c r="E177" s="148" t="s">
        <v>199</v>
      </c>
      <c r="F177" s="149" t="s">
        <v>200</v>
      </c>
      <c r="G177" s="150" t="s">
        <v>145</v>
      </c>
      <c r="H177" s="151">
        <v>13.238</v>
      </c>
      <c r="I177" s="151"/>
      <c r="J177" s="151"/>
      <c r="K177" s="152"/>
      <c r="L177" s="30"/>
      <c r="M177" s="153" t="s">
        <v>1</v>
      </c>
      <c r="N177" s="154" t="s">
        <v>36</v>
      </c>
      <c r="O177" s="155">
        <v>0.58299999999999996</v>
      </c>
      <c r="P177" s="155">
        <f>O177*H177</f>
        <v>7.7177539999999993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7" t="s">
        <v>128</v>
      </c>
      <c r="AT177" s="157" t="s">
        <v>124</v>
      </c>
      <c r="AU177" s="157" t="s">
        <v>83</v>
      </c>
      <c r="AY177" s="17" t="s">
        <v>122</v>
      </c>
      <c r="BE177" s="158">
        <f>IF(N177="základná",J177,0)</f>
        <v>0</v>
      </c>
      <c r="BF177" s="158">
        <f>IF(N177="znížená",J177,0)</f>
        <v>0</v>
      </c>
      <c r="BG177" s="158">
        <f>IF(N177="zákl. prenesená",J177,0)</f>
        <v>0</v>
      </c>
      <c r="BH177" s="158">
        <f>IF(N177="zníž. prenesená",J177,0)</f>
        <v>0</v>
      </c>
      <c r="BI177" s="158">
        <f>IF(N177="nulová",J177,0)</f>
        <v>0</v>
      </c>
      <c r="BJ177" s="17" t="s">
        <v>83</v>
      </c>
      <c r="BK177" s="159">
        <f>ROUND(I177*H177,3)</f>
        <v>0</v>
      </c>
      <c r="BL177" s="17" t="s">
        <v>128</v>
      </c>
      <c r="BM177" s="157" t="s">
        <v>201</v>
      </c>
    </row>
    <row r="178" spans="1:65" s="13" customFormat="1">
      <c r="B178" s="160"/>
      <c r="D178" s="161" t="s">
        <v>130</v>
      </c>
      <c r="E178" s="162" t="s">
        <v>1</v>
      </c>
      <c r="F178" s="163" t="s">
        <v>147</v>
      </c>
      <c r="H178" s="164">
        <v>1.7466409999999999</v>
      </c>
      <c r="L178" s="160"/>
      <c r="M178" s="165"/>
      <c r="N178" s="166"/>
      <c r="O178" s="166"/>
      <c r="P178" s="166"/>
      <c r="Q178" s="166"/>
      <c r="R178" s="166"/>
      <c r="S178" s="166"/>
      <c r="T178" s="167"/>
      <c r="AT178" s="162" t="s">
        <v>130</v>
      </c>
      <c r="AU178" s="162" t="s">
        <v>83</v>
      </c>
      <c r="AV178" s="13" t="s">
        <v>83</v>
      </c>
      <c r="AW178" s="13" t="s">
        <v>28</v>
      </c>
      <c r="AX178" s="13" t="s">
        <v>70</v>
      </c>
      <c r="AY178" s="162" t="s">
        <v>122</v>
      </c>
    </row>
    <row r="179" spans="1:65" s="13" customFormat="1">
      <c r="B179" s="160"/>
      <c r="D179" s="161" t="s">
        <v>130</v>
      </c>
      <c r="E179" s="162" t="s">
        <v>1</v>
      </c>
      <c r="F179" s="163" t="s">
        <v>148</v>
      </c>
      <c r="H179" s="164">
        <v>5.0013517499999987</v>
      </c>
      <c r="L179" s="160"/>
      <c r="M179" s="165"/>
      <c r="N179" s="166"/>
      <c r="O179" s="166"/>
      <c r="P179" s="166"/>
      <c r="Q179" s="166"/>
      <c r="R179" s="166"/>
      <c r="S179" s="166"/>
      <c r="T179" s="167"/>
      <c r="AT179" s="162" t="s">
        <v>130</v>
      </c>
      <c r="AU179" s="162" t="s">
        <v>83</v>
      </c>
      <c r="AV179" s="13" t="s">
        <v>83</v>
      </c>
      <c r="AW179" s="13" t="s">
        <v>28</v>
      </c>
      <c r="AX179" s="13" t="s">
        <v>70</v>
      </c>
      <c r="AY179" s="162" t="s">
        <v>122</v>
      </c>
    </row>
    <row r="180" spans="1:65" s="13" customFormat="1">
      <c r="B180" s="160"/>
      <c r="D180" s="161" t="s">
        <v>130</v>
      </c>
      <c r="E180" s="162" t="s">
        <v>1</v>
      </c>
      <c r="F180" s="163" t="s">
        <v>149</v>
      </c>
      <c r="H180" s="164">
        <v>4.1414782499999996</v>
      </c>
      <c r="L180" s="160"/>
      <c r="M180" s="165"/>
      <c r="N180" s="166"/>
      <c r="O180" s="166"/>
      <c r="P180" s="166"/>
      <c r="Q180" s="166"/>
      <c r="R180" s="166"/>
      <c r="S180" s="166"/>
      <c r="T180" s="167"/>
      <c r="AT180" s="162" t="s">
        <v>130</v>
      </c>
      <c r="AU180" s="162" t="s">
        <v>83</v>
      </c>
      <c r="AV180" s="13" t="s">
        <v>83</v>
      </c>
      <c r="AW180" s="13" t="s">
        <v>28</v>
      </c>
      <c r="AX180" s="13" t="s">
        <v>70</v>
      </c>
      <c r="AY180" s="162" t="s">
        <v>122</v>
      </c>
    </row>
    <row r="181" spans="1:65" s="13" customFormat="1">
      <c r="B181" s="160"/>
      <c r="D181" s="161" t="s">
        <v>130</v>
      </c>
      <c r="E181" s="162" t="s">
        <v>1</v>
      </c>
      <c r="F181" s="163" t="s">
        <v>150</v>
      </c>
      <c r="H181" s="164">
        <v>2.3489309999999999</v>
      </c>
      <c r="L181" s="160"/>
      <c r="M181" s="165"/>
      <c r="N181" s="166"/>
      <c r="O181" s="166"/>
      <c r="P181" s="166"/>
      <c r="Q181" s="166"/>
      <c r="R181" s="166"/>
      <c r="S181" s="166"/>
      <c r="T181" s="167"/>
      <c r="AT181" s="162" t="s">
        <v>130</v>
      </c>
      <c r="AU181" s="162" t="s">
        <v>83</v>
      </c>
      <c r="AV181" s="13" t="s">
        <v>83</v>
      </c>
      <c r="AW181" s="13" t="s">
        <v>28</v>
      </c>
      <c r="AX181" s="13" t="s">
        <v>70</v>
      </c>
      <c r="AY181" s="162" t="s">
        <v>122</v>
      </c>
    </row>
    <row r="182" spans="1:65" s="14" customFormat="1">
      <c r="B182" s="168"/>
      <c r="D182" s="161" t="s">
        <v>130</v>
      </c>
      <c r="E182" s="169" t="s">
        <v>1</v>
      </c>
      <c r="F182" s="170" t="s">
        <v>133</v>
      </c>
      <c r="H182" s="171">
        <v>13.238401999999997</v>
      </c>
      <c r="L182" s="168"/>
      <c r="M182" s="172"/>
      <c r="N182" s="173"/>
      <c r="O182" s="173"/>
      <c r="P182" s="173"/>
      <c r="Q182" s="173"/>
      <c r="R182" s="173"/>
      <c r="S182" s="173"/>
      <c r="T182" s="174"/>
      <c r="AT182" s="169" t="s">
        <v>130</v>
      </c>
      <c r="AU182" s="169" t="s">
        <v>83</v>
      </c>
      <c r="AV182" s="14" t="s">
        <v>128</v>
      </c>
      <c r="AW182" s="14" t="s">
        <v>28</v>
      </c>
      <c r="AX182" s="14" t="s">
        <v>77</v>
      </c>
      <c r="AY182" s="169" t="s">
        <v>122</v>
      </c>
    </row>
    <row r="183" spans="1:65" s="2" customFormat="1" ht="24" customHeight="1">
      <c r="A183" s="29"/>
      <c r="B183" s="146"/>
      <c r="C183" s="175" t="s">
        <v>202</v>
      </c>
      <c r="D183" s="175" t="s">
        <v>194</v>
      </c>
      <c r="E183" s="176" t="s">
        <v>203</v>
      </c>
      <c r="F183" s="177" t="s">
        <v>204</v>
      </c>
      <c r="G183" s="178" t="s">
        <v>145</v>
      </c>
      <c r="H183" s="179">
        <v>13.37</v>
      </c>
      <c r="I183" s="179"/>
      <c r="J183" s="179"/>
      <c r="K183" s="180"/>
      <c r="L183" s="181"/>
      <c r="M183" s="182" t="s">
        <v>1</v>
      </c>
      <c r="N183" s="183" t="s">
        <v>36</v>
      </c>
      <c r="O183" s="155">
        <v>0</v>
      </c>
      <c r="P183" s="155">
        <f>O183*H183</f>
        <v>0</v>
      </c>
      <c r="Q183" s="155">
        <v>2.1932</v>
      </c>
      <c r="R183" s="155">
        <f>Q183*H183</f>
        <v>29.323083999999998</v>
      </c>
      <c r="S183" s="155">
        <v>0</v>
      </c>
      <c r="T183" s="156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7" t="s">
        <v>165</v>
      </c>
      <c r="AT183" s="157" t="s">
        <v>194</v>
      </c>
      <c r="AU183" s="157" t="s">
        <v>83</v>
      </c>
      <c r="AY183" s="17" t="s">
        <v>122</v>
      </c>
      <c r="BE183" s="158">
        <f>IF(N183="základná",J183,0)</f>
        <v>0</v>
      </c>
      <c r="BF183" s="158">
        <f>IF(N183="znížená",J183,0)</f>
        <v>0</v>
      </c>
      <c r="BG183" s="158">
        <f>IF(N183="zákl. prenesená",J183,0)</f>
        <v>0</v>
      </c>
      <c r="BH183" s="158">
        <f>IF(N183="zníž. prenesená",J183,0)</f>
        <v>0</v>
      </c>
      <c r="BI183" s="158">
        <f>IF(N183="nulová",J183,0)</f>
        <v>0</v>
      </c>
      <c r="BJ183" s="17" t="s">
        <v>83</v>
      </c>
      <c r="BK183" s="159">
        <f>ROUND(I183*H183,3)</f>
        <v>0</v>
      </c>
      <c r="BL183" s="17" t="s">
        <v>128</v>
      </c>
      <c r="BM183" s="157" t="s">
        <v>205</v>
      </c>
    </row>
    <row r="184" spans="1:65" s="2" customFormat="1" ht="16.5" customHeight="1">
      <c r="A184" s="29"/>
      <c r="B184" s="146"/>
      <c r="C184" s="147" t="s">
        <v>206</v>
      </c>
      <c r="D184" s="147" t="s">
        <v>124</v>
      </c>
      <c r="E184" s="148" t="s">
        <v>207</v>
      </c>
      <c r="F184" s="149" t="s">
        <v>208</v>
      </c>
      <c r="G184" s="150" t="s">
        <v>136</v>
      </c>
      <c r="H184" s="151">
        <v>46.862000000000002</v>
      </c>
      <c r="I184" s="151"/>
      <c r="J184" s="151"/>
      <c r="K184" s="152"/>
      <c r="L184" s="30"/>
      <c r="M184" s="153" t="s">
        <v>1</v>
      </c>
      <c r="N184" s="154" t="s">
        <v>36</v>
      </c>
      <c r="O184" s="155">
        <v>0.35799999999999998</v>
      </c>
      <c r="P184" s="155">
        <f>O184*H184</f>
        <v>16.776596000000001</v>
      </c>
      <c r="Q184" s="155">
        <v>6.7000000000000002E-4</v>
      </c>
      <c r="R184" s="155">
        <f>Q184*H184</f>
        <v>3.1397540000000002E-2</v>
      </c>
      <c r="S184" s="155">
        <v>0</v>
      </c>
      <c r="T184" s="156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7" t="s">
        <v>128</v>
      </c>
      <c r="AT184" s="157" t="s">
        <v>124</v>
      </c>
      <c r="AU184" s="157" t="s">
        <v>83</v>
      </c>
      <c r="AY184" s="17" t="s">
        <v>122</v>
      </c>
      <c r="BE184" s="158">
        <f>IF(N184="základná",J184,0)</f>
        <v>0</v>
      </c>
      <c r="BF184" s="158">
        <f>IF(N184="znížená",J184,0)</f>
        <v>0</v>
      </c>
      <c r="BG184" s="158">
        <f>IF(N184="zákl. prenesená",J184,0)</f>
        <v>0</v>
      </c>
      <c r="BH184" s="158">
        <f>IF(N184="zníž. prenesená",J184,0)</f>
        <v>0</v>
      </c>
      <c r="BI184" s="158">
        <f>IF(N184="nulová",J184,0)</f>
        <v>0</v>
      </c>
      <c r="BJ184" s="17" t="s">
        <v>83</v>
      </c>
      <c r="BK184" s="159">
        <f>ROUND(I184*H184,3)</f>
        <v>0</v>
      </c>
      <c r="BL184" s="17" t="s">
        <v>128</v>
      </c>
      <c r="BM184" s="157" t="s">
        <v>209</v>
      </c>
    </row>
    <row r="185" spans="1:65" s="13" customFormat="1">
      <c r="B185" s="160"/>
      <c r="D185" s="161" t="s">
        <v>130</v>
      </c>
      <c r="E185" s="162" t="s">
        <v>1</v>
      </c>
      <c r="F185" s="163" t="s">
        <v>210</v>
      </c>
      <c r="H185" s="164">
        <v>6.1827999999999994</v>
      </c>
      <c r="L185" s="160"/>
      <c r="M185" s="165"/>
      <c r="N185" s="166"/>
      <c r="O185" s="166"/>
      <c r="P185" s="166"/>
      <c r="Q185" s="166"/>
      <c r="R185" s="166"/>
      <c r="S185" s="166"/>
      <c r="T185" s="167"/>
      <c r="AT185" s="162" t="s">
        <v>130</v>
      </c>
      <c r="AU185" s="162" t="s">
        <v>83</v>
      </c>
      <c r="AV185" s="13" t="s">
        <v>83</v>
      </c>
      <c r="AW185" s="13" t="s">
        <v>28</v>
      </c>
      <c r="AX185" s="13" t="s">
        <v>70</v>
      </c>
      <c r="AY185" s="162" t="s">
        <v>122</v>
      </c>
    </row>
    <row r="186" spans="1:65" s="13" customFormat="1">
      <c r="B186" s="160"/>
      <c r="D186" s="161" t="s">
        <v>130</v>
      </c>
      <c r="E186" s="162" t="s">
        <v>1</v>
      </c>
      <c r="F186" s="163" t="s">
        <v>211</v>
      </c>
      <c r="H186" s="164">
        <v>17.703899999999997</v>
      </c>
      <c r="L186" s="160"/>
      <c r="M186" s="165"/>
      <c r="N186" s="166"/>
      <c r="O186" s="166"/>
      <c r="P186" s="166"/>
      <c r="Q186" s="166"/>
      <c r="R186" s="166"/>
      <c r="S186" s="166"/>
      <c r="T186" s="167"/>
      <c r="AT186" s="162" t="s">
        <v>130</v>
      </c>
      <c r="AU186" s="162" t="s">
        <v>83</v>
      </c>
      <c r="AV186" s="13" t="s">
        <v>83</v>
      </c>
      <c r="AW186" s="13" t="s">
        <v>28</v>
      </c>
      <c r="AX186" s="13" t="s">
        <v>70</v>
      </c>
      <c r="AY186" s="162" t="s">
        <v>122</v>
      </c>
    </row>
    <row r="187" spans="1:65" s="13" customFormat="1">
      <c r="B187" s="160"/>
      <c r="D187" s="161" t="s">
        <v>130</v>
      </c>
      <c r="E187" s="162" t="s">
        <v>1</v>
      </c>
      <c r="F187" s="163" t="s">
        <v>212</v>
      </c>
      <c r="H187" s="164">
        <v>14.6601</v>
      </c>
      <c r="L187" s="160"/>
      <c r="M187" s="165"/>
      <c r="N187" s="166"/>
      <c r="O187" s="166"/>
      <c r="P187" s="166"/>
      <c r="Q187" s="166"/>
      <c r="R187" s="166"/>
      <c r="S187" s="166"/>
      <c r="T187" s="167"/>
      <c r="AT187" s="162" t="s">
        <v>130</v>
      </c>
      <c r="AU187" s="162" t="s">
        <v>83</v>
      </c>
      <c r="AV187" s="13" t="s">
        <v>83</v>
      </c>
      <c r="AW187" s="13" t="s">
        <v>28</v>
      </c>
      <c r="AX187" s="13" t="s">
        <v>70</v>
      </c>
      <c r="AY187" s="162" t="s">
        <v>122</v>
      </c>
    </row>
    <row r="188" spans="1:65" s="13" customFormat="1">
      <c r="B188" s="160"/>
      <c r="D188" s="161" t="s">
        <v>130</v>
      </c>
      <c r="E188" s="162" t="s">
        <v>1</v>
      </c>
      <c r="F188" s="163" t="s">
        <v>213</v>
      </c>
      <c r="H188" s="164">
        <v>8.3148</v>
      </c>
      <c r="L188" s="160"/>
      <c r="M188" s="165"/>
      <c r="N188" s="166"/>
      <c r="O188" s="166"/>
      <c r="P188" s="166"/>
      <c r="Q188" s="166"/>
      <c r="R188" s="166"/>
      <c r="S188" s="166"/>
      <c r="T188" s="167"/>
      <c r="AT188" s="162" t="s">
        <v>130</v>
      </c>
      <c r="AU188" s="162" t="s">
        <v>83</v>
      </c>
      <c r="AV188" s="13" t="s">
        <v>83</v>
      </c>
      <c r="AW188" s="13" t="s">
        <v>28</v>
      </c>
      <c r="AX188" s="13" t="s">
        <v>70</v>
      </c>
      <c r="AY188" s="162" t="s">
        <v>122</v>
      </c>
    </row>
    <row r="189" spans="1:65" s="14" customFormat="1">
      <c r="B189" s="168"/>
      <c r="D189" s="161" t="s">
        <v>130</v>
      </c>
      <c r="E189" s="169" t="s">
        <v>1</v>
      </c>
      <c r="F189" s="170" t="s">
        <v>133</v>
      </c>
      <c r="H189" s="171">
        <v>46.861599999999996</v>
      </c>
      <c r="L189" s="168"/>
      <c r="M189" s="172"/>
      <c r="N189" s="173"/>
      <c r="O189" s="173"/>
      <c r="P189" s="173"/>
      <c r="Q189" s="173"/>
      <c r="R189" s="173"/>
      <c r="S189" s="173"/>
      <c r="T189" s="174"/>
      <c r="AT189" s="169" t="s">
        <v>130</v>
      </c>
      <c r="AU189" s="169" t="s">
        <v>83</v>
      </c>
      <c r="AV189" s="14" t="s">
        <v>128</v>
      </c>
      <c r="AW189" s="14" t="s">
        <v>28</v>
      </c>
      <c r="AX189" s="14" t="s">
        <v>77</v>
      </c>
      <c r="AY189" s="169" t="s">
        <v>122</v>
      </c>
    </row>
    <row r="190" spans="1:65" s="2" customFormat="1" ht="16.5" customHeight="1">
      <c r="A190" s="29"/>
      <c r="B190" s="146"/>
      <c r="C190" s="147" t="s">
        <v>214</v>
      </c>
      <c r="D190" s="147" t="s">
        <v>124</v>
      </c>
      <c r="E190" s="148" t="s">
        <v>215</v>
      </c>
      <c r="F190" s="149" t="s">
        <v>216</v>
      </c>
      <c r="G190" s="150" t="s">
        <v>136</v>
      </c>
      <c r="H190" s="151">
        <v>48.862000000000002</v>
      </c>
      <c r="I190" s="151"/>
      <c r="J190" s="151"/>
      <c r="K190" s="152"/>
      <c r="L190" s="30"/>
      <c r="M190" s="153" t="s">
        <v>1</v>
      </c>
      <c r="N190" s="154" t="s">
        <v>36</v>
      </c>
      <c r="O190" s="155">
        <v>0.19900000000000001</v>
      </c>
      <c r="P190" s="155">
        <f>O190*H190</f>
        <v>9.7235380000000013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7" t="s">
        <v>128</v>
      </c>
      <c r="AT190" s="157" t="s">
        <v>124</v>
      </c>
      <c r="AU190" s="157" t="s">
        <v>83</v>
      </c>
      <c r="AY190" s="17" t="s">
        <v>122</v>
      </c>
      <c r="BE190" s="158">
        <f>IF(N190="základná",J190,0)</f>
        <v>0</v>
      </c>
      <c r="BF190" s="158">
        <f>IF(N190="znížená",J190,0)</f>
        <v>0</v>
      </c>
      <c r="BG190" s="158">
        <f>IF(N190="zákl. prenesená",J190,0)</f>
        <v>0</v>
      </c>
      <c r="BH190" s="158">
        <f>IF(N190="zníž. prenesená",J190,0)</f>
        <v>0</v>
      </c>
      <c r="BI190" s="158">
        <f>IF(N190="nulová",J190,0)</f>
        <v>0</v>
      </c>
      <c r="BJ190" s="17" t="s">
        <v>83</v>
      </c>
      <c r="BK190" s="159">
        <f>ROUND(I190*H190,3)</f>
        <v>0</v>
      </c>
      <c r="BL190" s="17" t="s">
        <v>128</v>
      </c>
      <c r="BM190" s="157" t="s">
        <v>217</v>
      </c>
    </row>
    <row r="191" spans="1:65" s="2" customFormat="1" ht="24" customHeight="1">
      <c r="A191" s="29"/>
      <c r="B191" s="146"/>
      <c r="C191" s="147" t="s">
        <v>218</v>
      </c>
      <c r="D191" s="147" t="s">
        <v>124</v>
      </c>
      <c r="E191" s="148" t="s">
        <v>219</v>
      </c>
      <c r="F191" s="149" t="s">
        <v>220</v>
      </c>
      <c r="G191" s="150" t="s">
        <v>177</v>
      </c>
      <c r="H191" s="151">
        <v>0.35499999999999998</v>
      </c>
      <c r="I191" s="151"/>
      <c r="J191" s="151"/>
      <c r="K191" s="152"/>
      <c r="L191" s="30"/>
      <c r="M191" s="153" t="s">
        <v>1</v>
      </c>
      <c r="N191" s="154" t="s">
        <v>36</v>
      </c>
      <c r="O191" s="155">
        <v>34.322000000000003</v>
      </c>
      <c r="P191" s="155">
        <f>O191*H191</f>
        <v>12.18431</v>
      </c>
      <c r="Q191" s="155">
        <v>1.8950000000000002E-2</v>
      </c>
      <c r="R191" s="155">
        <f>Q191*H191</f>
        <v>6.7272500000000006E-3</v>
      </c>
      <c r="S191" s="155">
        <v>0</v>
      </c>
      <c r="T191" s="156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7" t="s">
        <v>128</v>
      </c>
      <c r="AT191" s="157" t="s">
        <v>124</v>
      </c>
      <c r="AU191" s="157" t="s">
        <v>83</v>
      </c>
      <c r="AY191" s="17" t="s">
        <v>122</v>
      </c>
      <c r="BE191" s="158">
        <f>IF(N191="základná",J191,0)</f>
        <v>0</v>
      </c>
      <c r="BF191" s="158">
        <f>IF(N191="znížená",J191,0)</f>
        <v>0</v>
      </c>
      <c r="BG191" s="158">
        <f>IF(N191="zákl. prenesená",J191,0)</f>
        <v>0</v>
      </c>
      <c r="BH191" s="158">
        <f>IF(N191="zníž. prenesená",J191,0)</f>
        <v>0</v>
      </c>
      <c r="BI191" s="158">
        <f>IF(N191="nulová",J191,0)</f>
        <v>0</v>
      </c>
      <c r="BJ191" s="17" t="s">
        <v>83</v>
      </c>
      <c r="BK191" s="159">
        <f>ROUND(I191*H191,3)</f>
        <v>0</v>
      </c>
      <c r="BL191" s="17" t="s">
        <v>128</v>
      </c>
      <c r="BM191" s="157" t="s">
        <v>221</v>
      </c>
    </row>
    <row r="192" spans="1:65" s="13" customFormat="1">
      <c r="B192" s="160"/>
      <c r="D192" s="161" t="s">
        <v>130</v>
      </c>
      <c r="E192" s="162" t="s">
        <v>1</v>
      </c>
      <c r="F192" s="163" t="s">
        <v>222</v>
      </c>
      <c r="H192" s="164">
        <v>0.12434599999999998</v>
      </c>
      <c r="L192" s="160"/>
      <c r="M192" s="165"/>
      <c r="N192" s="166"/>
      <c r="O192" s="166"/>
      <c r="P192" s="166"/>
      <c r="Q192" s="166"/>
      <c r="R192" s="166"/>
      <c r="S192" s="166"/>
      <c r="T192" s="167"/>
      <c r="AT192" s="162" t="s">
        <v>130</v>
      </c>
      <c r="AU192" s="162" t="s">
        <v>83</v>
      </c>
      <c r="AV192" s="13" t="s">
        <v>83</v>
      </c>
      <c r="AW192" s="13" t="s">
        <v>28</v>
      </c>
      <c r="AX192" s="13" t="s">
        <v>70</v>
      </c>
      <c r="AY192" s="162" t="s">
        <v>122</v>
      </c>
    </row>
    <row r="193" spans="1:65" s="13" customFormat="1">
      <c r="B193" s="160"/>
      <c r="D193" s="161" t="s">
        <v>130</v>
      </c>
      <c r="E193" s="162" t="s">
        <v>1</v>
      </c>
      <c r="F193" s="163" t="s">
        <v>223</v>
      </c>
      <c r="H193" s="164">
        <v>0.23052480000000003</v>
      </c>
      <c r="L193" s="160"/>
      <c r="M193" s="165"/>
      <c r="N193" s="166"/>
      <c r="O193" s="166"/>
      <c r="P193" s="166"/>
      <c r="Q193" s="166"/>
      <c r="R193" s="166"/>
      <c r="S193" s="166"/>
      <c r="T193" s="167"/>
      <c r="AT193" s="162" t="s">
        <v>130</v>
      </c>
      <c r="AU193" s="162" t="s">
        <v>83</v>
      </c>
      <c r="AV193" s="13" t="s">
        <v>83</v>
      </c>
      <c r="AW193" s="13" t="s">
        <v>28</v>
      </c>
      <c r="AX193" s="13" t="s">
        <v>70</v>
      </c>
      <c r="AY193" s="162" t="s">
        <v>122</v>
      </c>
    </row>
    <row r="194" spans="1:65" s="14" customFormat="1">
      <c r="B194" s="168"/>
      <c r="D194" s="161" t="s">
        <v>130</v>
      </c>
      <c r="E194" s="169" t="s">
        <v>1</v>
      </c>
      <c r="F194" s="170" t="s">
        <v>133</v>
      </c>
      <c r="H194" s="171">
        <v>0.35487080000000004</v>
      </c>
      <c r="L194" s="168"/>
      <c r="M194" s="172"/>
      <c r="N194" s="173"/>
      <c r="O194" s="173"/>
      <c r="P194" s="173"/>
      <c r="Q194" s="173"/>
      <c r="R194" s="173"/>
      <c r="S194" s="173"/>
      <c r="T194" s="174"/>
      <c r="AT194" s="169" t="s">
        <v>130</v>
      </c>
      <c r="AU194" s="169" t="s">
        <v>83</v>
      </c>
      <c r="AV194" s="14" t="s">
        <v>128</v>
      </c>
      <c r="AW194" s="14" t="s">
        <v>28</v>
      </c>
      <c r="AX194" s="14" t="s">
        <v>77</v>
      </c>
      <c r="AY194" s="169" t="s">
        <v>122</v>
      </c>
    </row>
    <row r="195" spans="1:65" s="2" customFormat="1" ht="24" customHeight="1">
      <c r="A195" s="29"/>
      <c r="B195" s="146"/>
      <c r="C195" s="175" t="s">
        <v>224</v>
      </c>
      <c r="D195" s="175" t="s">
        <v>194</v>
      </c>
      <c r="E195" s="176" t="s">
        <v>225</v>
      </c>
      <c r="F195" s="177" t="s">
        <v>226</v>
      </c>
      <c r="G195" s="178" t="s">
        <v>177</v>
      </c>
      <c r="H195" s="179">
        <v>0.36399999999999999</v>
      </c>
      <c r="I195" s="179"/>
      <c r="J195" s="179"/>
      <c r="K195" s="180"/>
      <c r="L195" s="181"/>
      <c r="M195" s="182" t="s">
        <v>1</v>
      </c>
      <c r="N195" s="183" t="s">
        <v>36</v>
      </c>
      <c r="O195" s="155">
        <v>0</v>
      </c>
      <c r="P195" s="155">
        <f>O195*H195</f>
        <v>0</v>
      </c>
      <c r="Q195" s="155">
        <v>1</v>
      </c>
      <c r="R195" s="155">
        <f>Q195*H195</f>
        <v>0.36399999999999999</v>
      </c>
      <c r="S195" s="155">
        <v>0</v>
      </c>
      <c r="T195" s="156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7" t="s">
        <v>165</v>
      </c>
      <c r="AT195" s="157" t="s">
        <v>194</v>
      </c>
      <c r="AU195" s="157" t="s">
        <v>83</v>
      </c>
      <c r="AY195" s="17" t="s">
        <v>122</v>
      </c>
      <c r="BE195" s="158">
        <f>IF(N195="základná",J195,0)</f>
        <v>0</v>
      </c>
      <c r="BF195" s="158">
        <f>IF(N195="znížená",J195,0)</f>
        <v>0</v>
      </c>
      <c r="BG195" s="158">
        <f>IF(N195="zákl. prenesená",J195,0)</f>
        <v>0</v>
      </c>
      <c r="BH195" s="158">
        <f>IF(N195="zníž. prenesená",J195,0)</f>
        <v>0</v>
      </c>
      <c r="BI195" s="158">
        <f>IF(N195="nulová",J195,0)</f>
        <v>0</v>
      </c>
      <c r="BJ195" s="17" t="s">
        <v>83</v>
      </c>
      <c r="BK195" s="159">
        <f>ROUND(I195*H195,3)</f>
        <v>0</v>
      </c>
      <c r="BL195" s="17" t="s">
        <v>128</v>
      </c>
      <c r="BM195" s="157" t="s">
        <v>227</v>
      </c>
    </row>
    <row r="196" spans="1:65" s="13" customFormat="1">
      <c r="B196" s="160"/>
      <c r="D196" s="161" t="s">
        <v>130</v>
      </c>
      <c r="F196" s="163" t="s">
        <v>228</v>
      </c>
      <c r="H196" s="164">
        <v>0.36399999999999999</v>
      </c>
      <c r="L196" s="160"/>
      <c r="M196" s="165"/>
      <c r="N196" s="166"/>
      <c r="O196" s="166"/>
      <c r="P196" s="166"/>
      <c r="Q196" s="166"/>
      <c r="R196" s="166"/>
      <c r="S196" s="166"/>
      <c r="T196" s="167"/>
      <c r="AT196" s="162" t="s">
        <v>130</v>
      </c>
      <c r="AU196" s="162" t="s">
        <v>83</v>
      </c>
      <c r="AV196" s="13" t="s">
        <v>83</v>
      </c>
      <c r="AW196" s="13" t="s">
        <v>3</v>
      </c>
      <c r="AX196" s="13" t="s">
        <v>77</v>
      </c>
      <c r="AY196" s="162" t="s">
        <v>122</v>
      </c>
    </row>
    <row r="197" spans="1:65" s="2" customFormat="1" ht="16.5" customHeight="1">
      <c r="A197" s="29"/>
      <c r="B197" s="146"/>
      <c r="C197" s="147" t="s">
        <v>7</v>
      </c>
      <c r="D197" s="147" t="s">
        <v>124</v>
      </c>
      <c r="E197" s="148" t="s">
        <v>229</v>
      </c>
      <c r="F197" s="149" t="s">
        <v>230</v>
      </c>
      <c r="G197" s="150" t="s">
        <v>145</v>
      </c>
      <c r="H197" s="151">
        <v>1.7150000000000001</v>
      </c>
      <c r="I197" s="151"/>
      <c r="J197" s="151"/>
      <c r="K197" s="152"/>
      <c r="L197" s="30"/>
      <c r="M197" s="153" t="s">
        <v>1</v>
      </c>
      <c r="N197" s="154" t="s">
        <v>36</v>
      </c>
      <c r="O197" s="155">
        <v>0.58099999999999996</v>
      </c>
      <c r="P197" s="155">
        <f>O197*H197</f>
        <v>0.99641499999999994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7" t="s">
        <v>128</v>
      </c>
      <c r="AT197" s="157" t="s">
        <v>124</v>
      </c>
      <c r="AU197" s="157" t="s">
        <v>83</v>
      </c>
      <c r="AY197" s="17" t="s">
        <v>122</v>
      </c>
      <c r="BE197" s="158">
        <f>IF(N197="základná",J197,0)</f>
        <v>0</v>
      </c>
      <c r="BF197" s="158">
        <f>IF(N197="znížená",J197,0)</f>
        <v>0</v>
      </c>
      <c r="BG197" s="158">
        <f>IF(N197="zákl. prenesená",J197,0)</f>
        <v>0</v>
      </c>
      <c r="BH197" s="158">
        <f>IF(N197="zníž. prenesená",J197,0)</f>
        <v>0</v>
      </c>
      <c r="BI197" s="158">
        <f>IF(N197="nulová",J197,0)</f>
        <v>0</v>
      </c>
      <c r="BJ197" s="17" t="s">
        <v>83</v>
      </c>
      <c r="BK197" s="159">
        <f>ROUND(I197*H197,3)</f>
        <v>0</v>
      </c>
      <c r="BL197" s="17" t="s">
        <v>128</v>
      </c>
      <c r="BM197" s="157" t="s">
        <v>231</v>
      </c>
    </row>
    <row r="198" spans="1:65" s="13" customFormat="1">
      <c r="B198" s="160"/>
      <c r="D198" s="161" t="s">
        <v>130</v>
      </c>
      <c r="E198" s="162" t="s">
        <v>1</v>
      </c>
      <c r="F198" s="163" t="s">
        <v>232</v>
      </c>
      <c r="H198" s="164">
        <v>0.68599999999999983</v>
      </c>
      <c r="L198" s="160"/>
      <c r="M198" s="165"/>
      <c r="N198" s="166"/>
      <c r="O198" s="166"/>
      <c r="P198" s="166"/>
      <c r="Q198" s="166"/>
      <c r="R198" s="166"/>
      <c r="S198" s="166"/>
      <c r="T198" s="167"/>
      <c r="AT198" s="162" t="s">
        <v>130</v>
      </c>
      <c r="AU198" s="162" t="s">
        <v>83</v>
      </c>
      <c r="AV198" s="13" t="s">
        <v>83</v>
      </c>
      <c r="AW198" s="13" t="s">
        <v>28</v>
      </c>
      <c r="AX198" s="13" t="s">
        <v>70</v>
      </c>
      <c r="AY198" s="162" t="s">
        <v>122</v>
      </c>
    </row>
    <row r="199" spans="1:65" s="13" customFormat="1">
      <c r="B199" s="160"/>
      <c r="D199" s="161" t="s">
        <v>130</v>
      </c>
      <c r="E199" s="162" t="s">
        <v>1</v>
      </c>
      <c r="F199" s="163" t="s">
        <v>233</v>
      </c>
      <c r="H199" s="164">
        <v>1.0289999999999997</v>
      </c>
      <c r="L199" s="160"/>
      <c r="M199" s="165"/>
      <c r="N199" s="166"/>
      <c r="O199" s="166"/>
      <c r="P199" s="166"/>
      <c r="Q199" s="166"/>
      <c r="R199" s="166"/>
      <c r="S199" s="166"/>
      <c r="T199" s="167"/>
      <c r="AT199" s="162" t="s">
        <v>130</v>
      </c>
      <c r="AU199" s="162" t="s">
        <v>83</v>
      </c>
      <c r="AV199" s="13" t="s">
        <v>83</v>
      </c>
      <c r="AW199" s="13" t="s">
        <v>28</v>
      </c>
      <c r="AX199" s="13" t="s">
        <v>70</v>
      </c>
      <c r="AY199" s="162" t="s">
        <v>122</v>
      </c>
    </row>
    <row r="200" spans="1:65" s="14" customFormat="1">
      <c r="B200" s="168"/>
      <c r="D200" s="161" t="s">
        <v>130</v>
      </c>
      <c r="E200" s="169" t="s">
        <v>1</v>
      </c>
      <c r="F200" s="170" t="s">
        <v>133</v>
      </c>
      <c r="H200" s="171">
        <v>1.7149999999999994</v>
      </c>
      <c r="L200" s="168"/>
      <c r="M200" s="172"/>
      <c r="N200" s="173"/>
      <c r="O200" s="173"/>
      <c r="P200" s="173"/>
      <c r="Q200" s="173"/>
      <c r="R200" s="173"/>
      <c r="S200" s="173"/>
      <c r="T200" s="174"/>
      <c r="AT200" s="169" t="s">
        <v>130</v>
      </c>
      <c r="AU200" s="169" t="s">
        <v>83</v>
      </c>
      <c r="AV200" s="14" t="s">
        <v>128</v>
      </c>
      <c r="AW200" s="14" t="s">
        <v>28</v>
      </c>
      <c r="AX200" s="14" t="s">
        <v>77</v>
      </c>
      <c r="AY200" s="169" t="s">
        <v>122</v>
      </c>
    </row>
    <row r="201" spans="1:65" s="2" customFormat="1" ht="24" customHeight="1">
      <c r="A201" s="29"/>
      <c r="B201" s="146"/>
      <c r="C201" s="175" t="s">
        <v>234</v>
      </c>
      <c r="D201" s="175" t="s">
        <v>194</v>
      </c>
      <c r="E201" s="176" t="s">
        <v>195</v>
      </c>
      <c r="F201" s="177" t="s">
        <v>196</v>
      </c>
      <c r="G201" s="178" t="s">
        <v>145</v>
      </c>
      <c r="H201" s="179">
        <v>1.7150000000000001</v>
      </c>
      <c r="I201" s="179"/>
      <c r="J201" s="179"/>
      <c r="K201" s="180"/>
      <c r="L201" s="181"/>
      <c r="M201" s="182" t="s">
        <v>1</v>
      </c>
      <c r="N201" s="183" t="s">
        <v>36</v>
      </c>
      <c r="O201" s="155">
        <v>0</v>
      </c>
      <c r="P201" s="155">
        <f>O201*H201</f>
        <v>0</v>
      </c>
      <c r="Q201" s="155">
        <v>2.1723499999999998</v>
      </c>
      <c r="R201" s="155">
        <f>Q201*H201</f>
        <v>3.7255802499999997</v>
      </c>
      <c r="S201" s="155">
        <v>0</v>
      </c>
      <c r="T201" s="156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7" t="s">
        <v>165</v>
      </c>
      <c r="AT201" s="157" t="s">
        <v>194</v>
      </c>
      <c r="AU201" s="157" t="s">
        <v>83</v>
      </c>
      <c r="AY201" s="17" t="s">
        <v>122</v>
      </c>
      <c r="BE201" s="158">
        <f>IF(N201="základná",J201,0)</f>
        <v>0</v>
      </c>
      <c r="BF201" s="158">
        <f>IF(N201="znížená",J201,0)</f>
        <v>0</v>
      </c>
      <c r="BG201" s="158">
        <f>IF(N201="zákl. prenesená",J201,0)</f>
        <v>0</v>
      </c>
      <c r="BH201" s="158">
        <f>IF(N201="zníž. prenesená",J201,0)</f>
        <v>0</v>
      </c>
      <c r="BI201" s="158">
        <f>IF(N201="nulová",J201,0)</f>
        <v>0</v>
      </c>
      <c r="BJ201" s="17" t="s">
        <v>83</v>
      </c>
      <c r="BK201" s="159">
        <f>ROUND(I201*H201,3)</f>
        <v>0</v>
      </c>
      <c r="BL201" s="17" t="s">
        <v>128</v>
      </c>
      <c r="BM201" s="157" t="s">
        <v>235</v>
      </c>
    </row>
    <row r="202" spans="1:65" s="12" customFormat="1" ht="22.9" customHeight="1">
      <c r="B202" s="134"/>
      <c r="D202" s="135" t="s">
        <v>69</v>
      </c>
      <c r="E202" s="144" t="s">
        <v>139</v>
      </c>
      <c r="F202" s="144" t="s">
        <v>236</v>
      </c>
      <c r="J202" s="145"/>
      <c r="L202" s="134"/>
      <c r="M202" s="138"/>
      <c r="N202" s="139"/>
      <c r="O202" s="139"/>
      <c r="P202" s="140">
        <f>SUM(P203:P226)</f>
        <v>151.52128109999998</v>
      </c>
      <c r="Q202" s="139"/>
      <c r="R202" s="140">
        <f>SUM(R203:R226)</f>
        <v>22.734015930000002</v>
      </c>
      <c r="S202" s="139"/>
      <c r="T202" s="141">
        <f>SUM(T203:T226)</f>
        <v>0</v>
      </c>
      <c r="AR202" s="135" t="s">
        <v>77</v>
      </c>
      <c r="AT202" s="142" t="s">
        <v>69</v>
      </c>
      <c r="AU202" s="142" t="s">
        <v>77</v>
      </c>
      <c r="AY202" s="135" t="s">
        <v>122</v>
      </c>
      <c r="BK202" s="143">
        <f>SUM(BK203:BK226)</f>
        <v>0</v>
      </c>
    </row>
    <row r="203" spans="1:65" s="2" customFormat="1" ht="24" customHeight="1">
      <c r="A203" s="29"/>
      <c r="B203" s="146"/>
      <c r="C203" s="147" t="s">
        <v>237</v>
      </c>
      <c r="D203" s="147" t="s">
        <v>124</v>
      </c>
      <c r="E203" s="148" t="s">
        <v>238</v>
      </c>
      <c r="F203" s="149" t="s">
        <v>239</v>
      </c>
      <c r="G203" s="150" t="s">
        <v>145</v>
      </c>
      <c r="H203" s="151">
        <v>8.9809999999999999</v>
      </c>
      <c r="I203" s="151"/>
      <c r="J203" s="151"/>
      <c r="K203" s="152"/>
      <c r="L203" s="30"/>
      <c r="M203" s="153" t="s">
        <v>1</v>
      </c>
      <c r="N203" s="154" t="s">
        <v>36</v>
      </c>
      <c r="O203" s="155">
        <v>1.0029999999999999</v>
      </c>
      <c r="P203" s="155">
        <f>O203*H203</f>
        <v>9.0079429999999991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7" t="s">
        <v>128</v>
      </c>
      <c r="AT203" s="157" t="s">
        <v>124</v>
      </c>
      <c r="AU203" s="157" t="s">
        <v>83</v>
      </c>
      <c r="AY203" s="17" t="s">
        <v>122</v>
      </c>
      <c r="BE203" s="158">
        <f>IF(N203="základná",J203,0)</f>
        <v>0</v>
      </c>
      <c r="BF203" s="158">
        <f>IF(N203="znížená",J203,0)</f>
        <v>0</v>
      </c>
      <c r="BG203" s="158">
        <f>IF(N203="zákl. prenesená",J203,0)</f>
        <v>0</v>
      </c>
      <c r="BH203" s="158">
        <f>IF(N203="zníž. prenesená",J203,0)</f>
        <v>0</v>
      </c>
      <c r="BI203" s="158">
        <f>IF(N203="nulová",J203,0)</f>
        <v>0</v>
      </c>
      <c r="BJ203" s="17" t="s">
        <v>83</v>
      </c>
      <c r="BK203" s="159">
        <f>ROUND(I203*H203,3)</f>
        <v>0</v>
      </c>
      <c r="BL203" s="17" t="s">
        <v>128</v>
      </c>
      <c r="BM203" s="157" t="s">
        <v>240</v>
      </c>
    </row>
    <row r="204" spans="1:65" s="13" customFormat="1">
      <c r="B204" s="160"/>
      <c r="D204" s="161" t="s">
        <v>130</v>
      </c>
      <c r="E204" s="162" t="s">
        <v>1</v>
      </c>
      <c r="F204" s="163" t="s">
        <v>241</v>
      </c>
      <c r="H204" s="164">
        <v>3.88557</v>
      </c>
      <c r="L204" s="160"/>
      <c r="M204" s="165"/>
      <c r="N204" s="166"/>
      <c r="O204" s="166"/>
      <c r="P204" s="166"/>
      <c r="Q204" s="166"/>
      <c r="R204" s="166"/>
      <c r="S204" s="166"/>
      <c r="T204" s="167"/>
      <c r="AT204" s="162" t="s">
        <v>130</v>
      </c>
      <c r="AU204" s="162" t="s">
        <v>83</v>
      </c>
      <c r="AV204" s="13" t="s">
        <v>83</v>
      </c>
      <c r="AW204" s="13" t="s">
        <v>28</v>
      </c>
      <c r="AX204" s="13" t="s">
        <v>70</v>
      </c>
      <c r="AY204" s="162" t="s">
        <v>122</v>
      </c>
    </row>
    <row r="205" spans="1:65" s="13" customFormat="1">
      <c r="B205" s="160"/>
      <c r="D205" s="161" t="s">
        <v>130</v>
      </c>
      <c r="E205" s="162" t="s">
        <v>1</v>
      </c>
      <c r="F205" s="163" t="s">
        <v>242</v>
      </c>
      <c r="H205" s="164">
        <v>4.118850000000001</v>
      </c>
      <c r="L205" s="160"/>
      <c r="M205" s="165"/>
      <c r="N205" s="166"/>
      <c r="O205" s="166"/>
      <c r="P205" s="166"/>
      <c r="Q205" s="166"/>
      <c r="R205" s="166"/>
      <c r="S205" s="166"/>
      <c r="T205" s="167"/>
      <c r="AT205" s="162" t="s">
        <v>130</v>
      </c>
      <c r="AU205" s="162" t="s">
        <v>83</v>
      </c>
      <c r="AV205" s="13" t="s">
        <v>83</v>
      </c>
      <c r="AW205" s="13" t="s">
        <v>28</v>
      </c>
      <c r="AX205" s="13" t="s">
        <v>70</v>
      </c>
      <c r="AY205" s="162" t="s">
        <v>122</v>
      </c>
    </row>
    <row r="206" spans="1:65" s="13" customFormat="1">
      <c r="B206" s="160"/>
      <c r="D206" s="161" t="s">
        <v>130</v>
      </c>
      <c r="E206" s="162" t="s">
        <v>1</v>
      </c>
      <c r="F206" s="163" t="s">
        <v>243</v>
      </c>
      <c r="H206" s="164">
        <v>0.97694999999999999</v>
      </c>
      <c r="L206" s="160"/>
      <c r="M206" s="165"/>
      <c r="N206" s="166"/>
      <c r="O206" s="166"/>
      <c r="P206" s="166"/>
      <c r="Q206" s="166"/>
      <c r="R206" s="166"/>
      <c r="S206" s="166"/>
      <c r="T206" s="167"/>
      <c r="AT206" s="162" t="s">
        <v>130</v>
      </c>
      <c r="AU206" s="162" t="s">
        <v>83</v>
      </c>
      <c r="AV206" s="13" t="s">
        <v>83</v>
      </c>
      <c r="AW206" s="13" t="s">
        <v>28</v>
      </c>
      <c r="AX206" s="13" t="s">
        <v>70</v>
      </c>
      <c r="AY206" s="162" t="s">
        <v>122</v>
      </c>
    </row>
    <row r="207" spans="1:65" s="14" customFormat="1">
      <c r="B207" s="168"/>
      <c r="D207" s="161" t="s">
        <v>130</v>
      </c>
      <c r="E207" s="169" t="s">
        <v>1</v>
      </c>
      <c r="F207" s="170" t="s">
        <v>133</v>
      </c>
      <c r="H207" s="171">
        <v>8.9813700000000019</v>
      </c>
      <c r="L207" s="168"/>
      <c r="M207" s="172"/>
      <c r="N207" s="173"/>
      <c r="O207" s="173"/>
      <c r="P207" s="173"/>
      <c r="Q207" s="173"/>
      <c r="R207" s="173"/>
      <c r="S207" s="173"/>
      <c r="T207" s="174"/>
      <c r="AT207" s="169" t="s">
        <v>130</v>
      </c>
      <c r="AU207" s="169" t="s">
        <v>83</v>
      </c>
      <c r="AV207" s="14" t="s">
        <v>128</v>
      </c>
      <c r="AW207" s="14" t="s">
        <v>28</v>
      </c>
      <c r="AX207" s="14" t="s">
        <v>77</v>
      </c>
      <c r="AY207" s="169" t="s">
        <v>122</v>
      </c>
    </row>
    <row r="208" spans="1:65" s="2" customFormat="1" ht="24" customHeight="1">
      <c r="A208" s="29"/>
      <c r="B208" s="146"/>
      <c r="C208" s="175" t="s">
        <v>244</v>
      </c>
      <c r="D208" s="175" t="s">
        <v>194</v>
      </c>
      <c r="E208" s="176" t="s">
        <v>245</v>
      </c>
      <c r="F208" s="177" t="s">
        <v>246</v>
      </c>
      <c r="G208" s="178" t="s">
        <v>145</v>
      </c>
      <c r="H208" s="179">
        <v>9.25</v>
      </c>
      <c r="I208" s="179"/>
      <c r="J208" s="179"/>
      <c r="K208" s="180"/>
      <c r="L208" s="181"/>
      <c r="M208" s="182" t="s">
        <v>1</v>
      </c>
      <c r="N208" s="183" t="s">
        <v>36</v>
      </c>
      <c r="O208" s="155">
        <v>0</v>
      </c>
      <c r="P208" s="155">
        <f>O208*H208</f>
        <v>0</v>
      </c>
      <c r="Q208" s="155">
        <v>2.2911199999999998</v>
      </c>
      <c r="R208" s="155">
        <f>Q208*H208</f>
        <v>21.19286</v>
      </c>
      <c r="S208" s="155">
        <v>0</v>
      </c>
      <c r="T208" s="156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7" t="s">
        <v>165</v>
      </c>
      <c r="AT208" s="157" t="s">
        <v>194</v>
      </c>
      <c r="AU208" s="157" t="s">
        <v>83</v>
      </c>
      <c r="AY208" s="17" t="s">
        <v>122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7" t="s">
        <v>83</v>
      </c>
      <c r="BK208" s="159">
        <f>ROUND(I208*H208,3)</f>
        <v>0</v>
      </c>
      <c r="BL208" s="17" t="s">
        <v>128</v>
      </c>
      <c r="BM208" s="157" t="s">
        <v>247</v>
      </c>
    </row>
    <row r="209" spans="1:65" s="13" customFormat="1">
      <c r="B209" s="160"/>
      <c r="D209" s="161" t="s">
        <v>130</v>
      </c>
      <c r="F209" s="163" t="s">
        <v>248</v>
      </c>
      <c r="H209" s="164">
        <v>9.25</v>
      </c>
      <c r="L209" s="160"/>
      <c r="M209" s="165"/>
      <c r="N209" s="166"/>
      <c r="O209" s="166"/>
      <c r="P209" s="166"/>
      <c r="Q209" s="166"/>
      <c r="R209" s="166"/>
      <c r="S209" s="166"/>
      <c r="T209" s="167"/>
      <c r="AT209" s="162" t="s">
        <v>130</v>
      </c>
      <c r="AU209" s="162" t="s">
        <v>83</v>
      </c>
      <c r="AV209" s="13" t="s">
        <v>83</v>
      </c>
      <c r="AW209" s="13" t="s">
        <v>3</v>
      </c>
      <c r="AX209" s="13" t="s">
        <v>77</v>
      </c>
      <c r="AY209" s="162" t="s">
        <v>122</v>
      </c>
    </row>
    <row r="210" spans="1:65" s="2" customFormat="1" ht="24" customHeight="1">
      <c r="A210" s="29"/>
      <c r="B210" s="146"/>
      <c r="C210" s="147" t="s">
        <v>249</v>
      </c>
      <c r="D210" s="147" t="s">
        <v>124</v>
      </c>
      <c r="E210" s="148" t="s">
        <v>250</v>
      </c>
      <c r="F210" s="149" t="s">
        <v>251</v>
      </c>
      <c r="G210" s="150" t="s">
        <v>136</v>
      </c>
      <c r="H210" s="151">
        <v>121.018</v>
      </c>
      <c r="I210" s="151"/>
      <c r="J210" s="151"/>
      <c r="K210" s="152"/>
      <c r="L210" s="30"/>
      <c r="M210" s="153" t="s">
        <v>1</v>
      </c>
      <c r="N210" s="154" t="s">
        <v>36</v>
      </c>
      <c r="O210" s="155">
        <v>0.443</v>
      </c>
      <c r="P210" s="155">
        <f>O210*H210</f>
        <v>53.610973999999999</v>
      </c>
      <c r="Q210" s="155">
        <v>1.5399999999999999E-3</v>
      </c>
      <c r="R210" s="155">
        <f>Q210*H210</f>
        <v>0.18636771999999999</v>
      </c>
      <c r="S210" s="155">
        <v>0</v>
      </c>
      <c r="T210" s="156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7" t="s">
        <v>128</v>
      </c>
      <c r="AT210" s="157" t="s">
        <v>124</v>
      </c>
      <c r="AU210" s="157" t="s">
        <v>83</v>
      </c>
      <c r="AY210" s="17" t="s">
        <v>122</v>
      </c>
      <c r="BE210" s="158">
        <f>IF(N210="základná",J210,0)</f>
        <v>0</v>
      </c>
      <c r="BF210" s="158">
        <f>IF(N210="znížená",J210,0)</f>
        <v>0</v>
      </c>
      <c r="BG210" s="158">
        <f>IF(N210="zákl. prenesená",J210,0)</f>
        <v>0</v>
      </c>
      <c r="BH210" s="158">
        <f>IF(N210="zníž. prenesená",J210,0)</f>
        <v>0</v>
      </c>
      <c r="BI210" s="158">
        <f>IF(N210="nulová",J210,0)</f>
        <v>0</v>
      </c>
      <c r="BJ210" s="17" t="s">
        <v>83</v>
      </c>
      <c r="BK210" s="159">
        <f>ROUND(I210*H210,3)</f>
        <v>0</v>
      </c>
      <c r="BL210" s="17" t="s">
        <v>128</v>
      </c>
      <c r="BM210" s="157" t="s">
        <v>252</v>
      </c>
    </row>
    <row r="211" spans="1:65" s="13" customFormat="1">
      <c r="B211" s="160"/>
      <c r="D211" s="161" t="s">
        <v>130</v>
      </c>
      <c r="E211" s="162" t="s">
        <v>1</v>
      </c>
      <c r="F211" s="163" t="s">
        <v>253</v>
      </c>
      <c r="H211" s="164">
        <v>52.050600000000003</v>
      </c>
      <c r="L211" s="160"/>
      <c r="M211" s="165"/>
      <c r="N211" s="166"/>
      <c r="O211" s="166"/>
      <c r="P211" s="166"/>
      <c r="Q211" s="166"/>
      <c r="R211" s="166"/>
      <c r="S211" s="166"/>
      <c r="T211" s="167"/>
      <c r="AT211" s="162" t="s">
        <v>130</v>
      </c>
      <c r="AU211" s="162" t="s">
        <v>83</v>
      </c>
      <c r="AV211" s="13" t="s">
        <v>83</v>
      </c>
      <c r="AW211" s="13" t="s">
        <v>28</v>
      </c>
      <c r="AX211" s="13" t="s">
        <v>70</v>
      </c>
      <c r="AY211" s="162" t="s">
        <v>122</v>
      </c>
    </row>
    <row r="212" spans="1:65" s="13" customFormat="1">
      <c r="B212" s="160"/>
      <c r="D212" s="161" t="s">
        <v>130</v>
      </c>
      <c r="E212" s="162" t="s">
        <v>1</v>
      </c>
      <c r="F212" s="163" t="s">
        <v>254</v>
      </c>
      <c r="H212" s="164">
        <v>55.161000000000016</v>
      </c>
      <c r="L212" s="160"/>
      <c r="M212" s="165"/>
      <c r="N212" s="166"/>
      <c r="O212" s="166"/>
      <c r="P212" s="166"/>
      <c r="Q212" s="166"/>
      <c r="R212" s="166"/>
      <c r="S212" s="166"/>
      <c r="T212" s="167"/>
      <c r="AT212" s="162" t="s">
        <v>130</v>
      </c>
      <c r="AU212" s="162" t="s">
        <v>83</v>
      </c>
      <c r="AV212" s="13" t="s">
        <v>83</v>
      </c>
      <c r="AW212" s="13" t="s">
        <v>28</v>
      </c>
      <c r="AX212" s="13" t="s">
        <v>70</v>
      </c>
      <c r="AY212" s="162" t="s">
        <v>122</v>
      </c>
    </row>
    <row r="213" spans="1:65" s="13" customFormat="1">
      <c r="B213" s="160"/>
      <c r="D213" s="161" t="s">
        <v>130</v>
      </c>
      <c r="E213" s="162" t="s">
        <v>1</v>
      </c>
      <c r="F213" s="163" t="s">
        <v>255</v>
      </c>
      <c r="H213" s="164">
        <v>13.805999999999999</v>
      </c>
      <c r="L213" s="160"/>
      <c r="M213" s="165"/>
      <c r="N213" s="166"/>
      <c r="O213" s="166"/>
      <c r="P213" s="166"/>
      <c r="Q213" s="166"/>
      <c r="R213" s="166"/>
      <c r="S213" s="166"/>
      <c r="T213" s="167"/>
      <c r="AT213" s="162" t="s">
        <v>130</v>
      </c>
      <c r="AU213" s="162" t="s">
        <v>83</v>
      </c>
      <c r="AV213" s="13" t="s">
        <v>83</v>
      </c>
      <c r="AW213" s="13" t="s">
        <v>28</v>
      </c>
      <c r="AX213" s="13" t="s">
        <v>70</v>
      </c>
      <c r="AY213" s="162" t="s">
        <v>122</v>
      </c>
    </row>
    <row r="214" spans="1:65" s="14" customFormat="1">
      <c r="B214" s="168"/>
      <c r="D214" s="161" t="s">
        <v>130</v>
      </c>
      <c r="E214" s="169" t="s">
        <v>1</v>
      </c>
      <c r="F214" s="170" t="s">
        <v>133</v>
      </c>
      <c r="H214" s="171">
        <v>121.01760000000002</v>
      </c>
      <c r="L214" s="168"/>
      <c r="M214" s="172"/>
      <c r="N214" s="173"/>
      <c r="O214" s="173"/>
      <c r="P214" s="173"/>
      <c r="Q214" s="173"/>
      <c r="R214" s="173"/>
      <c r="S214" s="173"/>
      <c r="T214" s="174"/>
      <c r="AT214" s="169" t="s">
        <v>130</v>
      </c>
      <c r="AU214" s="169" t="s">
        <v>83</v>
      </c>
      <c r="AV214" s="14" t="s">
        <v>128</v>
      </c>
      <c r="AW214" s="14" t="s">
        <v>28</v>
      </c>
      <c r="AX214" s="14" t="s">
        <v>77</v>
      </c>
      <c r="AY214" s="169" t="s">
        <v>122</v>
      </c>
    </row>
    <row r="215" spans="1:65" s="2" customFormat="1" ht="24" customHeight="1">
      <c r="A215" s="29"/>
      <c r="B215" s="146"/>
      <c r="C215" s="147" t="s">
        <v>256</v>
      </c>
      <c r="D215" s="147" t="s">
        <v>124</v>
      </c>
      <c r="E215" s="148" t="s">
        <v>257</v>
      </c>
      <c r="F215" s="149" t="s">
        <v>258</v>
      </c>
      <c r="G215" s="150" t="s">
        <v>136</v>
      </c>
      <c r="H215" s="151">
        <v>121.018</v>
      </c>
      <c r="I215" s="151"/>
      <c r="J215" s="151"/>
      <c r="K215" s="152"/>
      <c r="L215" s="30"/>
      <c r="M215" s="153" t="s">
        <v>1</v>
      </c>
      <c r="N215" s="154" t="s">
        <v>36</v>
      </c>
      <c r="O215" s="155">
        <v>0.30845</v>
      </c>
      <c r="P215" s="155">
        <f>O215*H215</f>
        <v>37.328002099999999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7" t="s">
        <v>128</v>
      </c>
      <c r="AT215" s="157" t="s">
        <v>124</v>
      </c>
      <c r="AU215" s="157" t="s">
        <v>83</v>
      </c>
      <c r="AY215" s="17" t="s">
        <v>122</v>
      </c>
      <c r="BE215" s="158">
        <f>IF(N215="základná",J215,0)</f>
        <v>0</v>
      </c>
      <c r="BF215" s="158">
        <f>IF(N215="znížená",J215,0)</f>
        <v>0</v>
      </c>
      <c r="BG215" s="158">
        <f>IF(N215="zákl. prenesená",J215,0)</f>
        <v>0</v>
      </c>
      <c r="BH215" s="158">
        <f>IF(N215="zníž. prenesená",J215,0)</f>
        <v>0</v>
      </c>
      <c r="BI215" s="158">
        <f>IF(N215="nulová",J215,0)</f>
        <v>0</v>
      </c>
      <c r="BJ215" s="17" t="s">
        <v>83</v>
      </c>
      <c r="BK215" s="159">
        <f>ROUND(I215*H215,3)</f>
        <v>0</v>
      </c>
      <c r="BL215" s="17" t="s">
        <v>128</v>
      </c>
      <c r="BM215" s="157" t="s">
        <v>259</v>
      </c>
    </row>
    <row r="216" spans="1:65" s="2" customFormat="1" ht="24" customHeight="1">
      <c r="A216" s="29"/>
      <c r="B216" s="146"/>
      <c r="C216" s="147" t="s">
        <v>260</v>
      </c>
      <c r="D216" s="147" t="s">
        <v>124</v>
      </c>
      <c r="E216" s="148" t="s">
        <v>261</v>
      </c>
      <c r="F216" s="149" t="s">
        <v>262</v>
      </c>
      <c r="G216" s="150" t="s">
        <v>177</v>
      </c>
      <c r="H216" s="151">
        <v>1.3009999999999999</v>
      </c>
      <c r="I216" s="151"/>
      <c r="J216" s="151"/>
      <c r="K216" s="152"/>
      <c r="L216" s="30"/>
      <c r="M216" s="153" t="s">
        <v>1</v>
      </c>
      <c r="N216" s="154" t="s">
        <v>36</v>
      </c>
      <c r="O216" s="155">
        <v>35.802</v>
      </c>
      <c r="P216" s="155">
        <f>O216*H216</f>
        <v>46.578401999999997</v>
      </c>
      <c r="Q216" s="155">
        <v>1.521E-2</v>
      </c>
      <c r="R216" s="155">
        <f>Q216*H216</f>
        <v>1.9788209999999997E-2</v>
      </c>
      <c r="S216" s="155">
        <v>0</v>
      </c>
      <c r="T216" s="156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7" t="s">
        <v>128</v>
      </c>
      <c r="AT216" s="157" t="s">
        <v>124</v>
      </c>
      <c r="AU216" s="157" t="s">
        <v>83</v>
      </c>
      <c r="AY216" s="17" t="s">
        <v>122</v>
      </c>
      <c r="BE216" s="158">
        <f>IF(N216="základná",J216,0)</f>
        <v>0</v>
      </c>
      <c r="BF216" s="158">
        <f>IF(N216="znížená",J216,0)</f>
        <v>0</v>
      </c>
      <c r="BG216" s="158">
        <f>IF(N216="zákl. prenesená",J216,0)</f>
        <v>0</v>
      </c>
      <c r="BH216" s="158">
        <f>IF(N216="zníž. prenesená",J216,0)</f>
        <v>0</v>
      </c>
      <c r="BI216" s="158">
        <f>IF(N216="nulová",J216,0)</f>
        <v>0</v>
      </c>
      <c r="BJ216" s="17" t="s">
        <v>83</v>
      </c>
      <c r="BK216" s="159">
        <f>ROUND(I216*H216,3)</f>
        <v>0</v>
      </c>
      <c r="BL216" s="17" t="s">
        <v>128</v>
      </c>
      <c r="BM216" s="157" t="s">
        <v>263</v>
      </c>
    </row>
    <row r="217" spans="1:65" s="13" customFormat="1">
      <c r="B217" s="160"/>
      <c r="D217" s="161" t="s">
        <v>130</v>
      </c>
      <c r="E217" s="162" t="s">
        <v>1</v>
      </c>
      <c r="F217" s="163" t="s">
        <v>264</v>
      </c>
      <c r="H217" s="164">
        <v>0.13608066000000002</v>
      </c>
      <c r="L217" s="160"/>
      <c r="M217" s="165"/>
      <c r="N217" s="166"/>
      <c r="O217" s="166"/>
      <c r="P217" s="166"/>
      <c r="Q217" s="166"/>
      <c r="R217" s="166"/>
      <c r="S217" s="166"/>
      <c r="T217" s="167"/>
      <c r="AT217" s="162" t="s">
        <v>130</v>
      </c>
      <c r="AU217" s="162" t="s">
        <v>83</v>
      </c>
      <c r="AV217" s="13" t="s">
        <v>83</v>
      </c>
      <c r="AW217" s="13" t="s">
        <v>28</v>
      </c>
      <c r="AX217" s="13" t="s">
        <v>70</v>
      </c>
      <c r="AY217" s="162" t="s">
        <v>122</v>
      </c>
    </row>
    <row r="218" spans="1:65" s="13" customFormat="1">
      <c r="B218" s="160"/>
      <c r="D218" s="161" t="s">
        <v>130</v>
      </c>
      <c r="E218" s="162" t="s">
        <v>1</v>
      </c>
      <c r="F218" s="163" t="s">
        <v>265</v>
      </c>
      <c r="H218" s="164">
        <v>1.1631375500000001</v>
      </c>
      <c r="L218" s="160"/>
      <c r="M218" s="165"/>
      <c r="N218" s="166"/>
      <c r="O218" s="166"/>
      <c r="P218" s="166"/>
      <c r="Q218" s="166"/>
      <c r="R218" s="166"/>
      <c r="S218" s="166"/>
      <c r="T218" s="167"/>
      <c r="AT218" s="162" t="s">
        <v>130</v>
      </c>
      <c r="AU218" s="162" t="s">
        <v>83</v>
      </c>
      <c r="AV218" s="13" t="s">
        <v>83</v>
      </c>
      <c r="AW218" s="13" t="s">
        <v>28</v>
      </c>
      <c r="AX218" s="13" t="s">
        <v>70</v>
      </c>
      <c r="AY218" s="162" t="s">
        <v>122</v>
      </c>
    </row>
    <row r="219" spans="1:65" s="13" customFormat="1">
      <c r="B219" s="160"/>
      <c r="D219" s="161" t="s">
        <v>130</v>
      </c>
      <c r="E219" s="162" t="s">
        <v>1</v>
      </c>
      <c r="F219" s="163" t="s">
        <v>266</v>
      </c>
      <c r="H219" s="164">
        <v>2.2643999999999997E-3</v>
      </c>
      <c r="L219" s="160"/>
      <c r="M219" s="165"/>
      <c r="N219" s="166"/>
      <c r="O219" s="166"/>
      <c r="P219" s="166"/>
      <c r="Q219" s="166"/>
      <c r="R219" s="166"/>
      <c r="S219" s="166"/>
      <c r="T219" s="167"/>
      <c r="AT219" s="162" t="s">
        <v>130</v>
      </c>
      <c r="AU219" s="162" t="s">
        <v>83</v>
      </c>
      <c r="AV219" s="13" t="s">
        <v>83</v>
      </c>
      <c r="AW219" s="13" t="s">
        <v>28</v>
      </c>
      <c r="AX219" s="13" t="s">
        <v>70</v>
      </c>
      <c r="AY219" s="162" t="s">
        <v>122</v>
      </c>
    </row>
    <row r="220" spans="1:65" s="14" customFormat="1">
      <c r="B220" s="168"/>
      <c r="D220" s="161" t="s">
        <v>130</v>
      </c>
      <c r="E220" s="169" t="s">
        <v>1</v>
      </c>
      <c r="F220" s="170" t="s">
        <v>133</v>
      </c>
      <c r="H220" s="171">
        <v>1.3014826100000001</v>
      </c>
      <c r="L220" s="168"/>
      <c r="M220" s="172"/>
      <c r="N220" s="173"/>
      <c r="O220" s="173"/>
      <c r="P220" s="173"/>
      <c r="Q220" s="173"/>
      <c r="R220" s="173"/>
      <c r="S220" s="173"/>
      <c r="T220" s="174"/>
      <c r="AT220" s="169" t="s">
        <v>130</v>
      </c>
      <c r="AU220" s="169" t="s">
        <v>83</v>
      </c>
      <c r="AV220" s="14" t="s">
        <v>128</v>
      </c>
      <c r="AW220" s="14" t="s">
        <v>28</v>
      </c>
      <c r="AX220" s="14" t="s">
        <v>77</v>
      </c>
      <c r="AY220" s="169" t="s">
        <v>122</v>
      </c>
    </row>
    <row r="221" spans="1:65" s="2" customFormat="1" ht="24" customHeight="1">
      <c r="A221" s="29"/>
      <c r="B221" s="146"/>
      <c r="C221" s="175" t="s">
        <v>267</v>
      </c>
      <c r="D221" s="175" t="s">
        <v>194</v>
      </c>
      <c r="E221" s="176" t="s">
        <v>225</v>
      </c>
      <c r="F221" s="177" t="s">
        <v>226</v>
      </c>
      <c r="G221" s="178" t="s">
        <v>177</v>
      </c>
      <c r="H221" s="179">
        <v>1.335</v>
      </c>
      <c r="I221" s="179"/>
      <c r="J221" s="179"/>
      <c r="K221" s="180"/>
      <c r="L221" s="181"/>
      <c r="M221" s="182" t="s">
        <v>1</v>
      </c>
      <c r="N221" s="183" t="s">
        <v>36</v>
      </c>
      <c r="O221" s="155">
        <v>0</v>
      </c>
      <c r="P221" s="155">
        <f>O221*H221</f>
        <v>0</v>
      </c>
      <c r="Q221" s="155">
        <v>1</v>
      </c>
      <c r="R221" s="155">
        <f>Q221*H221</f>
        <v>1.335</v>
      </c>
      <c r="S221" s="155">
        <v>0</v>
      </c>
      <c r="T221" s="156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7" t="s">
        <v>165</v>
      </c>
      <c r="AT221" s="157" t="s">
        <v>194</v>
      </c>
      <c r="AU221" s="157" t="s">
        <v>83</v>
      </c>
      <c r="AY221" s="17" t="s">
        <v>122</v>
      </c>
      <c r="BE221" s="158">
        <f>IF(N221="základná",J221,0)</f>
        <v>0</v>
      </c>
      <c r="BF221" s="158">
        <f>IF(N221="znížená",J221,0)</f>
        <v>0</v>
      </c>
      <c r="BG221" s="158">
        <f>IF(N221="zákl. prenesená",J221,0)</f>
        <v>0</v>
      </c>
      <c r="BH221" s="158">
        <f>IF(N221="zníž. prenesená",J221,0)</f>
        <v>0</v>
      </c>
      <c r="BI221" s="158">
        <f>IF(N221="nulová",J221,0)</f>
        <v>0</v>
      </c>
      <c r="BJ221" s="17" t="s">
        <v>83</v>
      </c>
      <c r="BK221" s="159">
        <f>ROUND(I221*H221,3)</f>
        <v>0</v>
      </c>
      <c r="BL221" s="17" t="s">
        <v>128</v>
      </c>
      <c r="BM221" s="157" t="s">
        <v>268</v>
      </c>
    </row>
    <row r="222" spans="1:65" s="13" customFormat="1">
      <c r="B222" s="160"/>
      <c r="D222" s="161" t="s">
        <v>130</v>
      </c>
      <c r="F222" s="163" t="s">
        <v>269</v>
      </c>
      <c r="H222" s="164">
        <v>1.335</v>
      </c>
      <c r="L222" s="160"/>
      <c r="M222" s="165"/>
      <c r="N222" s="166"/>
      <c r="O222" s="166"/>
      <c r="P222" s="166"/>
      <c r="Q222" s="166"/>
      <c r="R222" s="166"/>
      <c r="S222" s="166"/>
      <c r="T222" s="167"/>
      <c r="AT222" s="162" t="s">
        <v>130</v>
      </c>
      <c r="AU222" s="162" t="s">
        <v>83</v>
      </c>
      <c r="AV222" s="13" t="s">
        <v>83</v>
      </c>
      <c r="AW222" s="13" t="s">
        <v>3</v>
      </c>
      <c r="AX222" s="13" t="s">
        <v>77</v>
      </c>
      <c r="AY222" s="162" t="s">
        <v>122</v>
      </c>
    </row>
    <row r="223" spans="1:65" s="2" customFormat="1" ht="16.5" customHeight="1">
      <c r="A223" s="29"/>
      <c r="B223" s="146"/>
      <c r="C223" s="147" t="s">
        <v>270</v>
      </c>
      <c r="D223" s="147" t="s">
        <v>124</v>
      </c>
      <c r="E223" s="148" t="s">
        <v>271</v>
      </c>
      <c r="F223" s="149" t="s">
        <v>272</v>
      </c>
      <c r="G223" s="150" t="s">
        <v>136</v>
      </c>
      <c r="H223" s="151">
        <v>4.8979999999999997</v>
      </c>
      <c r="I223" s="151"/>
      <c r="J223" s="151"/>
      <c r="K223" s="152"/>
      <c r="L223" s="30"/>
      <c r="M223" s="153" t="s">
        <v>1</v>
      </c>
      <c r="N223" s="154" t="s">
        <v>36</v>
      </c>
      <c r="O223" s="155">
        <v>1.02</v>
      </c>
      <c r="P223" s="155">
        <f>O223*H223</f>
        <v>4.9959600000000002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7" t="s">
        <v>128</v>
      </c>
      <c r="AT223" s="157" t="s">
        <v>124</v>
      </c>
      <c r="AU223" s="157" t="s">
        <v>83</v>
      </c>
      <c r="AY223" s="17" t="s">
        <v>122</v>
      </c>
      <c r="BE223" s="158">
        <f>IF(N223="základná",J223,0)</f>
        <v>0</v>
      </c>
      <c r="BF223" s="158">
        <f>IF(N223="znížená",J223,0)</f>
        <v>0</v>
      </c>
      <c r="BG223" s="158">
        <f>IF(N223="zákl. prenesená",J223,0)</f>
        <v>0</v>
      </c>
      <c r="BH223" s="158">
        <f>IF(N223="zníž. prenesená",J223,0)</f>
        <v>0</v>
      </c>
      <c r="BI223" s="158">
        <f>IF(N223="nulová",J223,0)</f>
        <v>0</v>
      </c>
      <c r="BJ223" s="17" t="s">
        <v>83</v>
      </c>
      <c r="BK223" s="159">
        <f>ROUND(I223*H223,3)</f>
        <v>0</v>
      </c>
      <c r="BL223" s="17" t="s">
        <v>128</v>
      </c>
      <c r="BM223" s="157" t="s">
        <v>273</v>
      </c>
    </row>
    <row r="224" spans="1:65" s="13" customFormat="1">
      <c r="B224" s="160"/>
      <c r="D224" s="161" t="s">
        <v>130</v>
      </c>
      <c r="E224" s="162" t="s">
        <v>1</v>
      </c>
      <c r="F224" s="163" t="s">
        <v>274</v>
      </c>
      <c r="H224" s="164">
        <v>1.1304000000000001</v>
      </c>
      <c r="L224" s="160"/>
      <c r="M224" s="165"/>
      <c r="N224" s="166"/>
      <c r="O224" s="166"/>
      <c r="P224" s="166"/>
      <c r="Q224" s="166"/>
      <c r="R224" s="166"/>
      <c r="S224" s="166"/>
      <c r="T224" s="167"/>
      <c r="AT224" s="162" t="s">
        <v>130</v>
      </c>
      <c r="AU224" s="162" t="s">
        <v>83</v>
      </c>
      <c r="AV224" s="13" t="s">
        <v>83</v>
      </c>
      <c r="AW224" s="13" t="s">
        <v>28</v>
      </c>
      <c r="AX224" s="13" t="s">
        <v>70</v>
      </c>
      <c r="AY224" s="162" t="s">
        <v>122</v>
      </c>
    </row>
    <row r="225" spans="1:65" s="13" customFormat="1" ht="22.5">
      <c r="B225" s="160"/>
      <c r="D225" s="161" t="s">
        <v>130</v>
      </c>
      <c r="E225" s="162" t="s">
        <v>1</v>
      </c>
      <c r="F225" s="163" t="s">
        <v>275</v>
      </c>
      <c r="H225" s="164">
        <v>3.7679999999999998</v>
      </c>
      <c r="L225" s="160"/>
      <c r="M225" s="165"/>
      <c r="N225" s="166"/>
      <c r="O225" s="166"/>
      <c r="P225" s="166"/>
      <c r="Q225" s="166"/>
      <c r="R225" s="166"/>
      <c r="S225" s="166"/>
      <c r="T225" s="167"/>
      <c r="AT225" s="162" t="s">
        <v>130</v>
      </c>
      <c r="AU225" s="162" t="s">
        <v>83</v>
      </c>
      <c r="AV225" s="13" t="s">
        <v>83</v>
      </c>
      <c r="AW225" s="13" t="s">
        <v>28</v>
      </c>
      <c r="AX225" s="13" t="s">
        <v>70</v>
      </c>
      <c r="AY225" s="162" t="s">
        <v>122</v>
      </c>
    </row>
    <row r="226" spans="1:65" s="14" customFormat="1">
      <c r="B226" s="168"/>
      <c r="D226" s="161" t="s">
        <v>130</v>
      </c>
      <c r="E226" s="169" t="s">
        <v>1</v>
      </c>
      <c r="F226" s="170" t="s">
        <v>133</v>
      </c>
      <c r="H226" s="171">
        <v>4.8983999999999996</v>
      </c>
      <c r="L226" s="168"/>
      <c r="M226" s="172"/>
      <c r="N226" s="173"/>
      <c r="O226" s="173"/>
      <c r="P226" s="173"/>
      <c r="Q226" s="173"/>
      <c r="R226" s="173"/>
      <c r="S226" s="173"/>
      <c r="T226" s="174"/>
      <c r="AT226" s="169" t="s">
        <v>130</v>
      </c>
      <c r="AU226" s="169" t="s">
        <v>83</v>
      </c>
      <c r="AV226" s="14" t="s">
        <v>128</v>
      </c>
      <c r="AW226" s="14" t="s">
        <v>28</v>
      </c>
      <c r="AX226" s="14" t="s">
        <v>77</v>
      </c>
      <c r="AY226" s="169" t="s">
        <v>122</v>
      </c>
    </row>
    <row r="227" spans="1:65" s="12" customFormat="1" ht="22.9" customHeight="1">
      <c r="B227" s="134"/>
      <c r="D227" s="135" t="s">
        <v>69</v>
      </c>
      <c r="E227" s="144" t="s">
        <v>128</v>
      </c>
      <c r="F227" s="144" t="s">
        <v>276</v>
      </c>
      <c r="J227" s="145"/>
      <c r="L227" s="134"/>
      <c r="M227" s="138"/>
      <c r="N227" s="139"/>
      <c r="O227" s="139"/>
      <c r="P227" s="140">
        <f>SUM(P228:P239)</f>
        <v>11.724507000000001</v>
      </c>
      <c r="Q227" s="139"/>
      <c r="R227" s="140">
        <f>SUM(R228:R239)</f>
        <v>8.5038337599999991</v>
      </c>
      <c r="S227" s="139"/>
      <c r="T227" s="141">
        <f>SUM(T228:T239)</f>
        <v>0</v>
      </c>
      <c r="AR227" s="135" t="s">
        <v>77</v>
      </c>
      <c r="AT227" s="142" t="s">
        <v>69</v>
      </c>
      <c r="AU227" s="142" t="s">
        <v>77</v>
      </c>
      <c r="AY227" s="135" t="s">
        <v>122</v>
      </c>
      <c r="BK227" s="143">
        <f>SUM(BK228:BK239)</f>
        <v>0</v>
      </c>
    </row>
    <row r="228" spans="1:65" s="2" customFormat="1" ht="36" customHeight="1">
      <c r="A228" s="29"/>
      <c r="B228" s="146"/>
      <c r="C228" s="147" t="s">
        <v>277</v>
      </c>
      <c r="D228" s="147" t="s">
        <v>124</v>
      </c>
      <c r="E228" s="148" t="s">
        <v>278</v>
      </c>
      <c r="F228" s="149" t="s">
        <v>279</v>
      </c>
      <c r="G228" s="150" t="s">
        <v>145</v>
      </c>
      <c r="H228" s="151">
        <v>3.5630000000000002</v>
      </c>
      <c r="I228" s="151"/>
      <c r="J228" s="151"/>
      <c r="K228" s="152"/>
      <c r="L228" s="30"/>
      <c r="M228" s="153" t="s">
        <v>1</v>
      </c>
      <c r="N228" s="154" t="s">
        <v>36</v>
      </c>
      <c r="O228" s="155">
        <v>1.254</v>
      </c>
      <c r="P228" s="155">
        <f>O228*H228</f>
        <v>4.4680020000000003</v>
      </c>
      <c r="Q228" s="155">
        <v>2.3141699999999998</v>
      </c>
      <c r="R228" s="155">
        <f>Q228*H228</f>
        <v>8.2453877099999993</v>
      </c>
      <c r="S228" s="155">
        <v>0</v>
      </c>
      <c r="T228" s="156">
        <f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7" t="s">
        <v>128</v>
      </c>
      <c r="AT228" s="157" t="s">
        <v>124</v>
      </c>
      <c r="AU228" s="157" t="s">
        <v>83</v>
      </c>
      <c r="AY228" s="17" t="s">
        <v>122</v>
      </c>
      <c r="BE228" s="158">
        <f>IF(N228="základná",J228,0)</f>
        <v>0</v>
      </c>
      <c r="BF228" s="158">
        <f>IF(N228="znížená",J228,0)</f>
        <v>0</v>
      </c>
      <c r="BG228" s="158">
        <f>IF(N228="zákl. prenesená",J228,0)</f>
        <v>0</v>
      </c>
      <c r="BH228" s="158">
        <f>IF(N228="zníž. prenesená",J228,0)</f>
        <v>0</v>
      </c>
      <c r="BI228" s="158">
        <f>IF(N228="nulová",J228,0)</f>
        <v>0</v>
      </c>
      <c r="BJ228" s="17" t="s">
        <v>83</v>
      </c>
      <c r="BK228" s="159">
        <f>ROUND(I228*H228,3)</f>
        <v>0</v>
      </c>
      <c r="BL228" s="17" t="s">
        <v>128</v>
      </c>
      <c r="BM228" s="157" t="s">
        <v>280</v>
      </c>
    </row>
    <row r="229" spans="1:65" s="13" customFormat="1">
      <c r="B229" s="160"/>
      <c r="D229" s="161" t="s">
        <v>130</v>
      </c>
      <c r="E229" s="162" t="s">
        <v>1</v>
      </c>
      <c r="F229" s="163" t="s">
        <v>281</v>
      </c>
      <c r="H229" s="164">
        <v>3.1390600000000002</v>
      </c>
      <c r="L229" s="160"/>
      <c r="M229" s="165"/>
      <c r="N229" s="166"/>
      <c r="O229" s="166"/>
      <c r="P229" s="166"/>
      <c r="Q229" s="166"/>
      <c r="R229" s="166"/>
      <c r="S229" s="166"/>
      <c r="T229" s="167"/>
      <c r="AT229" s="162" t="s">
        <v>130</v>
      </c>
      <c r="AU229" s="162" t="s">
        <v>83</v>
      </c>
      <c r="AV229" s="13" t="s">
        <v>83</v>
      </c>
      <c r="AW229" s="13" t="s">
        <v>28</v>
      </c>
      <c r="AX229" s="13" t="s">
        <v>70</v>
      </c>
      <c r="AY229" s="162" t="s">
        <v>122</v>
      </c>
    </row>
    <row r="230" spans="1:65" s="13" customFormat="1">
      <c r="B230" s="160"/>
      <c r="D230" s="161" t="s">
        <v>130</v>
      </c>
      <c r="E230" s="162" t="s">
        <v>1</v>
      </c>
      <c r="F230" s="163" t="s">
        <v>282</v>
      </c>
      <c r="H230" s="164">
        <v>0.42429599999999995</v>
      </c>
      <c r="L230" s="160"/>
      <c r="M230" s="165"/>
      <c r="N230" s="166"/>
      <c r="O230" s="166"/>
      <c r="P230" s="166"/>
      <c r="Q230" s="166"/>
      <c r="R230" s="166"/>
      <c r="S230" s="166"/>
      <c r="T230" s="167"/>
      <c r="AT230" s="162" t="s">
        <v>130</v>
      </c>
      <c r="AU230" s="162" t="s">
        <v>83</v>
      </c>
      <c r="AV230" s="13" t="s">
        <v>83</v>
      </c>
      <c r="AW230" s="13" t="s">
        <v>28</v>
      </c>
      <c r="AX230" s="13" t="s">
        <v>70</v>
      </c>
      <c r="AY230" s="162" t="s">
        <v>122</v>
      </c>
    </row>
    <row r="231" spans="1:65" s="14" customFormat="1">
      <c r="B231" s="168"/>
      <c r="D231" s="161" t="s">
        <v>130</v>
      </c>
      <c r="E231" s="169" t="s">
        <v>1</v>
      </c>
      <c r="F231" s="170" t="s">
        <v>133</v>
      </c>
      <c r="H231" s="171">
        <v>3.5633560000000002</v>
      </c>
      <c r="L231" s="168"/>
      <c r="M231" s="172"/>
      <c r="N231" s="173"/>
      <c r="O231" s="173"/>
      <c r="P231" s="173"/>
      <c r="Q231" s="173"/>
      <c r="R231" s="173"/>
      <c r="S231" s="173"/>
      <c r="T231" s="174"/>
      <c r="AT231" s="169" t="s">
        <v>130</v>
      </c>
      <c r="AU231" s="169" t="s">
        <v>83</v>
      </c>
      <c r="AV231" s="14" t="s">
        <v>128</v>
      </c>
      <c r="AW231" s="14" t="s">
        <v>28</v>
      </c>
      <c r="AX231" s="14" t="s">
        <v>77</v>
      </c>
      <c r="AY231" s="169" t="s">
        <v>122</v>
      </c>
    </row>
    <row r="232" spans="1:65" s="2" customFormat="1" ht="16.5" customHeight="1">
      <c r="A232" s="29"/>
      <c r="B232" s="146"/>
      <c r="C232" s="147" t="s">
        <v>283</v>
      </c>
      <c r="D232" s="147" t="s">
        <v>124</v>
      </c>
      <c r="E232" s="148" t="s">
        <v>284</v>
      </c>
      <c r="F232" s="149" t="s">
        <v>285</v>
      </c>
      <c r="G232" s="150" t="s">
        <v>177</v>
      </c>
      <c r="H232" s="151">
        <v>0.15</v>
      </c>
      <c r="I232" s="151"/>
      <c r="J232" s="151"/>
      <c r="K232" s="152"/>
      <c r="L232" s="30"/>
      <c r="M232" s="153" t="s">
        <v>1</v>
      </c>
      <c r="N232" s="154" t="s">
        <v>36</v>
      </c>
      <c r="O232" s="155">
        <v>35.761000000000003</v>
      </c>
      <c r="P232" s="155">
        <f>O232*H232</f>
        <v>5.3641500000000004</v>
      </c>
      <c r="Q232" s="155">
        <v>1.6289999999999999E-2</v>
      </c>
      <c r="R232" s="155">
        <f>Q232*H232</f>
        <v>2.4434999999999999E-3</v>
      </c>
      <c r="S232" s="155">
        <v>0</v>
      </c>
      <c r="T232" s="156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7" t="s">
        <v>128</v>
      </c>
      <c r="AT232" s="157" t="s">
        <v>124</v>
      </c>
      <c r="AU232" s="157" t="s">
        <v>83</v>
      </c>
      <c r="AY232" s="17" t="s">
        <v>122</v>
      </c>
      <c r="BE232" s="158">
        <f>IF(N232="základná",J232,0)</f>
        <v>0</v>
      </c>
      <c r="BF232" s="158">
        <f>IF(N232="znížená",J232,0)</f>
        <v>0</v>
      </c>
      <c r="BG232" s="158">
        <f>IF(N232="zákl. prenesená",J232,0)</f>
        <v>0</v>
      </c>
      <c r="BH232" s="158">
        <f>IF(N232="zníž. prenesená",J232,0)</f>
        <v>0</v>
      </c>
      <c r="BI232" s="158">
        <f>IF(N232="nulová",J232,0)</f>
        <v>0</v>
      </c>
      <c r="BJ232" s="17" t="s">
        <v>83</v>
      </c>
      <c r="BK232" s="159">
        <f>ROUND(I232*H232,3)</f>
        <v>0</v>
      </c>
      <c r="BL232" s="17" t="s">
        <v>128</v>
      </c>
      <c r="BM232" s="157" t="s">
        <v>286</v>
      </c>
    </row>
    <row r="233" spans="1:65" s="13" customFormat="1">
      <c r="B233" s="160"/>
      <c r="D233" s="161" t="s">
        <v>130</v>
      </c>
      <c r="E233" s="162" t="s">
        <v>1</v>
      </c>
      <c r="F233" s="163" t="s">
        <v>287</v>
      </c>
      <c r="H233" s="164">
        <v>0.14995568000000001</v>
      </c>
      <c r="L233" s="160"/>
      <c r="M233" s="165"/>
      <c r="N233" s="166"/>
      <c r="O233" s="166"/>
      <c r="P233" s="166"/>
      <c r="Q233" s="166"/>
      <c r="R233" s="166"/>
      <c r="S233" s="166"/>
      <c r="T233" s="167"/>
      <c r="AT233" s="162" t="s">
        <v>130</v>
      </c>
      <c r="AU233" s="162" t="s">
        <v>83</v>
      </c>
      <c r="AV233" s="13" t="s">
        <v>83</v>
      </c>
      <c r="AW233" s="13" t="s">
        <v>28</v>
      </c>
      <c r="AX233" s="13" t="s">
        <v>77</v>
      </c>
      <c r="AY233" s="162" t="s">
        <v>122</v>
      </c>
    </row>
    <row r="234" spans="1:65" s="2" customFormat="1" ht="24" customHeight="1">
      <c r="A234" s="29"/>
      <c r="B234" s="146"/>
      <c r="C234" s="175" t="s">
        <v>288</v>
      </c>
      <c r="D234" s="175" t="s">
        <v>194</v>
      </c>
      <c r="E234" s="176" t="s">
        <v>225</v>
      </c>
      <c r="F234" s="177" t="s">
        <v>226</v>
      </c>
      <c r="G234" s="178" t="s">
        <v>177</v>
      </c>
      <c r="H234" s="179">
        <v>0.154</v>
      </c>
      <c r="I234" s="179"/>
      <c r="J234" s="179"/>
      <c r="K234" s="180"/>
      <c r="L234" s="181"/>
      <c r="M234" s="182" t="s">
        <v>1</v>
      </c>
      <c r="N234" s="183" t="s">
        <v>36</v>
      </c>
      <c r="O234" s="155">
        <v>0</v>
      </c>
      <c r="P234" s="155">
        <f>O234*H234</f>
        <v>0</v>
      </c>
      <c r="Q234" s="155">
        <v>1</v>
      </c>
      <c r="R234" s="155">
        <f>Q234*H234</f>
        <v>0.154</v>
      </c>
      <c r="S234" s="155">
        <v>0</v>
      </c>
      <c r="T234" s="156">
        <f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7" t="s">
        <v>165</v>
      </c>
      <c r="AT234" s="157" t="s">
        <v>194</v>
      </c>
      <c r="AU234" s="157" t="s">
        <v>83</v>
      </c>
      <c r="AY234" s="17" t="s">
        <v>122</v>
      </c>
      <c r="BE234" s="158">
        <f>IF(N234="základná",J234,0)</f>
        <v>0</v>
      </c>
      <c r="BF234" s="158">
        <f>IF(N234="znížená",J234,0)</f>
        <v>0</v>
      </c>
      <c r="BG234" s="158">
        <f>IF(N234="zákl. prenesená",J234,0)</f>
        <v>0</v>
      </c>
      <c r="BH234" s="158">
        <f>IF(N234="zníž. prenesená",J234,0)</f>
        <v>0</v>
      </c>
      <c r="BI234" s="158">
        <f>IF(N234="nulová",J234,0)</f>
        <v>0</v>
      </c>
      <c r="BJ234" s="17" t="s">
        <v>83</v>
      </c>
      <c r="BK234" s="159">
        <f>ROUND(I234*H234,3)</f>
        <v>0</v>
      </c>
      <c r="BL234" s="17" t="s">
        <v>128</v>
      </c>
      <c r="BM234" s="157" t="s">
        <v>289</v>
      </c>
    </row>
    <row r="235" spans="1:65" s="13" customFormat="1">
      <c r="B235" s="160"/>
      <c r="D235" s="161" t="s">
        <v>130</v>
      </c>
      <c r="F235" s="163" t="s">
        <v>290</v>
      </c>
      <c r="H235" s="164">
        <v>0.154</v>
      </c>
      <c r="L235" s="160"/>
      <c r="M235" s="165"/>
      <c r="N235" s="166"/>
      <c r="O235" s="166"/>
      <c r="P235" s="166"/>
      <c r="Q235" s="166"/>
      <c r="R235" s="166"/>
      <c r="S235" s="166"/>
      <c r="T235" s="167"/>
      <c r="AT235" s="162" t="s">
        <v>130</v>
      </c>
      <c r="AU235" s="162" t="s">
        <v>83</v>
      </c>
      <c r="AV235" s="13" t="s">
        <v>83</v>
      </c>
      <c r="AW235" s="13" t="s">
        <v>3</v>
      </c>
      <c r="AX235" s="13" t="s">
        <v>77</v>
      </c>
      <c r="AY235" s="162" t="s">
        <v>122</v>
      </c>
    </row>
    <row r="236" spans="1:65" s="2" customFormat="1" ht="36" customHeight="1">
      <c r="A236" s="29"/>
      <c r="B236" s="146"/>
      <c r="C236" s="147" t="s">
        <v>291</v>
      </c>
      <c r="D236" s="147" t="s">
        <v>124</v>
      </c>
      <c r="E236" s="148" t="s">
        <v>292</v>
      </c>
      <c r="F236" s="149" t="s">
        <v>293</v>
      </c>
      <c r="G236" s="150" t="s">
        <v>136</v>
      </c>
      <c r="H236" s="151">
        <v>46.155000000000001</v>
      </c>
      <c r="I236" s="151"/>
      <c r="J236" s="151"/>
      <c r="K236" s="152"/>
      <c r="L236" s="30"/>
      <c r="M236" s="153" t="s">
        <v>1</v>
      </c>
      <c r="N236" s="154" t="s">
        <v>36</v>
      </c>
      <c r="O236" s="155">
        <v>4.1000000000000002E-2</v>
      </c>
      <c r="P236" s="155">
        <f>O236*H236</f>
        <v>1.8923550000000002</v>
      </c>
      <c r="Q236" s="155">
        <v>2.2100000000000002E-3</v>
      </c>
      <c r="R236" s="155">
        <f>Q236*H236</f>
        <v>0.10200255000000001</v>
      </c>
      <c r="S236" s="155">
        <v>0</v>
      </c>
      <c r="T236" s="156">
        <f>S236*H236</f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7" t="s">
        <v>128</v>
      </c>
      <c r="AT236" s="157" t="s">
        <v>124</v>
      </c>
      <c r="AU236" s="157" t="s">
        <v>83</v>
      </c>
      <c r="AY236" s="17" t="s">
        <v>122</v>
      </c>
      <c r="BE236" s="158">
        <f>IF(N236="základná",J236,0)</f>
        <v>0</v>
      </c>
      <c r="BF236" s="158">
        <f>IF(N236="znížená",J236,0)</f>
        <v>0</v>
      </c>
      <c r="BG236" s="158">
        <f>IF(N236="zákl. prenesená",J236,0)</f>
        <v>0</v>
      </c>
      <c r="BH236" s="158">
        <f>IF(N236="zníž. prenesená",J236,0)</f>
        <v>0</v>
      </c>
      <c r="BI236" s="158">
        <f>IF(N236="nulová",J236,0)</f>
        <v>0</v>
      </c>
      <c r="BJ236" s="17" t="s">
        <v>83</v>
      </c>
      <c r="BK236" s="159">
        <f>ROUND(I236*H236,3)</f>
        <v>0</v>
      </c>
      <c r="BL236" s="17" t="s">
        <v>128</v>
      </c>
      <c r="BM236" s="157" t="s">
        <v>294</v>
      </c>
    </row>
    <row r="237" spans="1:65" s="13" customFormat="1">
      <c r="B237" s="160"/>
      <c r="D237" s="161" t="s">
        <v>130</v>
      </c>
      <c r="E237" s="162" t="s">
        <v>1</v>
      </c>
      <c r="F237" s="163" t="s">
        <v>295</v>
      </c>
      <c r="H237" s="164">
        <v>37.66872</v>
      </c>
      <c r="L237" s="160"/>
      <c r="M237" s="165"/>
      <c r="N237" s="166"/>
      <c r="O237" s="166"/>
      <c r="P237" s="166"/>
      <c r="Q237" s="166"/>
      <c r="R237" s="166"/>
      <c r="S237" s="166"/>
      <c r="T237" s="167"/>
      <c r="AT237" s="162" t="s">
        <v>130</v>
      </c>
      <c r="AU237" s="162" t="s">
        <v>83</v>
      </c>
      <c r="AV237" s="13" t="s">
        <v>83</v>
      </c>
      <c r="AW237" s="13" t="s">
        <v>28</v>
      </c>
      <c r="AX237" s="13" t="s">
        <v>70</v>
      </c>
      <c r="AY237" s="162" t="s">
        <v>122</v>
      </c>
    </row>
    <row r="238" spans="1:65" s="13" customFormat="1">
      <c r="B238" s="160"/>
      <c r="D238" s="161" t="s">
        <v>130</v>
      </c>
      <c r="E238" s="162" t="s">
        <v>1</v>
      </c>
      <c r="F238" s="163" t="s">
        <v>296</v>
      </c>
      <c r="H238" s="164">
        <v>8.4859199999999984</v>
      </c>
      <c r="L238" s="160"/>
      <c r="M238" s="165"/>
      <c r="N238" s="166"/>
      <c r="O238" s="166"/>
      <c r="P238" s="166"/>
      <c r="Q238" s="166"/>
      <c r="R238" s="166"/>
      <c r="S238" s="166"/>
      <c r="T238" s="167"/>
      <c r="AT238" s="162" t="s">
        <v>130</v>
      </c>
      <c r="AU238" s="162" t="s">
        <v>83</v>
      </c>
      <c r="AV238" s="13" t="s">
        <v>83</v>
      </c>
      <c r="AW238" s="13" t="s">
        <v>28</v>
      </c>
      <c r="AX238" s="13" t="s">
        <v>70</v>
      </c>
      <c r="AY238" s="162" t="s">
        <v>122</v>
      </c>
    </row>
    <row r="239" spans="1:65" s="14" customFormat="1">
      <c r="B239" s="168"/>
      <c r="D239" s="161" t="s">
        <v>130</v>
      </c>
      <c r="E239" s="169" t="s">
        <v>1</v>
      </c>
      <c r="F239" s="170" t="s">
        <v>133</v>
      </c>
      <c r="H239" s="171">
        <v>46.154640000000001</v>
      </c>
      <c r="L239" s="168"/>
      <c r="M239" s="172"/>
      <c r="N239" s="173"/>
      <c r="O239" s="173"/>
      <c r="P239" s="173"/>
      <c r="Q239" s="173"/>
      <c r="R239" s="173"/>
      <c r="S239" s="173"/>
      <c r="T239" s="174"/>
      <c r="AT239" s="169" t="s">
        <v>130</v>
      </c>
      <c r="AU239" s="169" t="s">
        <v>83</v>
      </c>
      <c r="AV239" s="14" t="s">
        <v>128</v>
      </c>
      <c r="AW239" s="14" t="s">
        <v>28</v>
      </c>
      <c r="AX239" s="14" t="s">
        <v>77</v>
      </c>
      <c r="AY239" s="169" t="s">
        <v>122</v>
      </c>
    </row>
    <row r="240" spans="1:65" s="12" customFormat="1" ht="22.9" customHeight="1">
      <c r="B240" s="134"/>
      <c r="D240" s="135" t="s">
        <v>69</v>
      </c>
      <c r="E240" s="144" t="s">
        <v>156</v>
      </c>
      <c r="F240" s="144" t="s">
        <v>297</v>
      </c>
      <c r="J240" s="145"/>
      <c r="L240" s="134"/>
      <c r="M240" s="138"/>
      <c r="N240" s="139"/>
      <c r="O240" s="139"/>
      <c r="P240" s="140">
        <f>SUM(P241:P246)</f>
        <v>22.919399999999996</v>
      </c>
      <c r="Q240" s="139"/>
      <c r="R240" s="140">
        <f>SUM(R241:R246)</f>
        <v>1.3155735599999998</v>
      </c>
      <c r="S240" s="139"/>
      <c r="T240" s="141">
        <f>SUM(T241:T246)</f>
        <v>0</v>
      </c>
      <c r="AR240" s="135" t="s">
        <v>77</v>
      </c>
      <c r="AT240" s="142" t="s">
        <v>69</v>
      </c>
      <c r="AU240" s="142" t="s">
        <v>77</v>
      </c>
      <c r="AY240" s="135" t="s">
        <v>122</v>
      </c>
      <c r="BK240" s="143">
        <f>SUM(BK241:BK246)</f>
        <v>0</v>
      </c>
    </row>
    <row r="241" spans="1:65" s="2" customFormat="1" ht="16.5" customHeight="1">
      <c r="A241" s="29"/>
      <c r="B241" s="146"/>
      <c r="C241" s="147" t="s">
        <v>298</v>
      </c>
      <c r="D241" s="147" t="s">
        <v>124</v>
      </c>
      <c r="E241" s="148" t="s">
        <v>299</v>
      </c>
      <c r="F241" s="149" t="s">
        <v>300</v>
      </c>
      <c r="G241" s="150" t="s">
        <v>136</v>
      </c>
      <c r="H241" s="151">
        <v>65.483999999999995</v>
      </c>
      <c r="I241" s="151"/>
      <c r="J241" s="151"/>
      <c r="K241" s="152"/>
      <c r="L241" s="30"/>
      <c r="M241" s="153" t="s">
        <v>1</v>
      </c>
      <c r="N241" s="154" t="s">
        <v>36</v>
      </c>
      <c r="O241" s="155">
        <v>0.35</v>
      </c>
      <c r="P241" s="155">
        <f>O241*H241</f>
        <v>22.919399999999996</v>
      </c>
      <c r="Q241" s="155">
        <v>2.009E-2</v>
      </c>
      <c r="R241" s="155">
        <f>Q241*H241</f>
        <v>1.3155735599999998</v>
      </c>
      <c r="S241" s="155">
        <v>0</v>
      </c>
      <c r="T241" s="156">
        <f>S241*H241</f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7" t="s">
        <v>128</v>
      </c>
      <c r="AT241" s="157" t="s">
        <v>124</v>
      </c>
      <c r="AU241" s="157" t="s">
        <v>83</v>
      </c>
      <c r="AY241" s="17" t="s">
        <v>122</v>
      </c>
      <c r="BE241" s="158">
        <f>IF(N241="základná",J241,0)</f>
        <v>0</v>
      </c>
      <c r="BF241" s="158">
        <f>IF(N241="znížená",J241,0)</f>
        <v>0</v>
      </c>
      <c r="BG241" s="158">
        <f>IF(N241="zákl. prenesená",J241,0)</f>
        <v>0</v>
      </c>
      <c r="BH241" s="158">
        <f>IF(N241="zníž. prenesená",J241,0)</f>
        <v>0</v>
      </c>
      <c r="BI241" s="158">
        <f>IF(N241="nulová",J241,0)</f>
        <v>0</v>
      </c>
      <c r="BJ241" s="17" t="s">
        <v>83</v>
      </c>
      <c r="BK241" s="159">
        <f>ROUND(I241*H241,3)</f>
        <v>0</v>
      </c>
      <c r="BL241" s="17" t="s">
        <v>128</v>
      </c>
      <c r="BM241" s="157" t="s">
        <v>301</v>
      </c>
    </row>
    <row r="242" spans="1:65" s="13" customFormat="1">
      <c r="B242" s="160"/>
      <c r="D242" s="161" t="s">
        <v>130</v>
      </c>
      <c r="E242" s="162" t="s">
        <v>1</v>
      </c>
      <c r="F242" s="163" t="s">
        <v>302</v>
      </c>
      <c r="H242" s="164">
        <v>9.1942500000000003</v>
      </c>
      <c r="L242" s="160"/>
      <c r="M242" s="165"/>
      <c r="N242" s="166"/>
      <c r="O242" s="166"/>
      <c r="P242" s="166"/>
      <c r="Q242" s="166"/>
      <c r="R242" s="166"/>
      <c r="S242" s="166"/>
      <c r="T242" s="167"/>
      <c r="AT242" s="162" t="s">
        <v>130</v>
      </c>
      <c r="AU242" s="162" t="s">
        <v>83</v>
      </c>
      <c r="AV242" s="13" t="s">
        <v>83</v>
      </c>
      <c r="AW242" s="13" t="s">
        <v>28</v>
      </c>
      <c r="AX242" s="13" t="s">
        <v>70</v>
      </c>
      <c r="AY242" s="162" t="s">
        <v>122</v>
      </c>
    </row>
    <row r="243" spans="1:65" s="13" customFormat="1">
      <c r="B243" s="160"/>
      <c r="D243" s="161" t="s">
        <v>130</v>
      </c>
      <c r="E243" s="162" t="s">
        <v>1</v>
      </c>
      <c r="F243" s="163" t="s">
        <v>303</v>
      </c>
      <c r="H243" s="164">
        <v>23.729624999999995</v>
      </c>
      <c r="L243" s="160"/>
      <c r="M243" s="165"/>
      <c r="N243" s="166"/>
      <c r="O243" s="166"/>
      <c r="P243" s="166"/>
      <c r="Q243" s="166"/>
      <c r="R243" s="166"/>
      <c r="S243" s="166"/>
      <c r="T243" s="167"/>
      <c r="AT243" s="162" t="s">
        <v>130</v>
      </c>
      <c r="AU243" s="162" t="s">
        <v>83</v>
      </c>
      <c r="AV243" s="13" t="s">
        <v>83</v>
      </c>
      <c r="AW243" s="13" t="s">
        <v>28</v>
      </c>
      <c r="AX243" s="13" t="s">
        <v>70</v>
      </c>
      <c r="AY243" s="162" t="s">
        <v>122</v>
      </c>
    </row>
    <row r="244" spans="1:65" s="13" customFormat="1">
      <c r="B244" s="160"/>
      <c r="D244" s="161" t="s">
        <v>130</v>
      </c>
      <c r="E244" s="162" t="s">
        <v>1</v>
      </c>
      <c r="F244" s="163" t="s">
        <v>304</v>
      </c>
      <c r="H244" s="164">
        <v>21.233874999999998</v>
      </c>
      <c r="L244" s="160"/>
      <c r="M244" s="165"/>
      <c r="N244" s="166"/>
      <c r="O244" s="166"/>
      <c r="P244" s="166"/>
      <c r="Q244" s="166"/>
      <c r="R244" s="166"/>
      <c r="S244" s="166"/>
      <c r="T244" s="167"/>
      <c r="AT244" s="162" t="s">
        <v>130</v>
      </c>
      <c r="AU244" s="162" t="s">
        <v>83</v>
      </c>
      <c r="AV244" s="13" t="s">
        <v>83</v>
      </c>
      <c r="AW244" s="13" t="s">
        <v>28</v>
      </c>
      <c r="AX244" s="13" t="s">
        <v>70</v>
      </c>
      <c r="AY244" s="162" t="s">
        <v>122</v>
      </c>
    </row>
    <row r="245" spans="1:65" s="13" customFormat="1">
      <c r="B245" s="160"/>
      <c r="D245" s="161" t="s">
        <v>130</v>
      </c>
      <c r="E245" s="162" t="s">
        <v>1</v>
      </c>
      <c r="F245" s="163" t="s">
        <v>305</v>
      </c>
      <c r="H245" s="164">
        <v>11.32625</v>
      </c>
      <c r="L245" s="160"/>
      <c r="M245" s="165"/>
      <c r="N245" s="166"/>
      <c r="O245" s="166"/>
      <c r="P245" s="166"/>
      <c r="Q245" s="166"/>
      <c r="R245" s="166"/>
      <c r="S245" s="166"/>
      <c r="T245" s="167"/>
      <c r="AT245" s="162" t="s">
        <v>130</v>
      </c>
      <c r="AU245" s="162" t="s">
        <v>83</v>
      </c>
      <c r="AV245" s="13" t="s">
        <v>83</v>
      </c>
      <c r="AW245" s="13" t="s">
        <v>28</v>
      </c>
      <c r="AX245" s="13" t="s">
        <v>70</v>
      </c>
      <c r="AY245" s="162" t="s">
        <v>122</v>
      </c>
    </row>
    <row r="246" spans="1:65" s="14" customFormat="1">
      <c r="B246" s="168"/>
      <c r="D246" s="161" t="s">
        <v>130</v>
      </c>
      <c r="E246" s="169" t="s">
        <v>1</v>
      </c>
      <c r="F246" s="170" t="s">
        <v>133</v>
      </c>
      <c r="H246" s="171">
        <v>65.483999999999995</v>
      </c>
      <c r="L246" s="168"/>
      <c r="M246" s="172"/>
      <c r="N246" s="173"/>
      <c r="O246" s="173"/>
      <c r="P246" s="173"/>
      <c r="Q246" s="173"/>
      <c r="R246" s="173"/>
      <c r="S246" s="173"/>
      <c r="T246" s="174"/>
      <c r="AT246" s="169" t="s">
        <v>130</v>
      </c>
      <c r="AU246" s="169" t="s">
        <v>83</v>
      </c>
      <c r="AV246" s="14" t="s">
        <v>128</v>
      </c>
      <c r="AW246" s="14" t="s">
        <v>28</v>
      </c>
      <c r="AX246" s="14" t="s">
        <v>77</v>
      </c>
      <c r="AY246" s="169" t="s">
        <v>122</v>
      </c>
    </row>
    <row r="247" spans="1:65" s="12" customFormat="1" ht="22.9" customHeight="1">
      <c r="B247" s="134"/>
      <c r="D247" s="135" t="s">
        <v>69</v>
      </c>
      <c r="E247" s="144" t="s">
        <v>170</v>
      </c>
      <c r="F247" s="144" t="s">
        <v>306</v>
      </c>
      <c r="J247" s="145"/>
      <c r="L247" s="134"/>
      <c r="M247" s="138"/>
      <c r="N247" s="139"/>
      <c r="O247" s="139"/>
      <c r="P247" s="140">
        <f>SUM(P248:P264)</f>
        <v>134.027264</v>
      </c>
      <c r="Q247" s="139"/>
      <c r="R247" s="140">
        <f>SUM(R248:R264)</f>
        <v>0.32535999999999998</v>
      </c>
      <c r="S247" s="139"/>
      <c r="T247" s="141">
        <f>SUM(T248:T264)</f>
        <v>0.17120000000000002</v>
      </c>
      <c r="AR247" s="135" t="s">
        <v>77</v>
      </c>
      <c r="AT247" s="142" t="s">
        <v>69</v>
      </c>
      <c r="AU247" s="142" t="s">
        <v>77</v>
      </c>
      <c r="AY247" s="135" t="s">
        <v>122</v>
      </c>
      <c r="BK247" s="143">
        <f>SUM(BK248:BK264)</f>
        <v>0</v>
      </c>
    </row>
    <row r="248" spans="1:65" s="2" customFormat="1" ht="16.5" customHeight="1">
      <c r="A248" s="29"/>
      <c r="B248" s="146"/>
      <c r="C248" s="147" t="s">
        <v>307</v>
      </c>
      <c r="D248" s="147" t="s">
        <v>124</v>
      </c>
      <c r="E248" s="148" t="s">
        <v>308</v>
      </c>
      <c r="F248" s="149" t="s">
        <v>309</v>
      </c>
      <c r="G248" s="150" t="s">
        <v>136</v>
      </c>
      <c r="H248" s="151">
        <v>65</v>
      </c>
      <c r="I248" s="151"/>
      <c r="J248" s="151"/>
      <c r="K248" s="152"/>
      <c r="L248" s="30"/>
      <c r="M248" s="153" t="s">
        <v>1</v>
      </c>
      <c r="N248" s="154" t="s">
        <v>36</v>
      </c>
      <c r="O248" s="155">
        <v>0.14599999999999999</v>
      </c>
      <c r="P248" s="155">
        <f>O248*H248</f>
        <v>9.49</v>
      </c>
      <c r="Q248" s="155">
        <v>2E-3</v>
      </c>
      <c r="R248" s="155">
        <f>Q248*H248</f>
        <v>0.13</v>
      </c>
      <c r="S248" s="155">
        <v>0</v>
      </c>
      <c r="T248" s="156">
        <f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7" t="s">
        <v>128</v>
      </c>
      <c r="AT248" s="157" t="s">
        <v>124</v>
      </c>
      <c r="AU248" s="157" t="s">
        <v>83</v>
      </c>
      <c r="AY248" s="17" t="s">
        <v>122</v>
      </c>
      <c r="BE248" s="158">
        <f>IF(N248="základná",J248,0)</f>
        <v>0</v>
      </c>
      <c r="BF248" s="158">
        <f>IF(N248="znížená",J248,0)</f>
        <v>0</v>
      </c>
      <c r="BG248" s="158">
        <f>IF(N248="zákl. prenesená",J248,0)</f>
        <v>0</v>
      </c>
      <c r="BH248" s="158">
        <f>IF(N248="zníž. prenesená",J248,0)</f>
        <v>0</v>
      </c>
      <c r="BI248" s="158">
        <f>IF(N248="nulová",J248,0)</f>
        <v>0</v>
      </c>
      <c r="BJ248" s="17" t="s">
        <v>83</v>
      </c>
      <c r="BK248" s="159">
        <f>ROUND(I248*H248,3)</f>
        <v>0</v>
      </c>
      <c r="BL248" s="17" t="s">
        <v>128</v>
      </c>
      <c r="BM248" s="157" t="s">
        <v>310</v>
      </c>
    </row>
    <row r="249" spans="1:65" s="2" customFormat="1" ht="36" customHeight="1">
      <c r="A249" s="29"/>
      <c r="B249" s="146"/>
      <c r="C249" s="147" t="s">
        <v>311</v>
      </c>
      <c r="D249" s="147" t="s">
        <v>124</v>
      </c>
      <c r="E249" s="148" t="s">
        <v>312</v>
      </c>
      <c r="F249" s="149" t="s">
        <v>313</v>
      </c>
      <c r="G249" s="150" t="s">
        <v>127</v>
      </c>
      <c r="H249" s="151">
        <v>592</v>
      </c>
      <c r="I249" s="151"/>
      <c r="J249" s="151"/>
      <c r="K249" s="152"/>
      <c r="L249" s="30"/>
      <c r="M249" s="153" t="s">
        <v>1</v>
      </c>
      <c r="N249" s="154" t="s">
        <v>36</v>
      </c>
      <c r="O249" s="155">
        <v>0.13800000000000001</v>
      </c>
      <c r="P249" s="155">
        <f>O249*H249</f>
        <v>81.696000000000012</v>
      </c>
      <c r="Q249" s="155">
        <v>1.2999999999999999E-4</v>
      </c>
      <c r="R249" s="155">
        <f>Q249*H249</f>
        <v>7.6959999999999987E-2</v>
      </c>
      <c r="S249" s="155">
        <v>0</v>
      </c>
      <c r="T249" s="156">
        <f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7" t="s">
        <v>128</v>
      </c>
      <c r="AT249" s="157" t="s">
        <v>124</v>
      </c>
      <c r="AU249" s="157" t="s">
        <v>83</v>
      </c>
      <c r="AY249" s="17" t="s">
        <v>122</v>
      </c>
      <c r="BE249" s="158">
        <f>IF(N249="základná",J249,0)</f>
        <v>0</v>
      </c>
      <c r="BF249" s="158">
        <f>IF(N249="znížená",J249,0)</f>
        <v>0</v>
      </c>
      <c r="BG249" s="158">
        <f>IF(N249="zákl. prenesená",J249,0)</f>
        <v>0</v>
      </c>
      <c r="BH249" s="158">
        <f>IF(N249="zníž. prenesená",J249,0)</f>
        <v>0</v>
      </c>
      <c r="BI249" s="158">
        <f>IF(N249="nulová",J249,0)</f>
        <v>0</v>
      </c>
      <c r="BJ249" s="17" t="s">
        <v>83</v>
      </c>
      <c r="BK249" s="159">
        <f>ROUND(I249*H249,3)</f>
        <v>0</v>
      </c>
      <c r="BL249" s="17" t="s">
        <v>128</v>
      </c>
      <c r="BM249" s="157" t="s">
        <v>314</v>
      </c>
    </row>
    <row r="250" spans="1:65" s="13" customFormat="1">
      <c r="B250" s="160"/>
      <c r="D250" s="161" t="s">
        <v>130</v>
      </c>
      <c r="E250" s="162" t="s">
        <v>1</v>
      </c>
      <c r="F250" s="163" t="s">
        <v>315</v>
      </c>
      <c r="H250" s="164">
        <v>496</v>
      </c>
      <c r="L250" s="160"/>
      <c r="M250" s="165"/>
      <c r="N250" s="166"/>
      <c r="O250" s="166"/>
      <c r="P250" s="166"/>
      <c r="Q250" s="166"/>
      <c r="R250" s="166"/>
      <c r="S250" s="166"/>
      <c r="T250" s="167"/>
      <c r="AT250" s="162" t="s">
        <v>130</v>
      </c>
      <c r="AU250" s="162" t="s">
        <v>83</v>
      </c>
      <c r="AV250" s="13" t="s">
        <v>83</v>
      </c>
      <c r="AW250" s="13" t="s">
        <v>28</v>
      </c>
      <c r="AX250" s="13" t="s">
        <v>70</v>
      </c>
      <c r="AY250" s="162" t="s">
        <v>122</v>
      </c>
    </row>
    <row r="251" spans="1:65" s="13" customFormat="1">
      <c r="B251" s="160"/>
      <c r="D251" s="161" t="s">
        <v>130</v>
      </c>
      <c r="E251" s="162" t="s">
        <v>1</v>
      </c>
      <c r="F251" s="163" t="s">
        <v>316</v>
      </c>
      <c r="H251" s="164">
        <v>96</v>
      </c>
      <c r="L251" s="160"/>
      <c r="M251" s="165"/>
      <c r="N251" s="166"/>
      <c r="O251" s="166"/>
      <c r="P251" s="166"/>
      <c r="Q251" s="166"/>
      <c r="R251" s="166"/>
      <c r="S251" s="166"/>
      <c r="T251" s="167"/>
      <c r="AT251" s="162" t="s">
        <v>130</v>
      </c>
      <c r="AU251" s="162" t="s">
        <v>83</v>
      </c>
      <c r="AV251" s="13" t="s">
        <v>83</v>
      </c>
      <c r="AW251" s="13" t="s">
        <v>28</v>
      </c>
      <c r="AX251" s="13" t="s">
        <v>70</v>
      </c>
      <c r="AY251" s="162" t="s">
        <v>122</v>
      </c>
    </row>
    <row r="252" spans="1:65" s="14" customFormat="1">
      <c r="B252" s="168"/>
      <c r="D252" s="161" t="s">
        <v>130</v>
      </c>
      <c r="E252" s="169" t="s">
        <v>1</v>
      </c>
      <c r="F252" s="170" t="s">
        <v>133</v>
      </c>
      <c r="H252" s="171">
        <v>592</v>
      </c>
      <c r="L252" s="168"/>
      <c r="M252" s="172"/>
      <c r="N252" s="173"/>
      <c r="O252" s="173"/>
      <c r="P252" s="173"/>
      <c r="Q252" s="173"/>
      <c r="R252" s="173"/>
      <c r="S252" s="173"/>
      <c r="T252" s="174"/>
      <c r="AT252" s="169" t="s">
        <v>130</v>
      </c>
      <c r="AU252" s="169" t="s">
        <v>83</v>
      </c>
      <c r="AV252" s="14" t="s">
        <v>128</v>
      </c>
      <c r="AW252" s="14" t="s">
        <v>28</v>
      </c>
      <c r="AX252" s="14" t="s">
        <v>77</v>
      </c>
      <c r="AY252" s="169" t="s">
        <v>122</v>
      </c>
    </row>
    <row r="253" spans="1:65" s="2" customFormat="1" ht="24" customHeight="1">
      <c r="A253" s="29"/>
      <c r="B253" s="146"/>
      <c r="C253" s="147" t="s">
        <v>317</v>
      </c>
      <c r="D253" s="147" t="s">
        <v>124</v>
      </c>
      <c r="E253" s="148" t="s">
        <v>318</v>
      </c>
      <c r="F253" s="149" t="s">
        <v>319</v>
      </c>
      <c r="G253" s="150" t="s">
        <v>320</v>
      </c>
      <c r="H253" s="151">
        <v>5920</v>
      </c>
      <c r="I253" s="151"/>
      <c r="J253" s="151"/>
      <c r="K253" s="152"/>
      <c r="L253" s="30"/>
      <c r="M253" s="153" t="s">
        <v>1</v>
      </c>
      <c r="N253" s="154" t="s">
        <v>36</v>
      </c>
      <c r="O253" s="155">
        <v>7.0000000000000001E-3</v>
      </c>
      <c r="P253" s="155">
        <f>O253*H253</f>
        <v>41.44</v>
      </c>
      <c r="Q253" s="155">
        <v>2.0000000000000002E-5</v>
      </c>
      <c r="R253" s="155">
        <f>Q253*H253</f>
        <v>0.11840000000000001</v>
      </c>
      <c r="S253" s="155">
        <v>1.0000000000000001E-5</v>
      </c>
      <c r="T253" s="156">
        <f>S253*H253</f>
        <v>5.9200000000000003E-2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7" t="s">
        <v>128</v>
      </c>
      <c r="AT253" s="157" t="s">
        <v>124</v>
      </c>
      <c r="AU253" s="157" t="s">
        <v>83</v>
      </c>
      <c r="AY253" s="17" t="s">
        <v>122</v>
      </c>
      <c r="BE253" s="158">
        <f>IF(N253="základná",J253,0)</f>
        <v>0</v>
      </c>
      <c r="BF253" s="158">
        <f>IF(N253="znížená",J253,0)</f>
        <v>0</v>
      </c>
      <c r="BG253" s="158">
        <f>IF(N253="zákl. prenesená",J253,0)</f>
        <v>0</v>
      </c>
      <c r="BH253" s="158">
        <f>IF(N253="zníž. prenesená",J253,0)</f>
        <v>0</v>
      </c>
      <c r="BI253" s="158">
        <f>IF(N253="nulová",J253,0)</f>
        <v>0</v>
      </c>
      <c r="BJ253" s="17" t="s">
        <v>83</v>
      </c>
      <c r="BK253" s="159">
        <f>ROUND(I253*H253,3)</f>
        <v>0</v>
      </c>
      <c r="BL253" s="17" t="s">
        <v>128</v>
      </c>
      <c r="BM253" s="157" t="s">
        <v>321</v>
      </c>
    </row>
    <row r="254" spans="1:65" s="13" customFormat="1">
      <c r="B254" s="160"/>
      <c r="D254" s="161" t="s">
        <v>130</v>
      </c>
      <c r="E254" s="162" t="s">
        <v>1</v>
      </c>
      <c r="F254" s="163" t="s">
        <v>322</v>
      </c>
      <c r="H254" s="164">
        <v>4960</v>
      </c>
      <c r="L254" s="160"/>
      <c r="M254" s="165"/>
      <c r="N254" s="166"/>
      <c r="O254" s="166"/>
      <c r="P254" s="166"/>
      <c r="Q254" s="166"/>
      <c r="R254" s="166"/>
      <c r="S254" s="166"/>
      <c r="T254" s="167"/>
      <c r="AT254" s="162" t="s">
        <v>130</v>
      </c>
      <c r="AU254" s="162" t="s">
        <v>83</v>
      </c>
      <c r="AV254" s="13" t="s">
        <v>83</v>
      </c>
      <c r="AW254" s="13" t="s">
        <v>28</v>
      </c>
      <c r="AX254" s="13" t="s">
        <v>70</v>
      </c>
      <c r="AY254" s="162" t="s">
        <v>122</v>
      </c>
    </row>
    <row r="255" spans="1:65" s="13" customFormat="1">
      <c r="B255" s="160"/>
      <c r="D255" s="161" t="s">
        <v>130</v>
      </c>
      <c r="E255" s="162" t="s">
        <v>1</v>
      </c>
      <c r="F255" s="163" t="s">
        <v>323</v>
      </c>
      <c r="H255" s="164">
        <v>960</v>
      </c>
      <c r="L255" s="160"/>
      <c r="M255" s="165"/>
      <c r="N255" s="166"/>
      <c r="O255" s="166"/>
      <c r="P255" s="166"/>
      <c r="Q255" s="166"/>
      <c r="R255" s="166"/>
      <c r="S255" s="166"/>
      <c r="T255" s="167"/>
      <c r="AT255" s="162" t="s">
        <v>130</v>
      </c>
      <c r="AU255" s="162" t="s">
        <v>83</v>
      </c>
      <c r="AV255" s="13" t="s">
        <v>83</v>
      </c>
      <c r="AW255" s="13" t="s">
        <v>28</v>
      </c>
      <c r="AX255" s="13" t="s">
        <v>70</v>
      </c>
      <c r="AY255" s="162" t="s">
        <v>122</v>
      </c>
    </row>
    <row r="256" spans="1:65" s="14" customFormat="1">
      <c r="B256" s="168"/>
      <c r="D256" s="161" t="s">
        <v>130</v>
      </c>
      <c r="E256" s="169" t="s">
        <v>1</v>
      </c>
      <c r="F256" s="170" t="s">
        <v>133</v>
      </c>
      <c r="H256" s="171">
        <v>5920</v>
      </c>
      <c r="L256" s="168"/>
      <c r="M256" s="172"/>
      <c r="N256" s="173"/>
      <c r="O256" s="173"/>
      <c r="P256" s="173"/>
      <c r="Q256" s="173"/>
      <c r="R256" s="173"/>
      <c r="S256" s="173"/>
      <c r="T256" s="174"/>
      <c r="AT256" s="169" t="s">
        <v>130</v>
      </c>
      <c r="AU256" s="169" t="s">
        <v>83</v>
      </c>
      <c r="AV256" s="14" t="s">
        <v>128</v>
      </c>
      <c r="AW256" s="14" t="s">
        <v>28</v>
      </c>
      <c r="AX256" s="14" t="s">
        <v>77</v>
      </c>
      <c r="AY256" s="169" t="s">
        <v>122</v>
      </c>
    </row>
    <row r="257" spans="1:65" s="2" customFormat="1" ht="16.5" customHeight="1">
      <c r="A257" s="29"/>
      <c r="B257" s="146"/>
      <c r="C257" s="147" t="s">
        <v>324</v>
      </c>
      <c r="D257" s="147" t="s">
        <v>124</v>
      </c>
      <c r="E257" s="148" t="s">
        <v>325</v>
      </c>
      <c r="F257" s="149" t="s">
        <v>326</v>
      </c>
      <c r="G257" s="150" t="s">
        <v>327</v>
      </c>
      <c r="H257" s="151">
        <v>1</v>
      </c>
      <c r="I257" s="151"/>
      <c r="J257" s="151"/>
      <c r="K257" s="152"/>
      <c r="L257" s="30"/>
      <c r="M257" s="153" t="s">
        <v>1</v>
      </c>
      <c r="N257" s="154" t="s">
        <v>36</v>
      </c>
      <c r="O257" s="155">
        <v>0.59099999999999997</v>
      </c>
      <c r="P257" s="155">
        <f>O257*H257</f>
        <v>0.59099999999999997</v>
      </c>
      <c r="Q257" s="155">
        <v>0</v>
      </c>
      <c r="R257" s="155">
        <f>Q257*H257</f>
        <v>0</v>
      </c>
      <c r="S257" s="155">
        <v>0.112</v>
      </c>
      <c r="T257" s="156">
        <f>S257*H257</f>
        <v>0.112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7" t="s">
        <v>128</v>
      </c>
      <c r="AT257" s="157" t="s">
        <v>124</v>
      </c>
      <c r="AU257" s="157" t="s">
        <v>83</v>
      </c>
      <c r="AY257" s="17" t="s">
        <v>122</v>
      </c>
      <c r="BE257" s="158">
        <f>IF(N257="základná",J257,0)</f>
        <v>0</v>
      </c>
      <c r="BF257" s="158">
        <f>IF(N257="znížená",J257,0)</f>
        <v>0</v>
      </c>
      <c r="BG257" s="158">
        <f>IF(N257="zákl. prenesená",J257,0)</f>
        <v>0</v>
      </c>
      <c r="BH257" s="158">
        <f>IF(N257="zníž. prenesená",J257,0)</f>
        <v>0</v>
      </c>
      <c r="BI257" s="158">
        <f>IF(N257="nulová",J257,0)</f>
        <v>0</v>
      </c>
      <c r="BJ257" s="17" t="s">
        <v>83</v>
      </c>
      <c r="BK257" s="159">
        <f>ROUND(I257*H257,3)</f>
        <v>0</v>
      </c>
      <c r="BL257" s="17" t="s">
        <v>128</v>
      </c>
      <c r="BM257" s="157" t="s">
        <v>328</v>
      </c>
    </row>
    <row r="258" spans="1:65" s="2" customFormat="1" ht="16.5" customHeight="1">
      <c r="A258" s="29"/>
      <c r="B258" s="146"/>
      <c r="C258" s="147" t="s">
        <v>329</v>
      </c>
      <c r="D258" s="147" t="s">
        <v>124</v>
      </c>
      <c r="E258" s="148" t="s">
        <v>330</v>
      </c>
      <c r="F258" s="149" t="s">
        <v>331</v>
      </c>
      <c r="G258" s="150" t="s">
        <v>177</v>
      </c>
      <c r="H258" s="151">
        <v>0.36399999999999999</v>
      </c>
      <c r="I258" s="151"/>
      <c r="J258" s="151"/>
      <c r="K258" s="152"/>
      <c r="L258" s="30"/>
      <c r="M258" s="153" t="s">
        <v>1</v>
      </c>
      <c r="N258" s="154" t="s">
        <v>36</v>
      </c>
      <c r="O258" s="155">
        <v>0.59799999999999998</v>
      </c>
      <c r="P258" s="155">
        <f>O258*H258</f>
        <v>0.21767199999999998</v>
      </c>
      <c r="Q258" s="155">
        <v>0</v>
      </c>
      <c r="R258" s="155">
        <f>Q258*H258</f>
        <v>0</v>
      </c>
      <c r="S258" s="155">
        <v>0</v>
      </c>
      <c r="T258" s="156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7" t="s">
        <v>128</v>
      </c>
      <c r="AT258" s="157" t="s">
        <v>124</v>
      </c>
      <c r="AU258" s="157" t="s">
        <v>83</v>
      </c>
      <c r="AY258" s="17" t="s">
        <v>122</v>
      </c>
      <c r="BE258" s="158">
        <f>IF(N258="základná",J258,0)</f>
        <v>0</v>
      </c>
      <c r="BF258" s="158">
        <f>IF(N258="znížená",J258,0)</f>
        <v>0</v>
      </c>
      <c r="BG258" s="158">
        <f>IF(N258="zákl. prenesená",J258,0)</f>
        <v>0</v>
      </c>
      <c r="BH258" s="158">
        <f>IF(N258="zníž. prenesená",J258,0)</f>
        <v>0</v>
      </c>
      <c r="BI258" s="158">
        <f>IF(N258="nulová",J258,0)</f>
        <v>0</v>
      </c>
      <c r="BJ258" s="17" t="s">
        <v>83</v>
      </c>
      <c r="BK258" s="159">
        <f>ROUND(I258*H258,3)</f>
        <v>0</v>
      </c>
      <c r="BL258" s="17" t="s">
        <v>128</v>
      </c>
      <c r="BM258" s="157" t="s">
        <v>332</v>
      </c>
    </row>
    <row r="259" spans="1:65" s="2" customFormat="1" ht="24" customHeight="1">
      <c r="A259" s="29"/>
      <c r="B259" s="146"/>
      <c r="C259" s="147" t="s">
        <v>333</v>
      </c>
      <c r="D259" s="147" t="s">
        <v>124</v>
      </c>
      <c r="E259" s="148" t="s">
        <v>334</v>
      </c>
      <c r="F259" s="149" t="s">
        <v>335</v>
      </c>
      <c r="G259" s="150" t="s">
        <v>177</v>
      </c>
      <c r="H259" s="151">
        <v>12.375999999999999</v>
      </c>
      <c r="I259" s="151"/>
      <c r="J259" s="151"/>
      <c r="K259" s="152"/>
      <c r="L259" s="30"/>
      <c r="M259" s="153" t="s">
        <v>1</v>
      </c>
      <c r="N259" s="154" t="s">
        <v>36</v>
      </c>
      <c r="O259" s="155">
        <v>7.0000000000000001E-3</v>
      </c>
      <c r="P259" s="155">
        <f>O259*H259</f>
        <v>8.6632000000000001E-2</v>
      </c>
      <c r="Q259" s="155">
        <v>0</v>
      </c>
      <c r="R259" s="155">
        <f>Q259*H259</f>
        <v>0</v>
      </c>
      <c r="S259" s="155">
        <v>0</v>
      </c>
      <c r="T259" s="156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7" t="s">
        <v>128</v>
      </c>
      <c r="AT259" s="157" t="s">
        <v>124</v>
      </c>
      <c r="AU259" s="157" t="s">
        <v>83</v>
      </c>
      <c r="AY259" s="17" t="s">
        <v>122</v>
      </c>
      <c r="BE259" s="158">
        <f>IF(N259="základná",J259,0)</f>
        <v>0</v>
      </c>
      <c r="BF259" s="158">
        <f>IF(N259="znížená",J259,0)</f>
        <v>0</v>
      </c>
      <c r="BG259" s="158">
        <f>IF(N259="zákl. prenesená",J259,0)</f>
        <v>0</v>
      </c>
      <c r="BH259" s="158">
        <f>IF(N259="zníž. prenesená",J259,0)</f>
        <v>0</v>
      </c>
      <c r="BI259" s="158">
        <f>IF(N259="nulová",J259,0)</f>
        <v>0</v>
      </c>
      <c r="BJ259" s="17" t="s">
        <v>83</v>
      </c>
      <c r="BK259" s="159">
        <f>ROUND(I259*H259,3)</f>
        <v>0</v>
      </c>
      <c r="BL259" s="17" t="s">
        <v>128</v>
      </c>
      <c r="BM259" s="157" t="s">
        <v>336</v>
      </c>
    </row>
    <row r="260" spans="1:65" s="13" customFormat="1">
      <c r="B260" s="160"/>
      <c r="D260" s="161" t="s">
        <v>130</v>
      </c>
      <c r="F260" s="163" t="s">
        <v>337</v>
      </c>
      <c r="H260" s="164">
        <v>12.375999999999999</v>
      </c>
      <c r="L260" s="160"/>
      <c r="M260" s="165"/>
      <c r="N260" s="166"/>
      <c r="O260" s="166"/>
      <c r="P260" s="166"/>
      <c r="Q260" s="166"/>
      <c r="R260" s="166"/>
      <c r="S260" s="166"/>
      <c r="T260" s="167"/>
      <c r="AT260" s="162" t="s">
        <v>130</v>
      </c>
      <c r="AU260" s="162" t="s">
        <v>83</v>
      </c>
      <c r="AV260" s="13" t="s">
        <v>83</v>
      </c>
      <c r="AW260" s="13" t="s">
        <v>3</v>
      </c>
      <c r="AX260" s="13" t="s">
        <v>77</v>
      </c>
      <c r="AY260" s="162" t="s">
        <v>122</v>
      </c>
    </row>
    <row r="261" spans="1:65" s="2" customFormat="1" ht="24" customHeight="1">
      <c r="A261" s="29"/>
      <c r="B261" s="146"/>
      <c r="C261" s="147" t="s">
        <v>338</v>
      </c>
      <c r="D261" s="147" t="s">
        <v>124</v>
      </c>
      <c r="E261" s="148" t="s">
        <v>339</v>
      </c>
      <c r="F261" s="149" t="s">
        <v>340</v>
      </c>
      <c r="G261" s="150" t="s">
        <v>177</v>
      </c>
      <c r="H261" s="151">
        <v>0.36399999999999999</v>
      </c>
      <c r="I261" s="151"/>
      <c r="J261" s="151"/>
      <c r="K261" s="152"/>
      <c r="L261" s="30"/>
      <c r="M261" s="153" t="s">
        <v>1</v>
      </c>
      <c r="N261" s="154" t="s">
        <v>36</v>
      </c>
      <c r="O261" s="155">
        <v>0.89</v>
      </c>
      <c r="P261" s="155">
        <f>O261*H261</f>
        <v>0.32395999999999997</v>
      </c>
      <c r="Q261" s="155">
        <v>0</v>
      </c>
      <c r="R261" s="155">
        <f>Q261*H261</f>
        <v>0</v>
      </c>
      <c r="S261" s="155">
        <v>0</v>
      </c>
      <c r="T261" s="156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7" t="s">
        <v>128</v>
      </c>
      <c r="AT261" s="157" t="s">
        <v>124</v>
      </c>
      <c r="AU261" s="157" t="s">
        <v>83</v>
      </c>
      <c r="AY261" s="17" t="s">
        <v>122</v>
      </c>
      <c r="BE261" s="158">
        <f>IF(N261="základná",J261,0)</f>
        <v>0</v>
      </c>
      <c r="BF261" s="158">
        <f>IF(N261="znížená",J261,0)</f>
        <v>0</v>
      </c>
      <c r="BG261" s="158">
        <f>IF(N261="zákl. prenesená",J261,0)</f>
        <v>0</v>
      </c>
      <c r="BH261" s="158">
        <f>IF(N261="zníž. prenesená",J261,0)</f>
        <v>0</v>
      </c>
      <c r="BI261" s="158">
        <f>IF(N261="nulová",J261,0)</f>
        <v>0</v>
      </c>
      <c r="BJ261" s="17" t="s">
        <v>83</v>
      </c>
      <c r="BK261" s="159">
        <f>ROUND(I261*H261,3)</f>
        <v>0</v>
      </c>
      <c r="BL261" s="17" t="s">
        <v>128</v>
      </c>
      <c r="BM261" s="157" t="s">
        <v>341</v>
      </c>
    </row>
    <row r="262" spans="1:65" s="2" customFormat="1" ht="24" customHeight="1">
      <c r="A262" s="29"/>
      <c r="B262" s="146"/>
      <c r="C262" s="147" t="s">
        <v>342</v>
      </c>
      <c r="D262" s="147" t="s">
        <v>124</v>
      </c>
      <c r="E262" s="148" t="s">
        <v>343</v>
      </c>
      <c r="F262" s="149" t="s">
        <v>344</v>
      </c>
      <c r="G262" s="150" t="s">
        <v>177</v>
      </c>
      <c r="H262" s="151">
        <v>1.82</v>
      </c>
      <c r="I262" s="151"/>
      <c r="J262" s="151"/>
      <c r="K262" s="152"/>
      <c r="L262" s="30"/>
      <c r="M262" s="153" t="s">
        <v>1</v>
      </c>
      <c r="N262" s="154" t="s">
        <v>36</v>
      </c>
      <c r="O262" s="155">
        <v>0.1</v>
      </c>
      <c r="P262" s="155">
        <f>O262*H262</f>
        <v>0.18200000000000002</v>
      </c>
      <c r="Q262" s="155">
        <v>0</v>
      </c>
      <c r="R262" s="155">
        <f>Q262*H262</f>
        <v>0</v>
      </c>
      <c r="S262" s="155">
        <v>0</v>
      </c>
      <c r="T262" s="156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7" t="s">
        <v>128</v>
      </c>
      <c r="AT262" s="157" t="s">
        <v>124</v>
      </c>
      <c r="AU262" s="157" t="s">
        <v>83</v>
      </c>
      <c r="AY262" s="17" t="s">
        <v>122</v>
      </c>
      <c r="BE262" s="158">
        <f>IF(N262="základná",J262,0)</f>
        <v>0</v>
      </c>
      <c r="BF262" s="158">
        <f>IF(N262="znížená",J262,0)</f>
        <v>0</v>
      </c>
      <c r="BG262" s="158">
        <f>IF(N262="zákl. prenesená",J262,0)</f>
        <v>0</v>
      </c>
      <c r="BH262" s="158">
        <f>IF(N262="zníž. prenesená",J262,0)</f>
        <v>0</v>
      </c>
      <c r="BI262" s="158">
        <f>IF(N262="nulová",J262,0)</f>
        <v>0</v>
      </c>
      <c r="BJ262" s="17" t="s">
        <v>83</v>
      </c>
      <c r="BK262" s="159">
        <f>ROUND(I262*H262,3)</f>
        <v>0</v>
      </c>
      <c r="BL262" s="17" t="s">
        <v>128</v>
      </c>
      <c r="BM262" s="157" t="s">
        <v>345</v>
      </c>
    </row>
    <row r="263" spans="1:65" s="13" customFormat="1">
      <c r="B263" s="160"/>
      <c r="D263" s="161" t="s">
        <v>130</v>
      </c>
      <c r="F263" s="163" t="s">
        <v>346</v>
      </c>
      <c r="H263" s="164">
        <v>1.82</v>
      </c>
      <c r="L263" s="160"/>
      <c r="M263" s="165"/>
      <c r="N263" s="166"/>
      <c r="O263" s="166"/>
      <c r="P263" s="166"/>
      <c r="Q263" s="166"/>
      <c r="R263" s="166"/>
      <c r="S263" s="166"/>
      <c r="T263" s="167"/>
      <c r="AT263" s="162" t="s">
        <v>130</v>
      </c>
      <c r="AU263" s="162" t="s">
        <v>83</v>
      </c>
      <c r="AV263" s="13" t="s">
        <v>83</v>
      </c>
      <c r="AW263" s="13" t="s">
        <v>3</v>
      </c>
      <c r="AX263" s="13" t="s">
        <v>77</v>
      </c>
      <c r="AY263" s="162" t="s">
        <v>122</v>
      </c>
    </row>
    <row r="264" spans="1:65" s="2" customFormat="1" ht="24" customHeight="1">
      <c r="A264" s="29"/>
      <c r="B264" s="146"/>
      <c r="C264" s="147" t="s">
        <v>347</v>
      </c>
      <c r="D264" s="147" t="s">
        <v>124</v>
      </c>
      <c r="E264" s="148" t="s">
        <v>348</v>
      </c>
      <c r="F264" s="149" t="s">
        <v>349</v>
      </c>
      <c r="G264" s="150" t="s">
        <v>177</v>
      </c>
      <c r="H264" s="151">
        <v>0.36399999999999999</v>
      </c>
      <c r="I264" s="151"/>
      <c r="J264" s="151"/>
      <c r="K264" s="152"/>
      <c r="L264" s="30"/>
      <c r="M264" s="153" t="s">
        <v>1</v>
      </c>
      <c r="N264" s="154" t="s">
        <v>36</v>
      </c>
      <c r="O264" s="155">
        <v>0</v>
      </c>
      <c r="P264" s="155">
        <f>O264*H264</f>
        <v>0</v>
      </c>
      <c r="Q264" s="155">
        <v>0</v>
      </c>
      <c r="R264" s="155">
        <f>Q264*H264</f>
        <v>0</v>
      </c>
      <c r="S264" s="155">
        <v>0</v>
      </c>
      <c r="T264" s="156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7" t="s">
        <v>128</v>
      </c>
      <c r="AT264" s="157" t="s">
        <v>124</v>
      </c>
      <c r="AU264" s="157" t="s">
        <v>83</v>
      </c>
      <c r="AY264" s="17" t="s">
        <v>122</v>
      </c>
      <c r="BE264" s="158">
        <f>IF(N264="základná",J264,0)</f>
        <v>0</v>
      </c>
      <c r="BF264" s="158">
        <f>IF(N264="znížená",J264,0)</f>
        <v>0</v>
      </c>
      <c r="BG264" s="158">
        <f>IF(N264="zákl. prenesená",J264,0)</f>
        <v>0</v>
      </c>
      <c r="BH264" s="158">
        <f>IF(N264="zníž. prenesená",J264,0)</f>
        <v>0</v>
      </c>
      <c r="BI264" s="158">
        <f>IF(N264="nulová",J264,0)</f>
        <v>0</v>
      </c>
      <c r="BJ264" s="17" t="s">
        <v>83</v>
      </c>
      <c r="BK264" s="159">
        <f>ROUND(I264*H264,3)</f>
        <v>0</v>
      </c>
      <c r="BL264" s="17" t="s">
        <v>128</v>
      </c>
      <c r="BM264" s="157" t="s">
        <v>350</v>
      </c>
    </row>
    <row r="265" spans="1:65" s="12" customFormat="1" ht="22.9" customHeight="1">
      <c r="B265" s="134"/>
      <c r="D265" s="135" t="s">
        <v>69</v>
      </c>
      <c r="E265" s="144" t="s">
        <v>351</v>
      </c>
      <c r="F265" s="144" t="s">
        <v>352</v>
      </c>
      <c r="J265" s="145"/>
      <c r="L265" s="134"/>
      <c r="M265" s="138"/>
      <c r="N265" s="139"/>
      <c r="O265" s="139"/>
      <c r="P265" s="140">
        <f>P266</f>
        <v>76.823855999999992</v>
      </c>
      <c r="Q265" s="139"/>
      <c r="R265" s="140">
        <f>R266</f>
        <v>0</v>
      </c>
      <c r="S265" s="139"/>
      <c r="T265" s="141">
        <f>T266</f>
        <v>0</v>
      </c>
      <c r="AR265" s="135" t="s">
        <v>77</v>
      </c>
      <c r="AT265" s="142" t="s">
        <v>69</v>
      </c>
      <c r="AU265" s="142" t="s">
        <v>77</v>
      </c>
      <c r="AY265" s="135" t="s">
        <v>122</v>
      </c>
      <c r="BK265" s="143">
        <f>BK266</f>
        <v>0</v>
      </c>
    </row>
    <row r="266" spans="1:65" s="2" customFormat="1" ht="24" customHeight="1">
      <c r="A266" s="29"/>
      <c r="B266" s="146"/>
      <c r="C266" s="147" t="s">
        <v>353</v>
      </c>
      <c r="D266" s="147" t="s">
        <v>124</v>
      </c>
      <c r="E266" s="148" t="s">
        <v>354</v>
      </c>
      <c r="F266" s="149" t="s">
        <v>355</v>
      </c>
      <c r="G266" s="150" t="s">
        <v>177</v>
      </c>
      <c r="H266" s="151">
        <v>70.415999999999997</v>
      </c>
      <c r="I266" s="151"/>
      <c r="J266" s="151"/>
      <c r="K266" s="152"/>
      <c r="L266" s="30"/>
      <c r="M266" s="153" t="s">
        <v>1</v>
      </c>
      <c r="N266" s="154" t="s">
        <v>36</v>
      </c>
      <c r="O266" s="155">
        <v>1.091</v>
      </c>
      <c r="P266" s="155">
        <f>O266*H266</f>
        <v>76.823855999999992</v>
      </c>
      <c r="Q266" s="155">
        <v>0</v>
      </c>
      <c r="R266" s="155">
        <f>Q266*H266</f>
        <v>0</v>
      </c>
      <c r="S266" s="155">
        <v>0</v>
      </c>
      <c r="T266" s="156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7" t="s">
        <v>128</v>
      </c>
      <c r="AT266" s="157" t="s">
        <v>124</v>
      </c>
      <c r="AU266" s="157" t="s">
        <v>83</v>
      </c>
      <c r="AY266" s="17" t="s">
        <v>122</v>
      </c>
      <c r="BE266" s="158">
        <f>IF(N266="základná",J266,0)</f>
        <v>0</v>
      </c>
      <c r="BF266" s="158">
        <f>IF(N266="znížená",J266,0)</f>
        <v>0</v>
      </c>
      <c r="BG266" s="158">
        <f>IF(N266="zákl. prenesená",J266,0)</f>
        <v>0</v>
      </c>
      <c r="BH266" s="158">
        <f>IF(N266="zníž. prenesená",J266,0)</f>
        <v>0</v>
      </c>
      <c r="BI266" s="158">
        <f>IF(N266="nulová",J266,0)</f>
        <v>0</v>
      </c>
      <c r="BJ266" s="17" t="s">
        <v>83</v>
      </c>
      <c r="BK266" s="159">
        <f>ROUND(I266*H266,3)</f>
        <v>0</v>
      </c>
      <c r="BL266" s="17" t="s">
        <v>128</v>
      </c>
      <c r="BM266" s="157" t="s">
        <v>356</v>
      </c>
    </row>
    <row r="267" spans="1:65" s="12" customFormat="1" ht="25.9" customHeight="1">
      <c r="B267" s="134"/>
      <c r="D267" s="135" t="s">
        <v>69</v>
      </c>
      <c r="E267" s="136" t="s">
        <v>357</v>
      </c>
      <c r="F267" s="136" t="s">
        <v>358</v>
      </c>
      <c r="J267" s="137"/>
      <c r="L267" s="134"/>
      <c r="M267" s="138"/>
      <c r="N267" s="139"/>
      <c r="O267" s="139"/>
      <c r="P267" s="140">
        <f>P268</f>
        <v>463.18873708000001</v>
      </c>
      <c r="Q267" s="139"/>
      <c r="R267" s="140">
        <f>R268</f>
        <v>13.7566582</v>
      </c>
      <c r="S267" s="139"/>
      <c r="T267" s="141">
        <f>T268</f>
        <v>0</v>
      </c>
      <c r="AR267" s="135" t="s">
        <v>83</v>
      </c>
      <c r="AT267" s="142" t="s">
        <v>69</v>
      </c>
      <c r="AU267" s="142" t="s">
        <v>70</v>
      </c>
      <c r="AY267" s="135" t="s">
        <v>122</v>
      </c>
      <c r="BK267" s="143">
        <f>BK268</f>
        <v>0</v>
      </c>
    </row>
    <row r="268" spans="1:65" s="12" customFormat="1" ht="22.9" customHeight="1">
      <c r="B268" s="134"/>
      <c r="D268" s="135" t="s">
        <v>69</v>
      </c>
      <c r="E268" s="144" t="s">
        <v>359</v>
      </c>
      <c r="F268" s="144" t="s">
        <v>360</v>
      </c>
      <c r="J268" s="145"/>
      <c r="L268" s="134"/>
      <c r="M268" s="138"/>
      <c r="N268" s="139"/>
      <c r="O268" s="139"/>
      <c r="P268" s="140">
        <f>SUM(P269:P316)</f>
        <v>463.18873708000001</v>
      </c>
      <c r="Q268" s="139"/>
      <c r="R268" s="140">
        <f>SUM(R269:R316)</f>
        <v>13.7566582</v>
      </c>
      <c r="S268" s="139"/>
      <c r="T268" s="141">
        <f>SUM(T269:T316)</f>
        <v>0</v>
      </c>
      <c r="AR268" s="135" t="s">
        <v>83</v>
      </c>
      <c r="AT268" s="142" t="s">
        <v>69</v>
      </c>
      <c r="AU268" s="142" t="s">
        <v>77</v>
      </c>
      <c r="AY268" s="135" t="s">
        <v>122</v>
      </c>
      <c r="BK268" s="143">
        <f>SUM(BK269:BK316)</f>
        <v>0</v>
      </c>
    </row>
    <row r="269" spans="1:65" s="2" customFormat="1" ht="36" customHeight="1">
      <c r="A269" s="29"/>
      <c r="B269" s="146"/>
      <c r="C269" s="147" t="s">
        <v>361</v>
      </c>
      <c r="D269" s="147" t="s">
        <v>124</v>
      </c>
      <c r="E269" s="148" t="s">
        <v>362</v>
      </c>
      <c r="F269" s="149" t="s">
        <v>363</v>
      </c>
      <c r="G269" s="150" t="s">
        <v>136</v>
      </c>
      <c r="H269" s="151">
        <v>151.90600000000001</v>
      </c>
      <c r="I269" s="151"/>
      <c r="J269" s="151"/>
      <c r="K269" s="152"/>
      <c r="L269" s="30"/>
      <c r="M269" s="153" t="s">
        <v>1</v>
      </c>
      <c r="N269" s="154" t="s">
        <v>36</v>
      </c>
      <c r="O269" s="155">
        <v>2.3679999999999999</v>
      </c>
      <c r="P269" s="155">
        <f>O269*H269</f>
        <v>359.71340800000002</v>
      </c>
      <c r="Q269" s="155">
        <v>2.6530000000000001E-2</v>
      </c>
      <c r="R269" s="155">
        <f>Q269*H269</f>
        <v>4.0300661800000004</v>
      </c>
      <c r="S269" s="155">
        <v>0</v>
      </c>
      <c r="T269" s="156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7" t="s">
        <v>206</v>
      </c>
      <c r="AT269" s="157" t="s">
        <v>124</v>
      </c>
      <c r="AU269" s="157" t="s">
        <v>83</v>
      </c>
      <c r="AY269" s="17" t="s">
        <v>122</v>
      </c>
      <c r="BE269" s="158">
        <f>IF(N269="základná",J269,0)</f>
        <v>0</v>
      </c>
      <c r="BF269" s="158">
        <f>IF(N269="znížená",J269,0)</f>
        <v>0</v>
      </c>
      <c r="BG269" s="158">
        <f>IF(N269="zákl. prenesená",J269,0)</f>
        <v>0</v>
      </c>
      <c r="BH269" s="158">
        <f>IF(N269="zníž. prenesená",J269,0)</f>
        <v>0</v>
      </c>
      <c r="BI269" s="158">
        <f>IF(N269="nulová",J269,0)</f>
        <v>0</v>
      </c>
      <c r="BJ269" s="17" t="s">
        <v>83</v>
      </c>
      <c r="BK269" s="159">
        <f>ROUND(I269*H269,3)</f>
        <v>0</v>
      </c>
      <c r="BL269" s="17" t="s">
        <v>206</v>
      </c>
      <c r="BM269" s="157" t="s">
        <v>364</v>
      </c>
    </row>
    <row r="270" spans="1:65" s="13" customFormat="1">
      <c r="B270" s="160"/>
      <c r="D270" s="161" t="s">
        <v>130</v>
      </c>
      <c r="E270" s="162" t="s">
        <v>1</v>
      </c>
      <c r="F270" s="163" t="s">
        <v>365</v>
      </c>
      <c r="H270" s="164">
        <v>10.7379</v>
      </c>
      <c r="L270" s="160"/>
      <c r="M270" s="165"/>
      <c r="N270" s="166"/>
      <c r="O270" s="166"/>
      <c r="P270" s="166"/>
      <c r="Q270" s="166"/>
      <c r="R270" s="166"/>
      <c r="S270" s="166"/>
      <c r="T270" s="167"/>
      <c r="AT270" s="162" t="s">
        <v>130</v>
      </c>
      <c r="AU270" s="162" t="s">
        <v>83</v>
      </c>
      <c r="AV270" s="13" t="s">
        <v>83</v>
      </c>
      <c r="AW270" s="13" t="s">
        <v>28</v>
      </c>
      <c r="AX270" s="13" t="s">
        <v>70</v>
      </c>
      <c r="AY270" s="162" t="s">
        <v>122</v>
      </c>
    </row>
    <row r="271" spans="1:65" s="13" customFormat="1">
      <c r="B271" s="160"/>
      <c r="D271" s="161" t="s">
        <v>130</v>
      </c>
      <c r="E271" s="162" t="s">
        <v>1</v>
      </c>
      <c r="F271" s="163" t="s">
        <v>366</v>
      </c>
      <c r="H271" s="164">
        <v>2.6844749999999999</v>
      </c>
      <c r="L271" s="160"/>
      <c r="M271" s="165"/>
      <c r="N271" s="166"/>
      <c r="O271" s="166"/>
      <c r="P271" s="166"/>
      <c r="Q271" s="166"/>
      <c r="R271" s="166"/>
      <c r="S271" s="166"/>
      <c r="T271" s="167"/>
      <c r="AT271" s="162" t="s">
        <v>130</v>
      </c>
      <c r="AU271" s="162" t="s">
        <v>83</v>
      </c>
      <c r="AV271" s="13" t="s">
        <v>83</v>
      </c>
      <c r="AW271" s="13" t="s">
        <v>28</v>
      </c>
      <c r="AX271" s="13" t="s">
        <v>70</v>
      </c>
      <c r="AY271" s="162" t="s">
        <v>122</v>
      </c>
    </row>
    <row r="272" spans="1:65" s="13" customFormat="1">
      <c r="B272" s="160"/>
      <c r="D272" s="161" t="s">
        <v>130</v>
      </c>
      <c r="E272" s="162" t="s">
        <v>1</v>
      </c>
      <c r="F272" s="163" t="s">
        <v>367</v>
      </c>
      <c r="H272" s="164">
        <v>2.4476999999999998</v>
      </c>
      <c r="L272" s="160"/>
      <c r="M272" s="165"/>
      <c r="N272" s="166"/>
      <c r="O272" s="166"/>
      <c r="P272" s="166"/>
      <c r="Q272" s="166"/>
      <c r="R272" s="166"/>
      <c r="S272" s="166"/>
      <c r="T272" s="167"/>
      <c r="AT272" s="162" t="s">
        <v>130</v>
      </c>
      <c r="AU272" s="162" t="s">
        <v>83</v>
      </c>
      <c r="AV272" s="13" t="s">
        <v>83</v>
      </c>
      <c r="AW272" s="13" t="s">
        <v>28</v>
      </c>
      <c r="AX272" s="13" t="s">
        <v>70</v>
      </c>
      <c r="AY272" s="162" t="s">
        <v>122</v>
      </c>
    </row>
    <row r="273" spans="2:51" s="13" customFormat="1">
      <c r="B273" s="160"/>
      <c r="D273" s="161" t="s">
        <v>130</v>
      </c>
      <c r="E273" s="162" t="s">
        <v>1</v>
      </c>
      <c r="F273" s="163" t="s">
        <v>368</v>
      </c>
      <c r="H273" s="164">
        <v>5.9654999999999996</v>
      </c>
      <c r="L273" s="160"/>
      <c r="M273" s="165"/>
      <c r="N273" s="166"/>
      <c r="O273" s="166"/>
      <c r="P273" s="166"/>
      <c r="Q273" s="166"/>
      <c r="R273" s="166"/>
      <c r="S273" s="166"/>
      <c r="T273" s="167"/>
      <c r="AT273" s="162" t="s">
        <v>130</v>
      </c>
      <c r="AU273" s="162" t="s">
        <v>83</v>
      </c>
      <c r="AV273" s="13" t="s">
        <v>83</v>
      </c>
      <c r="AW273" s="13" t="s">
        <v>28</v>
      </c>
      <c r="AX273" s="13" t="s">
        <v>70</v>
      </c>
      <c r="AY273" s="162" t="s">
        <v>122</v>
      </c>
    </row>
    <row r="274" spans="2:51" s="13" customFormat="1">
      <c r="B274" s="160"/>
      <c r="D274" s="161" t="s">
        <v>130</v>
      </c>
      <c r="E274" s="162" t="s">
        <v>1</v>
      </c>
      <c r="F274" s="163" t="s">
        <v>369</v>
      </c>
      <c r="H274" s="164">
        <v>1.78965</v>
      </c>
      <c r="L274" s="160"/>
      <c r="M274" s="165"/>
      <c r="N274" s="166"/>
      <c r="O274" s="166"/>
      <c r="P274" s="166"/>
      <c r="Q274" s="166"/>
      <c r="R274" s="166"/>
      <c r="S274" s="166"/>
      <c r="T274" s="167"/>
      <c r="AT274" s="162" t="s">
        <v>130</v>
      </c>
      <c r="AU274" s="162" t="s">
        <v>83</v>
      </c>
      <c r="AV274" s="13" t="s">
        <v>83</v>
      </c>
      <c r="AW274" s="13" t="s">
        <v>28</v>
      </c>
      <c r="AX274" s="13" t="s">
        <v>70</v>
      </c>
      <c r="AY274" s="162" t="s">
        <v>122</v>
      </c>
    </row>
    <row r="275" spans="2:51" s="13" customFormat="1">
      <c r="B275" s="160"/>
      <c r="D275" s="161" t="s">
        <v>130</v>
      </c>
      <c r="E275" s="162" t="s">
        <v>1</v>
      </c>
      <c r="F275" s="163" t="s">
        <v>370</v>
      </c>
      <c r="H275" s="164">
        <v>1.4913749999999999</v>
      </c>
      <c r="L275" s="160"/>
      <c r="M275" s="165"/>
      <c r="N275" s="166"/>
      <c r="O275" s="166"/>
      <c r="P275" s="166"/>
      <c r="Q275" s="166"/>
      <c r="R275" s="166"/>
      <c r="S275" s="166"/>
      <c r="T275" s="167"/>
      <c r="AT275" s="162" t="s">
        <v>130</v>
      </c>
      <c r="AU275" s="162" t="s">
        <v>83</v>
      </c>
      <c r="AV275" s="13" t="s">
        <v>83</v>
      </c>
      <c r="AW275" s="13" t="s">
        <v>28</v>
      </c>
      <c r="AX275" s="13" t="s">
        <v>70</v>
      </c>
      <c r="AY275" s="162" t="s">
        <v>122</v>
      </c>
    </row>
    <row r="276" spans="2:51" s="13" customFormat="1">
      <c r="B276" s="160"/>
      <c r="D276" s="161" t="s">
        <v>130</v>
      </c>
      <c r="E276" s="162" t="s">
        <v>1</v>
      </c>
      <c r="F276" s="163" t="s">
        <v>371</v>
      </c>
      <c r="H276" s="164">
        <v>1.0701000000000001</v>
      </c>
      <c r="L276" s="160"/>
      <c r="M276" s="165"/>
      <c r="N276" s="166"/>
      <c r="O276" s="166"/>
      <c r="P276" s="166"/>
      <c r="Q276" s="166"/>
      <c r="R276" s="166"/>
      <c r="S276" s="166"/>
      <c r="T276" s="167"/>
      <c r="AT276" s="162" t="s">
        <v>130</v>
      </c>
      <c r="AU276" s="162" t="s">
        <v>83</v>
      </c>
      <c r="AV276" s="13" t="s">
        <v>83</v>
      </c>
      <c r="AW276" s="13" t="s">
        <v>28</v>
      </c>
      <c r="AX276" s="13" t="s">
        <v>70</v>
      </c>
      <c r="AY276" s="162" t="s">
        <v>122</v>
      </c>
    </row>
    <row r="277" spans="2:51" s="15" customFormat="1">
      <c r="B277" s="184"/>
      <c r="D277" s="161" t="s">
        <v>130</v>
      </c>
      <c r="E277" s="185" t="s">
        <v>1</v>
      </c>
      <c r="F277" s="186" t="s">
        <v>372</v>
      </c>
      <c r="H277" s="187">
        <v>26.186700000000002</v>
      </c>
      <c r="L277" s="184"/>
      <c r="M277" s="188"/>
      <c r="N277" s="189"/>
      <c r="O277" s="189"/>
      <c r="P277" s="189"/>
      <c r="Q277" s="189"/>
      <c r="R277" s="189"/>
      <c r="S277" s="189"/>
      <c r="T277" s="190"/>
      <c r="AT277" s="185" t="s">
        <v>130</v>
      </c>
      <c r="AU277" s="185" t="s">
        <v>83</v>
      </c>
      <c r="AV277" s="15" t="s">
        <v>139</v>
      </c>
      <c r="AW277" s="15" t="s">
        <v>28</v>
      </c>
      <c r="AX277" s="15" t="s">
        <v>70</v>
      </c>
      <c r="AY277" s="185" t="s">
        <v>122</v>
      </c>
    </row>
    <row r="278" spans="2:51" s="13" customFormat="1">
      <c r="B278" s="160"/>
      <c r="D278" s="161" t="s">
        <v>130</v>
      </c>
      <c r="E278" s="162" t="s">
        <v>1</v>
      </c>
      <c r="F278" s="163" t="s">
        <v>373</v>
      </c>
      <c r="H278" s="164">
        <v>46.831599999999995</v>
      </c>
      <c r="L278" s="160"/>
      <c r="M278" s="165"/>
      <c r="N278" s="166"/>
      <c r="O278" s="166"/>
      <c r="P278" s="166"/>
      <c r="Q278" s="166"/>
      <c r="R278" s="166"/>
      <c r="S278" s="166"/>
      <c r="T278" s="167"/>
      <c r="AT278" s="162" t="s">
        <v>130</v>
      </c>
      <c r="AU278" s="162" t="s">
        <v>83</v>
      </c>
      <c r="AV278" s="13" t="s">
        <v>83</v>
      </c>
      <c r="AW278" s="13" t="s">
        <v>28</v>
      </c>
      <c r="AX278" s="13" t="s">
        <v>70</v>
      </c>
      <c r="AY278" s="162" t="s">
        <v>122</v>
      </c>
    </row>
    <row r="279" spans="2:51" s="13" customFormat="1" ht="22.5">
      <c r="B279" s="160"/>
      <c r="D279" s="161" t="s">
        <v>130</v>
      </c>
      <c r="E279" s="162" t="s">
        <v>1</v>
      </c>
      <c r="F279" s="163" t="s">
        <v>374</v>
      </c>
      <c r="H279" s="164">
        <v>4.0332599999999994</v>
      </c>
      <c r="L279" s="160"/>
      <c r="M279" s="165"/>
      <c r="N279" s="166"/>
      <c r="O279" s="166"/>
      <c r="P279" s="166"/>
      <c r="Q279" s="166"/>
      <c r="R279" s="166"/>
      <c r="S279" s="166"/>
      <c r="T279" s="167"/>
      <c r="AT279" s="162" t="s">
        <v>130</v>
      </c>
      <c r="AU279" s="162" t="s">
        <v>83</v>
      </c>
      <c r="AV279" s="13" t="s">
        <v>83</v>
      </c>
      <c r="AW279" s="13" t="s">
        <v>28</v>
      </c>
      <c r="AX279" s="13" t="s">
        <v>70</v>
      </c>
      <c r="AY279" s="162" t="s">
        <v>122</v>
      </c>
    </row>
    <row r="280" spans="2:51" s="13" customFormat="1" ht="22.5">
      <c r="B280" s="160"/>
      <c r="D280" s="161" t="s">
        <v>130</v>
      </c>
      <c r="E280" s="162" t="s">
        <v>1</v>
      </c>
      <c r="F280" s="163" t="s">
        <v>375</v>
      </c>
      <c r="H280" s="164">
        <v>4.2776999999999994</v>
      </c>
      <c r="L280" s="160"/>
      <c r="M280" s="165"/>
      <c r="N280" s="166"/>
      <c r="O280" s="166"/>
      <c r="P280" s="166"/>
      <c r="Q280" s="166"/>
      <c r="R280" s="166"/>
      <c r="S280" s="166"/>
      <c r="T280" s="167"/>
      <c r="AT280" s="162" t="s">
        <v>130</v>
      </c>
      <c r="AU280" s="162" t="s">
        <v>83</v>
      </c>
      <c r="AV280" s="13" t="s">
        <v>83</v>
      </c>
      <c r="AW280" s="13" t="s">
        <v>28</v>
      </c>
      <c r="AX280" s="13" t="s">
        <v>70</v>
      </c>
      <c r="AY280" s="162" t="s">
        <v>122</v>
      </c>
    </row>
    <row r="281" spans="2:51" s="15" customFormat="1">
      <c r="B281" s="184"/>
      <c r="D281" s="161" t="s">
        <v>130</v>
      </c>
      <c r="E281" s="185" t="s">
        <v>1</v>
      </c>
      <c r="F281" s="186" t="s">
        <v>376</v>
      </c>
      <c r="H281" s="187">
        <v>55.142559999999989</v>
      </c>
      <c r="L281" s="184"/>
      <c r="M281" s="188"/>
      <c r="N281" s="189"/>
      <c r="O281" s="189"/>
      <c r="P281" s="189"/>
      <c r="Q281" s="189"/>
      <c r="R281" s="189"/>
      <c r="S281" s="189"/>
      <c r="T281" s="190"/>
      <c r="AT281" s="185" t="s">
        <v>130</v>
      </c>
      <c r="AU281" s="185" t="s">
        <v>83</v>
      </c>
      <c r="AV281" s="15" t="s">
        <v>139</v>
      </c>
      <c r="AW281" s="15" t="s">
        <v>28</v>
      </c>
      <c r="AX281" s="15" t="s">
        <v>70</v>
      </c>
      <c r="AY281" s="185" t="s">
        <v>122</v>
      </c>
    </row>
    <row r="282" spans="2:51" s="13" customFormat="1">
      <c r="B282" s="160"/>
      <c r="D282" s="161" t="s">
        <v>130</v>
      </c>
      <c r="E282" s="162" t="s">
        <v>1</v>
      </c>
      <c r="F282" s="163" t="s">
        <v>377</v>
      </c>
      <c r="H282" s="164">
        <v>24.909600000000001</v>
      </c>
      <c r="L282" s="160"/>
      <c r="M282" s="165"/>
      <c r="N282" s="166"/>
      <c r="O282" s="166"/>
      <c r="P282" s="166"/>
      <c r="Q282" s="166"/>
      <c r="R282" s="166"/>
      <c r="S282" s="166"/>
      <c r="T282" s="167"/>
      <c r="AT282" s="162" t="s">
        <v>130</v>
      </c>
      <c r="AU282" s="162" t="s">
        <v>83</v>
      </c>
      <c r="AV282" s="13" t="s">
        <v>83</v>
      </c>
      <c r="AW282" s="13" t="s">
        <v>28</v>
      </c>
      <c r="AX282" s="13" t="s">
        <v>70</v>
      </c>
      <c r="AY282" s="162" t="s">
        <v>122</v>
      </c>
    </row>
    <row r="283" spans="2:51" s="13" customFormat="1">
      <c r="B283" s="160"/>
      <c r="D283" s="161" t="s">
        <v>130</v>
      </c>
      <c r="E283" s="162" t="s">
        <v>1</v>
      </c>
      <c r="F283" s="163" t="s">
        <v>378</v>
      </c>
      <c r="H283" s="164">
        <v>24.909600000000001</v>
      </c>
      <c r="L283" s="160"/>
      <c r="M283" s="165"/>
      <c r="N283" s="166"/>
      <c r="O283" s="166"/>
      <c r="P283" s="166"/>
      <c r="Q283" s="166"/>
      <c r="R283" s="166"/>
      <c r="S283" s="166"/>
      <c r="T283" s="167"/>
      <c r="AT283" s="162" t="s">
        <v>130</v>
      </c>
      <c r="AU283" s="162" t="s">
        <v>83</v>
      </c>
      <c r="AV283" s="13" t="s">
        <v>83</v>
      </c>
      <c r="AW283" s="13" t="s">
        <v>28</v>
      </c>
      <c r="AX283" s="13" t="s">
        <v>70</v>
      </c>
      <c r="AY283" s="162" t="s">
        <v>122</v>
      </c>
    </row>
    <row r="284" spans="2:51" s="13" customFormat="1">
      <c r="B284" s="160"/>
      <c r="D284" s="161" t="s">
        <v>130</v>
      </c>
      <c r="E284" s="162" t="s">
        <v>1</v>
      </c>
      <c r="F284" s="163" t="s">
        <v>379</v>
      </c>
      <c r="H284" s="164">
        <v>2.5947499999999999</v>
      </c>
      <c r="L284" s="160"/>
      <c r="M284" s="165"/>
      <c r="N284" s="166"/>
      <c r="O284" s="166"/>
      <c r="P284" s="166"/>
      <c r="Q284" s="166"/>
      <c r="R284" s="166"/>
      <c r="S284" s="166"/>
      <c r="T284" s="167"/>
      <c r="AT284" s="162" t="s">
        <v>130</v>
      </c>
      <c r="AU284" s="162" t="s">
        <v>83</v>
      </c>
      <c r="AV284" s="13" t="s">
        <v>83</v>
      </c>
      <c r="AW284" s="13" t="s">
        <v>28</v>
      </c>
      <c r="AX284" s="13" t="s">
        <v>70</v>
      </c>
      <c r="AY284" s="162" t="s">
        <v>122</v>
      </c>
    </row>
    <row r="285" spans="2:51" s="13" customFormat="1">
      <c r="B285" s="160"/>
      <c r="D285" s="161" t="s">
        <v>130</v>
      </c>
      <c r="E285" s="162" t="s">
        <v>1</v>
      </c>
      <c r="F285" s="163" t="s">
        <v>380</v>
      </c>
      <c r="H285" s="164">
        <v>2.5947499999999999</v>
      </c>
      <c r="L285" s="160"/>
      <c r="M285" s="165"/>
      <c r="N285" s="166"/>
      <c r="O285" s="166"/>
      <c r="P285" s="166"/>
      <c r="Q285" s="166"/>
      <c r="R285" s="166"/>
      <c r="S285" s="166"/>
      <c r="T285" s="167"/>
      <c r="AT285" s="162" t="s">
        <v>130</v>
      </c>
      <c r="AU285" s="162" t="s">
        <v>83</v>
      </c>
      <c r="AV285" s="13" t="s">
        <v>83</v>
      </c>
      <c r="AW285" s="13" t="s">
        <v>28</v>
      </c>
      <c r="AX285" s="13" t="s">
        <v>70</v>
      </c>
      <c r="AY285" s="162" t="s">
        <v>122</v>
      </c>
    </row>
    <row r="286" spans="2:51" s="13" customFormat="1">
      <c r="B286" s="160"/>
      <c r="D286" s="161" t="s">
        <v>130</v>
      </c>
      <c r="E286" s="162" t="s">
        <v>1</v>
      </c>
      <c r="F286" s="163" t="s">
        <v>381</v>
      </c>
      <c r="H286" s="164">
        <v>7.784250000000001</v>
      </c>
      <c r="L286" s="160"/>
      <c r="M286" s="165"/>
      <c r="N286" s="166"/>
      <c r="O286" s="166"/>
      <c r="P286" s="166"/>
      <c r="Q286" s="166"/>
      <c r="R286" s="166"/>
      <c r="S286" s="166"/>
      <c r="T286" s="167"/>
      <c r="AT286" s="162" t="s">
        <v>130</v>
      </c>
      <c r="AU286" s="162" t="s">
        <v>83</v>
      </c>
      <c r="AV286" s="13" t="s">
        <v>83</v>
      </c>
      <c r="AW286" s="13" t="s">
        <v>28</v>
      </c>
      <c r="AX286" s="13" t="s">
        <v>70</v>
      </c>
      <c r="AY286" s="162" t="s">
        <v>122</v>
      </c>
    </row>
    <row r="287" spans="2:51" s="13" customFormat="1">
      <c r="B287" s="160"/>
      <c r="D287" s="161" t="s">
        <v>130</v>
      </c>
      <c r="E287" s="162" t="s">
        <v>1</v>
      </c>
      <c r="F287" s="163" t="s">
        <v>382</v>
      </c>
      <c r="H287" s="164">
        <v>7.784250000000001</v>
      </c>
      <c r="L287" s="160"/>
      <c r="M287" s="165"/>
      <c r="N287" s="166"/>
      <c r="O287" s="166"/>
      <c r="P287" s="166"/>
      <c r="Q287" s="166"/>
      <c r="R287" s="166"/>
      <c r="S287" s="166"/>
      <c r="T287" s="167"/>
      <c r="AT287" s="162" t="s">
        <v>130</v>
      </c>
      <c r="AU287" s="162" t="s">
        <v>83</v>
      </c>
      <c r="AV287" s="13" t="s">
        <v>83</v>
      </c>
      <c r="AW287" s="13" t="s">
        <v>28</v>
      </c>
      <c r="AX287" s="13" t="s">
        <v>70</v>
      </c>
      <c r="AY287" s="162" t="s">
        <v>122</v>
      </c>
    </row>
    <row r="288" spans="2:51" s="15" customFormat="1">
      <c r="B288" s="184"/>
      <c r="D288" s="161" t="s">
        <v>130</v>
      </c>
      <c r="E288" s="185" t="s">
        <v>1</v>
      </c>
      <c r="F288" s="186" t="s">
        <v>383</v>
      </c>
      <c r="H288" s="187">
        <v>70.577200000000005</v>
      </c>
      <c r="L288" s="184"/>
      <c r="M288" s="188"/>
      <c r="N288" s="189"/>
      <c r="O288" s="189"/>
      <c r="P288" s="189"/>
      <c r="Q288" s="189"/>
      <c r="R288" s="189"/>
      <c r="S288" s="189"/>
      <c r="T288" s="190"/>
      <c r="AT288" s="185" t="s">
        <v>130</v>
      </c>
      <c r="AU288" s="185" t="s">
        <v>83</v>
      </c>
      <c r="AV288" s="15" t="s">
        <v>139</v>
      </c>
      <c r="AW288" s="15" t="s">
        <v>28</v>
      </c>
      <c r="AX288" s="15" t="s">
        <v>70</v>
      </c>
      <c r="AY288" s="185" t="s">
        <v>122</v>
      </c>
    </row>
    <row r="289" spans="1:65" s="14" customFormat="1">
      <c r="B289" s="168"/>
      <c r="D289" s="161" t="s">
        <v>130</v>
      </c>
      <c r="E289" s="169" t="s">
        <v>1</v>
      </c>
      <c r="F289" s="170" t="s">
        <v>133</v>
      </c>
      <c r="H289" s="171">
        <v>151.90646000000004</v>
      </c>
      <c r="L289" s="168"/>
      <c r="M289" s="172"/>
      <c r="N289" s="173"/>
      <c r="O289" s="173"/>
      <c r="P289" s="173"/>
      <c r="Q289" s="173"/>
      <c r="R289" s="173"/>
      <c r="S289" s="173"/>
      <c r="T289" s="174"/>
      <c r="AT289" s="169" t="s">
        <v>130</v>
      </c>
      <c r="AU289" s="169" t="s">
        <v>83</v>
      </c>
      <c r="AV289" s="14" t="s">
        <v>128</v>
      </c>
      <c r="AW289" s="14" t="s">
        <v>28</v>
      </c>
      <c r="AX289" s="14" t="s">
        <v>77</v>
      </c>
      <c r="AY289" s="169" t="s">
        <v>122</v>
      </c>
    </row>
    <row r="290" spans="1:65" s="2" customFormat="1" ht="24" customHeight="1">
      <c r="A290" s="29"/>
      <c r="B290" s="146"/>
      <c r="C290" s="175" t="s">
        <v>384</v>
      </c>
      <c r="D290" s="175" t="s">
        <v>194</v>
      </c>
      <c r="E290" s="176" t="s">
        <v>385</v>
      </c>
      <c r="F290" s="177" t="s">
        <v>386</v>
      </c>
      <c r="G290" s="178" t="s">
        <v>136</v>
      </c>
      <c r="H290" s="179">
        <v>56.796999999999997</v>
      </c>
      <c r="I290" s="179"/>
      <c r="J290" s="179"/>
      <c r="K290" s="180"/>
      <c r="L290" s="181"/>
      <c r="M290" s="182" t="s">
        <v>1</v>
      </c>
      <c r="N290" s="183" t="s">
        <v>36</v>
      </c>
      <c r="O290" s="155">
        <v>0</v>
      </c>
      <c r="P290" s="155">
        <f>O290*H290</f>
        <v>0</v>
      </c>
      <c r="Q290" s="155">
        <v>6.2E-2</v>
      </c>
      <c r="R290" s="155">
        <f>Q290*H290</f>
        <v>3.5214139999999996</v>
      </c>
      <c r="S290" s="155">
        <v>0</v>
      </c>
      <c r="T290" s="156">
        <f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57" t="s">
        <v>291</v>
      </c>
      <c r="AT290" s="157" t="s">
        <v>194</v>
      </c>
      <c r="AU290" s="157" t="s">
        <v>83</v>
      </c>
      <c r="AY290" s="17" t="s">
        <v>122</v>
      </c>
      <c r="BE290" s="158">
        <f>IF(N290="základná",J290,0)</f>
        <v>0</v>
      </c>
      <c r="BF290" s="158">
        <f>IF(N290="znížená",J290,0)</f>
        <v>0</v>
      </c>
      <c r="BG290" s="158">
        <f>IF(N290="zákl. prenesená",J290,0)</f>
        <v>0</v>
      </c>
      <c r="BH290" s="158">
        <f>IF(N290="zníž. prenesená",J290,0)</f>
        <v>0</v>
      </c>
      <c r="BI290" s="158">
        <f>IF(N290="nulová",J290,0)</f>
        <v>0</v>
      </c>
      <c r="BJ290" s="17" t="s">
        <v>83</v>
      </c>
      <c r="BK290" s="159">
        <f>ROUND(I290*H290,3)</f>
        <v>0</v>
      </c>
      <c r="BL290" s="17" t="s">
        <v>206</v>
      </c>
      <c r="BM290" s="157" t="s">
        <v>387</v>
      </c>
    </row>
    <row r="291" spans="1:65" s="13" customFormat="1" ht="22.5">
      <c r="B291" s="160"/>
      <c r="D291" s="161" t="s">
        <v>130</v>
      </c>
      <c r="E291" s="162" t="s">
        <v>1</v>
      </c>
      <c r="F291" s="163" t="s">
        <v>388</v>
      </c>
      <c r="H291" s="164">
        <v>48.236547999999999</v>
      </c>
      <c r="L291" s="160"/>
      <c r="M291" s="165"/>
      <c r="N291" s="166"/>
      <c r="O291" s="166"/>
      <c r="P291" s="166"/>
      <c r="Q291" s="166"/>
      <c r="R291" s="166"/>
      <c r="S291" s="166"/>
      <c r="T291" s="167"/>
      <c r="AT291" s="162" t="s">
        <v>130</v>
      </c>
      <c r="AU291" s="162" t="s">
        <v>83</v>
      </c>
      <c r="AV291" s="13" t="s">
        <v>83</v>
      </c>
      <c r="AW291" s="13" t="s">
        <v>28</v>
      </c>
      <c r="AX291" s="13" t="s">
        <v>70</v>
      </c>
      <c r="AY291" s="162" t="s">
        <v>122</v>
      </c>
    </row>
    <row r="292" spans="1:65" s="13" customFormat="1" ht="22.5">
      <c r="B292" s="160"/>
      <c r="D292" s="161" t="s">
        <v>130</v>
      </c>
      <c r="E292" s="162" t="s">
        <v>1</v>
      </c>
      <c r="F292" s="163" t="s">
        <v>389</v>
      </c>
      <c r="H292" s="164">
        <v>4.1542577999999999</v>
      </c>
      <c r="L292" s="160"/>
      <c r="M292" s="165"/>
      <c r="N292" s="166"/>
      <c r="O292" s="166"/>
      <c r="P292" s="166"/>
      <c r="Q292" s="166"/>
      <c r="R292" s="166"/>
      <c r="S292" s="166"/>
      <c r="T292" s="167"/>
      <c r="AT292" s="162" t="s">
        <v>130</v>
      </c>
      <c r="AU292" s="162" t="s">
        <v>83</v>
      </c>
      <c r="AV292" s="13" t="s">
        <v>83</v>
      </c>
      <c r="AW292" s="13" t="s">
        <v>28</v>
      </c>
      <c r="AX292" s="13" t="s">
        <v>70</v>
      </c>
      <c r="AY292" s="162" t="s">
        <v>122</v>
      </c>
    </row>
    <row r="293" spans="1:65" s="13" customFormat="1" ht="22.5">
      <c r="B293" s="160"/>
      <c r="D293" s="161" t="s">
        <v>130</v>
      </c>
      <c r="E293" s="162" t="s">
        <v>1</v>
      </c>
      <c r="F293" s="163" t="s">
        <v>390</v>
      </c>
      <c r="H293" s="164">
        <v>4.4060309999999996</v>
      </c>
      <c r="L293" s="160"/>
      <c r="M293" s="165"/>
      <c r="N293" s="166"/>
      <c r="O293" s="166"/>
      <c r="P293" s="166"/>
      <c r="Q293" s="166"/>
      <c r="R293" s="166"/>
      <c r="S293" s="166"/>
      <c r="T293" s="167"/>
      <c r="AT293" s="162" t="s">
        <v>130</v>
      </c>
      <c r="AU293" s="162" t="s">
        <v>83</v>
      </c>
      <c r="AV293" s="13" t="s">
        <v>83</v>
      </c>
      <c r="AW293" s="13" t="s">
        <v>28</v>
      </c>
      <c r="AX293" s="13" t="s">
        <v>70</v>
      </c>
      <c r="AY293" s="162" t="s">
        <v>122</v>
      </c>
    </row>
    <row r="294" spans="1:65" s="15" customFormat="1">
      <c r="B294" s="184"/>
      <c r="D294" s="161" t="s">
        <v>130</v>
      </c>
      <c r="E294" s="185" t="s">
        <v>1</v>
      </c>
      <c r="F294" s="186" t="s">
        <v>376</v>
      </c>
      <c r="H294" s="187">
        <v>56.796836799999994</v>
      </c>
      <c r="L294" s="184"/>
      <c r="M294" s="188"/>
      <c r="N294" s="189"/>
      <c r="O294" s="189"/>
      <c r="P294" s="189"/>
      <c r="Q294" s="189"/>
      <c r="R294" s="189"/>
      <c r="S294" s="189"/>
      <c r="T294" s="190"/>
      <c r="AT294" s="185" t="s">
        <v>130</v>
      </c>
      <c r="AU294" s="185" t="s">
        <v>83</v>
      </c>
      <c r="AV294" s="15" t="s">
        <v>139</v>
      </c>
      <c r="AW294" s="15" t="s">
        <v>28</v>
      </c>
      <c r="AX294" s="15" t="s">
        <v>70</v>
      </c>
      <c r="AY294" s="185" t="s">
        <v>122</v>
      </c>
    </row>
    <row r="295" spans="1:65" s="14" customFormat="1">
      <c r="B295" s="168"/>
      <c r="D295" s="161" t="s">
        <v>130</v>
      </c>
      <c r="E295" s="169" t="s">
        <v>1</v>
      </c>
      <c r="F295" s="170" t="s">
        <v>133</v>
      </c>
      <c r="H295" s="171">
        <v>56.796836799999994</v>
      </c>
      <c r="L295" s="168"/>
      <c r="M295" s="172"/>
      <c r="N295" s="173"/>
      <c r="O295" s="173"/>
      <c r="P295" s="173"/>
      <c r="Q295" s="173"/>
      <c r="R295" s="173"/>
      <c r="S295" s="173"/>
      <c r="T295" s="174"/>
      <c r="AT295" s="169" t="s">
        <v>130</v>
      </c>
      <c r="AU295" s="169" t="s">
        <v>83</v>
      </c>
      <c r="AV295" s="14" t="s">
        <v>128</v>
      </c>
      <c r="AW295" s="14" t="s">
        <v>28</v>
      </c>
      <c r="AX295" s="14" t="s">
        <v>77</v>
      </c>
      <c r="AY295" s="169" t="s">
        <v>122</v>
      </c>
    </row>
    <row r="296" spans="1:65" s="2" customFormat="1" ht="24" customHeight="1">
      <c r="A296" s="29"/>
      <c r="B296" s="146"/>
      <c r="C296" s="175" t="s">
        <v>391</v>
      </c>
      <c r="D296" s="175" t="s">
        <v>194</v>
      </c>
      <c r="E296" s="176" t="s">
        <v>392</v>
      </c>
      <c r="F296" s="177" t="s">
        <v>393</v>
      </c>
      <c r="G296" s="178" t="s">
        <v>136</v>
      </c>
      <c r="H296" s="179">
        <v>26.972000000000001</v>
      </c>
      <c r="I296" s="179"/>
      <c r="J296" s="179"/>
      <c r="K296" s="180"/>
      <c r="L296" s="181"/>
      <c r="M296" s="182" t="s">
        <v>1</v>
      </c>
      <c r="N296" s="183" t="s">
        <v>36</v>
      </c>
      <c r="O296" s="155">
        <v>0</v>
      </c>
      <c r="P296" s="155">
        <f>O296*H296</f>
        <v>0</v>
      </c>
      <c r="Q296" s="155">
        <v>6.2E-2</v>
      </c>
      <c r="R296" s="155">
        <f>Q296*H296</f>
        <v>1.672264</v>
      </c>
      <c r="S296" s="155">
        <v>0</v>
      </c>
      <c r="T296" s="156">
        <f>S296*H296</f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57" t="s">
        <v>291</v>
      </c>
      <c r="AT296" s="157" t="s">
        <v>194</v>
      </c>
      <c r="AU296" s="157" t="s">
        <v>83</v>
      </c>
      <c r="AY296" s="17" t="s">
        <v>122</v>
      </c>
      <c r="BE296" s="158">
        <f>IF(N296="základná",J296,0)</f>
        <v>0</v>
      </c>
      <c r="BF296" s="158">
        <f>IF(N296="znížená",J296,0)</f>
        <v>0</v>
      </c>
      <c r="BG296" s="158">
        <f>IF(N296="zákl. prenesená",J296,0)</f>
        <v>0</v>
      </c>
      <c r="BH296" s="158">
        <f>IF(N296="zníž. prenesená",J296,0)</f>
        <v>0</v>
      </c>
      <c r="BI296" s="158">
        <f>IF(N296="nulová",J296,0)</f>
        <v>0</v>
      </c>
      <c r="BJ296" s="17" t="s">
        <v>83</v>
      </c>
      <c r="BK296" s="159">
        <f>ROUND(I296*H296,3)</f>
        <v>0</v>
      </c>
      <c r="BL296" s="17" t="s">
        <v>206</v>
      </c>
      <c r="BM296" s="157" t="s">
        <v>394</v>
      </c>
    </row>
    <row r="297" spans="1:65" s="13" customFormat="1">
      <c r="B297" s="160"/>
      <c r="D297" s="161" t="s">
        <v>130</v>
      </c>
      <c r="E297" s="162" t="s">
        <v>1</v>
      </c>
      <c r="F297" s="163" t="s">
        <v>395</v>
      </c>
      <c r="H297" s="164">
        <v>11.060036999999999</v>
      </c>
      <c r="L297" s="160"/>
      <c r="M297" s="165"/>
      <c r="N297" s="166"/>
      <c r="O297" s="166"/>
      <c r="P297" s="166"/>
      <c r="Q297" s="166"/>
      <c r="R297" s="166"/>
      <c r="S297" s="166"/>
      <c r="T297" s="167"/>
      <c r="AT297" s="162" t="s">
        <v>130</v>
      </c>
      <c r="AU297" s="162" t="s">
        <v>83</v>
      </c>
      <c r="AV297" s="13" t="s">
        <v>83</v>
      </c>
      <c r="AW297" s="13" t="s">
        <v>28</v>
      </c>
      <c r="AX297" s="13" t="s">
        <v>70</v>
      </c>
      <c r="AY297" s="162" t="s">
        <v>122</v>
      </c>
    </row>
    <row r="298" spans="1:65" s="13" customFormat="1">
      <c r="B298" s="160"/>
      <c r="D298" s="161" t="s">
        <v>130</v>
      </c>
      <c r="E298" s="162" t="s">
        <v>1</v>
      </c>
      <c r="F298" s="163" t="s">
        <v>396</v>
      </c>
      <c r="H298" s="164">
        <v>2.7650092499999999</v>
      </c>
      <c r="L298" s="160"/>
      <c r="M298" s="165"/>
      <c r="N298" s="166"/>
      <c r="O298" s="166"/>
      <c r="P298" s="166"/>
      <c r="Q298" s="166"/>
      <c r="R298" s="166"/>
      <c r="S298" s="166"/>
      <c r="T298" s="167"/>
      <c r="AT298" s="162" t="s">
        <v>130</v>
      </c>
      <c r="AU298" s="162" t="s">
        <v>83</v>
      </c>
      <c r="AV298" s="13" t="s">
        <v>83</v>
      </c>
      <c r="AW298" s="13" t="s">
        <v>28</v>
      </c>
      <c r="AX298" s="13" t="s">
        <v>70</v>
      </c>
      <c r="AY298" s="162" t="s">
        <v>122</v>
      </c>
    </row>
    <row r="299" spans="1:65" s="13" customFormat="1">
      <c r="B299" s="160"/>
      <c r="D299" s="161" t="s">
        <v>130</v>
      </c>
      <c r="E299" s="162" t="s">
        <v>1</v>
      </c>
      <c r="F299" s="163" t="s">
        <v>397</v>
      </c>
      <c r="H299" s="164">
        <v>2.521131</v>
      </c>
      <c r="L299" s="160"/>
      <c r="M299" s="165"/>
      <c r="N299" s="166"/>
      <c r="O299" s="166"/>
      <c r="P299" s="166"/>
      <c r="Q299" s="166"/>
      <c r="R299" s="166"/>
      <c r="S299" s="166"/>
      <c r="T299" s="167"/>
      <c r="AT299" s="162" t="s">
        <v>130</v>
      </c>
      <c r="AU299" s="162" t="s">
        <v>83</v>
      </c>
      <c r="AV299" s="13" t="s">
        <v>83</v>
      </c>
      <c r="AW299" s="13" t="s">
        <v>28</v>
      </c>
      <c r="AX299" s="13" t="s">
        <v>70</v>
      </c>
      <c r="AY299" s="162" t="s">
        <v>122</v>
      </c>
    </row>
    <row r="300" spans="1:65" s="13" customFormat="1">
      <c r="B300" s="160"/>
      <c r="D300" s="161" t="s">
        <v>130</v>
      </c>
      <c r="E300" s="162" t="s">
        <v>1</v>
      </c>
      <c r="F300" s="163" t="s">
        <v>398</v>
      </c>
      <c r="H300" s="164">
        <v>6.1444649999999994</v>
      </c>
      <c r="L300" s="160"/>
      <c r="M300" s="165"/>
      <c r="N300" s="166"/>
      <c r="O300" s="166"/>
      <c r="P300" s="166"/>
      <c r="Q300" s="166"/>
      <c r="R300" s="166"/>
      <c r="S300" s="166"/>
      <c r="T300" s="167"/>
      <c r="AT300" s="162" t="s">
        <v>130</v>
      </c>
      <c r="AU300" s="162" t="s">
        <v>83</v>
      </c>
      <c r="AV300" s="13" t="s">
        <v>83</v>
      </c>
      <c r="AW300" s="13" t="s">
        <v>28</v>
      </c>
      <c r="AX300" s="13" t="s">
        <v>70</v>
      </c>
      <c r="AY300" s="162" t="s">
        <v>122</v>
      </c>
    </row>
    <row r="301" spans="1:65" s="13" customFormat="1">
      <c r="B301" s="160"/>
      <c r="D301" s="161" t="s">
        <v>130</v>
      </c>
      <c r="E301" s="162" t="s">
        <v>1</v>
      </c>
      <c r="F301" s="163" t="s">
        <v>399</v>
      </c>
      <c r="H301" s="164">
        <v>1.8433394999999999</v>
      </c>
      <c r="L301" s="160"/>
      <c r="M301" s="165"/>
      <c r="N301" s="166"/>
      <c r="O301" s="166"/>
      <c r="P301" s="166"/>
      <c r="Q301" s="166"/>
      <c r="R301" s="166"/>
      <c r="S301" s="166"/>
      <c r="T301" s="167"/>
      <c r="AT301" s="162" t="s">
        <v>130</v>
      </c>
      <c r="AU301" s="162" t="s">
        <v>83</v>
      </c>
      <c r="AV301" s="13" t="s">
        <v>83</v>
      </c>
      <c r="AW301" s="13" t="s">
        <v>28</v>
      </c>
      <c r="AX301" s="13" t="s">
        <v>70</v>
      </c>
      <c r="AY301" s="162" t="s">
        <v>122</v>
      </c>
    </row>
    <row r="302" spans="1:65" s="13" customFormat="1">
      <c r="B302" s="160"/>
      <c r="D302" s="161" t="s">
        <v>130</v>
      </c>
      <c r="E302" s="162" t="s">
        <v>1</v>
      </c>
      <c r="F302" s="163" t="s">
        <v>400</v>
      </c>
      <c r="H302" s="164">
        <v>1.5361162499999998</v>
      </c>
      <c r="L302" s="160"/>
      <c r="M302" s="165"/>
      <c r="N302" s="166"/>
      <c r="O302" s="166"/>
      <c r="P302" s="166"/>
      <c r="Q302" s="166"/>
      <c r="R302" s="166"/>
      <c r="S302" s="166"/>
      <c r="T302" s="167"/>
      <c r="AT302" s="162" t="s">
        <v>130</v>
      </c>
      <c r="AU302" s="162" t="s">
        <v>83</v>
      </c>
      <c r="AV302" s="13" t="s">
        <v>83</v>
      </c>
      <c r="AW302" s="13" t="s">
        <v>28</v>
      </c>
      <c r="AX302" s="13" t="s">
        <v>70</v>
      </c>
      <c r="AY302" s="162" t="s">
        <v>122</v>
      </c>
    </row>
    <row r="303" spans="1:65" s="13" customFormat="1">
      <c r="B303" s="160"/>
      <c r="D303" s="161" t="s">
        <v>130</v>
      </c>
      <c r="E303" s="162" t="s">
        <v>1</v>
      </c>
      <c r="F303" s="163" t="s">
        <v>401</v>
      </c>
      <c r="H303" s="164">
        <v>1.102203</v>
      </c>
      <c r="L303" s="160"/>
      <c r="M303" s="165"/>
      <c r="N303" s="166"/>
      <c r="O303" s="166"/>
      <c r="P303" s="166"/>
      <c r="Q303" s="166"/>
      <c r="R303" s="166"/>
      <c r="S303" s="166"/>
      <c r="T303" s="167"/>
      <c r="AT303" s="162" t="s">
        <v>130</v>
      </c>
      <c r="AU303" s="162" t="s">
        <v>83</v>
      </c>
      <c r="AV303" s="13" t="s">
        <v>83</v>
      </c>
      <c r="AW303" s="13" t="s">
        <v>28</v>
      </c>
      <c r="AX303" s="13" t="s">
        <v>70</v>
      </c>
      <c r="AY303" s="162" t="s">
        <v>122</v>
      </c>
    </row>
    <row r="304" spans="1:65" s="15" customFormat="1">
      <c r="B304" s="184"/>
      <c r="D304" s="161" t="s">
        <v>130</v>
      </c>
      <c r="E304" s="185" t="s">
        <v>1</v>
      </c>
      <c r="F304" s="186" t="s">
        <v>372</v>
      </c>
      <c r="H304" s="187">
        <v>26.972300999999998</v>
      </c>
      <c r="L304" s="184"/>
      <c r="M304" s="188"/>
      <c r="N304" s="189"/>
      <c r="O304" s="189"/>
      <c r="P304" s="189"/>
      <c r="Q304" s="189"/>
      <c r="R304" s="189"/>
      <c r="S304" s="189"/>
      <c r="T304" s="190"/>
      <c r="AT304" s="185" t="s">
        <v>130</v>
      </c>
      <c r="AU304" s="185" t="s">
        <v>83</v>
      </c>
      <c r="AV304" s="15" t="s">
        <v>139</v>
      </c>
      <c r="AW304" s="15" t="s">
        <v>28</v>
      </c>
      <c r="AX304" s="15" t="s">
        <v>70</v>
      </c>
      <c r="AY304" s="185" t="s">
        <v>122</v>
      </c>
    </row>
    <row r="305" spans="1:65" s="14" customFormat="1">
      <c r="B305" s="168"/>
      <c r="D305" s="161" t="s">
        <v>130</v>
      </c>
      <c r="E305" s="169" t="s">
        <v>1</v>
      </c>
      <c r="F305" s="170" t="s">
        <v>133</v>
      </c>
      <c r="H305" s="171">
        <v>26.972300999999998</v>
      </c>
      <c r="L305" s="168"/>
      <c r="M305" s="172"/>
      <c r="N305" s="173"/>
      <c r="O305" s="173"/>
      <c r="P305" s="173"/>
      <c r="Q305" s="173"/>
      <c r="R305" s="173"/>
      <c r="S305" s="173"/>
      <c r="T305" s="174"/>
      <c r="AT305" s="169" t="s">
        <v>130</v>
      </c>
      <c r="AU305" s="169" t="s">
        <v>83</v>
      </c>
      <c r="AV305" s="14" t="s">
        <v>128</v>
      </c>
      <c r="AW305" s="14" t="s">
        <v>28</v>
      </c>
      <c r="AX305" s="14" t="s">
        <v>77</v>
      </c>
      <c r="AY305" s="169" t="s">
        <v>122</v>
      </c>
    </row>
    <row r="306" spans="1:65" s="2" customFormat="1" ht="24" customHeight="1">
      <c r="A306" s="29"/>
      <c r="B306" s="146"/>
      <c r="C306" s="175" t="s">
        <v>402</v>
      </c>
      <c r="D306" s="175" t="s">
        <v>194</v>
      </c>
      <c r="E306" s="176" t="s">
        <v>403</v>
      </c>
      <c r="F306" s="177" t="s">
        <v>404</v>
      </c>
      <c r="G306" s="178" t="s">
        <v>136</v>
      </c>
      <c r="H306" s="179">
        <v>72.694999999999993</v>
      </c>
      <c r="I306" s="179"/>
      <c r="J306" s="179"/>
      <c r="K306" s="180"/>
      <c r="L306" s="181"/>
      <c r="M306" s="182" t="s">
        <v>1</v>
      </c>
      <c r="N306" s="183" t="s">
        <v>36</v>
      </c>
      <c r="O306" s="155">
        <v>0</v>
      </c>
      <c r="P306" s="155">
        <f>O306*H306</f>
        <v>0</v>
      </c>
      <c r="Q306" s="155">
        <v>6.2E-2</v>
      </c>
      <c r="R306" s="155">
        <f>Q306*H306</f>
        <v>4.5070899999999998</v>
      </c>
      <c r="S306" s="155">
        <v>0</v>
      </c>
      <c r="T306" s="156">
        <f>S306*H306</f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57" t="s">
        <v>291</v>
      </c>
      <c r="AT306" s="157" t="s">
        <v>194</v>
      </c>
      <c r="AU306" s="157" t="s">
        <v>83</v>
      </c>
      <c r="AY306" s="17" t="s">
        <v>122</v>
      </c>
      <c r="BE306" s="158">
        <f>IF(N306="základná",J306,0)</f>
        <v>0</v>
      </c>
      <c r="BF306" s="158">
        <f>IF(N306="znížená",J306,0)</f>
        <v>0</v>
      </c>
      <c r="BG306" s="158">
        <f>IF(N306="zákl. prenesená",J306,0)</f>
        <v>0</v>
      </c>
      <c r="BH306" s="158">
        <f>IF(N306="zníž. prenesená",J306,0)</f>
        <v>0</v>
      </c>
      <c r="BI306" s="158">
        <f>IF(N306="nulová",J306,0)</f>
        <v>0</v>
      </c>
      <c r="BJ306" s="17" t="s">
        <v>83</v>
      </c>
      <c r="BK306" s="159">
        <f>ROUND(I306*H306,3)</f>
        <v>0</v>
      </c>
      <c r="BL306" s="17" t="s">
        <v>206</v>
      </c>
      <c r="BM306" s="157" t="s">
        <v>405</v>
      </c>
    </row>
    <row r="307" spans="1:65" s="13" customFormat="1">
      <c r="B307" s="160"/>
      <c r="D307" s="161" t="s">
        <v>130</v>
      </c>
      <c r="E307" s="162" t="s">
        <v>1</v>
      </c>
      <c r="F307" s="163" t="s">
        <v>406</v>
      </c>
      <c r="H307" s="164">
        <v>25.656888000000002</v>
      </c>
      <c r="L307" s="160"/>
      <c r="M307" s="165"/>
      <c r="N307" s="166"/>
      <c r="O307" s="166"/>
      <c r="P307" s="166"/>
      <c r="Q307" s="166"/>
      <c r="R307" s="166"/>
      <c r="S307" s="166"/>
      <c r="T307" s="167"/>
      <c r="AT307" s="162" t="s">
        <v>130</v>
      </c>
      <c r="AU307" s="162" t="s">
        <v>83</v>
      </c>
      <c r="AV307" s="13" t="s">
        <v>83</v>
      </c>
      <c r="AW307" s="13" t="s">
        <v>28</v>
      </c>
      <c r="AX307" s="13" t="s">
        <v>70</v>
      </c>
      <c r="AY307" s="162" t="s">
        <v>122</v>
      </c>
    </row>
    <row r="308" spans="1:65" s="13" customFormat="1">
      <c r="B308" s="160"/>
      <c r="D308" s="161" t="s">
        <v>130</v>
      </c>
      <c r="E308" s="162" t="s">
        <v>1</v>
      </c>
      <c r="F308" s="163" t="s">
        <v>407</v>
      </c>
      <c r="H308" s="164">
        <v>25.656888000000002</v>
      </c>
      <c r="L308" s="160"/>
      <c r="M308" s="165"/>
      <c r="N308" s="166"/>
      <c r="O308" s="166"/>
      <c r="P308" s="166"/>
      <c r="Q308" s="166"/>
      <c r="R308" s="166"/>
      <c r="S308" s="166"/>
      <c r="T308" s="167"/>
      <c r="AT308" s="162" t="s">
        <v>130</v>
      </c>
      <c r="AU308" s="162" t="s">
        <v>83</v>
      </c>
      <c r="AV308" s="13" t="s">
        <v>83</v>
      </c>
      <c r="AW308" s="13" t="s">
        <v>28</v>
      </c>
      <c r="AX308" s="13" t="s">
        <v>70</v>
      </c>
      <c r="AY308" s="162" t="s">
        <v>122</v>
      </c>
    </row>
    <row r="309" spans="1:65" s="13" customFormat="1">
      <c r="B309" s="160"/>
      <c r="D309" s="161" t="s">
        <v>130</v>
      </c>
      <c r="E309" s="162" t="s">
        <v>1</v>
      </c>
      <c r="F309" s="163" t="s">
        <v>408</v>
      </c>
      <c r="H309" s="164">
        <v>2.6725924999999999</v>
      </c>
      <c r="L309" s="160"/>
      <c r="M309" s="165"/>
      <c r="N309" s="166"/>
      <c r="O309" s="166"/>
      <c r="P309" s="166"/>
      <c r="Q309" s="166"/>
      <c r="R309" s="166"/>
      <c r="S309" s="166"/>
      <c r="T309" s="167"/>
      <c r="AT309" s="162" t="s">
        <v>130</v>
      </c>
      <c r="AU309" s="162" t="s">
        <v>83</v>
      </c>
      <c r="AV309" s="13" t="s">
        <v>83</v>
      </c>
      <c r="AW309" s="13" t="s">
        <v>28</v>
      </c>
      <c r="AX309" s="13" t="s">
        <v>70</v>
      </c>
      <c r="AY309" s="162" t="s">
        <v>122</v>
      </c>
    </row>
    <row r="310" spans="1:65" s="13" customFormat="1">
      <c r="B310" s="160"/>
      <c r="D310" s="161" t="s">
        <v>130</v>
      </c>
      <c r="E310" s="162" t="s">
        <v>1</v>
      </c>
      <c r="F310" s="163" t="s">
        <v>409</v>
      </c>
      <c r="H310" s="164">
        <v>2.6725924999999999</v>
      </c>
      <c r="L310" s="160"/>
      <c r="M310" s="165"/>
      <c r="N310" s="166"/>
      <c r="O310" s="166"/>
      <c r="P310" s="166"/>
      <c r="Q310" s="166"/>
      <c r="R310" s="166"/>
      <c r="S310" s="166"/>
      <c r="T310" s="167"/>
      <c r="AT310" s="162" t="s">
        <v>130</v>
      </c>
      <c r="AU310" s="162" t="s">
        <v>83</v>
      </c>
      <c r="AV310" s="13" t="s">
        <v>83</v>
      </c>
      <c r="AW310" s="13" t="s">
        <v>28</v>
      </c>
      <c r="AX310" s="13" t="s">
        <v>70</v>
      </c>
      <c r="AY310" s="162" t="s">
        <v>122</v>
      </c>
    </row>
    <row r="311" spans="1:65" s="13" customFormat="1" ht="22.5">
      <c r="B311" s="160"/>
      <c r="D311" s="161" t="s">
        <v>130</v>
      </c>
      <c r="E311" s="162" t="s">
        <v>1</v>
      </c>
      <c r="F311" s="163" t="s">
        <v>410</v>
      </c>
      <c r="H311" s="164">
        <v>8.0177775000000011</v>
      </c>
      <c r="L311" s="160"/>
      <c r="M311" s="165"/>
      <c r="N311" s="166"/>
      <c r="O311" s="166"/>
      <c r="P311" s="166"/>
      <c r="Q311" s="166"/>
      <c r="R311" s="166"/>
      <c r="S311" s="166"/>
      <c r="T311" s="167"/>
      <c r="AT311" s="162" t="s">
        <v>130</v>
      </c>
      <c r="AU311" s="162" t="s">
        <v>83</v>
      </c>
      <c r="AV311" s="13" t="s">
        <v>83</v>
      </c>
      <c r="AW311" s="13" t="s">
        <v>28</v>
      </c>
      <c r="AX311" s="13" t="s">
        <v>70</v>
      </c>
      <c r="AY311" s="162" t="s">
        <v>122</v>
      </c>
    </row>
    <row r="312" spans="1:65" s="13" customFormat="1" ht="22.5">
      <c r="B312" s="160"/>
      <c r="D312" s="161" t="s">
        <v>130</v>
      </c>
      <c r="E312" s="162" t="s">
        <v>1</v>
      </c>
      <c r="F312" s="163" t="s">
        <v>411</v>
      </c>
      <c r="H312" s="164">
        <v>8.0177775000000011</v>
      </c>
      <c r="L312" s="160"/>
      <c r="M312" s="165"/>
      <c r="N312" s="166"/>
      <c r="O312" s="166"/>
      <c r="P312" s="166"/>
      <c r="Q312" s="166"/>
      <c r="R312" s="166"/>
      <c r="S312" s="166"/>
      <c r="T312" s="167"/>
      <c r="AT312" s="162" t="s">
        <v>130</v>
      </c>
      <c r="AU312" s="162" t="s">
        <v>83</v>
      </c>
      <c r="AV312" s="13" t="s">
        <v>83</v>
      </c>
      <c r="AW312" s="13" t="s">
        <v>28</v>
      </c>
      <c r="AX312" s="13" t="s">
        <v>70</v>
      </c>
      <c r="AY312" s="162" t="s">
        <v>122</v>
      </c>
    </row>
    <row r="313" spans="1:65" s="15" customFormat="1">
      <c r="B313" s="184"/>
      <c r="D313" s="161" t="s">
        <v>130</v>
      </c>
      <c r="E313" s="185" t="s">
        <v>1</v>
      </c>
      <c r="F313" s="186" t="s">
        <v>383</v>
      </c>
      <c r="H313" s="187">
        <v>72.694515999999993</v>
      </c>
      <c r="L313" s="184"/>
      <c r="M313" s="188"/>
      <c r="N313" s="189"/>
      <c r="O313" s="189"/>
      <c r="P313" s="189"/>
      <c r="Q313" s="189"/>
      <c r="R313" s="189"/>
      <c r="S313" s="189"/>
      <c r="T313" s="190"/>
      <c r="AT313" s="185" t="s">
        <v>130</v>
      </c>
      <c r="AU313" s="185" t="s">
        <v>83</v>
      </c>
      <c r="AV313" s="15" t="s">
        <v>139</v>
      </c>
      <c r="AW313" s="15" t="s">
        <v>28</v>
      </c>
      <c r="AX313" s="15" t="s">
        <v>70</v>
      </c>
      <c r="AY313" s="185" t="s">
        <v>122</v>
      </c>
    </row>
    <row r="314" spans="1:65" s="14" customFormat="1">
      <c r="B314" s="168"/>
      <c r="D314" s="161" t="s">
        <v>130</v>
      </c>
      <c r="E314" s="169" t="s">
        <v>1</v>
      </c>
      <c r="F314" s="170" t="s">
        <v>133</v>
      </c>
      <c r="H314" s="171">
        <v>72.694515999999993</v>
      </c>
      <c r="L314" s="168"/>
      <c r="M314" s="172"/>
      <c r="N314" s="173"/>
      <c r="O314" s="173"/>
      <c r="P314" s="173"/>
      <c r="Q314" s="173"/>
      <c r="R314" s="173"/>
      <c r="S314" s="173"/>
      <c r="T314" s="174"/>
      <c r="AT314" s="169" t="s">
        <v>130</v>
      </c>
      <c r="AU314" s="169" t="s">
        <v>83</v>
      </c>
      <c r="AV314" s="14" t="s">
        <v>128</v>
      </c>
      <c r="AW314" s="14" t="s">
        <v>28</v>
      </c>
      <c r="AX314" s="14" t="s">
        <v>77</v>
      </c>
      <c r="AY314" s="169" t="s">
        <v>122</v>
      </c>
    </row>
    <row r="315" spans="1:65" s="2" customFormat="1" ht="24" customHeight="1">
      <c r="A315" s="29"/>
      <c r="B315" s="146"/>
      <c r="C315" s="147" t="s">
        <v>412</v>
      </c>
      <c r="D315" s="147" t="s">
        <v>124</v>
      </c>
      <c r="E315" s="148" t="s">
        <v>413</v>
      </c>
      <c r="F315" s="149" t="s">
        <v>414</v>
      </c>
      <c r="G315" s="150" t="s">
        <v>136</v>
      </c>
      <c r="H315" s="151">
        <v>151.90600000000001</v>
      </c>
      <c r="I315" s="151"/>
      <c r="J315" s="151"/>
      <c r="K315" s="152"/>
      <c r="L315" s="30"/>
      <c r="M315" s="153" t="s">
        <v>1</v>
      </c>
      <c r="N315" s="154" t="s">
        <v>36</v>
      </c>
      <c r="O315" s="155">
        <v>0.68118000000000001</v>
      </c>
      <c r="P315" s="155">
        <f>O315*H315</f>
        <v>103.47532908000001</v>
      </c>
      <c r="Q315" s="155">
        <v>1.7000000000000001E-4</v>
      </c>
      <c r="R315" s="155">
        <f>Q315*H315</f>
        <v>2.5824020000000003E-2</v>
      </c>
      <c r="S315" s="155">
        <v>0</v>
      </c>
      <c r="T315" s="156">
        <f>S315*H315</f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57" t="s">
        <v>206</v>
      </c>
      <c r="AT315" s="157" t="s">
        <v>124</v>
      </c>
      <c r="AU315" s="157" t="s">
        <v>83</v>
      </c>
      <c r="AY315" s="17" t="s">
        <v>122</v>
      </c>
      <c r="BE315" s="158">
        <f>IF(N315="základná",J315,0)</f>
        <v>0</v>
      </c>
      <c r="BF315" s="158">
        <f>IF(N315="znížená",J315,0)</f>
        <v>0</v>
      </c>
      <c r="BG315" s="158">
        <f>IF(N315="zákl. prenesená",J315,0)</f>
        <v>0</v>
      </c>
      <c r="BH315" s="158">
        <f>IF(N315="zníž. prenesená",J315,0)</f>
        <v>0</v>
      </c>
      <c r="BI315" s="158">
        <f>IF(N315="nulová",J315,0)</f>
        <v>0</v>
      </c>
      <c r="BJ315" s="17" t="s">
        <v>83</v>
      </c>
      <c r="BK315" s="159">
        <f>ROUND(I315*H315,3)</f>
        <v>0</v>
      </c>
      <c r="BL315" s="17" t="s">
        <v>206</v>
      </c>
      <c r="BM315" s="157" t="s">
        <v>415</v>
      </c>
    </row>
    <row r="316" spans="1:65" s="2" customFormat="1" ht="24" customHeight="1">
      <c r="A316" s="29"/>
      <c r="B316" s="146"/>
      <c r="C316" s="147" t="s">
        <v>416</v>
      </c>
      <c r="D316" s="147" t="s">
        <v>124</v>
      </c>
      <c r="E316" s="148" t="s">
        <v>417</v>
      </c>
      <c r="F316" s="149" t="s">
        <v>418</v>
      </c>
      <c r="G316" s="150" t="s">
        <v>419</v>
      </c>
      <c r="H316" s="151">
        <v>550.09199999999998</v>
      </c>
      <c r="I316" s="151"/>
      <c r="J316" s="151"/>
      <c r="K316" s="152"/>
      <c r="L316" s="30"/>
      <c r="M316" s="191" t="s">
        <v>1</v>
      </c>
      <c r="N316" s="192" t="s">
        <v>36</v>
      </c>
      <c r="O316" s="193">
        <v>0</v>
      </c>
      <c r="P316" s="193">
        <f>O316*H316</f>
        <v>0</v>
      </c>
      <c r="Q316" s="193">
        <v>0</v>
      </c>
      <c r="R316" s="193">
        <f>Q316*H316</f>
        <v>0</v>
      </c>
      <c r="S316" s="193">
        <v>0</v>
      </c>
      <c r="T316" s="194">
        <f>S316*H316</f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57" t="s">
        <v>206</v>
      </c>
      <c r="AT316" s="157" t="s">
        <v>124</v>
      </c>
      <c r="AU316" s="157" t="s">
        <v>83</v>
      </c>
      <c r="AY316" s="17" t="s">
        <v>122</v>
      </c>
      <c r="BE316" s="158">
        <f>IF(N316="základná",J316,0)</f>
        <v>0</v>
      </c>
      <c r="BF316" s="158">
        <f>IF(N316="znížená",J316,0)</f>
        <v>0</v>
      </c>
      <c r="BG316" s="158">
        <f>IF(N316="zákl. prenesená",J316,0)</f>
        <v>0</v>
      </c>
      <c r="BH316" s="158">
        <f>IF(N316="zníž. prenesená",J316,0)</f>
        <v>0</v>
      </c>
      <c r="BI316" s="158">
        <f>IF(N316="nulová",J316,0)</f>
        <v>0</v>
      </c>
      <c r="BJ316" s="17" t="s">
        <v>83</v>
      </c>
      <c r="BK316" s="159">
        <f>ROUND(I316*H316,3)</f>
        <v>0</v>
      </c>
      <c r="BL316" s="17" t="s">
        <v>206</v>
      </c>
      <c r="BM316" s="157" t="s">
        <v>420</v>
      </c>
    </row>
    <row r="317" spans="1:65" s="2" customFormat="1" ht="6.95" customHeight="1">
      <c r="A317" s="29"/>
      <c r="B317" s="44"/>
      <c r="C317" s="45"/>
      <c r="D317" s="45"/>
      <c r="E317" s="45"/>
      <c r="F317" s="45"/>
      <c r="G317" s="45"/>
      <c r="H317" s="45"/>
      <c r="I317" s="45"/>
      <c r="J317" s="45"/>
      <c r="K317" s="45"/>
      <c r="L317" s="30"/>
      <c r="M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</row>
  </sheetData>
  <autoFilter ref="C129:K316" xr:uid="{00000000-0009-0000-0000-000001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36"/>
  <sheetViews>
    <sheetView showGridLines="0" topLeftCell="A209" workbookViewId="0">
      <selection activeCell="F215" sqref="F21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14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70</v>
      </c>
    </row>
    <row r="4" spans="1:46" s="1" customFormat="1" ht="24.95" customHeight="1">
      <c r="B4" s="20"/>
      <c r="D4" s="21" t="s">
        <v>86</v>
      </c>
      <c r="L4" s="20"/>
      <c r="M4" s="96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10</v>
      </c>
      <c r="L6" s="20"/>
    </row>
    <row r="7" spans="1:46" s="1" customFormat="1" ht="16.5" customHeight="1">
      <c r="B7" s="20"/>
      <c r="E7" s="234" t="str">
        <f>'Rekapitulácia stavby'!K6</f>
        <v>Nové urnové a hrobové miesta   (SP)</v>
      </c>
      <c r="F7" s="235"/>
      <c r="G7" s="235"/>
      <c r="H7" s="235"/>
      <c r="L7" s="20"/>
    </row>
    <row r="8" spans="1:46" s="1" customFormat="1" ht="12" customHeight="1">
      <c r="B8" s="20"/>
      <c r="D8" s="26" t="s">
        <v>87</v>
      </c>
      <c r="L8" s="20"/>
    </row>
    <row r="9" spans="1:46" s="2" customFormat="1" ht="16.5" customHeight="1">
      <c r="A9" s="29"/>
      <c r="B9" s="30"/>
      <c r="C9" s="29"/>
      <c r="D9" s="29"/>
      <c r="E9" s="234" t="s">
        <v>88</v>
      </c>
      <c r="F9" s="233"/>
      <c r="G9" s="233"/>
      <c r="H9" s="23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6" t="s">
        <v>89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227" t="s">
        <v>421</v>
      </c>
      <c r="F11" s="233"/>
      <c r="G11" s="233"/>
      <c r="H11" s="23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6" t="s">
        <v>12</v>
      </c>
      <c r="E13" s="29"/>
      <c r="F13" s="24" t="s">
        <v>1</v>
      </c>
      <c r="G13" s="29"/>
      <c r="H13" s="29"/>
      <c r="I13" s="26" t="s">
        <v>13</v>
      </c>
      <c r="J13" s="24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14</v>
      </c>
      <c r="E14" s="29"/>
      <c r="F14" s="24" t="s">
        <v>91</v>
      </c>
      <c r="G14" s="29"/>
      <c r="H14" s="29"/>
      <c r="I14" s="26" t="s">
        <v>16</v>
      </c>
      <c r="J14" s="52">
        <f>'Rekapitulácia stavby'!AN8</f>
        <v>0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6" t="s">
        <v>17</v>
      </c>
      <c r="E16" s="29"/>
      <c r="F16" s="29"/>
      <c r="G16" s="29"/>
      <c r="H16" s="29"/>
      <c r="I16" s="26" t="s">
        <v>18</v>
      </c>
      <c r="J16" s="24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4" t="s">
        <v>92</v>
      </c>
      <c r="F17" s="29"/>
      <c r="G17" s="29"/>
      <c r="H17" s="29"/>
      <c r="I17" s="26" t="s">
        <v>20</v>
      </c>
      <c r="J17" s="24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6" t="s">
        <v>21</v>
      </c>
      <c r="E19" s="29"/>
      <c r="F19" s="29"/>
      <c r="G19" s="29"/>
      <c r="H19" s="29"/>
      <c r="I19" s="26" t="s">
        <v>18</v>
      </c>
      <c r="J19" s="24" t="str">
        <f>'Rekapitulácia stavby'!AN13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11" t="str">
        <f>'Rekapitulácia stavby'!E14</f>
        <v xml:space="preserve"> </v>
      </c>
      <c r="F20" s="211"/>
      <c r="G20" s="211"/>
      <c r="H20" s="211"/>
      <c r="I20" s="26" t="s">
        <v>20</v>
      </c>
      <c r="J20" s="24" t="str">
        <f>'Rekapitulácia stavby'!AN14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6" t="s">
        <v>23</v>
      </c>
      <c r="E22" s="29"/>
      <c r="F22" s="29"/>
      <c r="G22" s="29"/>
      <c r="H22" s="29"/>
      <c r="I22" s="26" t="s">
        <v>18</v>
      </c>
      <c r="J22" s="24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4" t="s">
        <v>24</v>
      </c>
      <c r="F23" s="29"/>
      <c r="G23" s="29"/>
      <c r="H23" s="29"/>
      <c r="I23" s="26" t="s">
        <v>20</v>
      </c>
      <c r="J23" s="24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6" t="s">
        <v>26</v>
      </c>
      <c r="E25" s="29"/>
      <c r="F25" s="29"/>
      <c r="G25" s="29"/>
      <c r="H25" s="29"/>
      <c r="I25" s="26" t="s">
        <v>18</v>
      </c>
      <c r="J25" s="24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4" t="s">
        <v>27</v>
      </c>
      <c r="F26" s="29"/>
      <c r="G26" s="29"/>
      <c r="H26" s="29"/>
      <c r="I26" s="26" t="s">
        <v>20</v>
      </c>
      <c r="J26" s="24" t="s">
        <v>1</v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6" t="s">
        <v>29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7"/>
      <c r="B29" s="98"/>
      <c r="C29" s="97"/>
      <c r="D29" s="97"/>
      <c r="E29" s="215" t="s">
        <v>1</v>
      </c>
      <c r="F29" s="215"/>
      <c r="G29" s="215"/>
      <c r="H29" s="215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0" t="s">
        <v>30</v>
      </c>
      <c r="E32" s="29"/>
      <c r="F32" s="29"/>
      <c r="G32" s="29"/>
      <c r="H32" s="29"/>
      <c r="I32" s="29"/>
      <c r="J32" s="68">
        <f>ROUND(J130,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32</v>
      </c>
      <c r="G34" s="29"/>
      <c r="H34" s="29"/>
      <c r="I34" s="33" t="s">
        <v>31</v>
      </c>
      <c r="J34" s="33" t="s">
        <v>33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1" t="s">
        <v>34</v>
      </c>
      <c r="E35" s="26" t="s">
        <v>35</v>
      </c>
      <c r="F35" s="102">
        <f>ROUND((SUM(BE130:BE235)),  2)</f>
        <v>0</v>
      </c>
      <c r="G35" s="29"/>
      <c r="H35" s="29"/>
      <c r="I35" s="103">
        <v>0.2</v>
      </c>
      <c r="J35" s="102">
        <f>ROUND(((SUM(BE130:BE235))*I35),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6" t="s">
        <v>36</v>
      </c>
      <c r="F36" s="102">
        <f>ROUND((SUM(BF130:BF235)),  2)</f>
        <v>0</v>
      </c>
      <c r="G36" s="29"/>
      <c r="H36" s="29"/>
      <c r="I36" s="103">
        <v>0.2</v>
      </c>
      <c r="J36" s="102">
        <f>ROUND(((SUM(BF130:BF235))*I36),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6" t="s">
        <v>37</v>
      </c>
      <c r="F37" s="102">
        <f>ROUND((SUM(BG130:BG235)),  2)</f>
        <v>0</v>
      </c>
      <c r="G37" s="29"/>
      <c r="H37" s="29"/>
      <c r="I37" s="103">
        <v>0.2</v>
      </c>
      <c r="J37" s="102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6" t="s">
        <v>38</v>
      </c>
      <c r="F38" s="102">
        <f>ROUND((SUM(BH130:BH235)),  2)</f>
        <v>0</v>
      </c>
      <c r="G38" s="29"/>
      <c r="H38" s="29"/>
      <c r="I38" s="103">
        <v>0.2</v>
      </c>
      <c r="J38" s="102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6" t="s">
        <v>39</v>
      </c>
      <c r="F39" s="102">
        <f>ROUND((SUM(BI130:BI235)),  2)</f>
        <v>0</v>
      </c>
      <c r="G39" s="29"/>
      <c r="H39" s="29"/>
      <c r="I39" s="103">
        <v>0</v>
      </c>
      <c r="J39" s="102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4"/>
      <c r="D41" s="105" t="s">
        <v>40</v>
      </c>
      <c r="E41" s="57"/>
      <c r="F41" s="57"/>
      <c r="G41" s="106" t="s">
        <v>41</v>
      </c>
      <c r="H41" s="107" t="s">
        <v>42</v>
      </c>
      <c r="I41" s="57"/>
      <c r="J41" s="108">
        <f>SUM(J32:J39)</f>
        <v>0</v>
      </c>
      <c r="K41" s="10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29"/>
      <c r="B61" s="30"/>
      <c r="C61" s="29"/>
      <c r="D61" s="42" t="s">
        <v>45</v>
      </c>
      <c r="E61" s="32"/>
      <c r="F61" s="110" t="s">
        <v>46</v>
      </c>
      <c r="G61" s="42" t="s">
        <v>45</v>
      </c>
      <c r="H61" s="32"/>
      <c r="I61" s="32"/>
      <c r="J61" s="111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29"/>
      <c r="B76" s="30"/>
      <c r="C76" s="29"/>
      <c r="D76" s="42" t="s">
        <v>45</v>
      </c>
      <c r="E76" s="32"/>
      <c r="F76" s="110" t="s">
        <v>46</v>
      </c>
      <c r="G76" s="42" t="s">
        <v>45</v>
      </c>
      <c r="H76" s="32"/>
      <c r="I76" s="32"/>
      <c r="J76" s="111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21" t="s">
        <v>93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6" t="s">
        <v>10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4" t="str">
        <f>E7</f>
        <v>Nové urnové a hrobové miesta   (SP)</v>
      </c>
      <c r="F85" s="235"/>
      <c r="G85" s="235"/>
      <c r="H85" s="23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20"/>
      <c r="C86" s="26" t="s">
        <v>87</v>
      </c>
      <c r="L86" s="20"/>
    </row>
    <row r="87" spans="1:31" s="2" customFormat="1" ht="16.5" customHeight="1">
      <c r="A87" s="29"/>
      <c r="B87" s="30"/>
      <c r="C87" s="29"/>
      <c r="D87" s="29"/>
      <c r="E87" s="234" t="s">
        <v>88</v>
      </c>
      <c r="F87" s="233"/>
      <c r="G87" s="233"/>
      <c r="H87" s="23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6" t="s">
        <v>89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227" t="str">
        <f>E11</f>
        <v>I - Spevnené plochy, hrobové miesta</v>
      </c>
      <c r="F89" s="233"/>
      <c r="G89" s="233"/>
      <c r="H89" s="23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6" t="s">
        <v>14</v>
      </c>
      <c r="D91" s="29"/>
      <c r="E91" s="29"/>
      <c r="F91" s="24"/>
      <c r="G91" s="29"/>
      <c r="H91" s="29"/>
      <c r="I91" s="26" t="s">
        <v>16</v>
      </c>
      <c r="J91" s="52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27.95" customHeight="1">
      <c r="A93" s="29"/>
      <c r="B93" s="30"/>
      <c r="C93" s="26" t="s">
        <v>17</v>
      </c>
      <c r="D93" s="29"/>
      <c r="E93" s="29"/>
      <c r="F93" s="24"/>
      <c r="G93" s="29"/>
      <c r="H93" s="29"/>
      <c r="I93" s="26" t="s">
        <v>23</v>
      </c>
      <c r="J93" s="27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6" t="s">
        <v>21</v>
      </c>
      <c r="D94" s="29"/>
      <c r="E94" s="29"/>
      <c r="F94" s="24" t="str">
        <f>IF(E20="","",E20)</f>
        <v xml:space="preserve"> </v>
      </c>
      <c r="G94" s="29"/>
      <c r="H94" s="29"/>
      <c r="I94" s="26" t="s">
        <v>26</v>
      </c>
      <c r="J94" s="27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2" t="s">
        <v>94</v>
      </c>
      <c r="D96" s="104"/>
      <c r="E96" s="104"/>
      <c r="F96" s="104"/>
      <c r="G96" s="104"/>
      <c r="H96" s="104"/>
      <c r="I96" s="104"/>
      <c r="J96" s="113" t="s">
        <v>95</v>
      </c>
      <c r="K96" s="104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4" t="s">
        <v>96</v>
      </c>
      <c r="D98" s="29"/>
      <c r="E98" s="29"/>
      <c r="F98" s="29"/>
      <c r="G98" s="29"/>
      <c r="H98" s="29"/>
      <c r="I98" s="29"/>
      <c r="J98" s="68">
        <f>J130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7" t="s">
        <v>97</v>
      </c>
    </row>
    <row r="99" spans="1:47" s="9" customFormat="1" ht="24.95" customHeight="1">
      <c r="B99" s="115"/>
      <c r="D99" s="116" t="s">
        <v>98</v>
      </c>
      <c r="E99" s="117"/>
      <c r="F99" s="117"/>
      <c r="G99" s="117"/>
      <c r="H99" s="117"/>
      <c r="I99" s="117"/>
      <c r="J99" s="118">
        <f>J131</f>
        <v>0</v>
      </c>
      <c r="L99" s="115"/>
    </row>
    <row r="100" spans="1:47" s="10" customFormat="1" ht="19.899999999999999" customHeight="1">
      <c r="B100" s="119"/>
      <c r="D100" s="120" t="s">
        <v>99</v>
      </c>
      <c r="E100" s="121"/>
      <c r="F100" s="121"/>
      <c r="G100" s="121"/>
      <c r="H100" s="121"/>
      <c r="I100" s="121"/>
      <c r="J100" s="122">
        <f>J132</f>
        <v>0</v>
      </c>
      <c r="L100" s="119"/>
    </row>
    <row r="101" spans="1:47" s="10" customFormat="1" ht="19.899999999999999" customHeight="1">
      <c r="B101" s="119"/>
      <c r="D101" s="120" t="s">
        <v>100</v>
      </c>
      <c r="E101" s="121"/>
      <c r="F101" s="121"/>
      <c r="G101" s="121"/>
      <c r="H101" s="121"/>
      <c r="I101" s="121"/>
      <c r="J101" s="122">
        <f>J155</f>
        <v>0</v>
      </c>
      <c r="L101" s="119"/>
    </row>
    <row r="102" spans="1:47" s="10" customFormat="1" ht="19.899999999999999" customHeight="1">
      <c r="B102" s="119"/>
      <c r="D102" s="120" t="s">
        <v>102</v>
      </c>
      <c r="E102" s="121"/>
      <c r="F102" s="121"/>
      <c r="G102" s="121"/>
      <c r="H102" s="121"/>
      <c r="I102" s="121"/>
      <c r="J102" s="122">
        <f>J172</f>
        <v>0</v>
      </c>
      <c r="L102" s="119"/>
    </row>
    <row r="103" spans="1:47" s="10" customFormat="1" ht="19.899999999999999" customHeight="1">
      <c r="B103" s="119"/>
      <c r="D103" s="120" t="s">
        <v>422</v>
      </c>
      <c r="E103" s="121"/>
      <c r="F103" s="121"/>
      <c r="G103" s="121"/>
      <c r="H103" s="121"/>
      <c r="I103" s="121"/>
      <c r="J103" s="122">
        <f>J175</f>
        <v>0</v>
      </c>
      <c r="L103" s="119"/>
    </row>
    <row r="104" spans="1:47" s="10" customFormat="1" ht="19.899999999999999" customHeight="1">
      <c r="B104" s="119"/>
      <c r="D104" s="120" t="s">
        <v>103</v>
      </c>
      <c r="E104" s="121"/>
      <c r="F104" s="121"/>
      <c r="G104" s="121"/>
      <c r="H104" s="121"/>
      <c r="I104" s="121"/>
      <c r="J104" s="122">
        <f>J184</f>
        <v>0</v>
      </c>
      <c r="L104" s="119"/>
    </row>
    <row r="105" spans="1:47" s="10" customFormat="1" ht="19.899999999999999" customHeight="1">
      <c r="B105" s="119"/>
      <c r="D105" s="120" t="s">
        <v>104</v>
      </c>
      <c r="E105" s="121"/>
      <c r="F105" s="121"/>
      <c r="G105" s="121"/>
      <c r="H105" s="121"/>
      <c r="I105" s="121"/>
      <c r="J105" s="122">
        <f>J187</f>
        <v>0</v>
      </c>
      <c r="L105" s="119"/>
    </row>
    <row r="106" spans="1:47" s="10" customFormat="1" ht="19.899999999999999" customHeight="1">
      <c r="B106" s="119"/>
      <c r="D106" s="120" t="s">
        <v>105</v>
      </c>
      <c r="E106" s="121"/>
      <c r="F106" s="121"/>
      <c r="G106" s="121"/>
      <c r="H106" s="121"/>
      <c r="I106" s="121"/>
      <c r="J106" s="122">
        <f>J229</f>
        <v>0</v>
      </c>
      <c r="L106" s="119"/>
    </row>
    <row r="107" spans="1:47" s="9" customFormat="1" ht="24.95" customHeight="1">
      <c r="B107" s="115"/>
      <c r="D107" s="116" t="s">
        <v>106</v>
      </c>
      <c r="E107" s="117"/>
      <c r="F107" s="117"/>
      <c r="G107" s="117"/>
      <c r="H107" s="117"/>
      <c r="I107" s="117"/>
      <c r="J107" s="118">
        <f>J231</f>
        <v>0</v>
      </c>
      <c r="L107" s="115"/>
    </row>
    <row r="108" spans="1:47" s="10" customFormat="1" ht="19.899999999999999" customHeight="1">
      <c r="B108" s="119"/>
      <c r="D108" s="120" t="s">
        <v>423</v>
      </c>
      <c r="E108" s="121"/>
      <c r="F108" s="121"/>
      <c r="G108" s="121"/>
      <c r="H108" s="121"/>
      <c r="I108" s="121"/>
      <c r="J108" s="122">
        <f>J232</f>
        <v>0</v>
      </c>
      <c r="L108" s="119"/>
    </row>
    <row r="109" spans="1:47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31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4.95" customHeight="1">
      <c r="A115" s="29"/>
      <c r="B115" s="30"/>
      <c r="C115" s="21" t="s">
        <v>108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>
      <c r="A117" s="29"/>
      <c r="B117" s="30"/>
      <c r="C117" s="26" t="s">
        <v>10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6.5" customHeight="1">
      <c r="A118" s="29"/>
      <c r="B118" s="30"/>
      <c r="C118" s="29"/>
      <c r="D118" s="29"/>
      <c r="E118" s="234" t="str">
        <f>E7</f>
        <v>Nové urnové a hrobové miesta   (SP)</v>
      </c>
      <c r="F118" s="235"/>
      <c r="G118" s="235"/>
      <c r="H118" s="235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>
      <c r="B119" s="20"/>
      <c r="C119" s="26" t="s">
        <v>87</v>
      </c>
      <c r="L119" s="20"/>
    </row>
    <row r="120" spans="1:31" s="2" customFormat="1" ht="16.5" customHeight="1">
      <c r="A120" s="29"/>
      <c r="B120" s="30"/>
      <c r="C120" s="29"/>
      <c r="D120" s="29"/>
      <c r="E120" s="234" t="s">
        <v>88</v>
      </c>
      <c r="F120" s="233"/>
      <c r="G120" s="233"/>
      <c r="H120" s="233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6" t="s">
        <v>89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27"/>
      <c r="F122" s="233"/>
      <c r="G122" s="233"/>
      <c r="H122" s="233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6" t="s">
        <v>14</v>
      </c>
      <c r="D124" s="29"/>
      <c r="E124" s="29"/>
      <c r="F124" s="24"/>
      <c r="G124" s="29"/>
      <c r="H124" s="29"/>
      <c r="I124" s="26" t="s">
        <v>16</v>
      </c>
      <c r="J124" s="52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27.95" customHeight="1">
      <c r="A126" s="29"/>
      <c r="B126" s="30"/>
      <c r="C126" s="26" t="s">
        <v>17</v>
      </c>
      <c r="D126" s="29"/>
      <c r="E126" s="29"/>
      <c r="F126" s="24"/>
      <c r="G126" s="29"/>
      <c r="H126" s="29"/>
      <c r="I126" s="26" t="s">
        <v>23</v>
      </c>
      <c r="J126" s="27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6" t="s">
        <v>21</v>
      </c>
      <c r="D127" s="29"/>
      <c r="E127" s="29"/>
      <c r="F127" s="24" t="str">
        <f>IF(E20="","",E20)</f>
        <v xml:space="preserve"> </v>
      </c>
      <c r="G127" s="29"/>
      <c r="H127" s="29"/>
      <c r="I127" s="26" t="s">
        <v>26</v>
      </c>
      <c r="J127" s="27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3"/>
      <c r="B129" s="124"/>
      <c r="C129" s="125" t="s">
        <v>109</v>
      </c>
      <c r="D129" s="126" t="s">
        <v>55</v>
      </c>
      <c r="E129" s="126" t="s">
        <v>51</v>
      </c>
      <c r="F129" s="126" t="s">
        <v>52</v>
      </c>
      <c r="G129" s="126" t="s">
        <v>110</v>
      </c>
      <c r="H129" s="126" t="s">
        <v>111</v>
      </c>
      <c r="I129" s="126" t="s">
        <v>112</v>
      </c>
      <c r="J129" s="127" t="s">
        <v>95</v>
      </c>
      <c r="K129" s="128" t="s">
        <v>113</v>
      </c>
      <c r="L129" s="129"/>
      <c r="M129" s="59" t="s">
        <v>1</v>
      </c>
      <c r="N129" s="60" t="s">
        <v>34</v>
      </c>
      <c r="O129" s="60" t="s">
        <v>114</v>
      </c>
      <c r="P129" s="60" t="s">
        <v>115</v>
      </c>
      <c r="Q129" s="60" t="s">
        <v>116</v>
      </c>
      <c r="R129" s="60" t="s">
        <v>117</v>
      </c>
      <c r="S129" s="60" t="s">
        <v>118</v>
      </c>
      <c r="T129" s="61" t="s">
        <v>119</v>
      </c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</row>
    <row r="130" spans="1:65" s="2" customFormat="1" ht="22.9" customHeight="1">
      <c r="A130" s="29"/>
      <c r="B130" s="30"/>
      <c r="C130" s="66"/>
      <c r="D130" s="29"/>
      <c r="E130" s="29"/>
      <c r="F130" s="29"/>
      <c r="G130" s="29"/>
      <c r="H130" s="29"/>
      <c r="I130" s="29"/>
      <c r="J130" s="130">
        <f>BK130</f>
        <v>0</v>
      </c>
      <c r="K130" s="29"/>
      <c r="L130" s="30"/>
      <c r="M130" s="62"/>
      <c r="N130" s="53"/>
      <c r="O130" s="63"/>
      <c r="P130" s="131">
        <f>P131+P231</f>
        <v>0</v>
      </c>
      <c r="Q130" s="63"/>
      <c r="R130" s="131">
        <f>R131+R231</f>
        <v>0</v>
      </c>
      <c r="S130" s="63"/>
      <c r="T130" s="132">
        <f>T131+T231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7" t="s">
        <v>69</v>
      </c>
      <c r="AU130" s="17" t="s">
        <v>97</v>
      </c>
      <c r="BK130" s="133">
        <f>BK131+BK231</f>
        <v>0</v>
      </c>
    </row>
    <row r="131" spans="1:65" s="12" customFormat="1" ht="25.9" customHeight="1">
      <c r="B131" s="134"/>
      <c r="D131" s="135" t="s">
        <v>69</v>
      </c>
      <c r="E131" s="136"/>
      <c r="F131" s="136"/>
      <c r="J131" s="137">
        <f>BK131</f>
        <v>0</v>
      </c>
      <c r="L131" s="134"/>
      <c r="M131" s="138"/>
      <c r="N131" s="139"/>
      <c r="O131" s="139"/>
      <c r="P131" s="140">
        <f>P132+P155+P172+P175+P184+P187+P229</f>
        <v>0</v>
      </c>
      <c r="Q131" s="139"/>
      <c r="R131" s="140">
        <f>R132+R155+R172+R175+R184+R187+R229</f>
        <v>0</v>
      </c>
      <c r="S131" s="139"/>
      <c r="T131" s="141">
        <f>T132+T155+T172+T175+T184+T187+T229</f>
        <v>0</v>
      </c>
      <c r="AR131" s="135" t="s">
        <v>77</v>
      </c>
      <c r="AT131" s="142" t="s">
        <v>69</v>
      </c>
      <c r="AU131" s="142" t="s">
        <v>70</v>
      </c>
      <c r="AY131" s="135" t="s">
        <v>122</v>
      </c>
      <c r="BK131" s="143">
        <f>BK132+BK155+BK172+BK175+BK184+BK187+BK229</f>
        <v>0</v>
      </c>
    </row>
    <row r="132" spans="1:65" s="12" customFormat="1" ht="22.9" customHeight="1">
      <c r="B132" s="134"/>
      <c r="D132" s="135" t="s">
        <v>69</v>
      </c>
      <c r="E132" s="144" t="s">
        <v>77</v>
      </c>
      <c r="F132" s="144" t="s">
        <v>123</v>
      </c>
      <c r="J132" s="145">
        <f>BK132</f>
        <v>0</v>
      </c>
      <c r="L132" s="134"/>
      <c r="M132" s="138"/>
      <c r="N132" s="139"/>
      <c r="O132" s="139"/>
      <c r="P132" s="140">
        <f>SUM(P133:P154)</f>
        <v>0</v>
      </c>
      <c r="Q132" s="139"/>
      <c r="R132" s="140">
        <f>SUM(R133:R154)</f>
        <v>0</v>
      </c>
      <c r="S132" s="139"/>
      <c r="T132" s="141">
        <f>SUM(T133:T154)</f>
        <v>0</v>
      </c>
      <c r="AR132" s="135" t="s">
        <v>77</v>
      </c>
      <c r="AT132" s="142" t="s">
        <v>69</v>
      </c>
      <c r="AU132" s="142" t="s">
        <v>77</v>
      </c>
      <c r="AY132" s="135" t="s">
        <v>122</v>
      </c>
      <c r="BK132" s="143">
        <f>SUM(BK133:BK154)</f>
        <v>0</v>
      </c>
    </row>
    <row r="133" spans="1:65" s="2" customFormat="1" ht="24" customHeight="1">
      <c r="A133" s="29"/>
      <c r="B133" s="146"/>
      <c r="C133" s="147" t="s">
        <v>77</v>
      </c>
      <c r="D133" s="147" t="s">
        <v>124</v>
      </c>
      <c r="E133" s="148" t="s">
        <v>424</v>
      </c>
      <c r="F133" s="149" t="s">
        <v>425</v>
      </c>
      <c r="G133" s="150" t="s">
        <v>136</v>
      </c>
      <c r="H133" s="151">
        <v>0</v>
      </c>
      <c r="I133" s="151"/>
      <c r="J133" s="151"/>
      <c r="K133" s="152"/>
      <c r="L133" s="30"/>
      <c r="M133" s="153" t="s">
        <v>1</v>
      </c>
      <c r="N133" s="154" t="s">
        <v>36</v>
      </c>
      <c r="O133" s="155">
        <v>0.19</v>
      </c>
      <c r="P133" s="155">
        <f>O133*H133</f>
        <v>0</v>
      </c>
      <c r="Q133" s="155">
        <v>0</v>
      </c>
      <c r="R133" s="155">
        <f>Q133*H133</f>
        <v>0</v>
      </c>
      <c r="S133" s="155">
        <v>9.8000000000000004E-2</v>
      </c>
      <c r="T133" s="156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7" t="s">
        <v>128</v>
      </c>
      <c r="AT133" s="157" t="s">
        <v>124</v>
      </c>
      <c r="AU133" s="157" t="s">
        <v>83</v>
      </c>
      <c r="AY133" s="17" t="s">
        <v>122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7" t="s">
        <v>83</v>
      </c>
      <c r="BK133" s="159">
        <f>ROUND(I133*H133,3)</f>
        <v>0</v>
      </c>
      <c r="BL133" s="17" t="s">
        <v>128</v>
      </c>
      <c r="BM133" s="157" t="s">
        <v>426</v>
      </c>
    </row>
    <row r="134" spans="1:65" s="13" customFormat="1">
      <c r="B134" s="160"/>
      <c r="D134" s="161" t="s">
        <v>130</v>
      </c>
      <c r="E134" s="162" t="s">
        <v>1</v>
      </c>
      <c r="F134" s="163" t="s">
        <v>427</v>
      </c>
      <c r="H134" s="164">
        <v>0</v>
      </c>
      <c r="L134" s="160"/>
      <c r="M134" s="165"/>
      <c r="N134" s="166"/>
      <c r="O134" s="166"/>
      <c r="P134" s="166"/>
      <c r="Q134" s="166"/>
      <c r="R134" s="166"/>
      <c r="S134" s="166"/>
      <c r="T134" s="167"/>
      <c r="AT134" s="162" t="s">
        <v>130</v>
      </c>
      <c r="AU134" s="162" t="s">
        <v>83</v>
      </c>
      <c r="AV134" s="13" t="s">
        <v>83</v>
      </c>
      <c r="AW134" s="13" t="s">
        <v>28</v>
      </c>
      <c r="AX134" s="13" t="s">
        <v>77</v>
      </c>
      <c r="AY134" s="162" t="s">
        <v>122</v>
      </c>
    </row>
    <row r="135" spans="1:65" s="2" customFormat="1" ht="24" customHeight="1">
      <c r="A135" s="29"/>
      <c r="B135" s="146"/>
      <c r="C135" s="147" t="s">
        <v>83</v>
      </c>
      <c r="D135" s="147" t="s">
        <v>124</v>
      </c>
      <c r="E135" s="148" t="s">
        <v>428</v>
      </c>
      <c r="F135" s="149" t="s">
        <v>429</v>
      </c>
      <c r="G135" s="150" t="s">
        <v>136</v>
      </c>
      <c r="H135" s="151">
        <v>0</v>
      </c>
      <c r="I135" s="151"/>
      <c r="J135" s="151"/>
      <c r="K135" s="152"/>
      <c r="L135" s="30"/>
      <c r="M135" s="153" t="s">
        <v>1</v>
      </c>
      <c r="N135" s="154" t="s">
        <v>36</v>
      </c>
      <c r="O135" s="155">
        <v>0.60299999999999998</v>
      </c>
      <c r="P135" s="155">
        <f>O135*H135</f>
        <v>0</v>
      </c>
      <c r="Q135" s="155">
        <v>0</v>
      </c>
      <c r="R135" s="155">
        <f>Q135*H135</f>
        <v>0</v>
      </c>
      <c r="S135" s="155">
        <v>0.23499999999999999</v>
      </c>
      <c r="T135" s="156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7" t="s">
        <v>128</v>
      </c>
      <c r="AT135" s="157" t="s">
        <v>124</v>
      </c>
      <c r="AU135" s="157" t="s">
        <v>83</v>
      </c>
      <c r="AY135" s="17" t="s">
        <v>122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7" t="s">
        <v>83</v>
      </c>
      <c r="BK135" s="159">
        <f>ROUND(I135*H135,3)</f>
        <v>0</v>
      </c>
      <c r="BL135" s="17" t="s">
        <v>128</v>
      </c>
      <c r="BM135" s="157" t="s">
        <v>430</v>
      </c>
    </row>
    <row r="136" spans="1:65" s="13" customFormat="1">
      <c r="B136" s="160"/>
      <c r="D136" s="161" t="s">
        <v>130</v>
      </c>
      <c r="E136" s="162" t="s">
        <v>1</v>
      </c>
      <c r="F136" s="163" t="s">
        <v>427</v>
      </c>
      <c r="H136" s="164">
        <v>0</v>
      </c>
      <c r="L136" s="160"/>
      <c r="M136" s="165"/>
      <c r="N136" s="166"/>
      <c r="O136" s="166"/>
      <c r="P136" s="166"/>
      <c r="Q136" s="166"/>
      <c r="R136" s="166"/>
      <c r="S136" s="166"/>
      <c r="T136" s="167"/>
      <c r="AT136" s="162" t="s">
        <v>130</v>
      </c>
      <c r="AU136" s="162" t="s">
        <v>83</v>
      </c>
      <c r="AV136" s="13" t="s">
        <v>83</v>
      </c>
      <c r="AW136" s="13" t="s">
        <v>28</v>
      </c>
      <c r="AX136" s="13" t="s">
        <v>77</v>
      </c>
      <c r="AY136" s="162" t="s">
        <v>122</v>
      </c>
    </row>
    <row r="137" spans="1:65" s="2" customFormat="1" ht="24" customHeight="1">
      <c r="A137" s="29"/>
      <c r="B137" s="146"/>
      <c r="C137" s="147" t="s">
        <v>139</v>
      </c>
      <c r="D137" s="147" t="s">
        <v>124</v>
      </c>
      <c r="E137" s="148" t="s">
        <v>431</v>
      </c>
      <c r="F137" s="149" t="s">
        <v>432</v>
      </c>
      <c r="G137" s="150" t="s">
        <v>136</v>
      </c>
      <c r="H137" s="151">
        <v>0</v>
      </c>
      <c r="I137" s="151"/>
      <c r="J137" s="151"/>
      <c r="K137" s="152"/>
      <c r="L137" s="30"/>
      <c r="M137" s="153" t="s">
        <v>1</v>
      </c>
      <c r="N137" s="154" t="s">
        <v>36</v>
      </c>
      <c r="O137" s="155">
        <v>1.169</v>
      </c>
      <c r="P137" s="155">
        <f>O137*H137</f>
        <v>0</v>
      </c>
      <c r="Q137" s="155">
        <v>0</v>
      </c>
      <c r="R137" s="155">
        <f>Q137*H137</f>
        <v>0</v>
      </c>
      <c r="S137" s="155">
        <v>0.22500000000000001</v>
      </c>
      <c r="T137" s="156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7" t="s">
        <v>128</v>
      </c>
      <c r="AT137" s="157" t="s">
        <v>124</v>
      </c>
      <c r="AU137" s="157" t="s">
        <v>83</v>
      </c>
      <c r="AY137" s="17" t="s">
        <v>122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7" t="s">
        <v>83</v>
      </c>
      <c r="BK137" s="159">
        <f>ROUND(I137*H137,3)</f>
        <v>0</v>
      </c>
      <c r="BL137" s="17" t="s">
        <v>128</v>
      </c>
      <c r="BM137" s="157" t="s">
        <v>433</v>
      </c>
    </row>
    <row r="138" spans="1:65" s="13" customFormat="1">
      <c r="B138" s="160"/>
      <c r="D138" s="161" t="s">
        <v>130</v>
      </c>
      <c r="E138" s="162" t="s">
        <v>1</v>
      </c>
      <c r="F138" s="163" t="s">
        <v>427</v>
      </c>
      <c r="H138" s="164">
        <v>0</v>
      </c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130</v>
      </c>
      <c r="AU138" s="162" t="s">
        <v>83</v>
      </c>
      <c r="AV138" s="13" t="s">
        <v>83</v>
      </c>
      <c r="AW138" s="13" t="s">
        <v>28</v>
      </c>
      <c r="AX138" s="13" t="s">
        <v>77</v>
      </c>
      <c r="AY138" s="162" t="s">
        <v>122</v>
      </c>
    </row>
    <row r="139" spans="1:65" s="2" customFormat="1" ht="16.5" customHeight="1">
      <c r="A139" s="29"/>
      <c r="B139" s="146"/>
      <c r="C139" s="147" t="s">
        <v>128</v>
      </c>
      <c r="D139" s="147" t="s">
        <v>124</v>
      </c>
      <c r="E139" s="148" t="s">
        <v>143</v>
      </c>
      <c r="F139" s="149" t="s">
        <v>144</v>
      </c>
      <c r="G139" s="150" t="s">
        <v>145</v>
      </c>
      <c r="H139" s="151">
        <v>0</v>
      </c>
      <c r="I139" s="151"/>
      <c r="J139" s="151"/>
      <c r="K139" s="152"/>
      <c r="L139" s="30"/>
      <c r="M139" s="153" t="s">
        <v>1</v>
      </c>
      <c r="N139" s="154" t="s">
        <v>36</v>
      </c>
      <c r="O139" s="155">
        <v>2.5139999999999998</v>
      </c>
      <c r="P139" s="155">
        <f>O139*H139</f>
        <v>0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7" t="s">
        <v>128</v>
      </c>
      <c r="AT139" s="157" t="s">
        <v>124</v>
      </c>
      <c r="AU139" s="157" t="s">
        <v>83</v>
      </c>
      <c r="AY139" s="17" t="s">
        <v>122</v>
      </c>
      <c r="BE139" s="158">
        <f>IF(N139="základná",J139,0)</f>
        <v>0</v>
      </c>
      <c r="BF139" s="158">
        <f>IF(N139="znížená",J139,0)</f>
        <v>0</v>
      </c>
      <c r="BG139" s="158">
        <f>IF(N139="zákl. prenesená",J139,0)</f>
        <v>0</v>
      </c>
      <c r="BH139" s="158">
        <f>IF(N139="zníž. prenesená",J139,0)</f>
        <v>0</v>
      </c>
      <c r="BI139" s="158">
        <f>IF(N139="nulová",J139,0)</f>
        <v>0</v>
      </c>
      <c r="BJ139" s="17" t="s">
        <v>83</v>
      </c>
      <c r="BK139" s="159">
        <f>ROUND(I139*H139,3)</f>
        <v>0</v>
      </c>
      <c r="BL139" s="17" t="s">
        <v>128</v>
      </c>
      <c r="BM139" s="157" t="s">
        <v>146</v>
      </c>
    </row>
    <row r="140" spans="1:65" s="13" customFormat="1">
      <c r="B140" s="160"/>
      <c r="D140" s="161" t="s">
        <v>130</v>
      </c>
      <c r="E140" s="162" t="s">
        <v>1</v>
      </c>
      <c r="F140" s="163" t="s">
        <v>434</v>
      </c>
      <c r="H140" s="164">
        <v>0</v>
      </c>
      <c r="L140" s="160"/>
      <c r="M140" s="165"/>
      <c r="N140" s="166"/>
      <c r="O140" s="166"/>
      <c r="P140" s="166"/>
      <c r="Q140" s="166"/>
      <c r="R140" s="166"/>
      <c r="S140" s="166"/>
      <c r="T140" s="167"/>
      <c r="AT140" s="162" t="s">
        <v>130</v>
      </c>
      <c r="AU140" s="162" t="s">
        <v>83</v>
      </c>
      <c r="AV140" s="13" t="s">
        <v>83</v>
      </c>
      <c r="AW140" s="13" t="s">
        <v>28</v>
      </c>
      <c r="AX140" s="13" t="s">
        <v>70</v>
      </c>
      <c r="AY140" s="162" t="s">
        <v>122</v>
      </c>
    </row>
    <row r="141" spans="1:65" s="13" customFormat="1">
      <c r="B141" s="160"/>
      <c r="D141" s="161" t="s">
        <v>130</v>
      </c>
      <c r="E141" s="162" t="s">
        <v>1</v>
      </c>
      <c r="F141" s="163" t="s">
        <v>435</v>
      </c>
      <c r="H141" s="164">
        <v>0</v>
      </c>
      <c r="L141" s="160"/>
      <c r="M141" s="165"/>
      <c r="N141" s="166"/>
      <c r="O141" s="166"/>
      <c r="P141" s="166"/>
      <c r="Q141" s="166"/>
      <c r="R141" s="166"/>
      <c r="S141" s="166"/>
      <c r="T141" s="167"/>
      <c r="AT141" s="162" t="s">
        <v>130</v>
      </c>
      <c r="AU141" s="162" t="s">
        <v>83</v>
      </c>
      <c r="AV141" s="13" t="s">
        <v>83</v>
      </c>
      <c r="AW141" s="13" t="s">
        <v>28</v>
      </c>
      <c r="AX141" s="13" t="s">
        <v>70</v>
      </c>
      <c r="AY141" s="162" t="s">
        <v>122</v>
      </c>
    </row>
    <row r="142" spans="1:65" s="14" customFormat="1">
      <c r="B142" s="168"/>
      <c r="D142" s="161" t="s">
        <v>130</v>
      </c>
      <c r="E142" s="169" t="s">
        <v>1</v>
      </c>
      <c r="F142" s="170" t="s">
        <v>133</v>
      </c>
      <c r="H142" s="171">
        <v>0</v>
      </c>
      <c r="L142" s="168"/>
      <c r="M142" s="172"/>
      <c r="N142" s="173"/>
      <c r="O142" s="173"/>
      <c r="P142" s="173"/>
      <c r="Q142" s="173"/>
      <c r="R142" s="173"/>
      <c r="S142" s="173"/>
      <c r="T142" s="174"/>
      <c r="AT142" s="169" t="s">
        <v>130</v>
      </c>
      <c r="AU142" s="169" t="s">
        <v>83</v>
      </c>
      <c r="AV142" s="14" t="s">
        <v>128</v>
      </c>
      <c r="AW142" s="14" t="s">
        <v>28</v>
      </c>
      <c r="AX142" s="14" t="s">
        <v>77</v>
      </c>
      <c r="AY142" s="169" t="s">
        <v>122</v>
      </c>
    </row>
    <row r="143" spans="1:65" s="2" customFormat="1" ht="36" customHeight="1">
      <c r="A143" s="29"/>
      <c r="B143" s="146"/>
      <c r="C143" s="147" t="s">
        <v>151</v>
      </c>
      <c r="D143" s="147" t="s">
        <v>124</v>
      </c>
      <c r="E143" s="148" t="s">
        <v>152</v>
      </c>
      <c r="F143" s="149" t="s">
        <v>153</v>
      </c>
      <c r="G143" s="150" t="s">
        <v>145</v>
      </c>
      <c r="H143" s="151">
        <v>0</v>
      </c>
      <c r="I143" s="151"/>
      <c r="J143" s="151"/>
      <c r="K143" s="152"/>
      <c r="L143" s="30"/>
      <c r="M143" s="153" t="s">
        <v>1</v>
      </c>
      <c r="N143" s="154" t="s">
        <v>36</v>
      </c>
      <c r="O143" s="155">
        <v>0.61299999999999999</v>
      </c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7" t="s">
        <v>128</v>
      </c>
      <c r="AT143" s="157" t="s">
        <v>124</v>
      </c>
      <c r="AU143" s="157" t="s">
        <v>83</v>
      </c>
      <c r="AY143" s="17" t="s">
        <v>122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7" t="s">
        <v>83</v>
      </c>
      <c r="BK143" s="159">
        <f>ROUND(I143*H143,3)</f>
        <v>0</v>
      </c>
      <c r="BL143" s="17" t="s">
        <v>128</v>
      </c>
      <c r="BM143" s="157" t="s">
        <v>154</v>
      </c>
    </row>
    <row r="144" spans="1:65" s="13" customFormat="1">
      <c r="B144" s="160"/>
      <c r="D144" s="161" t="s">
        <v>130</v>
      </c>
      <c r="F144" s="163" t="s">
        <v>436</v>
      </c>
      <c r="H144" s="164">
        <v>0</v>
      </c>
      <c r="L144" s="160"/>
      <c r="M144" s="165"/>
      <c r="N144" s="166"/>
      <c r="O144" s="166"/>
      <c r="P144" s="166"/>
      <c r="Q144" s="166"/>
      <c r="R144" s="166"/>
      <c r="S144" s="166"/>
      <c r="T144" s="167"/>
      <c r="AT144" s="162" t="s">
        <v>130</v>
      </c>
      <c r="AU144" s="162" t="s">
        <v>83</v>
      </c>
      <c r="AV144" s="13" t="s">
        <v>83</v>
      </c>
      <c r="AW144" s="13" t="s">
        <v>3</v>
      </c>
      <c r="AX144" s="13" t="s">
        <v>77</v>
      </c>
      <c r="AY144" s="162" t="s">
        <v>122</v>
      </c>
    </row>
    <row r="145" spans="1:65" s="2" customFormat="1" ht="24" customHeight="1">
      <c r="A145" s="29"/>
      <c r="B145" s="146"/>
      <c r="C145" s="147" t="s">
        <v>156</v>
      </c>
      <c r="D145" s="147" t="s">
        <v>124</v>
      </c>
      <c r="E145" s="148" t="s">
        <v>157</v>
      </c>
      <c r="F145" s="149" t="s">
        <v>158</v>
      </c>
      <c r="G145" s="150" t="s">
        <v>145</v>
      </c>
      <c r="H145" s="151">
        <v>0</v>
      </c>
      <c r="I145" s="151"/>
      <c r="J145" s="151"/>
      <c r="K145" s="152"/>
      <c r="L145" s="30"/>
      <c r="M145" s="153" t="s">
        <v>1</v>
      </c>
      <c r="N145" s="154" t="s">
        <v>36</v>
      </c>
      <c r="O145" s="155">
        <v>6.9000000000000006E-2</v>
      </c>
      <c r="P145" s="155">
        <f>O145*H145</f>
        <v>0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7" t="s">
        <v>128</v>
      </c>
      <c r="AT145" s="157" t="s">
        <v>124</v>
      </c>
      <c r="AU145" s="157" t="s">
        <v>83</v>
      </c>
      <c r="AY145" s="17" t="s">
        <v>122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7" t="s">
        <v>83</v>
      </c>
      <c r="BK145" s="159">
        <f>ROUND(I145*H145,3)</f>
        <v>0</v>
      </c>
      <c r="BL145" s="17" t="s">
        <v>128</v>
      </c>
      <c r="BM145" s="157" t="s">
        <v>159</v>
      </c>
    </row>
    <row r="146" spans="1:65" s="13" customFormat="1">
      <c r="B146" s="160"/>
      <c r="D146" s="161" t="s">
        <v>130</v>
      </c>
      <c r="E146" s="162" t="s">
        <v>1</v>
      </c>
      <c r="F146" s="163" t="s">
        <v>434</v>
      </c>
      <c r="H146" s="164">
        <v>0</v>
      </c>
      <c r="L146" s="160"/>
      <c r="M146" s="165"/>
      <c r="N146" s="166"/>
      <c r="O146" s="166"/>
      <c r="P146" s="166"/>
      <c r="Q146" s="166"/>
      <c r="R146" s="166"/>
      <c r="S146" s="166"/>
      <c r="T146" s="167"/>
      <c r="AT146" s="162" t="s">
        <v>130</v>
      </c>
      <c r="AU146" s="162" t="s">
        <v>83</v>
      </c>
      <c r="AV146" s="13" t="s">
        <v>83</v>
      </c>
      <c r="AW146" s="13" t="s">
        <v>28</v>
      </c>
      <c r="AX146" s="13" t="s">
        <v>70</v>
      </c>
      <c r="AY146" s="162" t="s">
        <v>122</v>
      </c>
    </row>
    <row r="147" spans="1:65" s="13" customFormat="1">
      <c r="B147" s="160"/>
      <c r="D147" s="161" t="s">
        <v>130</v>
      </c>
      <c r="E147" s="162" t="s">
        <v>1</v>
      </c>
      <c r="F147" s="163" t="s">
        <v>435</v>
      </c>
      <c r="H147" s="164">
        <v>0</v>
      </c>
      <c r="L147" s="160"/>
      <c r="M147" s="165"/>
      <c r="N147" s="166"/>
      <c r="O147" s="166"/>
      <c r="P147" s="166"/>
      <c r="Q147" s="166"/>
      <c r="R147" s="166"/>
      <c r="S147" s="166"/>
      <c r="T147" s="167"/>
      <c r="AT147" s="162" t="s">
        <v>130</v>
      </c>
      <c r="AU147" s="162" t="s">
        <v>83</v>
      </c>
      <c r="AV147" s="13" t="s">
        <v>83</v>
      </c>
      <c r="AW147" s="13" t="s">
        <v>28</v>
      </c>
      <c r="AX147" s="13" t="s">
        <v>70</v>
      </c>
      <c r="AY147" s="162" t="s">
        <v>122</v>
      </c>
    </row>
    <row r="148" spans="1:65" s="14" customFormat="1" ht="22.5">
      <c r="B148" s="168"/>
      <c r="D148" s="161" t="s">
        <v>130</v>
      </c>
      <c r="E148" s="169" t="s">
        <v>1</v>
      </c>
      <c r="F148" s="170" t="s">
        <v>437</v>
      </c>
      <c r="H148" s="171">
        <v>0</v>
      </c>
      <c r="L148" s="168"/>
      <c r="M148" s="172"/>
      <c r="N148" s="173"/>
      <c r="O148" s="173"/>
      <c r="P148" s="173"/>
      <c r="Q148" s="173"/>
      <c r="R148" s="173"/>
      <c r="S148" s="173"/>
      <c r="T148" s="174"/>
      <c r="AT148" s="169" t="s">
        <v>130</v>
      </c>
      <c r="AU148" s="169" t="s">
        <v>83</v>
      </c>
      <c r="AV148" s="14" t="s">
        <v>128</v>
      </c>
      <c r="AW148" s="14" t="s">
        <v>28</v>
      </c>
      <c r="AX148" s="14" t="s">
        <v>77</v>
      </c>
      <c r="AY148" s="169" t="s">
        <v>122</v>
      </c>
    </row>
    <row r="149" spans="1:65" s="2" customFormat="1" ht="36" customHeight="1">
      <c r="A149" s="29"/>
      <c r="B149" s="146"/>
      <c r="C149" s="147" t="s">
        <v>160</v>
      </c>
      <c r="D149" s="147" t="s">
        <v>124</v>
      </c>
      <c r="E149" s="148" t="s">
        <v>438</v>
      </c>
      <c r="F149" s="149" t="s">
        <v>439</v>
      </c>
      <c r="G149" s="150" t="s">
        <v>145</v>
      </c>
      <c r="H149" s="151">
        <v>0</v>
      </c>
      <c r="I149" s="151"/>
      <c r="J149" s="151"/>
      <c r="K149" s="152"/>
      <c r="L149" s="30"/>
      <c r="M149" s="153" t="s">
        <v>1</v>
      </c>
      <c r="N149" s="154" t="s">
        <v>36</v>
      </c>
      <c r="O149" s="155">
        <v>3.1E-2</v>
      </c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7" t="s">
        <v>128</v>
      </c>
      <c r="AT149" s="157" t="s">
        <v>124</v>
      </c>
      <c r="AU149" s="157" t="s">
        <v>83</v>
      </c>
      <c r="AY149" s="17" t="s">
        <v>122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7" t="s">
        <v>83</v>
      </c>
      <c r="BK149" s="159">
        <f>ROUND(I149*H149,3)</f>
        <v>0</v>
      </c>
      <c r="BL149" s="17" t="s">
        <v>128</v>
      </c>
      <c r="BM149" s="157" t="s">
        <v>440</v>
      </c>
    </row>
    <row r="150" spans="1:65" s="13" customFormat="1">
      <c r="B150" s="160"/>
      <c r="D150" s="161" t="s">
        <v>130</v>
      </c>
      <c r="E150" s="162" t="s">
        <v>1</v>
      </c>
      <c r="F150" s="163" t="s">
        <v>441</v>
      </c>
      <c r="H150" s="164">
        <v>0</v>
      </c>
      <c r="L150" s="160"/>
      <c r="M150" s="165"/>
      <c r="N150" s="166"/>
      <c r="O150" s="166"/>
      <c r="P150" s="166"/>
      <c r="Q150" s="166"/>
      <c r="R150" s="166"/>
      <c r="S150" s="166"/>
      <c r="T150" s="167"/>
      <c r="AT150" s="162" t="s">
        <v>130</v>
      </c>
      <c r="AU150" s="162" t="s">
        <v>83</v>
      </c>
      <c r="AV150" s="13" t="s">
        <v>83</v>
      </c>
      <c r="AW150" s="13" t="s">
        <v>28</v>
      </c>
      <c r="AX150" s="13" t="s">
        <v>77</v>
      </c>
      <c r="AY150" s="162" t="s">
        <v>122</v>
      </c>
    </row>
    <row r="151" spans="1:65" s="2" customFormat="1" ht="16.5" customHeight="1">
      <c r="A151" s="29"/>
      <c r="B151" s="146"/>
      <c r="C151" s="147" t="s">
        <v>165</v>
      </c>
      <c r="D151" s="147" t="s">
        <v>124</v>
      </c>
      <c r="E151" s="148" t="s">
        <v>171</v>
      </c>
      <c r="F151" s="149" t="s">
        <v>172</v>
      </c>
      <c r="G151" s="150" t="s">
        <v>145</v>
      </c>
      <c r="H151" s="151">
        <v>0</v>
      </c>
      <c r="I151" s="151"/>
      <c r="J151" s="151"/>
      <c r="K151" s="152"/>
      <c r="L151" s="30"/>
      <c r="M151" s="153" t="s">
        <v>1</v>
      </c>
      <c r="N151" s="154" t="s">
        <v>36</v>
      </c>
      <c r="O151" s="155">
        <v>8.9999999999999993E-3</v>
      </c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7" t="s">
        <v>128</v>
      </c>
      <c r="AT151" s="157" t="s">
        <v>124</v>
      </c>
      <c r="AU151" s="157" t="s">
        <v>83</v>
      </c>
      <c r="AY151" s="17" t="s">
        <v>122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7" t="s">
        <v>83</v>
      </c>
      <c r="BK151" s="159">
        <f>ROUND(I151*H151,3)</f>
        <v>0</v>
      </c>
      <c r="BL151" s="17" t="s">
        <v>128</v>
      </c>
      <c r="BM151" s="157" t="s">
        <v>173</v>
      </c>
    </row>
    <row r="152" spans="1:65" s="13" customFormat="1">
      <c r="B152" s="160"/>
      <c r="D152" s="161" t="s">
        <v>130</v>
      </c>
      <c r="E152" s="162" t="s">
        <v>1</v>
      </c>
      <c r="F152" s="163" t="s">
        <v>434</v>
      </c>
      <c r="H152" s="164">
        <v>0</v>
      </c>
      <c r="L152" s="160"/>
      <c r="M152" s="165"/>
      <c r="N152" s="166"/>
      <c r="O152" s="166"/>
      <c r="P152" s="166"/>
      <c r="Q152" s="166"/>
      <c r="R152" s="166"/>
      <c r="S152" s="166"/>
      <c r="T152" s="167"/>
      <c r="AT152" s="162" t="s">
        <v>130</v>
      </c>
      <c r="AU152" s="162" t="s">
        <v>83</v>
      </c>
      <c r="AV152" s="13" t="s">
        <v>83</v>
      </c>
      <c r="AW152" s="13" t="s">
        <v>28</v>
      </c>
      <c r="AX152" s="13" t="s">
        <v>70</v>
      </c>
      <c r="AY152" s="162" t="s">
        <v>122</v>
      </c>
    </row>
    <row r="153" spans="1:65" s="13" customFormat="1">
      <c r="B153" s="160"/>
      <c r="D153" s="161" t="s">
        <v>130</v>
      </c>
      <c r="E153" s="162" t="s">
        <v>1</v>
      </c>
      <c r="F153" s="163" t="s">
        <v>435</v>
      </c>
      <c r="H153" s="164">
        <v>0</v>
      </c>
      <c r="L153" s="160"/>
      <c r="M153" s="165"/>
      <c r="N153" s="166"/>
      <c r="O153" s="166"/>
      <c r="P153" s="166"/>
      <c r="Q153" s="166"/>
      <c r="R153" s="166"/>
      <c r="S153" s="166"/>
      <c r="T153" s="167"/>
      <c r="AT153" s="162" t="s">
        <v>130</v>
      </c>
      <c r="AU153" s="162" t="s">
        <v>83</v>
      </c>
      <c r="AV153" s="13" t="s">
        <v>83</v>
      </c>
      <c r="AW153" s="13" t="s">
        <v>28</v>
      </c>
      <c r="AX153" s="13" t="s">
        <v>70</v>
      </c>
      <c r="AY153" s="162" t="s">
        <v>122</v>
      </c>
    </row>
    <row r="154" spans="1:65" s="14" customFormat="1">
      <c r="B154" s="168"/>
      <c r="D154" s="161" t="s">
        <v>130</v>
      </c>
      <c r="E154" s="169" t="s">
        <v>1</v>
      </c>
      <c r="F154" s="170" t="s">
        <v>133</v>
      </c>
      <c r="H154" s="171">
        <v>0</v>
      </c>
      <c r="L154" s="168"/>
      <c r="M154" s="172"/>
      <c r="N154" s="173"/>
      <c r="O154" s="173"/>
      <c r="P154" s="173"/>
      <c r="Q154" s="173"/>
      <c r="R154" s="173"/>
      <c r="S154" s="173"/>
      <c r="T154" s="174"/>
      <c r="AT154" s="169" t="s">
        <v>130</v>
      </c>
      <c r="AU154" s="169" t="s">
        <v>83</v>
      </c>
      <c r="AV154" s="14" t="s">
        <v>128</v>
      </c>
      <c r="AW154" s="14" t="s">
        <v>28</v>
      </c>
      <c r="AX154" s="14" t="s">
        <v>77</v>
      </c>
      <c r="AY154" s="169" t="s">
        <v>122</v>
      </c>
    </row>
    <row r="155" spans="1:65" s="12" customFormat="1" ht="22.9" customHeight="1">
      <c r="B155" s="134"/>
      <c r="D155" s="135" t="s">
        <v>69</v>
      </c>
      <c r="E155" s="144" t="s">
        <v>83</v>
      </c>
      <c r="F155" s="144" t="s">
        <v>184</v>
      </c>
      <c r="H155" s="12">
        <v>0</v>
      </c>
      <c r="J155" s="145"/>
      <c r="L155" s="134"/>
      <c r="M155" s="138"/>
      <c r="N155" s="139"/>
      <c r="O155" s="139"/>
      <c r="P155" s="140">
        <f>SUM(P156:P171)</f>
        <v>0</v>
      </c>
      <c r="Q155" s="139"/>
      <c r="R155" s="140">
        <f>SUM(R156:R171)</f>
        <v>0</v>
      </c>
      <c r="S155" s="139"/>
      <c r="T155" s="141">
        <f>SUM(T156:T171)</f>
        <v>0</v>
      </c>
      <c r="AR155" s="135" t="s">
        <v>77</v>
      </c>
      <c r="AT155" s="142" t="s">
        <v>69</v>
      </c>
      <c r="AU155" s="142" t="s">
        <v>77</v>
      </c>
      <c r="AY155" s="135" t="s">
        <v>122</v>
      </c>
      <c r="BK155" s="143">
        <f>SUM(BK156:BK171)</f>
        <v>0</v>
      </c>
    </row>
    <row r="156" spans="1:65" s="2" customFormat="1" ht="24" customHeight="1">
      <c r="A156" s="29"/>
      <c r="B156" s="146"/>
      <c r="C156" s="147" t="s">
        <v>170</v>
      </c>
      <c r="D156" s="147" t="s">
        <v>124</v>
      </c>
      <c r="E156" s="148" t="s">
        <v>442</v>
      </c>
      <c r="F156" s="149" t="s">
        <v>443</v>
      </c>
      <c r="G156" s="150" t="s">
        <v>136</v>
      </c>
      <c r="H156" s="151">
        <v>0</v>
      </c>
      <c r="I156" s="151"/>
      <c r="J156" s="151"/>
      <c r="K156" s="152"/>
      <c r="L156" s="30"/>
      <c r="M156" s="153" t="s">
        <v>1</v>
      </c>
      <c r="N156" s="154" t="s">
        <v>36</v>
      </c>
      <c r="O156" s="155">
        <v>4.0000000000000001E-3</v>
      </c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7" t="s">
        <v>128</v>
      </c>
      <c r="AT156" s="157" t="s">
        <v>124</v>
      </c>
      <c r="AU156" s="157" t="s">
        <v>83</v>
      </c>
      <c r="AY156" s="17" t="s">
        <v>122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7" t="s">
        <v>83</v>
      </c>
      <c r="BK156" s="159">
        <f>ROUND(I156*H156,3)</f>
        <v>0</v>
      </c>
      <c r="BL156" s="17" t="s">
        <v>128</v>
      </c>
      <c r="BM156" s="157" t="s">
        <v>444</v>
      </c>
    </row>
    <row r="157" spans="1:65" s="13" customFormat="1">
      <c r="B157" s="160"/>
      <c r="D157" s="161" t="s">
        <v>130</v>
      </c>
      <c r="E157" s="162" t="s">
        <v>1</v>
      </c>
      <c r="F157" s="163" t="s">
        <v>445</v>
      </c>
      <c r="H157" s="164">
        <v>0</v>
      </c>
      <c r="L157" s="160"/>
      <c r="M157" s="165"/>
      <c r="N157" s="166"/>
      <c r="O157" s="166"/>
      <c r="P157" s="166"/>
      <c r="Q157" s="166"/>
      <c r="R157" s="166"/>
      <c r="S157" s="166"/>
      <c r="T157" s="167"/>
      <c r="AT157" s="162" t="s">
        <v>130</v>
      </c>
      <c r="AU157" s="162" t="s">
        <v>83</v>
      </c>
      <c r="AV157" s="13" t="s">
        <v>83</v>
      </c>
      <c r="AW157" s="13" t="s">
        <v>28</v>
      </c>
      <c r="AX157" s="13" t="s">
        <v>77</v>
      </c>
      <c r="AY157" s="162" t="s">
        <v>122</v>
      </c>
    </row>
    <row r="158" spans="1:65" s="2" customFormat="1" ht="24" customHeight="1">
      <c r="A158" s="29"/>
      <c r="B158" s="146"/>
      <c r="C158" s="147" t="s">
        <v>174</v>
      </c>
      <c r="D158" s="147" t="s">
        <v>124</v>
      </c>
      <c r="E158" s="148" t="s">
        <v>199</v>
      </c>
      <c r="F158" s="149" t="s">
        <v>200</v>
      </c>
      <c r="G158" s="150" t="s">
        <v>145</v>
      </c>
      <c r="H158" s="151">
        <v>0</v>
      </c>
      <c r="I158" s="151"/>
      <c r="J158" s="151"/>
      <c r="K158" s="152"/>
      <c r="L158" s="30"/>
      <c r="M158" s="153" t="s">
        <v>1</v>
      </c>
      <c r="N158" s="154" t="s">
        <v>36</v>
      </c>
      <c r="O158" s="155">
        <v>0.58299999999999996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7" t="s">
        <v>128</v>
      </c>
      <c r="AT158" s="157" t="s">
        <v>124</v>
      </c>
      <c r="AU158" s="157" t="s">
        <v>83</v>
      </c>
      <c r="AY158" s="17" t="s">
        <v>122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7" t="s">
        <v>83</v>
      </c>
      <c r="BK158" s="159">
        <f>ROUND(I158*H158,3)</f>
        <v>0</v>
      </c>
      <c r="BL158" s="17" t="s">
        <v>128</v>
      </c>
      <c r="BM158" s="157" t="s">
        <v>446</v>
      </c>
    </row>
    <row r="159" spans="1:65" s="13" customFormat="1">
      <c r="B159" s="160"/>
      <c r="D159" s="161" t="s">
        <v>130</v>
      </c>
      <c r="E159" s="162" t="s">
        <v>1</v>
      </c>
      <c r="F159" s="163" t="s">
        <v>434</v>
      </c>
      <c r="H159" s="164">
        <v>0</v>
      </c>
      <c r="L159" s="160"/>
      <c r="M159" s="165"/>
      <c r="N159" s="166"/>
      <c r="O159" s="166"/>
      <c r="P159" s="166"/>
      <c r="Q159" s="166"/>
      <c r="R159" s="166"/>
      <c r="S159" s="166"/>
      <c r="T159" s="167"/>
      <c r="AT159" s="162" t="s">
        <v>130</v>
      </c>
      <c r="AU159" s="162" t="s">
        <v>83</v>
      </c>
      <c r="AV159" s="13" t="s">
        <v>83</v>
      </c>
      <c r="AW159" s="13" t="s">
        <v>28</v>
      </c>
      <c r="AX159" s="13" t="s">
        <v>70</v>
      </c>
      <c r="AY159" s="162" t="s">
        <v>122</v>
      </c>
    </row>
    <row r="160" spans="1:65" s="13" customFormat="1">
      <c r="B160" s="160"/>
      <c r="D160" s="161" t="s">
        <v>130</v>
      </c>
      <c r="E160" s="162" t="s">
        <v>1</v>
      </c>
      <c r="F160" s="163" t="s">
        <v>435</v>
      </c>
      <c r="H160" s="164">
        <v>0</v>
      </c>
      <c r="L160" s="160"/>
      <c r="M160" s="165"/>
      <c r="N160" s="166"/>
      <c r="O160" s="166"/>
      <c r="P160" s="166"/>
      <c r="Q160" s="166"/>
      <c r="R160" s="166"/>
      <c r="S160" s="166"/>
      <c r="T160" s="167"/>
      <c r="AT160" s="162" t="s">
        <v>130</v>
      </c>
      <c r="AU160" s="162" t="s">
        <v>83</v>
      </c>
      <c r="AV160" s="13" t="s">
        <v>83</v>
      </c>
      <c r="AW160" s="13" t="s">
        <v>28</v>
      </c>
      <c r="AX160" s="13" t="s">
        <v>70</v>
      </c>
      <c r="AY160" s="162" t="s">
        <v>122</v>
      </c>
    </row>
    <row r="161" spans="1:65" s="14" customFormat="1">
      <c r="B161" s="168"/>
      <c r="D161" s="161" t="s">
        <v>130</v>
      </c>
      <c r="E161" s="169" t="s">
        <v>1</v>
      </c>
      <c r="F161" s="170" t="s">
        <v>133</v>
      </c>
      <c r="H161" s="171">
        <v>0</v>
      </c>
      <c r="L161" s="168"/>
      <c r="M161" s="172"/>
      <c r="N161" s="173"/>
      <c r="O161" s="173"/>
      <c r="P161" s="173"/>
      <c r="Q161" s="173"/>
      <c r="R161" s="173"/>
      <c r="S161" s="173"/>
      <c r="T161" s="174"/>
      <c r="AT161" s="169" t="s">
        <v>130</v>
      </c>
      <c r="AU161" s="169" t="s">
        <v>83</v>
      </c>
      <c r="AV161" s="14" t="s">
        <v>128</v>
      </c>
      <c r="AW161" s="14" t="s">
        <v>28</v>
      </c>
      <c r="AX161" s="14" t="s">
        <v>77</v>
      </c>
      <c r="AY161" s="169" t="s">
        <v>122</v>
      </c>
    </row>
    <row r="162" spans="1:65" s="2" customFormat="1" ht="24" customHeight="1">
      <c r="A162" s="29"/>
      <c r="B162" s="146"/>
      <c r="C162" s="175" t="s">
        <v>180</v>
      </c>
      <c r="D162" s="175" t="s">
        <v>194</v>
      </c>
      <c r="E162" s="176" t="s">
        <v>203</v>
      </c>
      <c r="F162" s="177" t="s">
        <v>204</v>
      </c>
      <c r="G162" s="178" t="s">
        <v>145</v>
      </c>
      <c r="H162" s="179">
        <v>0</v>
      </c>
      <c r="I162" s="179"/>
      <c r="J162" s="179"/>
      <c r="K162" s="180"/>
      <c r="L162" s="181"/>
      <c r="M162" s="182" t="s">
        <v>1</v>
      </c>
      <c r="N162" s="183" t="s">
        <v>36</v>
      </c>
      <c r="O162" s="155">
        <v>0</v>
      </c>
      <c r="P162" s="155">
        <f>O162*H162</f>
        <v>0</v>
      </c>
      <c r="Q162" s="155">
        <v>2.1932</v>
      </c>
      <c r="R162" s="155">
        <f>Q162*H162</f>
        <v>0</v>
      </c>
      <c r="S162" s="155">
        <v>0</v>
      </c>
      <c r="T162" s="156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7" t="s">
        <v>165</v>
      </c>
      <c r="AT162" s="157" t="s">
        <v>194</v>
      </c>
      <c r="AU162" s="157" t="s">
        <v>83</v>
      </c>
      <c r="AY162" s="17" t="s">
        <v>122</v>
      </c>
      <c r="BE162" s="158">
        <f>IF(N162="základná",J162,0)</f>
        <v>0</v>
      </c>
      <c r="BF162" s="158">
        <f>IF(N162="znížená",J162,0)</f>
        <v>0</v>
      </c>
      <c r="BG162" s="158">
        <f>IF(N162="zákl. prenesená",J162,0)</f>
        <v>0</v>
      </c>
      <c r="BH162" s="158">
        <f>IF(N162="zníž. prenesená",J162,0)</f>
        <v>0</v>
      </c>
      <c r="BI162" s="158">
        <f>IF(N162="nulová",J162,0)</f>
        <v>0</v>
      </c>
      <c r="BJ162" s="17" t="s">
        <v>83</v>
      </c>
      <c r="BK162" s="159">
        <f>ROUND(I162*H162,3)</f>
        <v>0</v>
      </c>
      <c r="BL162" s="17" t="s">
        <v>128</v>
      </c>
      <c r="BM162" s="157" t="s">
        <v>447</v>
      </c>
    </row>
    <row r="163" spans="1:65" s="2" customFormat="1" ht="16.5" customHeight="1">
      <c r="A163" s="29"/>
      <c r="B163" s="146"/>
      <c r="C163" s="147" t="s">
        <v>185</v>
      </c>
      <c r="D163" s="147" t="s">
        <v>124</v>
      </c>
      <c r="E163" s="148" t="s">
        <v>207</v>
      </c>
      <c r="F163" s="149" t="s">
        <v>208</v>
      </c>
      <c r="G163" s="150" t="s">
        <v>136</v>
      </c>
      <c r="H163" s="151">
        <v>0</v>
      </c>
      <c r="I163" s="151"/>
      <c r="J163" s="151"/>
      <c r="K163" s="152"/>
      <c r="L163" s="30"/>
      <c r="M163" s="153" t="s">
        <v>1</v>
      </c>
      <c r="N163" s="154" t="s">
        <v>36</v>
      </c>
      <c r="O163" s="155">
        <v>0.35799999999999998</v>
      </c>
      <c r="P163" s="155">
        <f>O163*H163</f>
        <v>0</v>
      </c>
      <c r="Q163" s="155">
        <v>6.7000000000000002E-4</v>
      </c>
      <c r="R163" s="155">
        <f>Q163*H163</f>
        <v>0</v>
      </c>
      <c r="S163" s="155">
        <v>0</v>
      </c>
      <c r="T163" s="156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7" t="s">
        <v>128</v>
      </c>
      <c r="AT163" s="157" t="s">
        <v>124</v>
      </c>
      <c r="AU163" s="157" t="s">
        <v>83</v>
      </c>
      <c r="AY163" s="17" t="s">
        <v>122</v>
      </c>
      <c r="BE163" s="158">
        <f>IF(N163="základná",J163,0)</f>
        <v>0</v>
      </c>
      <c r="BF163" s="158">
        <f>IF(N163="znížená",J163,0)</f>
        <v>0</v>
      </c>
      <c r="BG163" s="158">
        <f>IF(N163="zákl. prenesená",J163,0)</f>
        <v>0</v>
      </c>
      <c r="BH163" s="158">
        <f>IF(N163="zníž. prenesená",J163,0)</f>
        <v>0</v>
      </c>
      <c r="BI163" s="158">
        <f>IF(N163="nulová",J163,0)</f>
        <v>0</v>
      </c>
      <c r="BJ163" s="17" t="s">
        <v>83</v>
      </c>
      <c r="BK163" s="159">
        <f>ROUND(I163*H163,3)</f>
        <v>0</v>
      </c>
      <c r="BL163" s="17" t="s">
        <v>128</v>
      </c>
      <c r="BM163" s="157" t="s">
        <v>448</v>
      </c>
    </row>
    <row r="164" spans="1:65" s="13" customFormat="1">
      <c r="B164" s="160"/>
      <c r="D164" s="161" t="s">
        <v>130</v>
      </c>
      <c r="E164" s="162" t="s">
        <v>1</v>
      </c>
      <c r="F164" s="163" t="s">
        <v>449</v>
      </c>
      <c r="H164" s="164">
        <v>0</v>
      </c>
      <c r="L164" s="160"/>
      <c r="M164" s="165"/>
      <c r="N164" s="166"/>
      <c r="O164" s="166"/>
      <c r="P164" s="166"/>
      <c r="Q164" s="166"/>
      <c r="R164" s="166"/>
      <c r="S164" s="166"/>
      <c r="T164" s="167"/>
      <c r="AT164" s="162" t="s">
        <v>130</v>
      </c>
      <c r="AU164" s="162" t="s">
        <v>83</v>
      </c>
      <c r="AV164" s="13" t="s">
        <v>83</v>
      </c>
      <c r="AW164" s="13" t="s">
        <v>28</v>
      </c>
      <c r="AX164" s="13" t="s">
        <v>70</v>
      </c>
      <c r="AY164" s="162" t="s">
        <v>122</v>
      </c>
    </row>
    <row r="165" spans="1:65" s="13" customFormat="1">
      <c r="B165" s="160"/>
      <c r="D165" s="161" t="s">
        <v>130</v>
      </c>
      <c r="E165" s="162" t="s">
        <v>1</v>
      </c>
      <c r="F165" s="163" t="s">
        <v>450</v>
      </c>
      <c r="H165" s="164">
        <v>0</v>
      </c>
      <c r="L165" s="160"/>
      <c r="M165" s="165"/>
      <c r="N165" s="166"/>
      <c r="O165" s="166"/>
      <c r="P165" s="166"/>
      <c r="Q165" s="166"/>
      <c r="R165" s="166"/>
      <c r="S165" s="166"/>
      <c r="T165" s="167"/>
      <c r="AT165" s="162" t="s">
        <v>130</v>
      </c>
      <c r="AU165" s="162" t="s">
        <v>83</v>
      </c>
      <c r="AV165" s="13" t="s">
        <v>83</v>
      </c>
      <c r="AW165" s="13" t="s">
        <v>28</v>
      </c>
      <c r="AX165" s="13" t="s">
        <v>70</v>
      </c>
      <c r="AY165" s="162" t="s">
        <v>122</v>
      </c>
    </row>
    <row r="166" spans="1:65" s="14" customFormat="1">
      <c r="B166" s="168"/>
      <c r="D166" s="161" t="s">
        <v>130</v>
      </c>
      <c r="E166" s="169" t="s">
        <v>1</v>
      </c>
      <c r="F166" s="170" t="s">
        <v>133</v>
      </c>
      <c r="H166" s="171">
        <v>0</v>
      </c>
      <c r="L166" s="168"/>
      <c r="M166" s="172"/>
      <c r="N166" s="173"/>
      <c r="O166" s="173"/>
      <c r="P166" s="173"/>
      <c r="Q166" s="173"/>
      <c r="R166" s="173"/>
      <c r="S166" s="173"/>
      <c r="T166" s="174"/>
      <c r="AT166" s="169" t="s">
        <v>130</v>
      </c>
      <c r="AU166" s="169" t="s">
        <v>83</v>
      </c>
      <c r="AV166" s="14" t="s">
        <v>128</v>
      </c>
      <c r="AW166" s="14" t="s">
        <v>28</v>
      </c>
      <c r="AX166" s="14" t="s">
        <v>77</v>
      </c>
      <c r="AY166" s="169" t="s">
        <v>122</v>
      </c>
    </row>
    <row r="167" spans="1:65" s="2" customFormat="1" ht="16.5" customHeight="1">
      <c r="A167" s="29"/>
      <c r="B167" s="146"/>
      <c r="C167" s="147" t="s">
        <v>193</v>
      </c>
      <c r="D167" s="147" t="s">
        <v>124</v>
      </c>
      <c r="E167" s="148" t="s">
        <v>215</v>
      </c>
      <c r="F167" s="149" t="s">
        <v>216</v>
      </c>
      <c r="G167" s="150" t="s">
        <v>136</v>
      </c>
      <c r="H167" s="151">
        <v>0</v>
      </c>
      <c r="I167" s="151"/>
      <c r="J167" s="151"/>
      <c r="K167" s="152"/>
      <c r="L167" s="30"/>
      <c r="M167" s="153" t="s">
        <v>1</v>
      </c>
      <c r="N167" s="154" t="s">
        <v>36</v>
      </c>
      <c r="O167" s="155">
        <v>0.19900000000000001</v>
      </c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7" t="s">
        <v>128</v>
      </c>
      <c r="AT167" s="157" t="s">
        <v>124</v>
      </c>
      <c r="AU167" s="157" t="s">
        <v>83</v>
      </c>
      <c r="AY167" s="17" t="s">
        <v>122</v>
      </c>
      <c r="BE167" s="158">
        <f>IF(N167="základná",J167,0)</f>
        <v>0</v>
      </c>
      <c r="BF167" s="158">
        <f>IF(N167="znížená",J167,0)</f>
        <v>0</v>
      </c>
      <c r="BG167" s="158">
        <f>IF(N167="zákl. prenesená",J167,0)</f>
        <v>0</v>
      </c>
      <c r="BH167" s="158">
        <f>IF(N167="zníž. prenesená",J167,0)</f>
        <v>0</v>
      </c>
      <c r="BI167" s="158">
        <f>IF(N167="nulová",J167,0)</f>
        <v>0</v>
      </c>
      <c r="BJ167" s="17" t="s">
        <v>83</v>
      </c>
      <c r="BK167" s="159">
        <f>ROUND(I167*H167,3)</f>
        <v>0</v>
      </c>
      <c r="BL167" s="17" t="s">
        <v>128</v>
      </c>
      <c r="BM167" s="157" t="s">
        <v>451</v>
      </c>
    </row>
    <row r="168" spans="1:65" s="2" customFormat="1" ht="24" customHeight="1">
      <c r="A168" s="29"/>
      <c r="B168" s="146"/>
      <c r="C168" s="147" t="s">
        <v>198</v>
      </c>
      <c r="D168" s="147" t="s">
        <v>124</v>
      </c>
      <c r="E168" s="148" t="s">
        <v>219</v>
      </c>
      <c r="F168" s="149" t="s">
        <v>220</v>
      </c>
      <c r="G168" s="150" t="s">
        <v>177</v>
      </c>
      <c r="H168" s="151">
        <v>0</v>
      </c>
      <c r="I168" s="151"/>
      <c r="J168" s="151"/>
      <c r="K168" s="152"/>
      <c r="L168" s="30"/>
      <c r="M168" s="153" t="s">
        <v>1</v>
      </c>
      <c r="N168" s="154" t="s">
        <v>36</v>
      </c>
      <c r="O168" s="155">
        <v>34.322000000000003</v>
      </c>
      <c r="P168" s="155">
        <f>O168*H168</f>
        <v>0</v>
      </c>
      <c r="Q168" s="155">
        <v>1.8950000000000002E-2</v>
      </c>
      <c r="R168" s="155">
        <f>Q168*H168</f>
        <v>0</v>
      </c>
      <c r="S168" s="155">
        <v>0</v>
      </c>
      <c r="T168" s="156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7" t="s">
        <v>128</v>
      </c>
      <c r="AT168" s="157" t="s">
        <v>124</v>
      </c>
      <c r="AU168" s="157" t="s">
        <v>83</v>
      </c>
      <c r="AY168" s="17" t="s">
        <v>122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7" t="s">
        <v>83</v>
      </c>
      <c r="BK168" s="159">
        <f>ROUND(I168*H168,3)</f>
        <v>0</v>
      </c>
      <c r="BL168" s="17" t="s">
        <v>128</v>
      </c>
      <c r="BM168" s="157" t="s">
        <v>221</v>
      </c>
    </row>
    <row r="169" spans="1:65" s="13" customFormat="1">
      <c r="B169" s="160"/>
      <c r="D169" s="161" t="s">
        <v>130</v>
      </c>
      <c r="E169" s="162" t="s">
        <v>1</v>
      </c>
      <c r="F169" s="163" t="s">
        <v>452</v>
      </c>
      <c r="H169" s="164">
        <v>0</v>
      </c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130</v>
      </c>
      <c r="AU169" s="162" t="s">
        <v>83</v>
      </c>
      <c r="AV169" s="13" t="s">
        <v>83</v>
      </c>
      <c r="AW169" s="13" t="s">
        <v>28</v>
      </c>
      <c r="AX169" s="13" t="s">
        <v>77</v>
      </c>
      <c r="AY169" s="162" t="s">
        <v>122</v>
      </c>
    </row>
    <row r="170" spans="1:65" s="2" customFormat="1" ht="24" customHeight="1">
      <c r="A170" s="29"/>
      <c r="B170" s="146"/>
      <c r="C170" s="175" t="s">
        <v>202</v>
      </c>
      <c r="D170" s="175" t="s">
        <v>194</v>
      </c>
      <c r="E170" s="176" t="s">
        <v>225</v>
      </c>
      <c r="F170" s="177" t="s">
        <v>226</v>
      </c>
      <c r="G170" s="178" t="s">
        <v>177</v>
      </c>
      <c r="H170" s="179">
        <v>0</v>
      </c>
      <c r="I170" s="179"/>
      <c r="J170" s="179"/>
      <c r="K170" s="180"/>
      <c r="L170" s="181"/>
      <c r="M170" s="182" t="s">
        <v>1</v>
      </c>
      <c r="N170" s="183" t="s">
        <v>36</v>
      </c>
      <c r="O170" s="155">
        <v>0</v>
      </c>
      <c r="P170" s="155">
        <f>O170*H170</f>
        <v>0</v>
      </c>
      <c r="Q170" s="155">
        <v>1</v>
      </c>
      <c r="R170" s="155">
        <f>Q170*H170</f>
        <v>0</v>
      </c>
      <c r="S170" s="155">
        <v>0</v>
      </c>
      <c r="T170" s="156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7" t="s">
        <v>165</v>
      </c>
      <c r="AT170" s="157" t="s">
        <v>194</v>
      </c>
      <c r="AU170" s="157" t="s">
        <v>83</v>
      </c>
      <c r="AY170" s="17" t="s">
        <v>122</v>
      </c>
      <c r="BE170" s="158">
        <f>IF(N170="základná",J170,0)</f>
        <v>0</v>
      </c>
      <c r="BF170" s="158">
        <f>IF(N170="znížená",J170,0)</f>
        <v>0</v>
      </c>
      <c r="BG170" s="158">
        <f>IF(N170="zákl. prenesená",J170,0)</f>
        <v>0</v>
      </c>
      <c r="BH170" s="158">
        <f>IF(N170="zníž. prenesená",J170,0)</f>
        <v>0</v>
      </c>
      <c r="BI170" s="158">
        <f>IF(N170="nulová",J170,0)</f>
        <v>0</v>
      </c>
      <c r="BJ170" s="17" t="s">
        <v>83</v>
      </c>
      <c r="BK170" s="159">
        <f>ROUND(I170*H170,3)</f>
        <v>0</v>
      </c>
      <c r="BL170" s="17" t="s">
        <v>128</v>
      </c>
      <c r="BM170" s="157" t="s">
        <v>227</v>
      </c>
    </row>
    <row r="171" spans="1:65" s="13" customFormat="1">
      <c r="B171" s="160"/>
      <c r="D171" s="161" t="s">
        <v>130</v>
      </c>
      <c r="F171" s="163" t="s">
        <v>453</v>
      </c>
      <c r="H171" s="164">
        <v>0</v>
      </c>
      <c r="L171" s="160"/>
      <c r="M171" s="165"/>
      <c r="N171" s="166"/>
      <c r="O171" s="166"/>
      <c r="P171" s="166"/>
      <c r="Q171" s="166"/>
      <c r="R171" s="166"/>
      <c r="S171" s="166"/>
      <c r="T171" s="167"/>
      <c r="AT171" s="162" t="s">
        <v>130</v>
      </c>
      <c r="AU171" s="162" t="s">
        <v>83</v>
      </c>
      <c r="AV171" s="13" t="s">
        <v>83</v>
      </c>
      <c r="AW171" s="13" t="s">
        <v>3</v>
      </c>
      <c r="AX171" s="13" t="s">
        <v>77</v>
      </c>
      <c r="AY171" s="162" t="s">
        <v>122</v>
      </c>
    </row>
    <row r="172" spans="1:65" s="12" customFormat="1" ht="22.9" customHeight="1">
      <c r="B172" s="134"/>
      <c r="D172" s="135" t="s">
        <v>69</v>
      </c>
      <c r="E172" s="144" t="s">
        <v>128</v>
      </c>
      <c r="F172" s="144" t="s">
        <v>276</v>
      </c>
      <c r="H172" s="12">
        <v>0</v>
      </c>
      <c r="J172" s="145"/>
      <c r="L172" s="134"/>
      <c r="M172" s="138"/>
      <c r="N172" s="139"/>
      <c r="O172" s="139"/>
      <c r="P172" s="140">
        <f>SUM(P173:P174)</f>
        <v>0</v>
      </c>
      <c r="Q172" s="139"/>
      <c r="R172" s="140">
        <f>SUM(R173:R174)</f>
        <v>0</v>
      </c>
      <c r="S172" s="139"/>
      <c r="T172" s="141">
        <f>SUM(T173:T174)</f>
        <v>0</v>
      </c>
      <c r="AR172" s="135" t="s">
        <v>77</v>
      </c>
      <c r="AT172" s="142" t="s">
        <v>69</v>
      </c>
      <c r="AU172" s="142" t="s">
        <v>77</v>
      </c>
      <c r="AY172" s="135" t="s">
        <v>122</v>
      </c>
      <c r="BK172" s="143">
        <f>SUM(BK173:BK174)</f>
        <v>0</v>
      </c>
    </row>
    <row r="173" spans="1:65" s="2" customFormat="1" ht="24" customHeight="1">
      <c r="A173" s="29"/>
      <c r="B173" s="146"/>
      <c r="C173" s="147" t="s">
        <v>206</v>
      </c>
      <c r="D173" s="147" t="s">
        <v>124</v>
      </c>
      <c r="E173" s="148" t="s">
        <v>454</v>
      </c>
      <c r="F173" s="149" t="s">
        <v>455</v>
      </c>
      <c r="G173" s="150" t="s">
        <v>136</v>
      </c>
      <c r="H173" s="151">
        <v>0</v>
      </c>
      <c r="I173" s="151"/>
      <c r="J173" s="151"/>
      <c r="K173" s="152"/>
      <c r="L173" s="30"/>
      <c r="M173" s="153" t="s">
        <v>1</v>
      </c>
      <c r="N173" s="154" t="s">
        <v>36</v>
      </c>
      <c r="O173" s="155">
        <v>4.7E-2</v>
      </c>
      <c r="P173" s="155">
        <f>O173*H173</f>
        <v>0</v>
      </c>
      <c r="Q173" s="155">
        <v>0.16192000000000001</v>
      </c>
      <c r="R173" s="155">
        <f>Q173*H173</f>
        <v>0</v>
      </c>
      <c r="S173" s="155">
        <v>0</v>
      </c>
      <c r="T173" s="156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7" t="s">
        <v>128</v>
      </c>
      <c r="AT173" s="157" t="s">
        <v>124</v>
      </c>
      <c r="AU173" s="157" t="s">
        <v>83</v>
      </c>
      <c r="AY173" s="17" t="s">
        <v>122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7" t="s">
        <v>83</v>
      </c>
      <c r="BK173" s="159">
        <f>ROUND(I173*H173,3)</f>
        <v>0</v>
      </c>
      <c r="BL173" s="17" t="s">
        <v>128</v>
      </c>
      <c r="BM173" s="157" t="s">
        <v>456</v>
      </c>
    </row>
    <row r="174" spans="1:65" s="13" customFormat="1">
      <c r="B174" s="160"/>
      <c r="D174" s="161" t="s">
        <v>130</v>
      </c>
      <c r="E174" s="162" t="s">
        <v>1</v>
      </c>
      <c r="F174" s="163" t="s">
        <v>445</v>
      </c>
      <c r="H174" s="164">
        <v>0</v>
      </c>
      <c r="L174" s="160"/>
      <c r="M174" s="165"/>
      <c r="N174" s="166"/>
      <c r="O174" s="166"/>
      <c r="P174" s="166"/>
      <c r="Q174" s="166"/>
      <c r="R174" s="166"/>
      <c r="S174" s="166"/>
      <c r="T174" s="167"/>
      <c r="AT174" s="162" t="s">
        <v>130</v>
      </c>
      <c r="AU174" s="162" t="s">
        <v>83</v>
      </c>
      <c r="AV174" s="13" t="s">
        <v>83</v>
      </c>
      <c r="AW174" s="13" t="s">
        <v>28</v>
      </c>
      <c r="AX174" s="13" t="s">
        <v>77</v>
      </c>
      <c r="AY174" s="162" t="s">
        <v>122</v>
      </c>
    </row>
    <row r="175" spans="1:65" s="12" customFormat="1" ht="22.9" customHeight="1">
      <c r="B175" s="134"/>
      <c r="D175" s="135" t="s">
        <v>69</v>
      </c>
      <c r="E175" s="144" t="s">
        <v>151</v>
      </c>
      <c r="F175" s="144" t="s">
        <v>457</v>
      </c>
      <c r="H175" s="12">
        <v>0</v>
      </c>
      <c r="J175" s="145"/>
      <c r="L175" s="134"/>
      <c r="M175" s="138"/>
      <c r="N175" s="139"/>
      <c r="O175" s="139"/>
      <c r="P175" s="140">
        <f>SUM(P176:P183)</f>
        <v>0</v>
      </c>
      <c r="Q175" s="139"/>
      <c r="R175" s="140">
        <f>SUM(R176:R183)</f>
        <v>0</v>
      </c>
      <c r="S175" s="139"/>
      <c r="T175" s="141">
        <f>SUM(T176:T183)</f>
        <v>0</v>
      </c>
      <c r="AR175" s="135" t="s">
        <v>77</v>
      </c>
      <c r="AT175" s="142" t="s">
        <v>69</v>
      </c>
      <c r="AU175" s="142" t="s">
        <v>77</v>
      </c>
      <c r="AY175" s="135" t="s">
        <v>122</v>
      </c>
      <c r="BK175" s="143">
        <f>SUM(BK176:BK183)</f>
        <v>0</v>
      </c>
    </row>
    <row r="176" spans="1:65" s="2" customFormat="1" ht="24" customHeight="1">
      <c r="A176" s="29"/>
      <c r="B176" s="146"/>
      <c r="C176" s="147" t="s">
        <v>214</v>
      </c>
      <c r="D176" s="147" t="s">
        <v>124</v>
      </c>
      <c r="E176" s="148" t="s">
        <v>458</v>
      </c>
      <c r="F176" s="149" t="s">
        <v>459</v>
      </c>
      <c r="G176" s="150" t="s">
        <v>136</v>
      </c>
      <c r="H176" s="151">
        <v>0</v>
      </c>
      <c r="I176" s="151"/>
      <c r="J176" s="151"/>
      <c r="K176" s="152"/>
      <c r="L176" s="30"/>
      <c r="M176" s="153" t="s">
        <v>1</v>
      </c>
      <c r="N176" s="154" t="s">
        <v>36</v>
      </c>
      <c r="O176" s="155">
        <v>1.4999999999999999E-2</v>
      </c>
      <c r="P176" s="155">
        <f>O176*H176</f>
        <v>0</v>
      </c>
      <c r="Q176" s="155">
        <v>0.30359999999999998</v>
      </c>
      <c r="R176" s="155">
        <f>Q176*H176</f>
        <v>0</v>
      </c>
      <c r="S176" s="155">
        <v>0</v>
      </c>
      <c r="T176" s="156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7" t="s">
        <v>128</v>
      </c>
      <c r="AT176" s="157" t="s">
        <v>124</v>
      </c>
      <c r="AU176" s="157" t="s">
        <v>83</v>
      </c>
      <c r="AY176" s="17" t="s">
        <v>122</v>
      </c>
      <c r="BE176" s="158">
        <f>IF(N176="základná",J176,0)</f>
        <v>0</v>
      </c>
      <c r="BF176" s="158">
        <f>IF(N176="znížená",J176,0)</f>
        <v>0</v>
      </c>
      <c r="BG176" s="158">
        <f>IF(N176="zákl. prenesená",J176,0)</f>
        <v>0</v>
      </c>
      <c r="BH176" s="158">
        <f>IF(N176="zníž. prenesená",J176,0)</f>
        <v>0</v>
      </c>
      <c r="BI176" s="158">
        <f>IF(N176="nulová",J176,0)</f>
        <v>0</v>
      </c>
      <c r="BJ176" s="17" t="s">
        <v>83</v>
      </c>
      <c r="BK176" s="159">
        <f>ROUND(I176*H176,3)</f>
        <v>0</v>
      </c>
      <c r="BL176" s="17" t="s">
        <v>128</v>
      </c>
      <c r="BM176" s="157" t="s">
        <v>460</v>
      </c>
    </row>
    <row r="177" spans="1:65" s="13" customFormat="1">
      <c r="B177" s="160"/>
      <c r="D177" s="161" t="s">
        <v>130</v>
      </c>
      <c r="E177" s="162" t="s">
        <v>1</v>
      </c>
      <c r="F177" s="163" t="s">
        <v>445</v>
      </c>
      <c r="H177" s="164">
        <v>0</v>
      </c>
      <c r="L177" s="160"/>
      <c r="M177" s="165"/>
      <c r="N177" s="166"/>
      <c r="O177" s="166"/>
      <c r="P177" s="166"/>
      <c r="Q177" s="166"/>
      <c r="R177" s="166"/>
      <c r="S177" s="166"/>
      <c r="T177" s="167"/>
      <c r="AT177" s="162" t="s">
        <v>130</v>
      </c>
      <c r="AU177" s="162" t="s">
        <v>83</v>
      </c>
      <c r="AV177" s="13" t="s">
        <v>83</v>
      </c>
      <c r="AW177" s="13" t="s">
        <v>28</v>
      </c>
      <c r="AX177" s="13" t="s">
        <v>77</v>
      </c>
      <c r="AY177" s="162" t="s">
        <v>122</v>
      </c>
    </row>
    <row r="178" spans="1:65" s="2" customFormat="1" ht="24" customHeight="1">
      <c r="A178" s="29"/>
      <c r="B178" s="146"/>
      <c r="C178" s="147" t="s">
        <v>218</v>
      </c>
      <c r="D178" s="147" t="s">
        <v>124</v>
      </c>
      <c r="E178" s="148" t="s">
        <v>461</v>
      </c>
      <c r="F178" s="149" t="s">
        <v>462</v>
      </c>
      <c r="G178" s="150" t="s">
        <v>136</v>
      </c>
      <c r="H178" s="151">
        <v>0</v>
      </c>
      <c r="I178" s="151"/>
      <c r="J178" s="151"/>
      <c r="K178" s="152"/>
      <c r="L178" s="30"/>
      <c r="M178" s="153" t="s">
        <v>1</v>
      </c>
      <c r="N178" s="154" t="s">
        <v>36</v>
      </c>
      <c r="O178" s="155">
        <v>0.151</v>
      </c>
      <c r="P178" s="155">
        <f>O178*H178</f>
        <v>0</v>
      </c>
      <c r="Q178" s="155">
        <v>0.22796</v>
      </c>
      <c r="R178" s="155">
        <f>Q178*H178</f>
        <v>0</v>
      </c>
      <c r="S178" s="155">
        <v>0</v>
      </c>
      <c r="T178" s="156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7" t="s">
        <v>128</v>
      </c>
      <c r="AT178" s="157" t="s">
        <v>124</v>
      </c>
      <c r="AU178" s="157" t="s">
        <v>83</v>
      </c>
      <c r="AY178" s="17" t="s">
        <v>122</v>
      </c>
      <c r="BE178" s="158">
        <f>IF(N178="základná",J178,0)</f>
        <v>0</v>
      </c>
      <c r="BF178" s="158">
        <f>IF(N178="znížená",J178,0)</f>
        <v>0</v>
      </c>
      <c r="BG178" s="158">
        <f>IF(N178="zákl. prenesená",J178,0)</f>
        <v>0</v>
      </c>
      <c r="BH178" s="158">
        <f>IF(N178="zníž. prenesená",J178,0)</f>
        <v>0</v>
      </c>
      <c r="BI178" s="158">
        <f>IF(N178="nulová",J178,0)</f>
        <v>0</v>
      </c>
      <c r="BJ178" s="17" t="s">
        <v>83</v>
      </c>
      <c r="BK178" s="159">
        <f>ROUND(I178*H178,3)</f>
        <v>0</v>
      </c>
      <c r="BL178" s="17" t="s">
        <v>128</v>
      </c>
      <c r="BM178" s="157" t="s">
        <v>463</v>
      </c>
    </row>
    <row r="179" spans="1:65" s="13" customFormat="1">
      <c r="B179" s="160"/>
      <c r="D179" s="161" t="s">
        <v>130</v>
      </c>
      <c r="E179" s="162" t="s">
        <v>1</v>
      </c>
      <c r="F179" s="163" t="s">
        <v>445</v>
      </c>
      <c r="H179" s="164">
        <v>0</v>
      </c>
      <c r="L179" s="160"/>
      <c r="M179" s="165"/>
      <c r="N179" s="166"/>
      <c r="O179" s="166"/>
      <c r="P179" s="166"/>
      <c r="Q179" s="166"/>
      <c r="R179" s="166"/>
      <c r="S179" s="166"/>
      <c r="T179" s="167"/>
      <c r="AT179" s="162" t="s">
        <v>130</v>
      </c>
      <c r="AU179" s="162" t="s">
        <v>83</v>
      </c>
      <c r="AV179" s="13" t="s">
        <v>83</v>
      </c>
      <c r="AW179" s="13" t="s">
        <v>28</v>
      </c>
      <c r="AX179" s="13" t="s">
        <v>77</v>
      </c>
      <c r="AY179" s="162" t="s">
        <v>122</v>
      </c>
    </row>
    <row r="180" spans="1:65" s="2" customFormat="1" ht="24" customHeight="1">
      <c r="A180" s="29"/>
      <c r="B180" s="146"/>
      <c r="C180" s="147" t="s">
        <v>224</v>
      </c>
      <c r="D180" s="147" t="s">
        <v>124</v>
      </c>
      <c r="E180" s="148" t="s">
        <v>464</v>
      </c>
      <c r="F180" s="149" t="s">
        <v>465</v>
      </c>
      <c r="G180" s="150" t="s">
        <v>136</v>
      </c>
      <c r="H180" s="151">
        <v>0</v>
      </c>
      <c r="I180" s="151"/>
      <c r="J180" s="151"/>
      <c r="K180" s="152"/>
      <c r="L180" s="30"/>
      <c r="M180" s="153" t="s">
        <v>1</v>
      </c>
      <c r="N180" s="154" t="s">
        <v>36</v>
      </c>
      <c r="O180" s="155">
        <v>1.099</v>
      </c>
      <c r="P180" s="155">
        <f>O180*H180</f>
        <v>0</v>
      </c>
      <c r="Q180" s="155">
        <v>0.112</v>
      </c>
      <c r="R180" s="155">
        <f>Q180*H180</f>
        <v>0</v>
      </c>
      <c r="S180" s="155">
        <v>0</v>
      </c>
      <c r="T180" s="156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7" t="s">
        <v>128</v>
      </c>
      <c r="AT180" s="157" t="s">
        <v>124</v>
      </c>
      <c r="AU180" s="157" t="s">
        <v>83</v>
      </c>
      <c r="AY180" s="17" t="s">
        <v>122</v>
      </c>
      <c r="BE180" s="158">
        <f>IF(N180="základná",J180,0)</f>
        <v>0</v>
      </c>
      <c r="BF180" s="158">
        <f>IF(N180="znížená",J180,0)</f>
        <v>0</v>
      </c>
      <c r="BG180" s="158">
        <f>IF(N180="zákl. prenesená",J180,0)</f>
        <v>0</v>
      </c>
      <c r="BH180" s="158">
        <f>IF(N180="zníž. prenesená",J180,0)</f>
        <v>0</v>
      </c>
      <c r="BI180" s="158">
        <f>IF(N180="nulová",J180,0)</f>
        <v>0</v>
      </c>
      <c r="BJ180" s="17" t="s">
        <v>83</v>
      </c>
      <c r="BK180" s="159">
        <f>ROUND(I180*H180,3)</f>
        <v>0</v>
      </c>
      <c r="BL180" s="17" t="s">
        <v>128</v>
      </c>
      <c r="BM180" s="157" t="s">
        <v>466</v>
      </c>
    </row>
    <row r="181" spans="1:65" s="13" customFormat="1">
      <c r="B181" s="160"/>
      <c r="D181" s="161" t="s">
        <v>130</v>
      </c>
      <c r="E181" s="162" t="s">
        <v>1</v>
      </c>
      <c r="F181" s="163" t="s">
        <v>445</v>
      </c>
      <c r="H181" s="164">
        <v>0</v>
      </c>
      <c r="L181" s="160"/>
      <c r="M181" s="165"/>
      <c r="N181" s="166"/>
      <c r="O181" s="166"/>
      <c r="P181" s="166"/>
      <c r="Q181" s="166"/>
      <c r="R181" s="166"/>
      <c r="S181" s="166"/>
      <c r="T181" s="167"/>
      <c r="AT181" s="162" t="s">
        <v>130</v>
      </c>
      <c r="AU181" s="162" t="s">
        <v>83</v>
      </c>
      <c r="AV181" s="13" t="s">
        <v>83</v>
      </c>
      <c r="AW181" s="13" t="s">
        <v>28</v>
      </c>
      <c r="AX181" s="13" t="s">
        <v>77</v>
      </c>
      <c r="AY181" s="162" t="s">
        <v>122</v>
      </c>
    </row>
    <row r="182" spans="1:65" s="2" customFormat="1" ht="16.5" customHeight="1">
      <c r="A182" s="29"/>
      <c r="B182" s="146"/>
      <c r="C182" s="175" t="s">
        <v>7</v>
      </c>
      <c r="D182" s="175" t="s">
        <v>194</v>
      </c>
      <c r="E182" s="176" t="s">
        <v>467</v>
      </c>
      <c r="F182" s="177" t="s">
        <v>468</v>
      </c>
      <c r="G182" s="178" t="s">
        <v>136</v>
      </c>
      <c r="H182" s="179">
        <v>0</v>
      </c>
      <c r="I182" s="179"/>
      <c r="J182" s="179"/>
      <c r="K182" s="180"/>
      <c r="L182" s="181"/>
      <c r="M182" s="182" t="s">
        <v>1</v>
      </c>
      <c r="N182" s="183" t="s">
        <v>36</v>
      </c>
      <c r="O182" s="155">
        <v>0</v>
      </c>
      <c r="P182" s="155">
        <f>O182*H182</f>
        <v>0</v>
      </c>
      <c r="Q182" s="155">
        <v>0.13</v>
      </c>
      <c r="R182" s="155">
        <f>Q182*H182</f>
        <v>0</v>
      </c>
      <c r="S182" s="155">
        <v>0</v>
      </c>
      <c r="T182" s="156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7" t="s">
        <v>165</v>
      </c>
      <c r="AT182" s="157" t="s">
        <v>194</v>
      </c>
      <c r="AU182" s="157" t="s">
        <v>83</v>
      </c>
      <c r="AY182" s="17" t="s">
        <v>122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7" t="s">
        <v>83</v>
      </c>
      <c r="BK182" s="159">
        <f>ROUND(I182*H182,3)</f>
        <v>0</v>
      </c>
      <c r="BL182" s="17" t="s">
        <v>128</v>
      </c>
      <c r="BM182" s="157" t="s">
        <v>469</v>
      </c>
    </row>
    <row r="183" spans="1:65" s="13" customFormat="1">
      <c r="B183" s="160"/>
      <c r="D183" s="161" t="s">
        <v>130</v>
      </c>
      <c r="F183" s="163" t="s">
        <v>470</v>
      </c>
      <c r="H183" s="164">
        <v>0</v>
      </c>
      <c r="L183" s="160"/>
      <c r="M183" s="165"/>
      <c r="N183" s="166"/>
      <c r="O183" s="166"/>
      <c r="P183" s="166"/>
      <c r="Q183" s="166"/>
      <c r="R183" s="166"/>
      <c r="S183" s="166"/>
      <c r="T183" s="167"/>
      <c r="AT183" s="162" t="s">
        <v>130</v>
      </c>
      <c r="AU183" s="162" t="s">
        <v>83</v>
      </c>
      <c r="AV183" s="13" t="s">
        <v>83</v>
      </c>
      <c r="AW183" s="13" t="s">
        <v>3</v>
      </c>
      <c r="AX183" s="13" t="s">
        <v>77</v>
      </c>
      <c r="AY183" s="162" t="s">
        <v>122</v>
      </c>
    </row>
    <row r="184" spans="1:65" s="12" customFormat="1" ht="22.9" customHeight="1">
      <c r="B184" s="134"/>
      <c r="D184" s="135" t="s">
        <v>69</v>
      </c>
      <c r="E184" s="144" t="s">
        <v>156</v>
      </c>
      <c r="F184" s="144" t="s">
        <v>297</v>
      </c>
      <c r="H184" s="12">
        <v>0</v>
      </c>
      <c r="J184" s="145"/>
      <c r="L184" s="134"/>
      <c r="M184" s="138"/>
      <c r="N184" s="139"/>
      <c r="O184" s="139"/>
      <c r="P184" s="140">
        <f>SUM(P185:P186)</f>
        <v>0</v>
      </c>
      <c r="Q184" s="139"/>
      <c r="R184" s="140">
        <f>SUM(R185:R186)</f>
        <v>0</v>
      </c>
      <c r="S184" s="139"/>
      <c r="T184" s="141">
        <f>SUM(T185:T186)</f>
        <v>0</v>
      </c>
      <c r="AR184" s="135" t="s">
        <v>77</v>
      </c>
      <c r="AT184" s="142" t="s">
        <v>69</v>
      </c>
      <c r="AU184" s="142" t="s">
        <v>77</v>
      </c>
      <c r="AY184" s="135" t="s">
        <v>122</v>
      </c>
      <c r="BK184" s="143">
        <f>SUM(BK185:BK186)</f>
        <v>0</v>
      </c>
    </row>
    <row r="185" spans="1:65" s="2" customFormat="1" ht="16.5" customHeight="1">
      <c r="A185" s="29"/>
      <c r="B185" s="146"/>
      <c r="C185" s="147" t="s">
        <v>234</v>
      </c>
      <c r="D185" s="147" t="s">
        <v>124</v>
      </c>
      <c r="E185" s="148" t="s">
        <v>471</v>
      </c>
      <c r="F185" s="149" t="s">
        <v>472</v>
      </c>
      <c r="G185" s="150" t="s">
        <v>145</v>
      </c>
      <c r="H185" s="151">
        <v>0</v>
      </c>
      <c r="I185" s="151"/>
      <c r="J185" s="151"/>
      <c r="K185" s="152"/>
      <c r="L185" s="30"/>
      <c r="M185" s="153" t="s">
        <v>1</v>
      </c>
      <c r="N185" s="154" t="s">
        <v>36</v>
      </c>
      <c r="O185" s="155">
        <v>2</v>
      </c>
      <c r="P185" s="155">
        <f>O185*H185</f>
        <v>0</v>
      </c>
      <c r="Q185" s="155">
        <v>1.837</v>
      </c>
      <c r="R185" s="155">
        <f>Q185*H185</f>
        <v>0</v>
      </c>
      <c r="S185" s="155">
        <v>0</v>
      </c>
      <c r="T185" s="156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7" t="s">
        <v>128</v>
      </c>
      <c r="AT185" s="157" t="s">
        <v>124</v>
      </c>
      <c r="AU185" s="157" t="s">
        <v>83</v>
      </c>
      <c r="AY185" s="17" t="s">
        <v>122</v>
      </c>
      <c r="BE185" s="158">
        <f>IF(N185="základná",J185,0)</f>
        <v>0</v>
      </c>
      <c r="BF185" s="158">
        <f>IF(N185="znížená",J185,0)</f>
        <v>0</v>
      </c>
      <c r="BG185" s="158">
        <f>IF(N185="zákl. prenesená",J185,0)</f>
        <v>0</v>
      </c>
      <c r="BH185" s="158">
        <f>IF(N185="zníž. prenesená",J185,0)</f>
        <v>0</v>
      </c>
      <c r="BI185" s="158">
        <f>IF(N185="nulová",J185,0)</f>
        <v>0</v>
      </c>
      <c r="BJ185" s="17" t="s">
        <v>83</v>
      </c>
      <c r="BK185" s="159">
        <f>ROUND(I185*H185,3)</f>
        <v>0</v>
      </c>
      <c r="BL185" s="17" t="s">
        <v>128</v>
      </c>
      <c r="BM185" s="157" t="s">
        <v>473</v>
      </c>
    </row>
    <row r="186" spans="1:65" s="13" customFormat="1">
      <c r="B186" s="160"/>
      <c r="D186" s="161" t="s">
        <v>130</v>
      </c>
      <c r="E186" s="162" t="s">
        <v>1</v>
      </c>
      <c r="F186" s="163" t="s">
        <v>474</v>
      </c>
      <c r="H186" s="164">
        <v>0</v>
      </c>
      <c r="L186" s="160"/>
      <c r="M186" s="165"/>
      <c r="N186" s="166"/>
      <c r="O186" s="166"/>
      <c r="P186" s="166"/>
      <c r="Q186" s="166"/>
      <c r="R186" s="166"/>
      <c r="S186" s="166"/>
      <c r="T186" s="167"/>
      <c r="AT186" s="162" t="s">
        <v>130</v>
      </c>
      <c r="AU186" s="162" t="s">
        <v>83</v>
      </c>
      <c r="AV186" s="13" t="s">
        <v>83</v>
      </c>
      <c r="AW186" s="13" t="s">
        <v>28</v>
      </c>
      <c r="AX186" s="13" t="s">
        <v>77</v>
      </c>
      <c r="AY186" s="162" t="s">
        <v>122</v>
      </c>
    </row>
    <row r="187" spans="1:65" s="12" customFormat="1" ht="22.9" customHeight="1">
      <c r="B187" s="134"/>
      <c r="D187" s="135" t="s">
        <v>69</v>
      </c>
      <c r="E187" s="144" t="s">
        <v>170</v>
      </c>
      <c r="F187" s="144" t="s">
        <v>306</v>
      </c>
      <c r="H187" s="12">
        <v>0</v>
      </c>
      <c r="J187" s="145"/>
      <c r="L187" s="134"/>
      <c r="M187" s="138"/>
      <c r="N187" s="139"/>
      <c r="O187" s="139"/>
      <c r="P187" s="140">
        <f>SUM(P188:P228)</f>
        <v>0</v>
      </c>
      <c r="Q187" s="139"/>
      <c r="R187" s="140">
        <f>SUM(R188:R228)</f>
        <v>0</v>
      </c>
      <c r="S187" s="139"/>
      <c r="T187" s="141">
        <f>SUM(T188:T228)</f>
        <v>0</v>
      </c>
      <c r="AR187" s="135" t="s">
        <v>77</v>
      </c>
      <c r="AT187" s="142" t="s">
        <v>69</v>
      </c>
      <c r="AU187" s="142" t="s">
        <v>77</v>
      </c>
      <c r="AY187" s="135" t="s">
        <v>122</v>
      </c>
      <c r="BK187" s="143">
        <f>SUM(BK188:BK228)</f>
        <v>0</v>
      </c>
    </row>
    <row r="188" spans="1:65" s="2" customFormat="1" ht="36" customHeight="1">
      <c r="A188" s="29"/>
      <c r="B188" s="146"/>
      <c r="C188" s="147" t="s">
        <v>237</v>
      </c>
      <c r="D188" s="147" t="s">
        <v>124</v>
      </c>
      <c r="E188" s="148" t="s">
        <v>475</v>
      </c>
      <c r="F188" s="149" t="s">
        <v>476</v>
      </c>
      <c r="G188" s="150" t="s">
        <v>477</v>
      </c>
      <c r="H188" s="151">
        <v>0</v>
      </c>
      <c r="I188" s="151"/>
      <c r="J188" s="151"/>
      <c r="K188" s="152"/>
      <c r="L188" s="30"/>
      <c r="M188" s="153" t="s">
        <v>1</v>
      </c>
      <c r="N188" s="154" t="s">
        <v>36</v>
      </c>
      <c r="O188" s="155">
        <v>0.27</v>
      </c>
      <c r="P188" s="155">
        <f>O188*H188</f>
        <v>0</v>
      </c>
      <c r="Q188" s="155">
        <v>0.15814</v>
      </c>
      <c r="R188" s="155">
        <f>Q188*H188</f>
        <v>0</v>
      </c>
      <c r="S188" s="155">
        <v>0</v>
      </c>
      <c r="T188" s="156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7" t="s">
        <v>128</v>
      </c>
      <c r="AT188" s="157" t="s">
        <v>124</v>
      </c>
      <c r="AU188" s="157" t="s">
        <v>83</v>
      </c>
      <c r="AY188" s="17" t="s">
        <v>122</v>
      </c>
      <c r="BE188" s="158">
        <f>IF(N188="základná",J188,0)</f>
        <v>0</v>
      </c>
      <c r="BF188" s="158">
        <f>IF(N188="znížená",J188,0)</f>
        <v>0</v>
      </c>
      <c r="BG188" s="158">
        <f>IF(N188="zákl. prenesená",J188,0)</f>
        <v>0</v>
      </c>
      <c r="BH188" s="158">
        <f>IF(N188="zníž. prenesená",J188,0)</f>
        <v>0</v>
      </c>
      <c r="BI188" s="158">
        <f>IF(N188="nulová",J188,0)</f>
        <v>0</v>
      </c>
      <c r="BJ188" s="17" t="s">
        <v>83</v>
      </c>
      <c r="BK188" s="159">
        <f>ROUND(I188*H188,3)</f>
        <v>0</v>
      </c>
      <c r="BL188" s="17" t="s">
        <v>128</v>
      </c>
      <c r="BM188" s="157" t="s">
        <v>478</v>
      </c>
    </row>
    <row r="189" spans="1:65" s="13" customFormat="1">
      <c r="B189" s="160"/>
      <c r="D189" s="161" t="s">
        <v>130</v>
      </c>
      <c r="E189" s="162" t="s">
        <v>1</v>
      </c>
      <c r="F189" s="163" t="s">
        <v>479</v>
      </c>
      <c r="H189" s="164">
        <v>0</v>
      </c>
      <c r="L189" s="160"/>
      <c r="M189" s="165"/>
      <c r="N189" s="166"/>
      <c r="O189" s="166"/>
      <c r="P189" s="166"/>
      <c r="Q189" s="166"/>
      <c r="R189" s="166"/>
      <c r="S189" s="166"/>
      <c r="T189" s="167"/>
      <c r="AT189" s="162" t="s">
        <v>130</v>
      </c>
      <c r="AU189" s="162" t="s">
        <v>83</v>
      </c>
      <c r="AV189" s="13" t="s">
        <v>83</v>
      </c>
      <c r="AW189" s="13" t="s">
        <v>28</v>
      </c>
      <c r="AX189" s="13" t="s">
        <v>77</v>
      </c>
      <c r="AY189" s="162" t="s">
        <v>122</v>
      </c>
    </row>
    <row r="190" spans="1:65" s="2" customFormat="1" ht="24" customHeight="1">
      <c r="A190" s="29"/>
      <c r="B190" s="146"/>
      <c r="C190" s="175" t="s">
        <v>244</v>
      </c>
      <c r="D190" s="175" t="s">
        <v>194</v>
      </c>
      <c r="E190" s="176" t="s">
        <v>480</v>
      </c>
      <c r="F190" s="177" t="s">
        <v>481</v>
      </c>
      <c r="G190" s="178" t="s">
        <v>127</v>
      </c>
      <c r="H190" s="179">
        <v>0</v>
      </c>
      <c r="I190" s="179"/>
      <c r="J190" s="179"/>
      <c r="K190" s="180"/>
      <c r="L190" s="181"/>
      <c r="M190" s="182" t="s">
        <v>1</v>
      </c>
      <c r="N190" s="183" t="s">
        <v>36</v>
      </c>
      <c r="O190" s="155">
        <v>0</v>
      </c>
      <c r="P190" s="155">
        <f>O190*H190</f>
        <v>0</v>
      </c>
      <c r="Q190" s="155">
        <v>0.09</v>
      </c>
      <c r="R190" s="155">
        <f>Q190*H190</f>
        <v>0</v>
      </c>
      <c r="S190" s="155">
        <v>0</v>
      </c>
      <c r="T190" s="156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7" t="s">
        <v>165</v>
      </c>
      <c r="AT190" s="157" t="s">
        <v>194</v>
      </c>
      <c r="AU190" s="157" t="s">
        <v>83</v>
      </c>
      <c r="AY190" s="17" t="s">
        <v>122</v>
      </c>
      <c r="BE190" s="158">
        <f>IF(N190="základná",J190,0)</f>
        <v>0</v>
      </c>
      <c r="BF190" s="158">
        <f>IF(N190="znížená",J190,0)</f>
        <v>0</v>
      </c>
      <c r="BG190" s="158">
        <f>IF(N190="zákl. prenesená",J190,0)</f>
        <v>0</v>
      </c>
      <c r="BH190" s="158">
        <f>IF(N190="zníž. prenesená",J190,0)</f>
        <v>0</v>
      </c>
      <c r="BI190" s="158">
        <f>IF(N190="nulová",J190,0)</f>
        <v>0</v>
      </c>
      <c r="BJ190" s="17" t="s">
        <v>83</v>
      </c>
      <c r="BK190" s="159">
        <f>ROUND(I190*H190,3)</f>
        <v>0</v>
      </c>
      <c r="BL190" s="17" t="s">
        <v>128</v>
      </c>
      <c r="BM190" s="157" t="s">
        <v>482</v>
      </c>
    </row>
    <row r="191" spans="1:65" s="13" customFormat="1">
      <c r="B191" s="160"/>
      <c r="D191" s="161" t="s">
        <v>130</v>
      </c>
      <c r="F191" s="163" t="s">
        <v>483</v>
      </c>
      <c r="H191" s="164">
        <v>0</v>
      </c>
      <c r="L191" s="160"/>
      <c r="M191" s="165"/>
      <c r="N191" s="166"/>
      <c r="O191" s="166"/>
      <c r="P191" s="166"/>
      <c r="Q191" s="166"/>
      <c r="R191" s="166"/>
      <c r="S191" s="166"/>
      <c r="T191" s="167"/>
      <c r="AT191" s="162" t="s">
        <v>130</v>
      </c>
      <c r="AU191" s="162" t="s">
        <v>83</v>
      </c>
      <c r="AV191" s="13" t="s">
        <v>83</v>
      </c>
      <c r="AW191" s="13" t="s">
        <v>3</v>
      </c>
      <c r="AX191" s="13" t="s">
        <v>77</v>
      </c>
      <c r="AY191" s="162" t="s">
        <v>122</v>
      </c>
    </row>
    <row r="192" spans="1:65" s="2" customFormat="1" ht="36" customHeight="1">
      <c r="A192" s="29"/>
      <c r="B192" s="146"/>
      <c r="C192" s="147" t="s">
        <v>249</v>
      </c>
      <c r="D192" s="147" t="s">
        <v>124</v>
      </c>
      <c r="E192" s="148" t="s">
        <v>484</v>
      </c>
      <c r="F192" s="149" t="s">
        <v>485</v>
      </c>
      <c r="G192" s="150" t="s">
        <v>477</v>
      </c>
      <c r="H192" s="151">
        <v>0</v>
      </c>
      <c r="I192" s="151"/>
      <c r="J192" s="151"/>
      <c r="K192" s="152"/>
      <c r="L192" s="30"/>
      <c r="M192" s="153" t="s">
        <v>1</v>
      </c>
      <c r="N192" s="154" t="s">
        <v>36</v>
      </c>
      <c r="O192" s="155">
        <v>0.13200000000000001</v>
      </c>
      <c r="P192" s="155">
        <f>O192*H192</f>
        <v>0</v>
      </c>
      <c r="Q192" s="155">
        <v>9.8530000000000006E-2</v>
      </c>
      <c r="R192" s="155">
        <f>Q192*H192</f>
        <v>0</v>
      </c>
      <c r="S192" s="155">
        <v>0</v>
      </c>
      <c r="T192" s="156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7" t="s">
        <v>128</v>
      </c>
      <c r="AT192" s="157" t="s">
        <v>124</v>
      </c>
      <c r="AU192" s="157" t="s">
        <v>83</v>
      </c>
      <c r="AY192" s="17" t="s">
        <v>122</v>
      </c>
      <c r="BE192" s="158">
        <f>IF(N192="základná",J192,0)</f>
        <v>0</v>
      </c>
      <c r="BF192" s="158">
        <f>IF(N192="znížená",J192,0)</f>
        <v>0</v>
      </c>
      <c r="BG192" s="158">
        <f>IF(N192="zákl. prenesená",J192,0)</f>
        <v>0</v>
      </c>
      <c r="BH192" s="158">
        <f>IF(N192="zníž. prenesená",J192,0)</f>
        <v>0</v>
      </c>
      <c r="BI192" s="158">
        <f>IF(N192="nulová",J192,0)</f>
        <v>0</v>
      </c>
      <c r="BJ192" s="17" t="s">
        <v>83</v>
      </c>
      <c r="BK192" s="159">
        <f>ROUND(I192*H192,3)</f>
        <v>0</v>
      </c>
      <c r="BL192" s="17" t="s">
        <v>128</v>
      </c>
      <c r="BM192" s="157" t="s">
        <v>486</v>
      </c>
    </row>
    <row r="193" spans="1:65" s="13" customFormat="1">
      <c r="B193" s="160"/>
      <c r="D193" s="161" t="s">
        <v>130</v>
      </c>
      <c r="E193" s="162" t="s">
        <v>1</v>
      </c>
      <c r="F193" s="163" t="s">
        <v>487</v>
      </c>
      <c r="H193" s="164">
        <v>0</v>
      </c>
      <c r="L193" s="160"/>
      <c r="M193" s="165"/>
      <c r="N193" s="166"/>
      <c r="O193" s="166"/>
      <c r="P193" s="166"/>
      <c r="Q193" s="166"/>
      <c r="R193" s="166"/>
      <c r="S193" s="166"/>
      <c r="T193" s="167"/>
      <c r="AT193" s="162" t="s">
        <v>130</v>
      </c>
      <c r="AU193" s="162" t="s">
        <v>83</v>
      </c>
      <c r="AV193" s="13" t="s">
        <v>83</v>
      </c>
      <c r="AW193" s="13" t="s">
        <v>28</v>
      </c>
      <c r="AX193" s="13" t="s">
        <v>70</v>
      </c>
      <c r="AY193" s="162" t="s">
        <v>122</v>
      </c>
    </row>
    <row r="194" spans="1:65" s="15" customFormat="1">
      <c r="B194" s="184"/>
      <c r="D194" s="161" t="s">
        <v>130</v>
      </c>
      <c r="E194" s="185" t="s">
        <v>1</v>
      </c>
      <c r="F194" s="186" t="s">
        <v>488</v>
      </c>
      <c r="H194" s="187">
        <v>0</v>
      </c>
      <c r="L194" s="184"/>
      <c r="M194" s="188"/>
      <c r="N194" s="189"/>
      <c r="O194" s="189"/>
      <c r="P194" s="189"/>
      <c r="Q194" s="189"/>
      <c r="R194" s="189"/>
      <c r="S194" s="189"/>
      <c r="T194" s="190"/>
      <c r="AT194" s="185" t="s">
        <v>130</v>
      </c>
      <c r="AU194" s="185" t="s">
        <v>83</v>
      </c>
      <c r="AV194" s="15" t="s">
        <v>139</v>
      </c>
      <c r="AW194" s="15" t="s">
        <v>28</v>
      </c>
      <c r="AX194" s="15" t="s">
        <v>70</v>
      </c>
      <c r="AY194" s="185" t="s">
        <v>122</v>
      </c>
    </row>
    <row r="195" spans="1:65" s="13" customFormat="1">
      <c r="B195" s="160"/>
      <c r="D195" s="161" t="s">
        <v>130</v>
      </c>
      <c r="E195" s="162" t="s">
        <v>1</v>
      </c>
      <c r="F195" s="163" t="s">
        <v>489</v>
      </c>
      <c r="H195" s="164">
        <v>0</v>
      </c>
      <c r="L195" s="160"/>
      <c r="M195" s="165"/>
      <c r="N195" s="166"/>
      <c r="O195" s="166"/>
      <c r="P195" s="166"/>
      <c r="Q195" s="166"/>
      <c r="R195" s="166"/>
      <c r="S195" s="166"/>
      <c r="T195" s="167"/>
      <c r="AT195" s="162" t="s">
        <v>130</v>
      </c>
      <c r="AU195" s="162" t="s">
        <v>83</v>
      </c>
      <c r="AV195" s="13" t="s">
        <v>83</v>
      </c>
      <c r="AW195" s="13" t="s">
        <v>28</v>
      </c>
      <c r="AX195" s="13" t="s">
        <v>70</v>
      </c>
      <c r="AY195" s="162" t="s">
        <v>122</v>
      </c>
    </row>
    <row r="196" spans="1:65" s="15" customFormat="1">
      <c r="B196" s="184"/>
      <c r="D196" s="161" t="s">
        <v>130</v>
      </c>
      <c r="E196" s="185" t="s">
        <v>1</v>
      </c>
      <c r="F196" s="186" t="s">
        <v>490</v>
      </c>
      <c r="H196" s="187">
        <v>0</v>
      </c>
      <c r="L196" s="184"/>
      <c r="M196" s="188"/>
      <c r="N196" s="189"/>
      <c r="O196" s="189"/>
      <c r="P196" s="189"/>
      <c r="Q196" s="189"/>
      <c r="R196" s="189"/>
      <c r="S196" s="189"/>
      <c r="T196" s="190"/>
      <c r="AT196" s="185" t="s">
        <v>130</v>
      </c>
      <c r="AU196" s="185" t="s">
        <v>83</v>
      </c>
      <c r="AV196" s="15" t="s">
        <v>139</v>
      </c>
      <c r="AW196" s="15" t="s">
        <v>28</v>
      </c>
      <c r="AX196" s="15" t="s">
        <v>70</v>
      </c>
      <c r="AY196" s="185" t="s">
        <v>122</v>
      </c>
    </row>
    <row r="197" spans="1:65" s="14" customFormat="1">
      <c r="B197" s="168"/>
      <c r="D197" s="161" t="s">
        <v>130</v>
      </c>
      <c r="E197" s="169" t="s">
        <v>1</v>
      </c>
      <c r="F197" s="170" t="s">
        <v>133</v>
      </c>
      <c r="H197" s="171">
        <v>0</v>
      </c>
      <c r="L197" s="168"/>
      <c r="M197" s="172"/>
      <c r="N197" s="173"/>
      <c r="O197" s="173"/>
      <c r="P197" s="173"/>
      <c r="Q197" s="173"/>
      <c r="R197" s="173"/>
      <c r="S197" s="173"/>
      <c r="T197" s="174"/>
      <c r="AT197" s="169" t="s">
        <v>130</v>
      </c>
      <c r="AU197" s="169" t="s">
        <v>83</v>
      </c>
      <c r="AV197" s="14" t="s">
        <v>128</v>
      </c>
      <c r="AW197" s="14" t="s">
        <v>28</v>
      </c>
      <c r="AX197" s="14" t="s">
        <v>77</v>
      </c>
      <c r="AY197" s="169" t="s">
        <v>122</v>
      </c>
    </row>
    <row r="198" spans="1:65" s="2" customFormat="1" ht="16.5" customHeight="1">
      <c r="A198" s="29"/>
      <c r="B198" s="146"/>
      <c r="C198" s="175" t="s">
        <v>256</v>
      </c>
      <c r="D198" s="175" t="s">
        <v>194</v>
      </c>
      <c r="E198" s="176" t="s">
        <v>491</v>
      </c>
      <c r="F198" s="177" t="s">
        <v>492</v>
      </c>
      <c r="G198" s="178" t="s">
        <v>127</v>
      </c>
      <c r="H198" s="179">
        <v>0</v>
      </c>
      <c r="I198" s="179"/>
      <c r="J198" s="179"/>
      <c r="K198" s="180"/>
      <c r="L198" s="181"/>
      <c r="M198" s="182" t="s">
        <v>1</v>
      </c>
      <c r="N198" s="183" t="s">
        <v>36</v>
      </c>
      <c r="O198" s="155">
        <v>0</v>
      </c>
      <c r="P198" s="155">
        <f>O198*H198</f>
        <v>0</v>
      </c>
      <c r="Q198" s="155">
        <v>2.3E-2</v>
      </c>
      <c r="R198" s="155">
        <f>Q198*H198</f>
        <v>0</v>
      </c>
      <c r="S198" s="155">
        <v>0</v>
      </c>
      <c r="T198" s="156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7" t="s">
        <v>165</v>
      </c>
      <c r="AT198" s="157" t="s">
        <v>194</v>
      </c>
      <c r="AU198" s="157" t="s">
        <v>83</v>
      </c>
      <c r="AY198" s="17" t="s">
        <v>122</v>
      </c>
      <c r="BE198" s="158">
        <f>IF(N198="základná",J198,0)</f>
        <v>0</v>
      </c>
      <c r="BF198" s="158">
        <f>IF(N198="znížená",J198,0)</f>
        <v>0</v>
      </c>
      <c r="BG198" s="158">
        <f>IF(N198="zákl. prenesená",J198,0)</f>
        <v>0</v>
      </c>
      <c r="BH198" s="158">
        <f>IF(N198="zníž. prenesená",J198,0)</f>
        <v>0</v>
      </c>
      <c r="BI198" s="158">
        <f>IF(N198="nulová",J198,0)</f>
        <v>0</v>
      </c>
      <c r="BJ198" s="17" t="s">
        <v>83</v>
      </c>
      <c r="BK198" s="159">
        <f>ROUND(I198*H198,3)</f>
        <v>0</v>
      </c>
      <c r="BL198" s="17" t="s">
        <v>128</v>
      </c>
      <c r="BM198" s="157" t="s">
        <v>493</v>
      </c>
    </row>
    <row r="199" spans="1:65" s="13" customFormat="1">
      <c r="B199" s="160"/>
      <c r="D199" s="161" t="s">
        <v>130</v>
      </c>
      <c r="F199" s="163" t="s">
        <v>494</v>
      </c>
      <c r="H199" s="164">
        <v>0</v>
      </c>
      <c r="L199" s="160"/>
      <c r="M199" s="165"/>
      <c r="N199" s="166"/>
      <c r="O199" s="166"/>
      <c r="P199" s="166"/>
      <c r="Q199" s="166"/>
      <c r="R199" s="166"/>
      <c r="S199" s="166"/>
      <c r="T199" s="167"/>
      <c r="AT199" s="162" t="s">
        <v>130</v>
      </c>
      <c r="AU199" s="162" t="s">
        <v>83</v>
      </c>
      <c r="AV199" s="13" t="s">
        <v>83</v>
      </c>
      <c r="AW199" s="13" t="s">
        <v>3</v>
      </c>
      <c r="AX199" s="13" t="s">
        <v>77</v>
      </c>
      <c r="AY199" s="162" t="s">
        <v>122</v>
      </c>
    </row>
    <row r="200" spans="1:65" s="2" customFormat="1" ht="24" customHeight="1">
      <c r="A200" s="29"/>
      <c r="B200" s="146"/>
      <c r="C200" s="147" t="s">
        <v>260</v>
      </c>
      <c r="D200" s="147" t="s">
        <v>124</v>
      </c>
      <c r="E200" s="148" t="s">
        <v>495</v>
      </c>
      <c r="F200" s="149" t="s">
        <v>496</v>
      </c>
      <c r="G200" s="150" t="s">
        <v>477</v>
      </c>
      <c r="H200" s="151">
        <v>0</v>
      </c>
      <c r="I200" s="151"/>
      <c r="J200" s="151"/>
      <c r="K200" s="152"/>
      <c r="L200" s="30"/>
      <c r="M200" s="153" t="s">
        <v>1</v>
      </c>
      <c r="N200" s="154" t="s">
        <v>36</v>
      </c>
      <c r="O200" s="155">
        <v>0.16500000000000001</v>
      </c>
      <c r="P200" s="155">
        <f>O200*H200</f>
        <v>0</v>
      </c>
      <c r="Q200" s="155">
        <v>3.7599999999999999E-3</v>
      </c>
      <c r="R200" s="155">
        <f>Q200*H200</f>
        <v>0</v>
      </c>
      <c r="S200" s="155">
        <v>0</v>
      </c>
      <c r="T200" s="156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7" t="s">
        <v>128</v>
      </c>
      <c r="AT200" s="157" t="s">
        <v>124</v>
      </c>
      <c r="AU200" s="157" t="s">
        <v>83</v>
      </c>
      <c r="AY200" s="17" t="s">
        <v>122</v>
      </c>
      <c r="BE200" s="158">
        <f>IF(N200="základná",J200,0)</f>
        <v>0</v>
      </c>
      <c r="BF200" s="158">
        <f>IF(N200="znížená",J200,0)</f>
        <v>0</v>
      </c>
      <c r="BG200" s="158">
        <f>IF(N200="zákl. prenesená",J200,0)</f>
        <v>0</v>
      </c>
      <c r="BH200" s="158">
        <f>IF(N200="zníž. prenesená",J200,0)</f>
        <v>0</v>
      </c>
      <c r="BI200" s="158">
        <f>IF(N200="nulová",J200,0)</f>
        <v>0</v>
      </c>
      <c r="BJ200" s="17" t="s">
        <v>83</v>
      </c>
      <c r="BK200" s="159">
        <f>ROUND(I200*H200,3)</f>
        <v>0</v>
      </c>
      <c r="BL200" s="17" t="s">
        <v>128</v>
      </c>
      <c r="BM200" s="157" t="s">
        <v>497</v>
      </c>
    </row>
    <row r="201" spans="1:65" s="13" customFormat="1">
      <c r="B201" s="160"/>
      <c r="D201" s="161" t="s">
        <v>130</v>
      </c>
      <c r="E201" s="162" t="s">
        <v>1</v>
      </c>
      <c r="F201" s="163" t="s">
        <v>498</v>
      </c>
      <c r="H201" s="164">
        <v>0</v>
      </c>
      <c r="L201" s="160"/>
      <c r="M201" s="165"/>
      <c r="N201" s="166"/>
      <c r="O201" s="166"/>
      <c r="P201" s="166"/>
      <c r="Q201" s="166"/>
      <c r="R201" s="166"/>
      <c r="S201" s="166"/>
      <c r="T201" s="167"/>
      <c r="AT201" s="162" t="s">
        <v>130</v>
      </c>
      <c r="AU201" s="162" t="s">
        <v>83</v>
      </c>
      <c r="AV201" s="13" t="s">
        <v>83</v>
      </c>
      <c r="AW201" s="13" t="s">
        <v>28</v>
      </c>
      <c r="AX201" s="13" t="s">
        <v>77</v>
      </c>
      <c r="AY201" s="162" t="s">
        <v>122</v>
      </c>
    </row>
    <row r="202" spans="1:65" s="2" customFormat="1" ht="24" customHeight="1">
      <c r="A202" s="29"/>
      <c r="B202" s="146"/>
      <c r="C202" s="147" t="s">
        <v>267</v>
      </c>
      <c r="D202" s="147" t="s">
        <v>124</v>
      </c>
      <c r="E202" s="148" t="s">
        <v>499</v>
      </c>
      <c r="F202" s="149" t="s">
        <v>500</v>
      </c>
      <c r="G202" s="150" t="s">
        <v>477</v>
      </c>
      <c r="H202" s="151">
        <v>0</v>
      </c>
      <c r="I202" s="151"/>
      <c r="J202" s="151"/>
      <c r="K202" s="152"/>
      <c r="L202" s="30"/>
      <c r="M202" s="153" t="s">
        <v>1</v>
      </c>
      <c r="N202" s="154" t="s">
        <v>36</v>
      </c>
      <c r="O202" s="155">
        <v>4.3999999999999997E-2</v>
      </c>
      <c r="P202" s="155">
        <f>O202*H202</f>
        <v>0</v>
      </c>
      <c r="Q202" s="155">
        <v>2.48E-3</v>
      </c>
      <c r="R202" s="155">
        <f>Q202*H202</f>
        <v>0</v>
      </c>
      <c r="S202" s="155">
        <v>0</v>
      </c>
      <c r="T202" s="156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7" t="s">
        <v>128</v>
      </c>
      <c r="AT202" s="157" t="s">
        <v>124</v>
      </c>
      <c r="AU202" s="157" t="s">
        <v>83</v>
      </c>
      <c r="AY202" s="17" t="s">
        <v>122</v>
      </c>
      <c r="BE202" s="158">
        <f>IF(N202="základná",J202,0)</f>
        <v>0</v>
      </c>
      <c r="BF202" s="158">
        <f>IF(N202="znížená",J202,0)</f>
        <v>0</v>
      </c>
      <c r="BG202" s="158">
        <f>IF(N202="zákl. prenesená",J202,0)</f>
        <v>0</v>
      </c>
      <c r="BH202" s="158">
        <f>IF(N202="zníž. prenesená",J202,0)</f>
        <v>0</v>
      </c>
      <c r="BI202" s="158">
        <f>IF(N202="nulová",J202,0)</f>
        <v>0</v>
      </c>
      <c r="BJ202" s="17" t="s">
        <v>83</v>
      </c>
      <c r="BK202" s="159">
        <f>ROUND(I202*H202,3)</f>
        <v>0</v>
      </c>
      <c r="BL202" s="17" t="s">
        <v>128</v>
      </c>
      <c r="BM202" s="157" t="s">
        <v>501</v>
      </c>
    </row>
    <row r="203" spans="1:65" s="13" customFormat="1">
      <c r="B203" s="160"/>
      <c r="D203" s="161" t="s">
        <v>130</v>
      </c>
      <c r="E203" s="162" t="s">
        <v>1</v>
      </c>
      <c r="F203" s="163" t="s">
        <v>498</v>
      </c>
      <c r="H203" s="164">
        <v>0</v>
      </c>
      <c r="L203" s="160"/>
      <c r="M203" s="165"/>
      <c r="N203" s="166"/>
      <c r="O203" s="166"/>
      <c r="P203" s="166"/>
      <c r="Q203" s="166"/>
      <c r="R203" s="166"/>
      <c r="S203" s="166"/>
      <c r="T203" s="167"/>
      <c r="AT203" s="162" t="s">
        <v>130</v>
      </c>
      <c r="AU203" s="162" t="s">
        <v>83</v>
      </c>
      <c r="AV203" s="13" t="s">
        <v>83</v>
      </c>
      <c r="AW203" s="13" t="s">
        <v>28</v>
      </c>
      <c r="AX203" s="13" t="s">
        <v>77</v>
      </c>
      <c r="AY203" s="162" t="s">
        <v>122</v>
      </c>
    </row>
    <row r="204" spans="1:65" s="2" customFormat="1" ht="16.5" customHeight="1">
      <c r="A204" s="29"/>
      <c r="B204" s="146"/>
      <c r="C204" s="147" t="s">
        <v>270</v>
      </c>
      <c r="D204" s="147" t="s">
        <v>124</v>
      </c>
      <c r="E204" s="148" t="s">
        <v>308</v>
      </c>
      <c r="F204" s="149" t="s">
        <v>309</v>
      </c>
      <c r="G204" s="150" t="s">
        <v>136</v>
      </c>
      <c r="H204" s="151">
        <v>0</v>
      </c>
      <c r="I204" s="151"/>
      <c r="J204" s="151"/>
      <c r="K204" s="152"/>
      <c r="L204" s="30"/>
      <c r="M204" s="153" t="s">
        <v>1</v>
      </c>
      <c r="N204" s="154" t="s">
        <v>36</v>
      </c>
      <c r="O204" s="155">
        <v>0.14599999999999999</v>
      </c>
      <c r="P204" s="155">
        <f>O204*H204</f>
        <v>0</v>
      </c>
      <c r="Q204" s="155">
        <v>2E-3</v>
      </c>
      <c r="R204" s="155">
        <f>Q204*H204</f>
        <v>0</v>
      </c>
      <c r="S204" s="155">
        <v>0</v>
      </c>
      <c r="T204" s="156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7" t="s">
        <v>128</v>
      </c>
      <c r="AT204" s="157" t="s">
        <v>124</v>
      </c>
      <c r="AU204" s="157" t="s">
        <v>83</v>
      </c>
      <c r="AY204" s="17" t="s">
        <v>122</v>
      </c>
      <c r="BE204" s="158">
        <f>IF(N204="základná",J204,0)</f>
        <v>0</v>
      </c>
      <c r="BF204" s="158">
        <f>IF(N204="znížená",J204,0)</f>
        <v>0</v>
      </c>
      <c r="BG204" s="158">
        <f>IF(N204="zákl. prenesená",J204,0)</f>
        <v>0</v>
      </c>
      <c r="BH204" s="158">
        <f>IF(N204="zníž. prenesená",J204,0)</f>
        <v>0</v>
      </c>
      <c r="BI204" s="158">
        <f>IF(N204="nulová",J204,0)</f>
        <v>0</v>
      </c>
      <c r="BJ204" s="17" t="s">
        <v>83</v>
      </c>
      <c r="BK204" s="159">
        <f>ROUND(I204*H204,3)</f>
        <v>0</v>
      </c>
      <c r="BL204" s="17" t="s">
        <v>128</v>
      </c>
      <c r="BM204" s="157" t="s">
        <v>310</v>
      </c>
    </row>
    <row r="205" spans="1:65" s="2" customFormat="1" ht="36" customHeight="1">
      <c r="A205" s="29"/>
      <c r="B205" s="146"/>
      <c r="C205" s="147" t="s">
        <v>277</v>
      </c>
      <c r="D205" s="147" t="s">
        <v>124</v>
      </c>
      <c r="E205" s="148" t="s">
        <v>502</v>
      </c>
      <c r="F205" s="149" t="s">
        <v>503</v>
      </c>
      <c r="G205" s="150" t="s">
        <v>145</v>
      </c>
      <c r="H205" s="151">
        <v>0</v>
      </c>
      <c r="I205" s="151"/>
      <c r="J205" s="151"/>
      <c r="K205" s="152"/>
      <c r="L205" s="30"/>
      <c r="M205" s="153" t="s">
        <v>1</v>
      </c>
      <c r="N205" s="154" t="s">
        <v>36</v>
      </c>
      <c r="O205" s="155">
        <v>5.1219999999999999</v>
      </c>
      <c r="P205" s="155">
        <f>O205*H205</f>
        <v>0</v>
      </c>
      <c r="Q205" s="155">
        <v>0</v>
      </c>
      <c r="R205" s="155">
        <f>Q205*H205</f>
        <v>0</v>
      </c>
      <c r="S205" s="155">
        <v>2.2000000000000002</v>
      </c>
      <c r="T205" s="156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7" t="s">
        <v>128</v>
      </c>
      <c r="AT205" s="157" t="s">
        <v>124</v>
      </c>
      <c r="AU205" s="157" t="s">
        <v>83</v>
      </c>
      <c r="AY205" s="17" t="s">
        <v>122</v>
      </c>
      <c r="BE205" s="158">
        <f>IF(N205="základná",J205,0)</f>
        <v>0</v>
      </c>
      <c r="BF205" s="158">
        <f>IF(N205="znížená",J205,0)</f>
        <v>0</v>
      </c>
      <c r="BG205" s="158">
        <f>IF(N205="zákl. prenesená",J205,0)</f>
        <v>0</v>
      </c>
      <c r="BH205" s="158">
        <f>IF(N205="zníž. prenesená",J205,0)</f>
        <v>0</v>
      </c>
      <c r="BI205" s="158">
        <f>IF(N205="nulová",J205,0)</f>
        <v>0</v>
      </c>
      <c r="BJ205" s="17" t="s">
        <v>83</v>
      </c>
      <c r="BK205" s="159">
        <f>ROUND(I205*H205,3)</f>
        <v>0</v>
      </c>
      <c r="BL205" s="17" t="s">
        <v>128</v>
      </c>
      <c r="BM205" s="157" t="s">
        <v>504</v>
      </c>
    </row>
    <row r="206" spans="1:65" s="13" customFormat="1">
      <c r="B206" s="160"/>
      <c r="D206" s="161" t="s">
        <v>130</v>
      </c>
      <c r="E206" s="162" t="s">
        <v>1</v>
      </c>
      <c r="F206" s="163" t="s">
        <v>505</v>
      </c>
      <c r="H206" s="164">
        <v>0</v>
      </c>
      <c r="L206" s="160"/>
      <c r="M206" s="165"/>
      <c r="N206" s="166"/>
      <c r="O206" s="166"/>
      <c r="P206" s="166"/>
      <c r="Q206" s="166"/>
      <c r="R206" s="166"/>
      <c r="S206" s="166"/>
      <c r="T206" s="167"/>
      <c r="AT206" s="162" t="s">
        <v>130</v>
      </c>
      <c r="AU206" s="162" t="s">
        <v>83</v>
      </c>
      <c r="AV206" s="13" t="s">
        <v>83</v>
      </c>
      <c r="AW206" s="13" t="s">
        <v>28</v>
      </c>
      <c r="AX206" s="13" t="s">
        <v>70</v>
      </c>
      <c r="AY206" s="162" t="s">
        <v>122</v>
      </c>
    </row>
    <row r="207" spans="1:65" s="13" customFormat="1">
      <c r="B207" s="160"/>
      <c r="D207" s="161" t="s">
        <v>130</v>
      </c>
      <c r="E207" s="162" t="s">
        <v>1</v>
      </c>
      <c r="F207" s="163" t="s">
        <v>506</v>
      </c>
      <c r="H207" s="164">
        <v>0</v>
      </c>
      <c r="L207" s="160"/>
      <c r="M207" s="165"/>
      <c r="N207" s="166"/>
      <c r="O207" s="166"/>
      <c r="P207" s="166"/>
      <c r="Q207" s="166"/>
      <c r="R207" s="166"/>
      <c r="S207" s="166"/>
      <c r="T207" s="167"/>
      <c r="AT207" s="162" t="s">
        <v>130</v>
      </c>
      <c r="AU207" s="162" t="s">
        <v>83</v>
      </c>
      <c r="AV207" s="13" t="s">
        <v>83</v>
      </c>
      <c r="AW207" s="13" t="s">
        <v>28</v>
      </c>
      <c r="AX207" s="13" t="s">
        <v>70</v>
      </c>
      <c r="AY207" s="162" t="s">
        <v>122</v>
      </c>
    </row>
    <row r="208" spans="1:65" s="14" customFormat="1">
      <c r="B208" s="168"/>
      <c r="D208" s="161" t="s">
        <v>130</v>
      </c>
      <c r="E208" s="169" t="s">
        <v>1</v>
      </c>
      <c r="F208" s="170" t="s">
        <v>133</v>
      </c>
      <c r="H208" s="171">
        <v>0</v>
      </c>
      <c r="L208" s="168"/>
      <c r="M208" s="172"/>
      <c r="N208" s="173"/>
      <c r="O208" s="173"/>
      <c r="P208" s="173"/>
      <c r="Q208" s="173"/>
      <c r="R208" s="173"/>
      <c r="S208" s="173"/>
      <c r="T208" s="174"/>
      <c r="AT208" s="169" t="s">
        <v>130</v>
      </c>
      <c r="AU208" s="169" t="s">
        <v>83</v>
      </c>
      <c r="AV208" s="14" t="s">
        <v>128</v>
      </c>
      <c r="AW208" s="14" t="s">
        <v>28</v>
      </c>
      <c r="AX208" s="14" t="s">
        <v>77</v>
      </c>
      <c r="AY208" s="169" t="s">
        <v>122</v>
      </c>
    </row>
    <row r="209" spans="1:65" s="2" customFormat="1" ht="24" customHeight="1">
      <c r="A209" s="29"/>
      <c r="B209" s="146"/>
      <c r="C209" s="147" t="s">
        <v>283</v>
      </c>
      <c r="D209" s="147" t="s">
        <v>124</v>
      </c>
      <c r="E209" s="148" t="s">
        <v>507</v>
      </c>
      <c r="F209" s="149" t="s">
        <v>508</v>
      </c>
      <c r="G209" s="150" t="s">
        <v>145</v>
      </c>
      <c r="H209" s="151">
        <v>0</v>
      </c>
      <c r="I209" s="151"/>
      <c r="J209" s="151"/>
      <c r="K209" s="152"/>
      <c r="L209" s="30"/>
      <c r="M209" s="153" t="s">
        <v>1</v>
      </c>
      <c r="N209" s="154" t="s">
        <v>36</v>
      </c>
      <c r="O209" s="155">
        <v>7.9290000000000003</v>
      </c>
      <c r="P209" s="155">
        <f>O209*H209</f>
        <v>0</v>
      </c>
      <c r="Q209" s="155">
        <v>0</v>
      </c>
      <c r="R209" s="155">
        <f>Q209*H209</f>
        <v>0</v>
      </c>
      <c r="S209" s="155">
        <v>2.4</v>
      </c>
      <c r="T209" s="156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7" t="s">
        <v>128</v>
      </c>
      <c r="AT209" s="157" t="s">
        <v>124</v>
      </c>
      <c r="AU209" s="157" t="s">
        <v>83</v>
      </c>
      <c r="AY209" s="17" t="s">
        <v>122</v>
      </c>
      <c r="BE209" s="158">
        <f>IF(N209="základná",J209,0)</f>
        <v>0</v>
      </c>
      <c r="BF209" s="158">
        <f>IF(N209="znížená",J209,0)</f>
        <v>0</v>
      </c>
      <c r="BG209" s="158">
        <f>IF(N209="zákl. prenesená",J209,0)</f>
        <v>0</v>
      </c>
      <c r="BH209" s="158">
        <f>IF(N209="zníž. prenesená",J209,0)</f>
        <v>0</v>
      </c>
      <c r="BI209" s="158">
        <f>IF(N209="nulová",J209,0)</f>
        <v>0</v>
      </c>
      <c r="BJ209" s="17" t="s">
        <v>83</v>
      </c>
      <c r="BK209" s="159">
        <f>ROUND(I209*H209,3)</f>
        <v>0</v>
      </c>
      <c r="BL209" s="17" t="s">
        <v>128</v>
      </c>
      <c r="BM209" s="157" t="s">
        <v>509</v>
      </c>
    </row>
    <row r="210" spans="1:65" s="13" customFormat="1">
      <c r="B210" s="160"/>
      <c r="D210" s="161" t="s">
        <v>130</v>
      </c>
      <c r="E210" s="162" t="s">
        <v>1</v>
      </c>
      <c r="F210" s="163" t="s">
        <v>510</v>
      </c>
      <c r="H210" s="164">
        <v>0</v>
      </c>
      <c r="L210" s="160"/>
      <c r="M210" s="165"/>
      <c r="N210" s="166"/>
      <c r="O210" s="166"/>
      <c r="P210" s="166"/>
      <c r="Q210" s="166"/>
      <c r="R210" s="166"/>
      <c r="S210" s="166"/>
      <c r="T210" s="167"/>
      <c r="AT210" s="162" t="s">
        <v>130</v>
      </c>
      <c r="AU210" s="162" t="s">
        <v>83</v>
      </c>
      <c r="AV210" s="13" t="s">
        <v>83</v>
      </c>
      <c r="AW210" s="13" t="s">
        <v>28</v>
      </c>
      <c r="AX210" s="13" t="s">
        <v>70</v>
      </c>
      <c r="AY210" s="162" t="s">
        <v>122</v>
      </c>
    </row>
    <row r="211" spans="1:65" s="13" customFormat="1">
      <c r="B211" s="160"/>
      <c r="D211" s="161" t="s">
        <v>130</v>
      </c>
      <c r="E211" s="162" t="s">
        <v>1</v>
      </c>
      <c r="F211" s="163" t="s">
        <v>511</v>
      </c>
      <c r="H211" s="164">
        <v>0</v>
      </c>
      <c r="L211" s="160"/>
      <c r="M211" s="165"/>
      <c r="N211" s="166"/>
      <c r="O211" s="166"/>
      <c r="P211" s="166"/>
      <c r="Q211" s="166"/>
      <c r="R211" s="166"/>
      <c r="S211" s="166"/>
      <c r="T211" s="167"/>
      <c r="AT211" s="162" t="s">
        <v>130</v>
      </c>
      <c r="AU211" s="162" t="s">
        <v>83</v>
      </c>
      <c r="AV211" s="13" t="s">
        <v>83</v>
      </c>
      <c r="AW211" s="13" t="s">
        <v>28</v>
      </c>
      <c r="AX211" s="13" t="s">
        <v>70</v>
      </c>
      <c r="AY211" s="162" t="s">
        <v>122</v>
      </c>
    </row>
    <row r="212" spans="1:65" s="14" customFormat="1">
      <c r="B212" s="168"/>
      <c r="D212" s="161" t="s">
        <v>130</v>
      </c>
      <c r="E212" s="169" t="s">
        <v>1</v>
      </c>
      <c r="F212" s="170" t="s">
        <v>133</v>
      </c>
      <c r="H212" s="171">
        <v>0</v>
      </c>
      <c r="L212" s="168"/>
      <c r="M212" s="172"/>
      <c r="N212" s="173"/>
      <c r="O212" s="173"/>
      <c r="P212" s="173"/>
      <c r="Q212" s="173"/>
      <c r="R212" s="173"/>
      <c r="S212" s="173"/>
      <c r="T212" s="174"/>
      <c r="AT212" s="169" t="s">
        <v>130</v>
      </c>
      <c r="AU212" s="169" t="s">
        <v>83</v>
      </c>
      <c r="AV212" s="14" t="s">
        <v>128</v>
      </c>
      <c r="AW212" s="14" t="s">
        <v>28</v>
      </c>
      <c r="AX212" s="14" t="s">
        <v>77</v>
      </c>
      <c r="AY212" s="169" t="s">
        <v>122</v>
      </c>
    </row>
    <row r="213" spans="1:65" s="2" customFormat="1" ht="16.5" customHeight="1">
      <c r="A213" s="29"/>
      <c r="B213" s="146"/>
      <c r="C213" s="147" t="s">
        <v>288</v>
      </c>
      <c r="D213" s="147" t="s">
        <v>124</v>
      </c>
      <c r="E213" s="148" t="s">
        <v>330</v>
      </c>
      <c r="F213" s="149" t="s">
        <v>331</v>
      </c>
      <c r="G213" s="150" t="s">
        <v>177</v>
      </c>
      <c r="H213" s="151">
        <v>0</v>
      </c>
      <c r="I213" s="151"/>
      <c r="J213" s="151"/>
      <c r="K213" s="152"/>
      <c r="L213" s="30"/>
      <c r="M213" s="153" t="s">
        <v>1</v>
      </c>
      <c r="N213" s="154" t="s">
        <v>36</v>
      </c>
      <c r="O213" s="155">
        <v>0.59799999999999998</v>
      </c>
      <c r="P213" s="155">
        <f>O213*H213</f>
        <v>0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7" t="s">
        <v>128</v>
      </c>
      <c r="AT213" s="157" t="s">
        <v>124</v>
      </c>
      <c r="AU213" s="157" t="s">
        <v>83</v>
      </c>
      <c r="AY213" s="17" t="s">
        <v>122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7" t="s">
        <v>83</v>
      </c>
      <c r="BK213" s="159">
        <f>ROUND(I213*H213,3)</f>
        <v>0</v>
      </c>
      <c r="BL213" s="17" t="s">
        <v>128</v>
      </c>
      <c r="BM213" s="157" t="s">
        <v>332</v>
      </c>
    </row>
    <row r="214" spans="1:65" s="2" customFormat="1" ht="24" customHeight="1">
      <c r="A214" s="29"/>
      <c r="B214" s="146"/>
      <c r="C214" s="147" t="s">
        <v>291</v>
      </c>
      <c r="D214" s="147" t="s">
        <v>124</v>
      </c>
      <c r="E214" s="148" t="s">
        <v>334</v>
      </c>
      <c r="F214" s="149" t="s">
        <v>335</v>
      </c>
      <c r="G214" s="150" t="s">
        <v>177</v>
      </c>
      <c r="H214" s="151">
        <v>0</v>
      </c>
      <c r="I214" s="151"/>
      <c r="J214" s="151"/>
      <c r="K214" s="152"/>
      <c r="L214" s="30"/>
      <c r="M214" s="153" t="s">
        <v>1</v>
      </c>
      <c r="N214" s="154" t="s">
        <v>36</v>
      </c>
      <c r="O214" s="155">
        <v>7.0000000000000001E-3</v>
      </c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7" t="s">
        <v>128</v>
      </c>
      <c r="AT214" s="157" t="s">
        <v>124</v>
      </c>
      <c r="AU214" s="157" t="s">
        <v>83</v>
      </c>
      <c r="AY214" s="17" t="s">
        <v>122</v>
      </c>
      <c r="BE214" s="158">
        <f>IF(N214="základná",J214,0)</f>
        <v>0</v>
      </c>
      <c r="BF214" s="158">
        <f>IF(N214="znížená",J214,0)</f>
        <v>0</v>
      </c>
      <c r="BG214" s="158">
        <f>IF(N214="zákl. prenesená",J214,0)</f>
        <v>0</v>
      </c>
      <c r="BH214" s="158">
        <f>IF(N214="zníž. prenesená",J214,0)</f>
        <v>0</v>
      </c>
      <c r="BI214" s="158">
        <f>IF(N214="nulová",J214,0)</f>
        <v>0</v>
      </c>
      <c r="BJ214" s="17" t="s">
        <v>83</v>
      </c>
      <c r="BK214" s="159">
        <f>ROUND(I214*H214,3)</f>
        <v>0</v>
      </c>
      <c r="BL214" s="17" t="s">
        <v>128</v>
      </c>
      <c r="BM214" s="157" t="s">
        <v>336</v>
      </c>
    </row>
    <row r="215" spans="1:65" s="13" customFormat="1">
      <c r="B215" s="160"/>
      <c r="D215" s="161" t="s">
        <v>130</v>
      </c>
      <c r="F215" s="163" t="s">
        <v>512</v>
      </c>
      <c r="H215" s="164">
        <v>0</v>
      </c>
      <c r="L215" s="160"/>
      <c r="M215" s="165"/>
      <c r="N215" s="166"/>
      <c r="O215" s="166"/>
      <c r="P215" s="166"/>
      <c r="Q215" s="166"/>
      <c r="R215" s="166"/>
      <c r="S215" s="166"/>
      <c r="T215" s="167"/>
      <c r="AT215" s="162" t="s">
        <v>130</v>
      </c>
      <c r="AU215" s="162" t="s">
        <v>83</v>
      </c>
      <c r="AV215" s="13" t="s">
        <v>83</v>
      </c>
      <c r="AW215" s="13" t="s">
        <v>3</v>
      </c>
      <c r="AX215" s="13" t="s">
        <v>77</v>
      </c>
      <c r="AY215" s="162" t="s">
        <v>122</v>
      </c>
    </row>
    <row r="216" spans="1:65" s="2" customFormat="1" ht="24" customHeight="1">
      <c r="A216" s="29"/>
      <c r="B216" s="146"/>
      <c r="C216" s="147" t="s">
        <v>298</v>
      </c>
      <c r="D216" s="147" t="s">
        <v>124</v>
      </c>
      <c r="E216" s="148" t="s">
        <v>339</v>
      </c>
      <c r="F216" s="149" t="s">
        <v>340</v>
      </c>
      <c r="G216" s="150" t="s">
        <v>177</v>
      </c>
      <c r="H216" s="151">
        <v>0</v>
      </c>
      <c r="I216" s="151"/>
      <c r="J216" s="151"/>
      <c r="K216" s="152"/>
      <c r="L216" s="30"/>
      <c r="M216" s="153" t="s">
        <v>1</v>
      </c>
      <c r="N216" s="154" t="s">
        <v>36</v>
      </c>
      <c r="O216" s="155">
        <v>0.89</v>
      </c>
      <c r="P216" s="155">
        <f>O216*H216</f>
        <v>0</v>
      </c>
      <c r="Q216" s="155">
        <v>0</v>
      </c>
      <c r="R216" s="155">
        <f>Q216*H216</f>
        <v>0</v>
      </c>
      <c r="S216" s="155">
        <v>0</v>
      </c>
      <c r="T216" s="156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7" t="s">
        <v>128</v>
      </c>
      <c r="AT216" s="157" t="s">
        <v>124</v>
      </c>
      <c r="AU216" s="157" t="s">
        <v>83</v>
      </c>
      <c r="AY216" s="17" t="s">
        <v>122</v>
      </c>
      <c r="BE216" s="158">
        <f>IF(N216="základná",J216,0)</f>
        <v>0</v>
      </c>
      <c r="BF216" s="158">
        <f>IF(N216="znížená",J216,0)</f>
        <v>0</v>
      </c>
      <c r="BG216" s="158">
        <f>IF(N216="zákl. prenesená",J216,0)</f>
        <v>0</v>
      </c>
      <c r="BH216" s="158">
        <f>IF(N216="zníž. prenesená",J216,0)</f>
        <v>0</v>
      </c>
      <c r="BI216" s="158">
        <f>IF(N216="nulová",J216,0)</f>
        <v>0</v>
      </c>
      <c r="BJ216" s="17" t="s">
        <v>83</v>
      </c>
      <c r="BK216" s="159">
        <f>ROUND(I216*H216,3)</f>
        <v>0</v>
      </c>
      <c r="BL216" s="17" t="s">
        <v>128</v>
      </c>
      <c r="BM216" s="157" t="s">
        <v>341</v>
      </c>
    </row>
    <row r="217" spans="1:65" s="2" customFormat="1" ht="24" customHeight="1">
      <c r="A217" s="29"/>
      <c r="B217" s="146"/>
      <c r="C217" s="147" t="s">
        <v>307</v>
      </c>
      <c r="D217" s="147" t="s">
        <v>124</v>
      </c>
      <c r="E217" s="148" t="s">
        <v>343</v>
      </c>
      <c r="F217" s="149" t="s">
        <v>344</v>
      </c>
      <c r="G217" s="150" t="s">
        <v>177</v>
      </c>
      <c r="H217" s="151">
        <v>0</v>
      </c>
      <c r="I217" s="151"/>
      <c r="J217" s="151"/>
      <c r="K217" s="152"/>
      <c r="L217" s="30"/>
      <c r="M217" s="153" t="s">
        <v>1</v>
      </c>
      <c r="N217" s="154" t="s">
        <v>36</v>
      </c>
      <c r="O217" s="155">
        <v>0.1</v>
      </c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7" t="s">
        <v>128</v>
      </c>
      <c r="AT217" s="157" t="s">
        <v>124</v>
      </c>
      <c r="AU217" s="157" t="s">
        <v>83</v>
      </c>
      <c r="AY217" s="17" t="s">
        <v>122</v>
      </c>
      <c r="BE217" s="158">
        <f>IF(N217="základná",J217,0)</f>
        <v>0</v>
      </c>
      <c r="BF217" s="158">
        <f>IF(N217="znížená",J217,0)</f>
        <v>0</v>
      </c>
      <c r="BG217" s="158">
        <f>IF(N217="zákl. prenesená",J217,0)</f>
        <v>0</v>
      </c>
      <c r="BH217" s="158">
        <f>IF(N217="zníž. prenesená",J217,0)</f>
        <v>0</v>
      </c>
      <c r="BI217" s="158">
        <f>IF(N217="nulová",J217,0)</f>
        <v>0</v>
      </c>
      <c r="BJ217" s="17" t="s">
        <v>83</v>
      </c>
      <c r="BK217" s="159">
        <f>ROUND(I217*H217,3)</f>
        <v>0</v>
      </c>
      <c r="BL217" s="17" t="s">
        <v>128</v>
      </c>
      <c r="BM217" s="157" t="s">
        <v>345</v>
      </c>
    </row>
    <row r="218" spans="1:65" s="13" customFormat="1">
      <c r="B218" s="160"/>
      <c r="D218" s="161" t="s">
        <v>130</v>
      </c>
      <c r="F218" s="163" t="s">
        <v>513</v>
      </c>
      <c r="H218" s="164">
        <v>0</v>
      </c>
      <c r="L218" s="160"/>
      <c r="M218" s="165"/>
      <c r="N218" s="166"/>
      <c r="O218" s="166"/>
      <c r="P218" s="166"/>
      <c r="Q218" s="166"/>
      <c r="R218" s="166"/>
      <c r="S218" s="166"/>
      <c r="T218" s="167"/>
      <c r="AT218" s="162" t="s">
        <v>130</v>
      </c>
      <c r="AU218" s="162" t="s">
        <v>83</v>
      </c>
      <c r="AV218" s="13" t="s">
        <v>83</v>
      </c>
      <c r="AW218" s="13" t="s">
        <v>3</v>
      </c>
      <c r="AX218" s="13" t="s">
        <v>77</v>
      </c>
      <c r="AY218" s="162" t="s">
        <v>122</v>
      </c>
    </row>
    <row r="219" spans="1:65" s="2" customFormat="1" ht="24" customHeight="1">
      <c r="A219" s="29"/>
      <c r="B219" s="146"/>
      <c r="C219" s="147" t="s">
        <v>311</v>
      </c>
      <c r="D219" s="147" t="s">
        <v>124</v>
      </c>
      <c r="E219" s="148" t="s">
        <v>348</v>
      </c>
      <c r="F219" s="149" t="s">
        <v>349</v>
      </c>
      <c r="G219" s="150" t="s">
        <v>177</v>
      </c>
      <c r="H219" s="151">
        <v>0</v>
      </c>
      <c r="I219" s="151"/>
      <c r="J219" s="151"/>
      <c r="K219" s="152"/>
      <c r="L219" s="30"/>
      <c r="M219" s="153" t="s">
        <v>1</v>
      </c>
      <c r="N219" s="154" t="s">
        <v>36</v>
      </c>
      <c r="O219" s="155">
        <v>0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7" t="s">
        <v>128</v>
      </c>
      <c r="AT219" s="157" t="s">
        <v>124</v>
      </c>
      <c r="AU219" s="157" t="s">
        <v>83</v>
      </c>
      <c r="AY219" s="17" t="s">
        <v>122</v>
      </c>
      <c r="BE219" s="158">
        <f>IF(N219="základná",J219,0)</f>
        <v>0</v>
      </c>
      <c r="BF219" s="158">
        <f>IF(N219="znížená",J219,0)</f>
        <v>0</v>
      </c>
      <c r="BG219" s="158">
        <f>IF(N219="zákl. prenesená",J219,0)</f>
        <v>0</v>
      </c>
      <c r="BH219" s="158">
        <f>IF(N219="zníž. prenesená",J219,0)</f>
        <v>0</v>
      </c>
      <c r="BI219" s="158">
        <f>IF(N219="nulová",J219,0)</f>
        <v>0</v>
      </c>
      <c r="BJ219" s="17" t="s">
        <v>83</v>
      </c>
      <c r="BK219" s="159">
        <f>ROUND(I219*H219,3)</f>
        <v>0</v>
      </c>
      <c r="BL219" s="17" t="s">
        <v>128</v>
      </c>
      <c r="BM219" s="157" t="s">
        <v>514</v>
      </c>
    </row>
    <row r="220" spans="1:65" s="13" customFormat="1">
      <c r="B220" s="160"/>
      <c r="D220" s="161" t="s">
        <v>130</v>
      </c>
      <c r="E220" s="162" t="s">
        <v>1</v>
      </c>
      <c r="F220" s="163" t="s">
        <v>515</v>
      </c>
      <c r="H220" s="164">
        <v>0</v>
      </c>
      <c r="L220" s="160"/>
      <c r="M220" s="165"/>
      <c r="N220" s="166"/>
      <c r="O220" s="166"/>
      <c r="P220" s="166"/>
      <c r="Q220" s="166"/>
      <c r="R220" s="166"/>
      <c r="S220" s="166"/>
      <c r="T220" s="167"/>
      <c r="AT220" s="162" t="s">
        <v>130</v>
      </c>
      <c r="AU220" s="162" t="s">
        <v>83</v>
      </c>
      <c r="AV220" s="13" t="s">
        <v>83</v>
      </c>
      <c r="AW220" s="13" t="s">
        <v>28</v>
      </c>
      <c r="AX220" s="13" t="s">
        <v>70</v>
      </c>
      <c r="AY220" s="162" t="s">
        <v>122</v>
      </c>
    </row>
    <row r="221" spans="1:65" s="13" customFormat="1">
      <c r="B221" s="160"/>
      <c r="D221" s="161" t="s">
        <v>130</v>
      </c>
      <c r="E221" s="162" t="s">
        <v>1</v>
      </c>
      <c r="F221" s="163" t="s">
        <v>516</v>
      </c>
      <c r="H221" s="164">
        <v>0</v>
      </c>
      <c r="L221" s="160"/>
      <c r="M221" s="165"/>
      <c r="N221" s="166"/>
      <c r="O221" s="166"/>
      <c r="P221" s="166"/>
      <c r="Q221" s="166"/>
      <c r="R221" s="166"/>
      <c r="S221" s="166"/>
      <c r="T221" s="167"/>
      <c r="AT221" s="162" t="s">
        <v>130</v>
      </c>
      <c r="AU221" s="162" t="s">
        <v>83</v>
      </c>
      <c r="AV221" s="13" t="s">
        <v>83</v>
      </c>
      <c r="AW221" s="13" t="s">
        <v>28</v>
      </c>
      <c r="AX221" s="13" t="s">
        <v>70</v>
      </c>
      <c r="AY221" s="162" t="s">
        <v>122</v>
      </c>
    </row>
    <row r="222" spans="1:65" s="13" customFormat="1">
      <c r="B222" s="160"/>
      <c r="D222" s="161" t="s">
        <v>130</v>
      </c>
      <c r="E222" s="162" t="s">
        <v>1</v>
      </c>
      <c r="F222" s="163" t="s">
        <v>517</v>
      </c>
      <c r="H222" s="164">
        <v>0</v>
      </c>
      <c r="L222" s="160"/>
      <c r="M222" s="165"/>
      <c r="N222" s="166"/>
      <c r="O222" s="166"/>
      <c r="P222" s="166"/>
      <c r="Q222" s="166"/>
      <c r="R222" s="166"/>
      <c r="S222" s="166"/>
      <c r="T222" s="167"/>
      <c r="AT222" s="162" t="s">
        <v>130</v>
      </c>
      <c r="AU222" s="162" t="s">
        <v>83</v>
      </c>
      <c r="AV222" s="13" t="s">
        <v>83</v>
      </c>
      <c r="AW222" s="13" t="s">
        <v>28</v>
      </c>
      <c r="AX222" s="13" t="s">
        <v>70</v>
      </c>
      <c r="AY222" s="162" t="s">
        <v>122</v>
      </c>
    </row>
    <row r="223" spans="1:65" s="14" customFormat="1">
      <c r="B223" s="168"/>
      <c r="D223" s="161" t="s">
        <v>130</v>
      </c>
      <c r="E223" s="169" t="s">
        <v>1</v>
      </c>
      <c r="F223" s="170" t="s">
        <v>133</v>
      </c>
      <c r="H223" s="171">
        <v>0</v>
      </c>
      <c r="L223" s="168"/>
      <c r="M223" s="172"/>
      <c r="N223" s="173"/>
      <c r="O223" s="173"/>
      <c r="P223" s="173"/>
      <c r="Q223" s="173"/>
      <c r="R223" s="173"/>
      <c r="S223" s="173"/>
      <c r="T223" s="174"/>
      <c r="AT223" s="169" t="s">
        <v>130</v>
      </c>
      <c r="AU223" s="169" t="s">
        <v>83</v>
      </c>
      <c r="AV223" s="14" t="s">
        <v>128</v>
      </c>
      <c r="AW223" s="14" t="s">
        <v>28</v>
      </c>
      <c r="AX223" s="14" t="s">
        <v>77</v>
      </c>
      <c r="AY223" s="169" t="s">
        <v>122</v>
      </c>
    </row>
    <row r="224" spans="1:65" s="2" customFormat="1" ht="24" customHeight="1">
      <c r="A224" s="29"/>
      <c r="B224" s="146"/>
      <c r="C224" s="147" t="s">
        <v>317</v>
      </c>
      <c r="D224" s="147" t="s">
        <v>124</v>
      </c>
      <c r="E224" s="148" t="s">
        <v>518</v>
      </c>
      <c r="F224" s="149" t="s">
        <v>519</v>
      </c>
      <c r="G224" s="150" t="s">
        <v>177</v>
      </c>
      <c r="H224" s="151">
        <v>0</v>
      </c>
      <c r="I224" s="151"/>
      <c r="J224" s="151"/>
      <c r="K224" s="152"/>
      <c r="L224" s="30"/>
      <c r="M224" s="153" t="s">
        <v>1</v>
      </c>
      <c r="N224" s="154" t="s">
        <v>36</v>
      </c>
      <c r="O224" s="155">
        <v>0</v>
      </c>
      <c r="P224" s="155">
        <f>O224*H224</f>
        <v>0</v>
      </c>
      <c r="Q224" s="155">
        <v>0</v>
      </c>
      <c r="R224" s="155">
        <f>Q224*H224</f>
        <v>0</v>
      </c>
      <c r="S224" s="155">
        <v>0</v>
      </c>
      <c r="T224" s="156">
        <f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7" t="s">
        <v>128</v>
      </c>
      <c r="AT224" s="157" t="s">
        <v>124</v>
      </c>
      <c r="AU224" s="157" t="s">
        <v>83</v>
      </c>
      <c r="AY224" s="17" t="s">
        <v>122</v>
      </c>
      <c r="BE224" s="158">
        <f>IF(N224="základná",J224,0)</f>
        <v>0</v>
      </c>
      <c r="BF224" s="158">
        <f>IF(N224="znížená",J224,0)</f>
        <v>0</v>
      </c>
      <c r="BG224" s="158">
        <f>IF(N224="zákl. prenesená",J224,0)</f>
        <v>0</v>
      </c>
      <c r="BH224" s="158">
        <f>IF(N224="zníž. prenesená",J224,0)</f>
        <v>0</v>
      </c>
      <c r="BI224" s="158">
        <f>IF(N224="nulová",J224,0)</f>
        <v>0</v>
      </c>
      <c r="BJ224" s="17" t="s">
        <v>83</v>
      </c>
      <c r="BK224" s="159">
        <f>ROUND(I224*H224,3)</f>
        <v>0</v>
      </c>
      <c r="BL224" s="17" t="s">
        <v>128</v>
      </c>
      <c r="BM224" s="157" t="s">
        <v>520</v>
      </c>
    </row>
    <row r="225" spans="1:65" s="13" customFormat="1">
      <c r="B225" s="160"/>
      <c r="D225" s="161" t="s">
        <v>130</v>
      </c>
      <c r="E225" s="162" t="s">
        <v>1</v>
      </c>
      <c r="F225" s="163" t="s">
        <v>521</v>
      </c>
      <c r="H225" s="164">
        <v>0</v>
      </c>
      <c r="L225" s="160"/>
      <c r="M225" s="165"/>
      <c r="N225" s="166"/>
      <c r="O225" s="166"/>
      <c r="P225" s="166"/>
      <c r="Q225" s="166"/>
      <c r="R225" s="166"/>
      <c r="S225" s="166"/>
      <c r="T225" s="167"/>
      <c r="AT225" s="162" t="s">
        <v>130</v>
      </c>
      <c r="AU225" s="162" t="s">
        <v>83</v>
      </c>
      <c r="AV225" s="13" t="s">
        <v>83</v>
      </c>
      <c r="AW225" s="13" t="s">
        <v>28</v>
      </c>
      <c r="AX225" s="13" t="s">
        <v>77</v>
      </c>
      <c r="AY225" s="162" t="s">
        <v>122</v>
      </c>
    </row>
    <row r="226" spans="1:65" s="2" customFormat="1" ht="16.5" customHeight="1">
      <c r="A226" s="29"/>
      <c r="B226" s="146"/>
      <c r="C226" s="147" t="s">
        <v>324</v>
      </c>
      <c r="D226" s="147" t="s">
        <v>124</v>
      </c>
      <c r="E226" s="148" t="s">
        <v>522</v>
      </c>
      <c r="F226" s="149" t="s">
        <v>523</v>
      </c>
      <c r="G226" s="150" t="s">
        <v>177</v>
      </c>
      <c r="H226" s="151">
        <v>0</v>
      </c>
      <c r="I226" s="151"/>
      <c r="J226" s="151"/>
      <c r="K226" s="152"/>
      <c r="L226" s="30"/>
      <c r="M226" s="153" t="s">
        <v>1</v>
      </c>
      <c r="N226" s="154" t="s">
        <v>36</v>
      </c>
      <c r="O226" s="155">
        <v>0</v>
      </c>
      <c r="P226" s="155">
        <f>O226*H226</f>
        <v>0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7" t="s">
        <v>128</v>
      </c>
      <c r="AT226" s="157" t="s">
        <v>124</v>
      </c>
      <c r="AU226" s="157" t="s">
        <v>83</v>
      </c>
      <c r="AY226" s="17" t="s">
        <v>122</v>
      </c>
      <c r="BE226" s="158">
        <f>IF(N226="základná",J226,0)</f>
        <v>0</v>
      </c>
      <c r="BF226" s="158">
        <f>IF(N226="znížená",J226,0)</f>
        <v>0</v>
      </c>
      <c r="BG226" s="158">
        <f>IF(N226="zákl. prenesená",J226,0)</f>
        <v>0</v>
      </c>
      <c r="BH226" s="158">
        <f>IF(N226="zníž. prenesená",J226,0)</f>
        <v>0</v>
      </c>
      <c r="BI226" s="158">
        <f>IF(N226="nulová",J226,0)</f>
        <v>0</v>
      </c>
      <c r="BJ226" s="17" t="s">
        <v>83</v>
      </c>
      <c r="BK226" s="159">
        <f>ROUND(I226*H226,3)</f>
        <v>0</v>
      </c>
      <c r="BL226" s="17" t="s">
        <v>128</v>
      </c>
      <c r="BM226" s="157" t="s">
        <v>524</v>
      </c>
    </row>
    <row r="227" spans="1:65" s="13" customFormat="1">
      <c r="B227" s="160"/>
      <c r="D227" s="161" t="s">
        <v>130</v>
      </c>
      <c r="E227" s="162" t="s">
        <v>1</v>
      </c>
      <c r="F227" s="163" t="s">
        <v>525</v>
      </c>
      <c r="H227" s="164">
        <v>0</v>
      </c>
      <c r="L227" s="160"/>
      <c r="M227" s="165"/>
      <c r="N227" s="166"/>
      <c r="O227" s="166"/>
      <c r="P227" s="166"/>
      <c r="Q227" s="166"/>
      <c r="R227" s="166"/>
      <c r="S227" s="166"/>
      <c r="T227" s="167"/>
      <c r="AT227" s="162" t="s">
        <v>130</v>
      </c>
      <c r="AU227" s="162" t="s">
        <v>83</v>
      </c>
      <c r="AV227" s="13" t="s">
        <v>83</v>
      </c>
      <c r="AW227" s="13" t="s">
        <v>28</v>
      </c>
      <c r="AX227" s="13" t="s">
        <v>70</v>
      </c>
      <c r="AY227" s="162" t="s">
        <v>122</v>
      </c>
    </row>
    <row r="228" spans="1:65" s="14" customFormat="1">
      <c r="B228" s="168"/>
      <c r="D228" s="161" t="s">
        <v>130</v>
      </c>
      <c r="E228" s="169" t="s">
        <v>1</v>
      </c>
      <c r="F228" s="170" t="s">
        <v>133</v>
      </c>
      <c r="H228" s="171">
        <v>0</v>
      </c>
      <c r="L228" s="168"/>
      <c r="M228" s="172"/>
      <c r="N228" s="173"/>
      <c r="O228" s="173"/>
      <c r="P228" s="173"/>
      <c r="Q228" s="173"/>
      <c r="R228" s="173"/>
      <c r="S228" s="173"/>
      <c r="T228" s="174"/>
      <c r="AT228" s="169" t="s">
        <v>130</v>
      </c>
      <c r="AU228" s="169" t="s">
        <v>83</v>
      </c>
      <c r="AV228" s="14" t="s">
        <v>128</v>
      </c>
      <c r="AW228" s="14" t="s">
        <v>28</v>
      </c>
      <c r="AX228" s="14" t="s">
        <v>77</v>
      </c>
      <c r="AY228" s="169" t="s">
        <v>122</v>
      </c>
    </row>
    <row r="229" spans="1:65" s="12" customFormat="1" ht="22.9" customHeight="1">
      <c r="B229" s="134"/>
      <c r="D229" s="135" t="s">
        <v>69</v>
      </c>
      <c r="E229" s="144" t="s">
        <v>351</v>
      </c>
      <c r="F229" s="144" t="s">
        <v>352</v>
      </c>
      <c r="J229" s="145"/>
      <c r="L229" s="134"/>
      <c r="M229" s="138"/>
      <c r="N229" s="139"/>
      <c r="O229" s="139"/>
      <c r="P229" s="140">
        <f>P230</f>
        <v>0</v>
      </c>
      <c r="Q229" s="139"/>
      <c r="R229" s="140">
        <f>R230</f>
        <v>0</v>
      </c>
      <c r="S229" s="139"/>
      <c r="T229" s="141">
        <f>T230</f>
        <v>0</v>
      </c>
      <c r="AR229" s="135" t="s">
        <v>77</v>
      </c>
      <c r="AT229" s="142" t="s">
        <v>69</v>
      </c>
      <c r="AU229" s="142" t="s">
        <v>77</v>
      </c>
      <c r="AY229" s="135" t="s">
        <v>122</v>
      </c>
      <c r="BK229" s="143">
        <f>BK230</f>
        <v>0</v>
      </c>
    </row>
    <row r="230" spans="1:65" s="2" customFormat="1" ht="24" customHeight="1">
      <c r="A230" s="29"/>
      <c r="B230" s="146"/>
      <c r="C230" s="147" t="s">
        <v>329</v>
      </c>
      <c r="D230" s="147" t="s">
        <v>124</v>
      </c>
      <c r="E230" s="148" t="s">
        <v>354</v>
      </c>
      <c r="F230" s="149" t="s">
        <v>355</v>
      </c>
      <c r="G230" s="150" t="s">
        <v>177</v>
      </c>
      <c r="H230" s="151">
        <v>0</v>
      </c>
      <c r="I230" s="151"/>
      <c r="J230" s="151"/>
      <c r="K230" s="152"/>
      <c r="L230" s="30"/>
      <c r="M230" s="153" t="s">
        <v>1</v>
      </c>
      <c r="N230" s="154" t="s">
        <v>36</v>
      </c>
      <c r="O230" s="155">
        <v>1.091</v>
      </c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7" t="s">
        <v>128</v>
      </c>
      <c r="AT230" s="157" t="s">
        <v>124</v>
      </c>
      <c r="AU230" s="157" t="s">
        <v>83</v>
      </c>
      <c r="AY230" s="17" t="s">
        <v>122</v>
      </c>
      <c r="BE230" s="158">
        <f>IF(N230="základná",J230,0)</f>
        <v>0</v>
      </c>
      <c r="BF230" s="158">
        <f>IF(N230="znížená",J230,0)</f>
        <v>0</v>
      </c>
      <c r="BG230" s="158">
        <f>IF(N230="zákl. prenesená",J230,0)</f>
        <v>0</v>
      </c>
      <c r="BH230" s="158">
        <f>IF(N230="zníž. prenesená",J230,0)</f>
        <v>0</v>
      </c>
      <c r="BI230" s="158">
        <f>IF(N230="nulová",J230,0)</f>
        <v>0</v>
      </c>
      <c r="BJ230" s="17" t="s">
        <v>83</v>
      </c>
      <c r="BK230" s="159">
        <f>ROUND(I230*H230,3)</f>
        <v>0</v>
      </c>
      <c r="BL230" s="17" t="s">
        <v>128</v>
      </c>
      <c r="BM230" s="157" t="s">
        <v>356</v>
      </c>
    </row>
    <row r="231" spans="1:65" s="12" customFormat="1" ht="25.9" customHeight="1">
      <c r="B231" s="134"/>
      <c r="D231" s="135" t="s">
        <v>69</v>
      </c>
      <c r="E231" s="136" t="s">
        <v>357</v>
      </c>
      <c r="F231" s="136" t="s">
        <v>358</v>
      </c>
      <c r="J231" s="137"/>
      <c r="L231" s="134"/>
      <c r="M231" s="138"/>
      <c r="N231" s="139"/>
      <c r="O231" s="139"/>
      <c r="P231" s="140">
        <f>P232</f>
        <v>0</v>
      </c>
      <c r="Q231" s="139"/>
      <c r="R231" s="140">
        <f>R232</f>
        <v>0</v>
      </c>
      <c r="S231" s="139"/>
      <c r="T231" s="141">
        <f>T232</f>
        <v>0</v>
      </c>
      <c r="AR231" s="135" t="s">
        <v>83</v>
      </c>
      <c r="AT231" s="142" t="s">
        <v>69</v>
      </c>
      <c r="AU231" s="142" t="s">
        <v>70</v>
      </c>
      <c r="AY231" s="135" t="s">
        <v>122</v>
      </c>
      <c r="BK231" s="143">
        <f>BK232</f>
        <v>0</v>
      </c>
    </row>
    <row r="232" spans="1:65" s="12" customFormat="1" ht="22.9" customHeight="1">
      <c r="B232" s="134"/>
      <c r="D232" s="135" t="s">
        <v>69</v>
      </c>
      <c r="E232" s="144" t="s">
        <v>526</v>
      </c>
      <c r="F232" s="144" t="s">
        <v>527</v>
      </c>
      <c r="J232" s="145"/>
      <c r="L232" s="134"/>
      <c r="M232" s="138"/>
      <c r="N232" s="139"/>
      <c r="O232" s="139"/>
      <c r="P232" s="140">
        <f>SUM(P233:P235)</f>
        <v>0</v>
      </c>
      <c r="Q232" s="139"/>
      <c r="R232" s="140">
        <f>SUM(R233:R235)</f>
        <v>0</v>
      </c>
      <c r="S232" s="139"/>
      <c r="T232" s="141">
        <f>SUM(T233:T235)</f>
        <v>0</v>
      </c>
      <c r="AR232" s="135" t="s">
        <v>83</v>
      </c>
      <c r="AT232" s="142" t="s">
        <v>69</v>
      </c>
      <c r="AU232" s="142" t="s">
        <v>77</v>
      </c>
      <c r="AY232" s="135" t="s">
        <v>122</v>
      </c>
      <c r="BK232" s="143">
        <f>SUM(BK233:BK235)</f>
        <v>0</v>
      </c>
    </row>
    <row r="233" spans="1:65" s="2" customFormat="1" ht="24" customHeight="1">
      <c r="A233" s="29"/>
      <c r="B233" s="146"/>
      <c r="C233" s="147" t="s">
        <v>333</v>
      </c>
      <c r="D233" s="147" t="s">
        <v>124</v>
      </c>
      <c r="E233" s="148" t="s">
        <v>528</v>
      </c>
      <c r="F233" s="149" t="s">
        <v>529</v>
      </c>
      <c r="G233" s="150" t="s">
        <v>530</v>
      </c>
      <c r="H233" s="151">
        <v>0</v>
      </c>
      <c r="I233" s="151"/>
      <c r="J233" s="151"/>
      <c r="K233" s="152"/>
      <c r="L233" s="30"/>
      <c r="M233" s="153" t="s">
        <v>1</v>
      </c>
      <c r="N233" s="154" t="s">
        <v>36</v>
      </c>
      <c r="O233" s="155">
        <v>4.9119999999999997E-2</v>
      </c>
      <c r="P233" s="155">
        <f>O233*H233</f>
        <v>0</v>
      </c>
      <c r="Q233" s="155">
        <v>5.0000000000000002E-5</v>
      </c>
      <c r="R233" s="155">
        <f>Q233*H233</f>
        <v>0</v>
      </c>
      <c r="S233" s="155">
        <v>1E-3</v>
      </c>
      <c r="T233" s="156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7" t="s">
        <v>206</v>
      </c>
      <c r="AT233" s="157" t="s">
        <v>124</v>
      </c>
      <c r="AU233" s="157" t="s">
        <v>83</v>
      </c>
      <c r="AY233" s="17" t="s">
        <v>122</v>
      </c>
      <c r="BE233" s="158">
        <f>IF(N233="základná",J233,0)</f>
        <v>0</v>
      </c>
      <c r="BF233" s="158">
        <f>IF(N233="znížená",J233,0)</f>
        <v>0</v>
      </c>
      <c r="BG233" s="158">
        <f>IF(N233="zákl. prenesená",J233,0)</f>
        <v>0</v>
      </c>
      <c r="BH233" s="158">
        <f>IF(N233="zníž. prenesená",J233,0)</f>
        <v>0</v>
      </c>
      <c r="BI233" s="158">
        <f>IF(N233="nulová",J233,0)</f>
        <v>0</v>
      </c>
      <c r="BJ233" s="17" t="s">
        <v>83</v>
      </c>
      <c r="BK233" s="159">
        <f>ROUND(I233*H233,3)</f>
        <v>0</v>
      </c>
      <c r="BL233" s="17" t="s">
        <v>206</v>
      </c>
      <c r="BM233" s="157" t="s">
        <v>531</v>
      </c>
    </row>
    <row r="234" spans="1:65" s="13" customFormat="1">
      <c r="B234" s="160"/>
      <c r="D234" s="161" t="s">
        <v>130</v>
      </c>
      <c r="E234" s="162" t="s">
        <v>1</v>
      </c>
      <c r="F234" s="163" t="s">
        <v>532</v>
      </c>
      <c r="H234" s="164">
        <v>0</v>
      </c>
      <c r="L234" s="160"/>
      <c r="M234" s="165"/>
      <c r="N234" s="166"/>
      <c r="O234" s="166"/>
      <c r="P234" s="166"/>
      <c r="Q234" s="166"/>
      <c r="R234" s="166"/>
      <c r="S234" s="166"/>
      <c r="T234" s="167"/>
      <c r="AT234" s="162" t="s">
        <v>130</v>
      </c>
      <c r="AU234" s="162" t="s">
        <v>83</v>
      </c>
      <c r="AV234" s="13" t="s">
        <v>83</v>
      </c>
      <c r="AW234" s="13" t="s">
        <v>28</v>
      </c>
      <c r="AX234" s="13" t="s">
        <v>77</v>
      </c>
      <c r="AY234" s="162" t="s">
        <v>122</v>
      </c>
    </row>
    <row r="235" spans="1:65" s="2" customFormat="1" ht="24" customHeight="1">
      <c r="A235" s="29"/>
      <c r="B235" s="146"/>
      <c r="C235" s="147" t="s">
        <v>338</v>
      </c>
      <c r="D235" s="147" t="s">
        <v>124</v>
      </c>
      <c r="E235" s="148" t="s">
        <v>533</v>
      </c>
      <c r="F235" s="149" t="s">
        <v>534</v>
      </c>
      <c r="G235" s="150" t="s">
        <v>419</v>
      </c>
      <c r="H235" s="151">
        <v>0</v>
      </c>
      <c r="I235" s="151"/>
      <c r="J235" s="151"/>
      <c r="K235" s="152"/>
      <c r="L235" s="30"/>
      <c r="M235" s="191" t="s">
        <v>1</v>
      </c>
      <c r="N235" s="192" t="s">
        <v>36</v>
      </c>
      <c r="O235" s="193">
        <v>0</v>
      </c>
      <c r="P235" s="193">
        <f>O235*H235</f>
        <v>0</v>
      </c>
      <c r="Q235" s="193">
        <v>0</v>
      </c>
      <c r="R235" s="193">
        <f>Q235*H235</f>
        <v>0</v>
      </c>
      <c r="S235" s="193">
        <v>0</v>
      </c>
      <c r="T235" s="194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7" t="s">
        <v>206</v>
      </c>
      <c r="AT235" s="157" t="s">
        <v>124</v>
      </c>
      <c r="AU235" s="157" t="s">
        <v>83</v>
      </c>
      <c r="AY235" s="17" t="s">
        <v>122</v>
      </c>
      <c r="BE235" s="158">
        <f>IF(N235="základná",J235,0)</f>
        <v>0</v>
      </c>
      <c r="BF235" s="158">
        <f>IF(N235="znížená",J235,0)</f>
        <v>0</v>
      </c>
      <c r="BG235" s="158">
        <f>IF(N235="zákl. prenesená",J235,0)</f>
        <v>0</v>
      </c>
      <c r="BH235" s="158">
        <f>IF(N235="zníž. prenesená",J235,0)</f>
        <v>0</v>
      </c>
      <c r="BI235" s="158">
        <f>IF(N235="nulová",J235,0)</f>
        <v>0</v>
      </c>
      <c r="BJ235" s="17" t="s">
        <v>83</v>
      </c>
      <c r="BK235" s="159">
        <f>ROUND(I235*H235,3)</f>
        <v>0</v>
      </c>
      <c r="BL235" s="17" t="s">
        <v>206</v>
      </c>
      <c r="BM235" s="157" t="s">
        <v>535</v>
      </c>
    </row>
    <row r="236" spans="1:65" s="2" customFormat="1" ht="6.95" customHeight="1">
      <c r="A236" s="29"/>
      <c r="B236" s="44"/>
      <c r="C236" s="45"/>
      <c r="D236" s="45"/>
      <c r="E236" s="45"/>
      <c r="F236" s="45"/>
      <c r="G236" s="45"/>
      <c r="H236" s="45"/>
      <c r="I236" s="45"/>
      <c r="J236" s="45"/>
      <c r="K236" s="45"/>
      <c r="L236" s="30"/>
      <c r="M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</row>
  </sheetData>
  <autoFilter ref="C129:K235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H - Areálové oplotenie s ...</vt:lpstr>
      <vt:lpstr>I - Spevnené plochy, hrob...</vt:lpstr>
      <vt:lpstr>'H - Areálové oplotenie s ...'!Názvy_tlače</vt:lpstr>
      <vt:lpstr>'I - Spevnené plochy, hrob...'!Názvy_tlače</vt:lpstr>
      <vt:lpstr>'Rekapitulácia stavby'!Názvy_tlače</vt:lpstr>
      <vt:lpstr>'H - Areálové oplotenie s ...'!Oblasť_tlače</vt:lpstr>
      <vt:lpstr>'I - Spevnené plochy, hrob...'!Oblasť_tlače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MATIA-PC\Maria</dc:creator>
  <cp:lastModifiedBy>Noskovičová Zuzana, Ing.</cp:lastModifiedBy>
  <dcterms:created xsi:type="dcterms:W3CDTF">2019-07-23T08:27:25Z</dcterms:created>
  <dcterms:modified xsi:type="dcterms:W3CDTF">2022-05-18T05:54:59Z</dcterms:modified>
</cp:coreProperties>
</file>