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 Hvorecký\Syncplicity\___Projekty\_2020\xx-20_MU Bruntál\_rozpočet\2022\"/>
    </mc:Choice>
  </mc:AlternateContent>
  <xr:revisionPtr revIDLastSave="0" documentId="8_{23E6C2E6-269C-4AA6-B0DD-F22CC5625605}" xr6:coauthVersionLast="45" xr6:coauthVersionMax="45" xr10:uidLastSave="{00000000-0000-0000-0000-000000000000}"/>
  <bookViews>
    <workbookView xWindow="-28920" yWindow="-120" windowWidth="29040" windowHeight="164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Pol'!$A$1:$X$143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16" i="1" s="1"/>
  <c r="I54" i="1"/>
  <c r="I53" i="1"/>
  <c r="I52" i="1"/>
  <c r="G41" i="1"/>
  <c r="F41" i="1"/>
  <c r="G40" i="1"/>
  <c r="F40" i="1"/>
  <c r="G39" i="1"/>
  <c r="F39" i="1"/>
  <c r="G133" i="12"/>
  <c r="BA86" i="12"/>
  <c r="G9" i="12"/>
  <c r="I9" i="12"/>
  <c r="I8" i="12" s="1"/>
  <c r="K9" i="12"/>
  <c r="M9" i="12"/>
  <c r="O9" i="12"/>
  <c r="Q9" i="12"/>
  <c r="Q8" i="12" s="1"/>
  <c r="V9" i="12"/>
  <c r="G12" i="12"/>
  <c r="G8" i="12" s="1"/>
  <c r="I12" i="12"/>
  <c r="K12" i="12"/>
  <c r="O12" i="12"/>
  <c r="O8" i="12" s="1"/>
  <c r="Q12" i="12"/>
  <c r="V12" i="12"/>
  <c r="G14" i="12"/>
  <c r="I14" i="12"/>
  <c r="K14" i="12"/>
  <c r="M14" i="12"/>
  <c r="O14" i="12"/>
  <c r="Q14" i="12"/>
  <c r="V14" i="12"/>
  <c r="G16" i="12"/>
  <c r="M16" i="12" s="1"/>
  <c r="I16" i="12"/>
  <c r="K16" i="12"/>
  <c r="K8" i="12" s="1"/>
  <c r="O16" i="12"/>
  <c r="Q16" i="12"/>
  <c r="V16" i="12"/>
  <c r="V8" i="12" s="1"/>
  <c r="G18" i="12"/>
  <c r="I18" i="12"/>
  <c r="K18" i="12"/>
  <c r="M18" i="12"/>
  <c r="O18" i="12"/>
  <c r="Q18" i="12"/>
  <c r="V18" i="12"/>
  <c r="G20" i="12"/>
  <c r="M20" i="12" s="1"/>
  <c r="I20" i="12"/>
  <c r="K20" i="12"/>
  <c r="O20" i="12"/>
  <c r="Q20" i="12"/>
  <c r="V20" i="12"/>
  <c r="G22" i="12"/>
  <c r="I22" i="12"/>
  <c r="K22" i="12"/>
  <c r="M22" i="12"/>
  <c r="O22" i="12"/>
  <c r="Q22" i="12"/>
  <c r="V22" i="12"/>
  <c r="G24" i="12"/>
  <c r="M24" i="12" s="1"/>
  <c r="I24" i="12"/>
  <c r="K24" i="12"/>
  <c r="O24" i="12"/>
  <c r="Q24" i="12"/>
  <c r="V24" i="12"/>
  <c r="G26" i="12"/>
  <c r="I26" i="12"/>
  <c r="K26" i="12"/>
  <c r="M26" i="12"/>
  <c r="O26" i="12"/>
  <c r="Q26" i="12"/>
  <c r="V26" i="12"/>
  <c r="G28" i="12"/>
  <c r="M28" i="12" s="1"/>
  <c r="I28" i="12"/>
  <c r="K28" i="12"/>
  <c r="O28" i="12"/>
  <c r="Q28" i="12"/>
  <c r="V28" i="12"/>
  <c r="G29" i="12"/>
  <c r="I29" i="12"/>
  <c r="K29" i="12"/>
  <c r="M29" i="12"/>
  <c r="O29" i="12"/>
  <c r="Q29" i="12"/>
  <c r="V29" i="12"/>
  <c r="G31" i="12"/>
  <c r="M31" i="12" s="1"/>
  <c r="I31" i="12"/>
  <c r="K31" i="12"/>
  <c r="O31" i="12"/>
  <c r="Q31" i="12"/>
  <c r="V31" i="12"/>
  <c r="G34" i="12"/>
  <c r="G33" i="12" s="1"/>
  <c r="I34" i="12"/>
  <c r="K34" i="12"/>
  <c r="K33" i="12" s="1"/>
  <c r="O34" i="12"/>
  <c r="O33" i="12" s="1"/>
  <c r="Q34" i="12"/>
  <c r="V34" i="12"/>
  <c r="V33" i="12" s="1"/>
  <c r="G37" i="12"/>
  <c r="I37" i="12"/>
  <c r="I33" i="12" s="1"/>
  <c r="K37" i="12"/>
  <c r="M37" i="12"/>
  <c r="O37" i="12"/>
  <c r="Q37" i="12"/>
  <c r="Q33" i="12" s="1"/>
  <c r="V37" i="12"/>
  <c r="G39" i="12"/>
  <c r="M39" i="12" s="1"/>
  <c r="I39" i="12"/>
  <c r="K39" i="12"/>
  <c r="O39" i="12"/>
  <c r="Q39" i="12"/>
  <c r="V39" i="12"/>
  <c r="G43" i="12"/>
  <c r="I43" i="12"/>
  <c r="K43" i="12"/>
  <c r="M43" i="12"/>
  <c r="O43" i="12"/>
  <c r="Q43" i="12"/>
  <c r="V43" i="12"/>
  <c r="G45" i="12"/>
  <c r="M45" i="12" s="1"/>
  <c r="I45" i="12"/>
  <c r="K45" i="12"/>
  <c r="O45" i="12"/>
  <c r="Q45" i="12"/>
  <c r="V45" i="12"/>
  <c r="G47" i="12"/>
  <c r="I47" i="12"/>
  <c r="K47" i="12"/>
  <c r="M47" i="12"/>
  <c r="O47" i="12"/>
  <c r="Q47" i="12"/>
  <c r="V47" i="12"/>
  <c r="G49" i="12"/>
  <c r="M49" i="12" s="1"/>
  <c r="I49" i="12"/>
  <c r="K49" i="12"/>
  <c r="O49" i="12"/>
  <c r="Q49" i="12"/>
  <c r="V49" i="12"/>
  <c r="G51" i="12"/>
  <c r="I51" i="12"/>
  <c r="K51" i="12"/>
  <c r="M51" i="12"/>
  <c r="O51" i="12"/>
  <c r="Q51" i="12"/>
  <c r="V51" i="12"/>
  <c r="G54" i="12"/>
  <c r="M54" i="12" s="1"/>
  <c r="I54" i="12"/>
  <c r="K54" i="12"/>
  <c r="O54" i="12"/>
  <c r="Q54" i="12"/>
  <c r="V54" i="12"/>
  <c r="G56" i="12"/>
  <c r="I56" i="12"/>
  <c r="K56" i="12"/>
  <c r="M56" i="12"/>
  <c r="O56" i="12"/>
  <c r="Q56" i="12"/>
  <c r="V56" i="12"/>
  <c r="G58" i="12"/>
  <c r="M58" i="12" s="1"/>
  <c r="I58" i="12"/>
  <c r="K58" i="12"/>
  <c r="O58" i="12"/>
  <c r="Q58" i="12"/>
  <c r="V58" i="12"/>
  <c r="G61" i="12"/>
  <c r="G60" i="12" s="1"/>
  <c r="I61" i="12"/>
  <c r="I60" i="12" s="1"/>
  <c r="K61" i="12"/>
  <c r="K60" i="12" s="1"/>
  <c r="O61" i="12"/>
  <c r="O60" i="12" s="1"/>
  <c r="Q61" i="12"/>
  <c r="Q60" i="12" s="1"/>
  <c r="V61" i="12"/>
  <c r="V60" i="12" s="1"/>
  <c r="G63" i="12"/>
  <c r="I63" i="12"/>
  <c r="K63" i="12"/>
  <c r="M63" i="12"/>
  <c r="O63" i="12"/>
  <c r="Q63" i="12"/>
  <c r="V63" i="12"/>
  <c r="G67" i="12"/>
  <c r="M67" i="12" s="1"/>
  <c r="I67" i="12"/>
  <c r="K67" i="12"/>
  <c r="O67" i="12"/>
  <c r="Q67" i="12"/>
  <c r="V67" i="12"/>
  <c r="G70" i="12"/>
  <c r="G69" i="12" s="1"/>
  <c r="I70" i="12"/>
  <c r="I69" i="12" s="1"/>
  <c r="K70" i="12"/>
  <c r="K69" i="12" s="1"/>
  <c r="O70" i="12"/>
  <c r="O69" i="12" s="1"/>
  <c r="Q70" i="12"/>
  <c r="Q69" i="12" s="1"/>
  <c r="V70" i="12"/>
  <c r="V69" i="12" s="1"/>
  <c r="G74" i="12"/>
  <c r="I74" i="12"/>
  <c r="K74" i="12"/>
  <c r="M74" i="12"/>
  <c r="O74" i="12"/>
  <c r="Q74" i="12"/>
  <c r="V74" i="12"/>
  <c r="G76" i="12"/>
  <c r="I76" i="12"/>
  <c r="K76" i="12"/>
  <c r="M76" i="12"/>
  <c r="O76" i="12"/>
  <c r="Q76" i="12"/>
  <c r="V76" i="12"/>
  <c r="G78" i="12"/>
  <c r="I78" i="12"/>
  <c r="K78" i="12"/>
  <c r="M78" i="12"/>
  <c r="O78" i="12"/>
  <c r="Q78" i="12"/>
  <c r="V78" i="12"/>
  <c r="G81" i="12"/>
  <c r="M81" i="12" s="1"/>
  <c r="I81" i="12"/>
  <c r="K81" i="12"/>
  <c r="O81" i="12"/>
  <c r="Q81" i="12"/>
  <c r="V81" i="12"/>
  <c r="G85" i="12"/>
  <c r="I85" i="12"/>
  <c r="K85" i="12"/>
  <c r="M85" i="12"/>
  <c r="O85" i="12"/>
  <c r="Q85" i="12"/>
  <c r="V85" i="12"/>
  <c r="G87" i="12"/>
  <c r="I87" i="12"/>
  <c r="K87" i="12"/>
  <c r="M87" i="12"/>
  <c r="O87" i="12"/>
  <c r="Q87" i="12"/>
  <c r="V87" i="12"/>
  <c r="G92" i="12"/>
  <c r="G91" i="12" s="1"/>
  <c r="I92" i="12"/>
  <c r="I91" i="12" s="1"/>
  <c r="K92" i="12"/>
  <c r="K91" i="12" s="1"/>
  <c r="O92" i="12"/>
  <c r="O91" i="12" s="1"/>
  <c r="Q92" i="12"/>
  <c r="Q91" i="12" s="1"/>
  <c r="V92" i="12"/>
  <c r="V91" i="12" s="1"/>
  <c r="G97" i="12"/>
  <c r="I97" i="12"/>
  <c r="K97" i="12"/>
  <c r="M97" i="12"/>
  <c r="O97" i="12"/>
  <c r="Q97" i="12"/>
  <c r="V97" i="12"/>
  <c r="G99" i="12"/>
  <c r="I99" i="12"/>
  <c r="K99" i="12"/>
  <c r="M99" i="12"/>
  <c r="O99" i="12"/>
  <c r="Q99" i="12"/>
  <c r="V99" i="12"/>
  <c r="G102" i="12"/>
  <c r="I102" i="12"/>
  <c r="K102" i="12"/>
  <c r="M102" i="12"/>
  <c r="O102" i="12"/>
  <c r="Q102" i="12"/>
  <c r="V102" i="12"/>
  <c r="G105" i="12"/>
  <c r="M105" i="12" s="1"/>
  <c r="I105" i="12"/>
  <c r="K105" i="12"/>
  <c r="O105" i="12"/>
  <c r="Q105" i="12"/>
  <c r="V105" i="12"/>
  <c r="G107" i="12"/>
  <c r="I107" i="12"/>
  <c r="K107" i="12"/>
  <c r="M107" i="12"/>
  <c r="O107" i="12"/>
  <c r="Q107" i="12"/>
  <c r="V107" i="12"/>
  <c r="K109" i="12"/>
  <c r="V109" i="12"/>
  <c r="G110" i="12"/>
  <c r="G109" i="12" s="1"/>
  <c r="I110" i="12"/>
  <c r="I109" i="12" s="1"/>
  <c r="K110" i="12"/>
  <c r="M110" i="12"/>
  <c r="M109" i="12" s="1"/>
  <c r="O110" i="12"/>
  <c r="O109" i="12" s="1"/>
  <c r="Q110" i="12"/>
  <c r="Q109" i="12" s="1"/>
  <c r="V110" i="12"/>
  <c r="G111" i="12"/>
  <c r="O111" i="12"/>
  <c r="G112" i="12"/>
  <c r="I112" i="12"/>
  <c r="I111" i="12" s="1"/>
  <c r="K112" i="12"/>
  <c r="K111" i="12" s="1"/>
  <c r="M112" i="12"/>
  <c r="M111" i="12" s="1"/>
  <c r="O112" i="12"/>
  <c r="Q112" i="12"/>
  <c r="Q111" i="12" s="1"/>
  <c r="V112" i="12"/>
  <c r="V111" i="12" s="1"/>
  <c r="G118" i="12"/>
  <c r="I118" i="12"/>
  <c r="I117" i="12" s="1"/>
  <c r="K118" i="12"/>
  <c r="M118" i="12"/>
  <c r="O118" i="12"/>
  <c r="Q118" i="12"/>
  <c r="Q117" i="12" s="1"/>
  <c r="V118" i="12"/>
  <c r="G122" i="12"/>
  <c r="G117" i="12" s="1"/>
  <c r="I122" i="12"/>
  <c r="K122" i="12"/>
  <c r="O122" i="12"/>
  <c r="O117" i="12" s="1"/>
  <c r="Q122" i="12"/>
  <c r="V122" i="12"/>
  <c r="G124" i="12"/>
  <c r="I124" i="12"/>
  <c r="K124" i="12"/>
  <c r="M124" i="12"/>
  <c r="O124" i="12"/>
  <c r="Q124" i="12"/>
  <c r="V124" i="12"/>
  <c r="G126" i="12"/>
  <c r="M126" i="12" s="1"/>
  <c r="I126" i="12"/>
  <c r="K126" i="12"/>
  <c r="K117" i="12" s="1"/>
  <c r="O126" i="12"/>
  <c r="Q126" i="12"/>
  <c r="V126" i="12"/>
  <c r="V117" i="12" s="1"/>
  <c r="G129" i="12"/>
  <c r="G128" i="12" s="1"/>
  <c r="I129" i="12"/>
  <c r="K129" i="12"/>
  <c r="K128" i="12" s="1"/>
  <c r="O129" i="12"/>
  <c r="O128" i="12" s="1"/>
  <c r="Q129" i="12"/>
  <c r="V129" i="12"/>
  <c r="V128" i="12" s="1"/>
  <c r="G130" i="12"/>
  <c r="I130" i="12"/>
  <c r="I128" i="12" s="1"/>
  <c r="K130" i="12"/>
  <c r="M130" i="12"/>
  <c r="O130" i="12"/>
  <c r="Q130" i="12"/>
  <c r="Q128" i="12" s="1"/>
  <c r="V130" i="12"/>
  <c r="AE133" i="12"/>
  <c r="I20" i="1"/>
  <c r="I19" i="1"/>
  <c r="I18" i="1"/>
  <c r="I17" i="1"/>
  <c r="F42" i="1"/>
  <c r="G23" i="1" s="1"/>
  <c r="G42" i="1"/>
  <c r="G25" i="1" s="1"/>
  <c r="A25" i="1" s="1"/>
  <c r="H41" i="1"/>
  <c r="I41" i="1" s="1"/>
  <c r="H40" i="1"/>
  <c r="I40" i="1" s="1"/>
  <c r="H39" i="1"/>
  <c r="H42" i="1" s="1"/>
  <c r="I61" i="1" l="1"/>
  <c r="G26" i="1"/>
  <c r="A26" i="1"/>
  <c r="A23" i="1"/>
  <c r="G28" i="1"/>
  <c r="AF133" i="12"/>
  <c r="M129" i="12"/>
  <c r="M128" i="12" s="1"/>
  <c r="M122" i="12"/>
  <c r="M117" i="12" s="1"/>
  <c r="M92" i="12"/>
  <c r="M91" i="12" s="1"/>
  <c r="M70" i="12"/>
  <c r="M69" i="12" s="1"/>
  <c r="M61" i="12"/>
  <c r="M60" i="12" s="1"/>
  <c r="M34" i="12"/>
  <c r="M33" i="12" s="1"/>
  <c r="M12" i="12"/>
  <c r="M8" i="12" s="1"/>
  <c r="I39" i="1"/>
  <c r="I42" i="1" s="1"/>
  <c r="J41" i="1" s="1"/>
  <c r="I21" i="1"/>
  <c r="J28" i="1"/>
  <c r="J26" i="1"/>
  <c r="G38" i="1"/>
  <c r="F38" i="1"/>
  <c r="J23" i="1"/>
  <c r="J24" i="1"/>
  <c r="J25" i="1"/>
  <c r="J27" i="1"/>
  <c r="E24" i="1"/>
  <c r="E26" i="1"/>
  <c r="J59" i="1" l="1"/>
  <c r="J57" i="1"/>
  <c r="J55" i="1"/>
  <c r="J54" i="1"/>
  <c r="J60" i="1"/>
  <c r="J58" i="1"/>
  <c r="J56" i="1"/>
  <c r="J53" i="1"/>
  <c r="J52" i="1"/>
  <c r="G24" i="1"/>
  <c r="A27" i="1" s="1"/>
  <c r="A24" i="1"/>
  <c r="J39" i="1"/>
  <c r="J42" i="1" s="1"/>
  <c r="J40" i="1"/>
  <c r="J61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Hvorecký</author>
  </authors>
  <commentList>
    <comment ref="S6" authorId="0" shapeId="0" xr:uid="{A1E27ACE-393C-4BFD-A6E8-48971BF301C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AA64F09-66C0-4C43-A969-7E287C6851D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<sst xmlns="http://schemas.openxmlformats.org/spreadsheetml/2006/main" count="666" uniqueCount="308">
  <si>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</si>
  <si>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</si>
  <si>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</si>
  <si>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</si>
  <si>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</si>
  <si>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</si>
  <si>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</si>
  <si>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</si>
  <si>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</si>
  <si>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</si>
  <si>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</si>
  <si>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</si>
  <si>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</si>
  <si>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</si>
  <si>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</si>
  <si>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</si>
  <si>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</si>
  <si>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</si>
  <si>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</si>
  <si>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</si>
  <si>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</si>
  <si>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</si>
  <si>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</si>
  <si>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</si>
  <si>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</si>
  <si>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</si>
  <si>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</si>
  <si>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</si>
  <si>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</si>
  <si>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</si>
  <si>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</si>
  <si>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</si>
  <si>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</si>
  <si>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</si>
  <si>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</si>
  <si>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</si>
  <si>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</si>
  <si>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</si>
  <si>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</si>
  <si>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</si>
  <si>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</si>
  <si>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</si>
  <si>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</si>
  <si>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</si>
  <si>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Úprava plochy</t>
  </si>
  <si>
    <t>SO01</t>
  </si>
  <si>
    <t>Objekt:</t>
  </si>
  <si>
    <t>Rozpočet:</t>
  </si>
  <si>
    <t>Ing. Hvorecký</t>
  </si>
  <si>
    <t>28-20_1</t>
  </si>
  <si>
    <t>Úprava zpevněné plochy ve dvoře MÚ Bruntál</t>
  </si>
  <si>
    <t>Město Bruntál</t>
  </si>
  <si>
    <t>Nádražní 994/20</t>
  </si>
  <si>
    <t>Bruntál</t>
  </si>
  <si>
    <t>79201</t>
  </si>
  <si>
    <t>00295892</t>
  </si>
  <si>
    <t>CZ00295892</t>
  </si>
  <si>
    <t>17.5.2022</t>
  </si>
  <si>
    <t>Stavba</t>
  </si>
  <si>
    <t>Celkem za stavbu</t>
  </si>
  <si>
    <t>CZK</t>
  </si>
  <si>
    <t>#POPS</t>
  </si>
  <si>
    <t>Popis stavby: 28-20_1 - Úprava zpevněné plochy ve dvoře MÚ Bruntál</t>
  </si>
  <si>
    <t>#POPO</t>
  </si>
  <si>
    <t>Popis objektu: SO01 - Úprava plochy</t>
  </si>
  <si>
    <t>#POPR</t>
  </si>
  <si>
    <t>Popis rozpočtu: 01 - Úprava plochy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</si>
  <si>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</si>
  <si>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</si>
  <si>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</si>
  <si>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</si>
  <si>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</si>
  <si>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</si>
  <si>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</si>
  <si>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</si>
  <si>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</si>
  <si>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</si>
  <si>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</si>
  <si>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</si>
  <si>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</si>
  <si>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</si>
  <si>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</si>
  <si>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</si>
  <si>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</si>
  <si>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</si>
  <si>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</si>
  <si>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</si>
  <si>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</si>
  <si>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</si>
  <si>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</si>
  <si>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</si>
  <si>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</si>
  <si>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</si>
  <si>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</si>
  <si>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</si>
  <si>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</si>
  <si>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</si>
  <si>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</si>
  <si>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</si>
  <si>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</si>
  <si>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</si>
  <si>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</si>
  <si>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</si>
  <si>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</si>
  <si>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</si>
  <si>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</si>
  <si>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</si>
  <si>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</si>
  <si>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</si>
  <si>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</si>
  <si>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</si>
  <si>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</si>
  <si>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</si>
  <si>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</si>
  <si>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</si>
  <si>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122202202R00</t>
  </si>
  <si>
    <t>Odkopávky pro silnice v hor. 3 do 1000 m3</t>
  </si>
  <si>
    <t>m3</t>
  </si>
  <si>
    <t>RTS 22/ I</t>
  </si>
  <si>
    <t>Práce</t>
  </si>
  <si>
    <t>POL1_</t>
  </si>
  <si>
    <t>v zelených plochách prům.tl.50cm : 0,5*53</t>
  </si>
  <si>
    <t>VV</t>
  </si>
  <si>
    <t>pro případnou sanaci : 0,3*53</t>
  </si>
  <si>
    <t>122201109R00</t>
  </si>
  <si>
    <t>Příplatek za lepivost - odkopávky v hor. 3</t>
  </si>
  <si>
    <t>Odkaz na mn. položky pořadí 1 : 42,40000</t>
  </si>
  <si>
    <t>162301102R00</t>
  </si>
  <si>
    <t>Vodorovné přemístění výkopku z hor.1-4 do 1000 m</t>
  </si>
  <si>
    <t>162701109R00</t>
  </si>
  <si>
    <t>Příplatek k vod. přemístění hor.1-4 za další 1 km</t>
  </si>
  <si>
    <t>Odkaz na mn. položky pořadí 1 : 42,40000*13</t>
  </si>
  <si>
    <t>171201201R00</t>
  </si>
  <si>
    <t>Uložení sypaniny na skl.-sypanina na výšku přes 2m</t>
  </si>
  <si>
    <t>Odkaz na mn. položky pořadí 3 : 42,40000</t>
  </si>
  <si>
    <t>199000005R00</t>
  </si>
  <si>
    <t>Poplatek za skládku zeminy 1- 4</t>
  </si>
  <si>
    <t>t</t>
  </si>
  <si>
    <t>Odkaz na mn. položky pořadí 5 : 42,40000*1,3</t>
  </si>
  <si>
    <t>122101401R00</t>
  </si>
  <si>
    <t>Vykopávky v zemníku v hor. 2 do 100 m3</t>
  </si>
  <si>
    <t>320*0,1</t>
  </si>
  <si>
    <t>162606112R00</t>
  </si>
  <si>
    <t>Vodorovné přemístění zemin pro zúrodnění do 5000 m</t>
  </si>
  <si>
    <t>dovoz zeminy : 32</t>
  </si>
  <si>
    <t>181006113R00</t>
  </si>
  <si>
    <t>Rozprostření zemin v rov./sklonu 1:5, tl. do 20 cm</t>
  </si>
  <si>
    <t>m2</t>
  </si>
  <si>
    <t>úprava zelených ploch : 320</t>
  </si>
  <si>
    <t>180401213T00</t>
  </si>
  <si>
    <t>Založení trávníku výsevem ve svahu do 1:1 s dodáním osiva</t>
  </si>
  <si>
    <t>Vlastní</t>
  </si>
  <si>
    <t>21/I</t>
  </si>
  <si>
    <t>183403153R00</t>
  </si>
  <si>
    <t>Obdělání půdy hrabáním, v rovině</t>
  </si>
  <si>
    <t>Odkaz na mn. položky pořadí 9 : 320,00000</t>
  </si>
  <si>
    <t>18481    OA0</t>
  </si>
  <si>
    <t>OCHRANA STROMŮ BEDNĚNÍM</t>
  </si>
  <si>
    <t>RTS 18/ I</t>
  </si>
  <si>
    <t>Agregovaná položka</t>
  </si>
  <si>
    <t>POL2_</t>
  </si>
  <si>
    <t>zajištění ochrany stávajícího stromu</t>
  </si>
  <si>
    <t>POP</t>
  </si>
  <si>
    <t>93828    OA0</t>
  </si>
  <si>
    <t>OČIŠTĚNÍ BETON VOZOVEK ZAMETENÍM</t>
  </si>
  <si>
    <t>Indiv</t>
  </si>
  <si>
    <t>čištění betonového povrchu metením a tlakovou vodou</t>
  </si>
  <si>
    <t>(912-53)*2</t>
  </si>
  <si>
    <t>573111112R00</t>
  </si>
  <si>
    <t>Postřik živičný infiltr.+ posyp,z asfaltu 1 kg/m2</t>
  </si>
  <si>
    <t>celá plocha : 912</t>
  </si>
  <si>
    <t>577132211R00</t>
  </si>
  <si>
    <t>Beton asfalt. ACO 11, nad 3 m, 4 cm</t>
  </si>
  <si>
    <t>vyrovnávky cca 40% plochy : 912*0,4</t>
  </si>
  <si>
    <t>finální povrch : 912</t>
  </si>
  <si>
    <t>podklad : 53</t>
  </si>
  <si>
    <t>564851111RT4</t>
  </si>
  <si>
    <t>Podklad ze štěrkodrti po zhutnění tloušťky 15 cm štěrkodrť frakce 0-63 mm</t>
  </si>
  <si>
    <t>pro případnou sanaci podloží : 2*53</t>
  </si>
  <si>
    <t>181101102R00</t>
  </si>
  <si>
    <t>Úprava pláně v zářezech v hor. 1-4, se zhutněním</t>
  </si>
  <si>
    <t>vozovka v současné zeleni : 53</t>
  </si>
  <si>
    <t>564851111RT2</t>
  </si>
  <si>
    <t>Podklad ze štěrkodrti po zhutnění tloušťky 15 cm štěrkodrť frakce 0-32 mm</t>
  </si>
  <si>
    <t>vozovka v současné zeleni : 53*2</t>
  </si>
  <si>
    <t>573231111R00</t>
  </si>
  <si>
    <t>Postřik živičný spojovací z emulze 0,5-0,7 kg/m2</t>
  </si>
  <si>
    <t>53</t>
  </si>
  <si>
    <t>564831111RT2</t>
  </si>
  <si>
    <t>Podklad ze štěrkodrti po zhutnění tloušťky 10 cm štěrkodrť frakce 0-32 mm</t>
  </si>
  <si>
    <t>RTS 21/ I</t>
  </si>
  <si>
    <t>podsyp pod obruby</t>
  </si>
  <si>
    <t>(167+8)*0,2</t>
  </si>
  <si>
    <t>596215021R00</t>
  </si>
  <si>
    <t>Kladení zámkové dlažby tl. 6 cm do drtě tl. 4 cm</t>
  </si>
  <si>
    <t>předláždění plochy v rohu dvora stávající dlažbou : 56</t>
  </si>
  <si>
    <t>58344169R</t>
  </si>
  <si>
    <t>Štěrkodrtě frakce 0-32 A</t>
  </si>
  <si>
    <t>SPCM</t>
  </si>
  <si>
    <t>Specifikace</t>
  </si>
  <si>
    <t>POL3_</t>
  </si>
  <si>
    <t>dorovnávka a doplnění materálu před dlážděním : 46*0,06*2</t>
  </si>
  <si>
    <t>59245300R</t>
  </si>
  <si>
    <t>Dlažba přírodní  20x16,5x8  - kost</t>
  </si>
  <si>
    <t>doplnění dlažby : 10</t>
  </si>
  <si>
    <t>831350113RAB</t>
  </si>
  <si>
    <t>Kanalizační přípojka z trub PVC, D 160 mm rýha šířky 0,8 m, hloubky 1,2 m</t>
  </si>
  <si>
    <t>m</t>
  </si>
  <si>
    <t>D+M přípojek nově osazených žlabů, napojeno do stávajích šachet navrtávkou, vč obetonování</t>
  </si>
  <si>
    <t>89921    OA0</t>
  </si>
  <si>
    <t>VÝŠKOVÁ ÚPRAVA POKLOPŮ</t>
  </si>
  <si>
    <t>kus</t>
  </si>
  <si>
    <t>D+M, výšková úprava stávajících dotčených poklopů šachet v ploše dvora</t>
  </si>
  <si>
    <t>-demontáž stávajícího</t>
  </si>
  <si>
    <t>-osazení nového, adekvátního poklopu</t>
  </si>
  <si>
    <t>899102111RT2</t>
  </si>
  <si>
    <t>Osazení poklopu s rámem do 100 kg včetně dodávky poklopu lit. s rámem 600 x 600</t>
  </si>
  <si>
    <t>litinové poklopy s rámem osadit NAD poklopy stávající podzemní nádrže</t>
  </si>
  <si>
    <t>919735124R00</t>
  </si>
  <si>
    <t>Řezání stávajícího betonového krytu tl. 15 - 20 cm</t>
  </si>
  <si>
    <t>podél fasády : 74</t>
  </si>
  <si>
    <t>podél obrub : 167</t>
  </si>
  <si>
    <t>žlaby : 30</t>
  </si>
  <si>
    <t>917862111RV3</t>
  </si>
  <si>
    <t>Osazení stojat. obrub.bet. s opěrou,lože z C 12/15 včetně obrubníku nájezdového 1000/150/150</t>
  </si>
  <si>
    <t>917862111RT7</t>
  </si>
  <si>
    <t>Osazení stojat. obrub.bet. s opěrou,lože z C 12/15 včetně obrubníku 100/15/25</t>
  </si>
  <si>
    <t>167</t>
  </si>
  <si>
    <t>917932131RT2</t>
  </si>
  <si>
    <t>Osazení betonové prefa přídlažby do lože z C20/25 včetně dodávky silniční přídlažby 25x25x6</t>
  </si>
  <si>
    <t>podél obruby : 167</t>
  </si>
  <si>
    <t>935111OA0</t>
  </si>
  <si>
    <t>ŠTĚRBINOVÉ ŽLABY Z BETONOVÝCH DÍLCŮ ŠÍŘ DO 400MM VÝŠ DO 500MM BEZ OBRUBY</t>
  </si>
  <si>
    <t>M</t>
  </si>
  <si>
    <t>EXP 21</t>
  </si>
  <si>
    <t>D+M betonových šterbinových žlabů vč. betonového lože</t>
  </si>
  <si>
    <t>žlaby : 3*4</t>
  </si>
  <si>
    <t>výtokové dílce : 3*1</t>
  </si>
  <si>
    <t>913      R00</t>
  </si>
  <si>
    <t>Hzs - Stavební dělník</t>
  </si>
  <si>
    <t>h</t>
  </si>
  <si>
    <t>přípravné a dokončovací práce spojené s osazením atypického rámu a poklopů na stávající podzemní nádrži</t>
  </si>
  <si>
    <t>380321442R00</t>
  </si>
  <si>
    <t>Beton komplet.konstrukcí železový C 25/30 do 30 cm</t>
  </si>
  <si>
    <t>betonová deska na současném poklopu podzemní nádrže</t>
  </si>
  <si>
    <t>výztuž KARI 100/100/6</t>
  </si>
  <si>
    <t>10*0,07</t>
  </si>
  <si>
    <t>113109420R00</t>
  </si>
  <si>
    <t>Odstranění beton.pov. pl.nad 50 m2, tl. 20 cm pneumatickým kladivem</t>
  </si>
  <si>
    <t>vč. řezání případné výztuže</t>
  </si>
  <si>
    <t>podél fasády : 74*0,3</t>
  </si>
  <si>
    <t>v místech navržených žlabů : 3*5*0,5</t>
  </si>
  <si>
    <t>přípojky ke žlabům : 3*0,5</t>
  </si>
  <si>
    <t>113107620R00</t>
  </si>
  <si>
    <t>Odstranění podkladu nad 50 m2,kam.drcené tl.20 cm</t>
  </si>
  <si>
    <t>podklad pod betonem v místech uložení nových žlabů : 30*0,5</t>
  </si>
  <si>
    <t>113202111R00</t>
  </si>
  <si>
    <t>Vytrhání obrub obrubníků silničních</t>
  </si>
  <si>
    <t>vč. začištění a úpravy vzniklé rýhy pro osazení obrub nových</t>
  </si>
  <si>
    <t>157</t>
  </si>
  <si>
    <t>96687    OA0</t>
  </si>
  <si>
    <t>VYBOURÁNÍ ULIČNÍCH VPUSTÍ</t>
  </si>
  <si>
    <t>EXP 17</t>
  </si>
  <si>
    <t>odstranění horní skruže a zaslepení</t>
  </si>
  <si>
    <t>vč. dodání zákrytové desky</t>
  </si>
  <si>
    <t>113106231R00</t>
  </si>
  <si>
    <t>Rozebrání dlažeb ze zámkové dlažby v kamenivu</t>
  </si>
  <si>
    <t>plocha v rohu dvora : 46</t>
  </si>
  <si>
    <t>979054441R00</t>
  </si>
  <si>
    <t>Očištění vybour. dlaždic s výplní kamen. těženým</t>
  </si>
  <si>
    <t>Odkaz na mn. položky pořadí 38 : 46,00000</t>
  </si>
  <si>
    <t>998225111R00</t>
  </si>
  <si>
    <t>Přesun hmot, pozemní komunikace, kryt živičný</t>
  </si>
  <si>
    <t>Přesun hmot</t>
  </si>
  <si>
    <t>POL7_</t>
  </si>
  <si>
    <t>767990010RA0</t>
  </si>
  <si>
    <t>Atypické ocelové konstrukce</t>
  </si>
  <si>
    <t>kg</t>
  </si>
  <si>
    <t>rozměr 2x5m</t>
  </si>
  <si>
    <t>připevnit v betonovému poklopu podzemní nádrže</t>
  </si>
  <si>
    <t>14*6,39</t>
  </si>
  <si>
    <t>979083112R00</t>
  </si>
  <si>
    <t>Vodorovné přemístění suti na skládku do 1000 m</t>
  </si>
  <si>
    <t>Odkaz na dem. hmot. položky pořadí 34 : 14,97600</t>
  </si>
  <si>
    <t>Odkaz na dem. hmot. položky pořadí 35 : 6,60000</t>
  </si>
  <si>
    <t>Odkaz na dem. hmot. položky pořadí 36 : 42,39000</t>
  </si>
  <si>
    <t>979082219R00</t>
  </si>
  <si>
    <t>Příplatek za dopravu suti po suchu za další 1 km</t>
  </si>
  <si>
    <t>Odkaz na mn. položky pořadí 42 : 63,96600*13</t>
  </si>
  <si>
    <t>979093111R00</t>
  </si>
  <si>
    <t>Uložení suti na skládku bez zhutnění</t>
  </si>
  <si>
    <t>Odkaz na mn. položky pořadí 42 : 63,96600</t>
  </si>
  <si>
    <t>979990112R00</t>
  </si>
  <si>
    <t>Poplatek za skládku suti-obal.kam.-asfalt do 30x30</t>
  </si>
  <si>
    <t>Odkaz na mn. položky pořadí 44 : 63,96600</t>
  </si>
  <si>
    <t>VRN3T</t>
  </si>
  <si>
    <t>Přechodné dopravní značení</t>
  </si>
  <si>
    <t>soubor</t>
  </si>
  <si>
    <t>VRN</t>
  </si>
  <si>
    <t>POL99_8</t>
  </si>
  <si>
    <t>VRN1T</t>
  </si>
  <si>
    <t>Měření a zkoušky</t>
  </si>
  <si>
    <t>statická zkouška na pláni vč. vyhodnocení a případného návrhu sanace</t>
  </si>
  <si>
    <t>SUM</t>
  </si>
  <si>
    <t>Poznámky uchazeče k zadání</t>
  </si>
  <si>
    <t>POPUZIV</t>
  </si>
  <si>
    <t>D+M rám z ocelových L profilů 70x70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</si>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</sst>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7ABJVgR6Qsa442EV6YECJ8XJt9oyCuO8W0cklwicAfGpKsriiZj614p63AvGfUrUWui5hDj9P1mdAOmkFt+G6Q==" saltValue="Q6xpkFKWc6DrRS4EDNasqQ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opLeftCell="B27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">
      <c r="A4" s="108">
        <v>1165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SUMIF(F52:F60,A16,I52:I60)+SUMIF(F52:F60,"PSU",I52:I60)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SUMIF(F52:F60,A17,I52:I60)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SUMIF(F52:F60,A18,I52:I60)</f>
        <v>0</v>
      </c>
      <c r="J18" s="85"/>
    </row>
    <row r="19" spans="1:10" ht="23.25" customHeight="1" x14ac:dyDescent="0.2">
      <c r="A19" s="198" t="s">
        <v>87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SUMIF(F52:F60,A19,I52:I60)</f>
        <v>0</v>
      </c>
      <c r="J19" s="85"/>
    </row>
    <row r="20" spans="1:10" ht="23.25" customHeight="1" x14ac:dyDescent="0.2">
      <c r="A20" s="198" t="s">
        <v>86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SUMIF(F52:F60,A20,I52:I60)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8" t="s">
        <v>25</v>
      </c>
      <c r="C28" s="169"/>
      <c r="D28" s="169"/>
      <c r="E28" s="170"/>
      <c r="F28" s="171"/>
      <c r="G28" s="172">
        <f>ZakladDPHSniVypocet+ZakladDPHZaklVypocet</f>
        <v>0</v>
      </c>
      <c r="H28" s="172"/>
      <c r="I28" s="172"/>
      <c r="J28" s="173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8" t="s">
        <v>37</v>
      </c>
      <c r="C29" s="174"/>
      <c r="D29" s="174"/>
      <c r="E29" s="174"/>
      <c r="F29" s="175"/>
      <c r="G29" s="176">
        <f>A27</f>
        <v>0</v>
      </c>
      <c r="H29" s="176"/>
      <c r="I29" s="176"/>
      <c r="J29" s="177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40" t="s">
        <v>17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 x14ac:dyDescent="0.2">
      <c r="A38" s="139" t="s">
        <v>39</v>
      </c>
      <c r="B38" s="144" t="s">
        <v>18</v>
      </c>
      <c r="C38" s="145" t="s">
        <v>6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19</v>
      </c>
      <c r="I38" s="147" t="s">
        <v>1</v>
      </c>
      <c r="J38" s="148" t="s">
        <v>0</v>
      </c>
    </row>
    <row r="39" spans="1:10" ht="25.5" hidden="1" customHeight="1" x14ac:dyDescent="0.2">
      <c r="A39" s="139">
        <v>1</v>
      </c>
      <c r="B39" s="149" t="s">
        <v>58</v>
      </c>
      <c r="C39" s="150"/>
      <c r="D39" s="150"/>
      <c r="E39" s="150"/>
      <c r="F39" s="151">
        <f>'SO01 01 Pol'!AE133</f>
        <v>0</v>
      </c>
      <c r="G39" s="152">
        <f>'SO01 01 Pol'!AF133</f>
        <v>0</v>
      </c>
      <c r="H39" s="153">
        <f>(F39*SazbaDPH1/100)+(G39*SazbaDPH2/100)</f>
        <v>0</v>
      </c>
      <c r="I39" s="153">
        <f>F39+G39+H39</f>
        <v>0</v>
      </c>
      <c r="J39" s="154" t="str">
        <f>IF(_xlfn.SINGLE(CenaCelkemVypocet)=0,"",I39/_xlfn.SINGLE(CenaCelkemVypocet)*100)</f>
        <v/>
      </c>
    </row>
    <row r="40" spans="1:10" ht="25.5" hidden="1" customHeight="1" x14ac:dyDescent="0.2">
      <c r="A40" s="139">
        <v>2</v>
      </c>
      <c r="B40" s="155" t="s">
        <v>45</v>
      </c>
      <c r="C40" s="156" t="s">
        <v>44</v>
      </c>
      <c r="D40" s="156"/>
      <c r="E40" s="156"/>
      <c r="F40" s="157">
        <f>'SO01 01 Pol'!AE133</f>
        <v>0</v>
      </c>
      <c r="G40" s="158">
        <f>'SO01 01 Pol'!AF133</f>
        <v>0</v>
      </c>
      <c r="H40" s="158">
        <f>(F40*SazbaDPH1/100)+(G40*SazbaDPH2/100)</f>
        <v>0</v>
      </c>
      <c r="I40" s="158">
        <f>F40+G40+H40</f>
        <v>0</v>
      </c>
      <c r="J40" s="159" t="str">
        <f>IF(_xlfn.SINGLE(CenaCelkemVypocet)=0,"",I40/_xlfn.SINGLE(CenaCelkemVypocet)*100)</f>
        <v/>
      </c>
    </row>
    <row r="41" spans="1:10" ht="25.5" hidden="1" customHeight="1" x14ac:dyDescent="0.2">
      <c r="A41" s="139">
        <v>3</v>
      </c>
      <c r="B41" s="160" t="s">
        <v>43</v>
      </c>
      <c r="C41" s="150" t="s">
        <v>44</v>
      </c>
      <c r="D41" s="150"/>
      <c r="E41" s="150"/>
      <c r="F41" s="161">
        <f>'SO01 01 Pol'!AE133</f>
        <v>0</v>
      </c>
      <c r="G41" s="153">
        <f>'SO01 01 Pol'!AF133</f>
        <v>0</v>
      </c>
      <c r="H41" s="153">
        <f>(F41*SazbaDPH1/100)+(G41*SazbaDPH2/100)</f>
        <v>0</v>
      </c>
      <c r="I41" s="153">
        <f>F41+G41+H41</f>
        <v>0</v>
      </c>
      <c r="J41" s="154" t="str">
        <f>IF(_xlfn.SINGLE(CenaCelkemVypocet)=0,"",I41/_xlfn.SINGLE(CenaCelkemVypocet)*100)</f>
        <v/>
      </c>
    </row>
    <row r="42" spans="1:10" ht="25.5" hidden="1" customHeight="1" x14ac:dyDescent="0.2">
      <c r="A42" s="139"/>
      <c r="B42" s="162" t="s">
        <v>59</v>
      </c>
      <c r="C42" s="163"/>
      <c r="D42" s="163"/>
      <c r="E42" s="164"/>
      <c r="F42" s="165">
        <f>SUMIF(A39:A41,"=1",F39:F41)</f>
        <v>0</v>
      </c>
      <c r="G42" s="166">
        <f>SUMIF(A39:A41,"=1",G39:G41)</f>
        <v>0</v>
      </c>
      <c r="H42" s="166">
        <f>SUMIF(A39:A41,"=1",H39:H41)</f>
        <v>0</v>
      </c>
      <c r="I42" s="166">
        <f>SUMIF(A39:A41,"=1",I39:I41)</f>
        <v>0</v>
      </c>
      <c r="J42" s="167">
        <f>SUMIF(A39:A41,"=1",J39:J41)</f>
        <v>0</v>
      </c>
    </row>
    <row r="44" spans="1:10" x14ac:dyDescent="0.2">
      <c r="A44" t="s">
        <v>61</v>
      </c>
      <c r="B44" t="s">
        <v>62</v>
      </c>
    </row>
    <row r="45" spans="1:10" x14ac:dyDescent="0.2">
      <c r="A45" t="s">
        <v>63</v>
      </c>
      <c r="B45" t="s">
        <v>64</v>
      </c>
    </row>
    <row r="46" spans="1:10" x14ac:dyDescent="0.2">
      <c r="A46" t="s">
        <v>65</v>
      </c>
      <c r="B46" t="s">
        <v>66</v>
      </c>
    </row>
    <row r="49" spans="1:10" ht="15.75" x14ac:dyDescent="0.25">
      <c r="B49" s="178" t="s">
        <v>67</v>
      </c>
    </row>
    <row r="51" spans="1:10" ht="25.5" customHeight="1" x14ac:dyDescent="0.2">
      <c r="A51" s="180"/>
      <c r="B51" s="183" t="s">
        <v>18</v>
      </c>
      <c r="C51" s="183" t="s">
        <v>6</v>
      </c>
      <c r="D51" s="184"/>
      <c r="E51" s="184"/>
      <c r="F51" s="185" t="s">
        <v>68</v>
      </c>
      <c r="G51" s="185"/>
      <c r="H51" s="185"/>
      <c r="I51" s="185" t="s">
        <v>31</v>
      </c>
      <c r="J51" s="185" t="s">
        <v>0</v>
      </c>
    </row>
    <row r="52" spans="1:10" ht="36.75" customHeight="1" x14ac:dyDescent="0.2">
      <c r="A52" s="181"/>
      <c r="B52" s="186" t="s">
        <v>69</v>
      </c>
      <c r="C52" s="187" t="s">
        <v>70</v>
      </c>
      <c r="D52" s="188"/>
      <c r="E52" s="188"/>
      <c r="F52" s="194" t="s">
        <v>26</v>
      </c>
      <c r="G52" s="195"/>
      <c r="H52" s="195"/>
      <c r="I52" s="195">
        <f>'SO01 01 Pol'!G8</f>
        <v>0</v>
      </c>
      <c r="J52" s="192" t="str">
        <f>IF(I61=0,"",I52/I61*100)</f>
        <v/>
      </c>
    </row>
    <row r="53" spans="1:10" ht="36.75" customHeight="1" x14ac:dyDescent="0.2">
      <c r="A53" s="181"/>
      <c r="B53" s="186" t="s">
        <v>71</v>
      </c>
      <c r="C53" s="187" t="s">
        <v>72</v>
      </c>
      <c r="D53" s="188"/>
      <c r="E53" s="188"/>
      <c r="F53" s="194" t="s">
        <v>26</v>
      </c>
      <c r="G53" s="195"/>
      <c r="H53" s="195"/>
      <c r="I53" s="195">
        <f>'SO01 01 Pol'!G33</f>
        <v>0</v>
      </c>
      <c r="J53" s="192" t="str">
        <f>IF(I61=0,"",I53/I61*100)</f>
        <v/>
      </c>
    </row>
    <row r="54" spans="1:10" ht="36.75" customHeight="1" x14ac:dyDescent="0.2">
      <c r="A54" s="181"/>
      <c r="B54" s="186" t="s">
        <v>73</v>
      </c>
      <c r="C54" s="187" t="s">
        <v>74</v>
      </c>
      <c r="D54" s="188"/>
      <c r="E54" s="188"/>
      <c r="F54" s="194" t="s">
        <v>26</v>
      </c>
      <c r="G54" s="195"/>
      <c r="H54" s="195"/>
      <c r="I54" s="195">
        <f>'SO01 01 Pol'!G60</f>
        <v>0</v>
      </c>
      <c r="J54" s="192" t="str">
        <f>IF(I61=0,"",I54/I61*100)</f>
        <v/>
      </c>
    </row>
    <row r="55" spans="1:10" ht="36.75" customHeight="1" x14ac:dyDescent="0.2">
      <c r="A55" s="181"/>
      <c r="B55" s="186" t="s">
        <v>75</v>
      </c>
      <c r="C55" s="187" t="s">
        <v>76</v>
      </c>
      <c r="D55" s="188"/>
      <c r="E55" s="188"/>
      <c r="F55" s="194" t="s">
        <v>26</v>
      </c>
      <c r="G55" s="195"/>
      <c r="H55" s="195"/>
      <c r="I55" s="195">
        <f>'SO01 01 Pol'!G69</f>
        <v>0</v>
      </c>
      <c r="J55" s="192" t="str">
        <f>IF(I61=0,"",I55/I61*100)</f>
        <v/>
      </c>
    </row>
    <row r="56" spans="1:10" ht="36.75" customHeight="1" x14ac:dyDescent="0.2">
      <c r="A56" s="181"/>
      <c r="B56" s="186" t="s">
        <v>77</v>
      </c>
      <c r="C56" s="187" t="s">
        <v>78</v>
      </c>
      <c r="D56" s="188"/>
      <c r="E56" s="188"/>
      <c r="F56" s="194" t="s">
        <v>26</v>
      </c>
      <c r="G56" s="195"/>
      <c r="H56" s="195"/>
      <c r="I56" s="195">
        <f>'SO01 01 Pol'!G91</f>
        <v>0</v>
      </c>
      <c r="J56" s="192" t="str">
        <f>IF(I61=0,"",I56/I61*100)</f>
        <v/>
      </c>
    </row>
    <row r="57" spans="1:10" ht="36.75" customHeight="1" x14ac:dyDescent="0.2">
      <c r="A57" s="181"/>
      <c r="B57" s="186" t="s">
        <v>79</v>
      </c>
      <c r="C57" s="187" t="s">
        <v>80</v>
      </c>
      <c r="D57" s="188"/>
      <c r="E57" s="188"/>
      <c r="F57" s="194" t="s">
        <v>26</v>
      </c>
      <c r="G57" s="195"/>
      <c r="H57" s="195"/>
      <c r="I57" s="195">
        <f>'SO01 01 Pol'!G109</f>
        <v>0</v>
      </c>
      <c r="J57" s="192" t="str">
        <f>IF(I61=0,"",I57/I61*100)</f>
        <v/>
      </c>
    </row>
    <row r="58" spans="1:10" ht="36.75" customHeight="1" x14ac:dyDescent="0.2">
      <c r="A58" s="181"/>
      <c r="B58" s="186" t="s">
        <v>81</v>
      </c>
      <c r="C58" s="187" t="s">
        <v>82</v>
      </c>
      <c r="D58" s="188"/>
      <c r="E58" s="188"/>
      <c r="F58" s="194" t="s">
        <v>27</v>
      </c>
      <c r="G58" s="195"/>
      <c r="H58" s="195"/>
      <c r="I58" s="195">
        <f>'SO01 01 Pol'!G111</f>
        <v>0</v>
      </c>
      <c r="J58" s="192" t="str">
        <f>IF(I61=0,"",I58/I61*100)</f>
        <v/>
      </c>
    </row>
    <row r="59" spans="1:10" ht="36.75" customHeight="1" x14ac:dyDescent="0.2">
      <c r="A59" s="181"/>
      <c r="B59" s="186" t="s">
        <v>83</v>
      </c>
      <c r="C59" s="187" t="s">
        <v>84</v>
      </c>
      <c r="D59" s="188"/>
      <c r="E59" s="188"/>
      <c r="F59" s="194" t="s">
        <v>85</v>
      </c>
      <c r="G59" s="195"/>
      <c r="H59" s="195"/>
      <c r="I59" s="195">
        <f>'SO01 01 Pol'!G117</f>
        <v>0</v>
      </c>
      <c r="J59" s="192" t="str">
        <f>IF(I61=0,"",I59/I61*100)</f>
        <v/>
      </c>
    </row>
    <row r="60" spans="1:10" ht="36.75" customHeight="1" x14ac:dyDescent="0.2">
      <c r="A60" s="181"/>
      <c r="B60" s="186" t="s">
        <v>86</v>
      </c>
      <c r="C60" s="187" t="s">
        <v>30</v>
      </c>
      <c r="D60" s="188"/>
      <c r="E60" s="188"/>
      <c r="F60" s="194" t="s">
        <v>86</v>
      </c>
      <c r="G60" s="195"/>
      <c r="H60" s="195"/>
      <c r="I60" s="195">
        <f>'SO01 01 Pol'!G128</f>
        <v>0</v>
      </c>
      <c r="J60" s="192" t="str">
        <f>IF(I61=0,"",I60/I61*100)</f>
        <v/>
      </c>
    </row>
    <row r="61" spans="1:10" ht="25.5" customHeight="1" x14ac:dyDescent="0.2">
      <c r="A61" s="182"/>
      <c r="B61" s="189" t="s">
        <v>1</v>
      </c>
      <c r="C61" s="190"/>
      <c r="D61" s="191"/>
      <c r="E61" s="191"/>
      <c r="F61" s="196"/>
      <c r="G61" s="197"/>
      <c r="H61" s="197"/>
      <c r="I61" s="197">
        <f>SUM(I52:I60)</f>
        <v>0</v>
      </c>
      <c r="J61" s="193">
        <f>SUM(J52:J60)</f>
        <v>0</v>
      </c>
    </row>
    <row r="62" spans="1:10" x14ac:dyDescent="0.2">
      <c r="F62" s="137"/>
      <c r="G62" s="137"/>
      <c r="H62" s="137"/>
      <c r="I62" s="137"/>
      <c r="J62" s="138"/>
    </row>
    <row r="63" spans="1:10" x14ac:dyDescent="0.2">
      <c r="F63" s="137"/>
      <c r="G63" s="137"/>
      <c r="H63" s="137"/>
      <c r="I63" s="137"/>
      <c r="J63" s="138"/>
    </row>
    <row r="64" spans="1:10" x14ac:dyDescent="0.2">
      <c r="F64" s="137"/>
      <c r="G64" s="137"/>
      <c r="H64" s="137"/>
      <c r="I64" s="137"/>
      <c r="J64" s="138"/>
    </row>
  </sheetData>
  <sheetProtection algorithmName="SHA-512" hashValue="XLsfoY2b6BBP1bxMY2Af5tl3V56BE4xqC7U6IO7pXH9Bba5OTK+j+KO+OLx4b/u8GcM4Bs4/buOC92jqa5Oxkw==" saltValue="uiuOekjiYOYOGAjjXTW6e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8:E58"/>
    <mergeCell ref="C59:E59"/>
    <mergeCell ref="C60:E60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t3oOoKjBHnwvTrtqH8rZk+8Vt6K9PSdsHgDaTs7FDLV8i3g4hw8Z+fCKS8lMHOwbRdz0yHMW7MHdqJ3P9l8Bag==" saltValue="3CIszDYizg1xA0Hn5Xolsw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3672-81FA-4E5D-8D51-15BD5115F68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9" customWidth="1"/>
    <col min="3" max="3" width="38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88</v>
      </c>
    </row>
    <row r="2" spans="1:60" ht="24.95" customHeight="1" x14ac:dyDescent="0.2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89</v>
      </c>
    </row>
    <row r="3" spans="1:60" ht="24.95" customHeight="1" x14ac:dyDescent="0.2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9" t="s">
        <v>89</v>
      </c>
      <c r="AG3" t="s">
        <v>90</v>
      </c>
    </row>
    <row r="4" spans="1:60" ht="24.95" customHeight="1" x14ac:dyDescent="0.2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91</v>
      </c>
    </row>
    <row r="5" spans="1:60" x14ac:dyDescent="0.2">
      <c r="D5" s="10"/>
    </row>
    <row r="6" spans="1:60" ht="38.25" x14ac:dyDescent="0.2">
      <c r="A6" s="210" t="s">
        <v>92</v>
      </c>
      <c r="B6" s="212" t="s">
        <v>93</v>
      </c>
      <c r="C6" s="212" t="s">
        <v>94</v>
      </c>
      <c r="D6" s="211" t="s">
        <v>95</v>
      </c>
      <c r="E6" s="210" t="s">
        <v>96</v>
      </c>
      <c r="F6" s="209" t="s">
        <v>97</v>
      </c>
      <c r="G6" s="210" t="s">
        <v>31</v>
      </c>
      <c r="H6" s="213" t="s">
        <v>32</v>
      </c>
      <c r="I6" s="213" t="s">
        <v>98</v>
      </c>
      <c r="J6" s="213" t="s">
        <v>33</v>
      </c>
      <c r="K6" s="213" t="s">
        <v>99</v>
      </c>
      <c r="L6" s="213" t="s">
        <v>100</v>
      </c>
      <c r="M6" s="213" t="s">
        <v>101</v>
      </c>
      <c r="N6" s="213" t="s">
        <v>102</v>
      </c>
      <c r="O6" s="213" t="s">
        <v>103</v>
      </c>
      <c r="P6" s="213" t="s">
        <v>104</v>
      </c>
      <c r="Q6" s="213" t="s">
        <v>105</v>
      </c>
      <c r="R6" s="213" t="s">
        <v>106</v>
      </c>
      <c r="S6" s="213" t="s">
        <v>107</v>
      </c>
      <c r="T6" s="213" t="s">
        <v>108</v>
      </c>
      <c r="U6" s="213" t="s">
        <v>109</v>
      </c>
      <c r="V6" s="213" t="s">
        <v>110</v>
      </c>
      <c r="W6" s="213" t="s">
        <v>111</v>
      </c>
      <c r="X6" s="213" t="s">
        <v>112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</row>
    <row r="8" spans="1:60" x14ac:dyDescent="0.2">
      <c r="A8" s="238" t="s">
        <v>113</v>
      </c>
      <c r="B8" s="239" t="s">
        <v>69</v>
      </c>
      <c r="C8" s="262" t="s">
        <v>70</v>
      </c>
      <c r="D8" s="240"/>
      <c r="E8" s="241"/>
      <c r="F8" s="242"/>
      <c r="G8" s="242">
        <f>SUMIF(AG9:AG32,"&lt;&gt;NOR",G9:G32)</f>
        <v>0</v>
      </c>
      <c r="H8" s="242"/>
      <c r="I8" s="242">
        <f>SUM(I9:I32)</f>
        <v>0</v>
      </c>
      <c r="J8" s="242"/>
      <c r="K8" s="242">
        <f>SUM(K9:K32)</f>
        <v>0</v>
      </c>
      <c r="L8" s="242"/>
      <c r="M8" s="242">
        <f>SUM(M9:M32)</f>
        <v>0</v>
      </c>
      <c r="N8" s="241"/>
      <c r="O8" s="241">
        <f>SUM(O9:O32)</f>
        <v>0.02</v>
      </c>
      <c r="P8" s="241"/>
      <c r="Q8" s="241">
        <f>SUM(Q9:Q32)</f>
        <v>0</v>
      </c>
      <c r="R8" s="242"/>
      <c r="S8" s="242"/>
      <c r="T8" s="243"/>
      <c r="U8" s="237"/>
      <c r="V8" s="237">
        <f>SUM(V9:V32)</f>
        <v>51.91</v>
      </c>
      <c r="W8" s="237"/>
      <c r="X8" s="237"/>
      <c r="AG8" t="s">
        <v>114</v>
      </c>
    </row>
    <row r="9" spans="1:60" outlineLevel="1" x14ac:dyDescent="0.2">
      <c r="A9" s="245">
        <v>1</v>
      </c>
      <c r="B9" s="246" t="s">
        <v>115</v>
      </c>
      <c r="C9" s="263" t="s">
        <v>116</v>
      </c>
      <c r="D9" s="247" t="s">
        <v>117</v>
      </c>
      <c r="E9" s="248">
        <v>42.4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</v>
      </c>
      <c r="O9" s="248">
        <f>ROUND(E9*N9,2)</f>
        <v>0</v>
      </c>
      <c r="P9" s="248">
        <v>0</v>
      </c>
      <c r="Q9" s="248">
        <f>ROUND(E9*P9,2)</f>
        <v>0</v>
      </c>
      <c r="R9" s="250"/>
      <c r="S9" s="250" t="s">
        <v>118</v>
      </c>
      <c r="T9" s="251" t="s">
        <v>118</v>
      </c>
      <c r="U9" s="234">
        <v>0.223</v>
      </c>
      <c r="V9" s="234">
        <f>ROUND(E9*U9,2)</f>
        <v>9.4600000000000009</v>
      </c>
      <c r="W9" s="234"/>
      <c r="X9" s="234" t="s">
        <v>119</v>
      </c>
      <c r="Y9" s="214"/>
      <c r="Z9" s="214"/>
      <c r="AA9" s="214"/>
      <c r="AB9" s="214"/>
      <c r="AC9" s="214"/>
      <c r="AD9" s="214"/>
      <c r="AE9" s="214"/>
      <c r="AF9" s="214"/>
      <c r="AG9" s="214" t="s">
        <v>120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">
      <c r="A10" s="231"/>
      <c r="B10" s="232"/>
      <c r="C10" s="264" t="s">
        <v>121</v>
      </c>
      <c r="D10" s="235"/>
      <c r="E10" s="236">
        <v>26.5</v>
      </c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14"/>
      <c r="Z10" s="214"/>
      <c r="AA10" s="214"/>
      <c r="AB10" s="214"/>
      <c r="AC10" s="214"/>
      <c r="AD10" s="214"/>
      <c r="AE10" s="214"/>
      <c r="AF10" s="214"/>
      <c r="AG10" s="214" t="s">
        <v>122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31"/>
      <c r="B11" s="232"/>
      <c r="C11" s="264" t="s">
        <v>123</v>
      </c>
      <c r="D11" s="235"/>
      <c r="E11" s="236">
        <v>15.9</v>
      </c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14"/>
      <c r="Z11" s="214"/>
      <c r="AA11" s="214"/>
      <c r="AB11" s="214"/>
      <c r="AC11" s="214"/>
      <c r="AD11" s="214"/>
      <c r="AE11" s="214"/>
      <c r="AF11" s="214"/>
      <c r="AG11" s="214" t="s">
        <v>122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45">
        <v>2</v>
      </c>
      <c r="B12" s="246" t="s">
        <v>124</v>
      </c>
      <c r="C12" s="263" t="s">
        <v>125</v>
      </c>
      <c r="D12" s="247" t="s">
        <v>117</v>
      </c>
      <c r="E12" s="248">
        <v>42.4</v>
      </c>
      <c r="F12" s="249"/>
      <c r="G12" s="250">
        <f>ROUND(E12*F12,2)</f>
        <v>0</v>
      </c>
      <c r="H12" s="249"/>
      <c r="I12" s="250">
        <f>ROUND(E12*H12,2)</f>
        <v>0</v>
      </c>
      <c r="J12" s="249"/>
      <c r="K12" s="250">
        <f>ROUND(E12*J12,2)</f>
        <v>0</v>
      </c>
      <c r="L12" s="250">
        <v>21</v>
      </c>
      <c r="M12" s="250">
        <f>G12*(1+L12/100)</f>
        <v>0</v>
      </c>
      <c r="N12" s="248">
        <v>0</v>
      </c>
      <c r="O12" s="248">
        <f>ROUND(E12*N12,2)</f>
        <v>0</v>
      </c>
      <c r="P12" s="248">
        <v>0</v>
      </c>
      <c r="Q12" s="248">
        <f>ROUND(E12*P12,2)</f>
        <v>0</v>
      </c>
      <c r="R12" s="250"/>
      <c r="S12" s="250" t="s">
        <v>118</v>
      </c>
      <c r="T12" s="251" t="s">
        <v>118</v>
      </c>
      <c r="U12" s="234">
        <v>5.8000000000000003E-2</v>
      </c>
      <c r="V12" s="234">
        <f>ROUND(E12*U12,2)</f>
        <v>2.46</v>
      </c>
      <c r="W12" s="234"/>
      <c r="X12" s="234" t="s">
        <v>119</v>
      </c>
      <c r="Y12" s="214"/>
      <c r="Z12" s="214"/>
      <c r="AA12" s="214"/>
      <c r="AB12" s="214"/>
      <c r="AC12" s="214"/>
      <c r="AD12" s="214"/>
      <c r="AE12" s="214"/>
      <c r="AF12" s="214"/>
      <c r="AG12" s="214" t="s">
        <v>120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1"/>
      <c r="B13" s="232"/>
      <c r="C13" s="264" t="s">
        <v>126</v>
      </c>
      <c r="D13" s="235"/>
      <c r="E13" s="236">
        <v>42.4</v>
      </c>
      <c r="F13" s="234"/>
      <c r="G13" s="234"/>
      <c r="H13" s="234"/>
      <c r="I13" s="234"/>
      <c r="J13" s="234"/>
      <c r="K13" s="234"/>
      <c r="L13" s="234"/>
      <c r="M13" s="234"/>
      <c r="N13" s="233"/>
      <c r="O13" s="233"/>
      <c r="P13" s="233"/>
      <c r="Q13" s="233"/>
      <c r="R13" s="234"/>
      <c r="S13" s="234"/>
      <c r="T13" s="234"/>
      <c r="U13" s="234"/>
      <c r="V13" s="234"/>
      <c r="W13" s="234"/>
      <c r="X13" s="234"/>
      <c r="Y13" s="214"/>
      <c r="Z13" s="214"/>
      <c r="AA13" s="214"/>
      <c r="AB13" s="214"/>
      <c r="AC13" s="214"/>
      <c r="AD13" s="214"/>
      <c r="AE13" s="214"/>
      <c r="AF13" s="214"/>
      <c r="AG13" s="214" t="s">
        <v>122</v>
      </c>
      <c r="AH13" s="214">
        <v>5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45">
        <v>3</v>
      </c>
      <c r="B14" s="246" t="s">
        <v>127</v>
      </c>
      <c r="C14" s="263" t="s">
        <v>128</v>
      </c>
      <c r="D14" s="247" t="s">
        <v>117</v>
      </c>
      <c r="E14" s="248">
        <v>42.4</v>
      </c>
      <c r="F14" s="249"/>
      <c r="G14" s="250">
        <f>ROUND(E14*F14,2)</f>
        <v>0</v>
      </c>
      <c r="H14" s="249"/>
      <c r="I14" s="250">
        <f>ROUND(E14*H14,2)</f>
        <v>0</v>
      </c>
      <c r="J14" s="249"/>
      <c r="K14" s="250">
        <f>ROUND(E14*J14,2)</f>
        <v>0</v>
      </c>
      <c r="L14" s="250">
        <v>21</v>
      </c>
      <c r="M14" s="250">
        <f>G14*(1+L14/100)</f>
        <v>0</v>
      </c>
      <c r="N14" s="248">
        <v>0</v>
      </c>
      <c r="O14" s="248">
        <f>ROUND(E14*N14,2)</f>
        <v>0</v>
      </c>
      <c r="P14" s="248">
        <v>0</v>
      </c>
      <c r="Q14" s="248">
        <f>ROUND(E14*P14,2)</f>
        <v>0</v>
      </c>
      <c r="R14" s="250"/>
      <c r="S14" s="250" t="s">
        <v>118</v>
      </c>
      <c r="T14" s="251" t="s">
        <v>118</v>
      </c>
      <c r="U14" s="234">
        <v>1.0999999999999999E-2</v>
      </c>
      <c r="V14" s="234">
        <f>ROUND(E14*U14,2)</f>
        <v>0.47</v>
      </c>
      <c r="W14" s="234"/>
      <c r="X14" s="234" t="s">
        <v>119</v>
      </c>
      <c r="Y14" s="214"/>
      <c r="Z14" s="214"/>
      <c r="AA14" s="214"/>
      <c r="AB14" s="214"/>
      <c r="AC14" s="214"/>
      <c r="AD14" s="214"/>
      <c r="AE14" s="214"/>
      <c r="AF14" s="214"/>
      <c r="AG14" s="214" t="s">
        <v>120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31"/>
      <c r="B15" s="232"/>
      <c r="C15" s="264" t="s">
        <v>126</v>
      </c>
      <c r="D15" s="235"/>
      <c r="E15" s="236">
        <v>42.4</v>
      </c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14"/>
      <c r="Z15" s="214"/>
      <c r="AA15" s="214"/>
      <c r="AB15" s="214"/>
      <c r="AC15" s="214"/>
      <c r="AD15" s="214"/>
      <c r="AE15" s="214"/>
      <c r="AF15" s="214"/>
      <c r="AG15" s="214" t="s">
        <v>122</v>
      </c>
      <c r="AH15" s="214">
        <v>5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45">
        <v>4</v>
      </c>
      <c r="B16" s="246" t="s">
        <v>129</v>
      </c>
      <c r="C16" s="263" t="s">
        <v>130</v>
      </c>
      <c r="D16" s="247" t="s">
        <v>117</v>
      </c>
      <c r="E16" s="248">
        <v>551.20000000000005</v>
      </c>
      <c r="F16" s="249"/>
      <c r="G16" s="250">
        <f>ROUND(E16*F16,2)</f>
        <v>0</v>
      </c>
      <c r="H16" s="249"/>
      <c r="I16" s="250">
        <f>ROUND(E16*H16,2)</f>
        <v>0</v>
      </c>
      <c r="J16" s="249"/>
      <c r="K16" s="250">
        <f>ROUND(E16*J16,2)</f>
        <v>0</v>
      </c>
      <c r="L16" s="250">
        <v>21</v>
      </c>
      <c r="M16" s="250">
        <f>G16*(1+L16/100)</f>
        <v>0</v>
      </c>
      <c r="N16" s="248">
        <v>0</v>
      </c>
      <c r="O16" s="248">
        <f>ROUND(E16*N16,2)</f>
        <v>0</v>
      </c>
      <c r="P16" s="248">
        <v>0</v>
      </c>
      <c r="Q16" s="248">
        <f>ROUND(E16*P16,2)</f>
        <v>0</v>
      </c>
      <c r="R16" s="250"/>
      <c r="S16" s="250" t="s">
        <v>118</v>
      </c>
      <c r="T16" s="251" t="s">
        <v>118</v>
      </c>
      <c r="U16" s="234">
        <v>0</v>
      </c>
      <c r="V16" s="234">
        <f>ROUND(E16*U16,2)</f>
        <v>0</v>
      </c>
      <c r="W16" s="234"/>
      <c r="X16" s="234" t="s">
        <v>119</v>
      </c>
      <c r="Y16" s="214"/>
      <c r="Z16" s="214"/>
      <c r="AA16" s="214"/>
      <c r="AB16" s="214"/>
      <c r="AC16" s="214"/>
      <c r="AD16" s="214"/>
      <c r="AE16" s="214"/>
      <c r="AF16" s="214"/>
      <c r="AG16" s="214" t="s">
        <v>120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1"/>
      <c r="B17" s="232"/>
      <c r="C17" s="264" t="s">
        <v>131</v>
      </c>
      <c r="D17" s="235"/>
      <c r="E17" s="236">
        <v>551.20000000000005</v>
      </c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14"/>
      <c r="Z17" s="214"/>
      <c r="AA17" s="214"/>
      <c r="AB17" s="214"/>
      <c r="AC17" s="214"/>
      <c r="AD17" s="214"/>
      <c r="AE17" s="214"/>
      <c r="AF17" s="214"/>
      <c r="AG17" s="214" t="s">
        <v>122</v>
      </c>
      <c r="AH17" s="214">
        <v>5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">
      <c r="A18" s="245">
        <v>5</v>
      </c>
      <c r="B18" s="246" t="s">
        <v>132</v>
      </c>
      <c r="C18" s="263" t="s">
        <v>133</v>
      </c>
      <c r="D18" s="247" t="s">
        <v>117</v>
      </c>
      <c r="E18" s="248">
        <v>42.4</v>
      </c>
      <c r="F18" s="249"/>
      <c r="G18" s="250">
        <f>ROUND(E18*F18,2)</f>
        <v>0</v>
      </c>
      <c r="H18" s="249"/>
      <c r="I18" s="250">
        <f>ROUND(E18*H18,2)</f>
        <v>0</v>
      </c>
      <c r="J18" s="249"/>
      <c r="K18" s="250">
        <f>ROUND(E18*J18,2)</f>
        <v>0</v>
      </c>
      <c r="L18" s="250">
        <v>21</v>
      </c>
      <c r="M18" s="250">
        <f>G18*(1+L18/100)</f>
        <v>0</v>
      </c>
      <c r="N18" s="248">
        <v>0</v>
      </c>
      <c r="O18" s="248">
        <f>ROUND(E18*N18,2)</f>
        <v>0</v>
      </c>
      <c r="P18" s="248">
        <v>0</v>
      </c>
      <c r="Q18" s="248">
        <f>ROUND(E18*P18,2)</f>
        <v>0</v>
      </c>
      <c r="R18" s="250"/>
      <c r="S18" s="250" t="s">
        <v>118</v>
      </c>
      <c r="T18" s="251" t="s">
        <v>118</v>
      </c>
      <c r="U18" s="234">
        <v>8.9999999999999993E-3</v>
      </c>
      <c r="V18" s="234">
        <f>ROUND(E18*U18,2)</f>
        <v>0.38</v>
      </c>
      <c r="W18" s="234"/>
      <c r="X18" s="234" t="s">
        <v>119</v>
      </c>
      <c r="Y18" s="214"/>
      <c r="Z18" s="214"/>
      <c r="AA18" s="214"/>
      <c r="AB18" s="214"/>
      <c r="AC18" s="214"/>
      <c r="AD18" s="214"/>
      <c r="AE18" s="214"/>
      <c r="AF18" s="214"/>
      <c r="AG18" s="214" t="s">
        <v>120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1"/>
      <c r="B19" s="232"/>
      <c r="C19" s="264" t="s">
        <v>134</v>
      </c>
      <c r="D19" s="235"/>
      <c r="E19" s="236">
        <v>42.4</v>
      </c>
      <c r="F19" s="234"/>
      <c r="G19" s="234"/>
      <c r="H19" s="234"/>
      <c r="I19" s="234"/>
      <c r="J19" s="234"/>
      <c r="K19" s="234"/>
      <c r="L19" s="234"/>
      <c r="M19" s="234"/>
      <c r="N19" s="233"/>
      <c r="O19" s="233"/>
      <c r="P19" s="233"/>
      <c r="Q19" s="233"/>
      <c r="R19" s="234"/>
      <c r="S19" s="234"/>
      <c r="T19" s="234"/>
      <c r="U19" s="234"/>
      <c r="V19" s="234"/>
      <c r="W19" s="234"/>
      <c r="X19" s="234"/>
      <c r="Y19" s="214"/>
      <c r="Z19" s="214"/>
      <c r="AA19" s="214"/>
      <c r="AB19" s="214"/>
      <c r="AC19" s="214"/>
      <c r="AD19" s="214"/>
      <c r="AE19" s="214"/>
      <c r="AF19" s="214"/>
      <c r="AG19" s="214" t="s">
        <v>122</v>
      </c>
      <c r="AH19" s="214">
        <v>5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45">
        <v>6</v>
      </c>
      <c r="B20" s="246" t="s">
        <v>135</v>
      </c>
      <c r="C20" s="263" t="s">
        <v>136</v>
      </c>
      <c r="D20" s="247" t="s">
        <v>137</v>
      </c>
      <c r="E20" s="248">
        <v>55.12</v>
      </c>
      <c r="F20" s="249"/>
      <c r="G20" s="250">
        <f>ROUND(E20*F20,2)</f>
        <v>0</v>
      </c>
      <c r="H20" s="249"/>
      <c r="I20" s="250">
        <f>ROUND(E20*H20,2)</f>
        <v>0</v>
      </c>
      <c r="J20" s="249"/>
      <c r="K20" s="250">
        <f>ROUND(E20*J20,2)</f>
        <v>0</v>
      </c>
      <c r="L20" s="250">
        <v>21</v>
      </c>
      <c r="M20" s="250">
        <f>G20*(1+L20/100)</f>
        <v>0</v>
      </c>
      <c r="N20" s="248">
        <v>0</v>
      </c>
      <c r="O20" s="248">
        <f>ROUND(E20*N20,2)</f>
        <v>0</v>
      </c>
      <c r="P20" s="248">
        <v>0</v>
      </c>
      <c r="Q20" s="248">
        <f>ROUND(E20*P20,2)</f>
        <v>0</v>
      </c>
      <c r="R20" s="250"/>
      <c r="S20" s="250" t="s">
        <v>118</v>
      </c>
      <c r="T20" s="251" t="s">
        <v>118</v>
      </c>
      <c r="U20" s="234">
        <v>0</v>
      </c>
      <c r="V20" s="234">
        <f>ROUND(E20*U20,2)</f>
        <v>0</v>
      </c>
      <c r="W20" s="234"/>
      <c r="X20" s="234" t="s">
        <v>119</v>
      </c>
      <c r="Y20" s="214"/>
      <c r="Z20" s="214"/>
      <c r="AA20" s="214"/>
      <c r="AB20" s="214"/>
      <c r="AC20" s="214"/>
      <c r="AD20" s="214"/>
      <c r="AE20" s="214"/>
      <c r="AF20" s="214"/>
      <c r="AG20" s="214" t="s">
        <v>120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31"/>
      <c r="B21" s="232"/>
      <c r="C21" s="264" t="s">
        <v>138</v>
      </c>
      <c r="D21" s="235"/>
      <c r="E21" s="236">
        <v>55.12</v>
      </c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14"/>
      <c r="Z21" s="214"/>
      <c r="AA21" s="214"/>
      <c r="AB21" s="214"/>
      <c r="AC21" s="214"/>
      <c r="AD21" s="214"/>
      <c r="AE21" s="214"/>
      <c r="AF21" s="214"/>
      <c r="AG21" s="214" t="s">
        <v>122</v>
      </c>
      <c r="AH21" s="214">
        <v>5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45">
        <v>7</v>
      </c>
      <c r="B22" s="246" t="s">
        <v>139</v>
      </c>
      <c r="C22" s="263" t="s">
        <v>140</v>
      </c>
      <c r="D22" s="247" t="s">
        <v>117</v>
      </c>
      <c r="E22" s="248">
        <v>32</v>
      </c>
      <c r="F22" s="249"/>
      <c r="G22" s="250">
        <f>ROUND(E22*F22,2)</f>
        <v>0</v>
      </c>
      <c r="H22" s="249"/>
      <c r="I22" s="250">
        <f>ROUND(E22*H22,2)</f>
        <v>0</v>
      </c>
      <c r="J22" s="249"/>
      <c r="K22" s="250">
        <f>ROUND(E22*J22,2)</f>
        <v>0</v>
      </c>
      <c r="L22" s="250">
        <v>21</v>
      </c>
      <c r="M22" s="250">
        <f>G22*(1+L22/100)</f>
        <v>0</v>
      </c>
      <c r="N22" s="248">
        <v>0</v>
      </c>
      <c r="O22" s="248">
        <f>ROUND(E22*N22,2)</f>
        <v>0</v>
      </c>
      <c r="P22" s="248">
        <v>0</v>
      </c>
      <c r="Q22" s="248">
        <f>ROUND(E22*P22,2)</f>
        <v>0</v>
      </c>
      <c r="R22" s="250"/>
      <c r="S22" s="250" t="s">
        <v>118</v>
      </c>
      <c r="T22" s="251" t="s">
        <v>118</v>
      </c>
      <c r="U22" s="234">
        <v>0.2</v>
      </c>
      <c r="V22" s="234">
        <f>ROUND(E22*U22,2)</f>
        <v>6.4</v>
      </c>
      <c r="W22" s="234"/>
      <c r="X22" s="234" t="s">
        <v>119</v>
      </c>
      <c r="Y22" s="214"/>
      <c r="Z22" s="214"/>
      <c r="AA22" s="214"/>
      <c r="AB22" s="214"/>
      <c r="AC22" s="214"/>
      <c r="AD22" s="214"/>
      <c r="AE22" s="214"/>
      <c r="AF22" s="214"/>
      <c r="AG22" s="214" t="s">
        <v>120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31"/>
      <c r="B23" s="232"/>
      <c r="C23" s="264" t="s">
        <v>141</v>
      </c>
      <c r="D23" s="235"/>
      <c r="E23" s="236">
        <v>32</v>
      </c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14"/>
      <c r="Z23" s="214"/>
      <c r="AA23" s="214"/>
      <c r="AB23" s="214"/>
      <c r="AC23" s="214"/>
      <c r="AD23" s="214"/>
      <c r="AE23" s="214"/>
      <c r="AF23" s="214"/>
      <c r="AG23" s="214" t="s">
        <v>122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1" x14ac:dyDescent="0.2">
      <c r="A24" s="245">
        <v>8</v>
      </c>
      <c r="B24" s="246" t="s">
        <v>142</v>
      </c>
      <c r="C24" s="263" t="s">
        <v>143</v>
      </c>
      <c r="D24" s="247" t="s">
        <v>117</v>
      </c>
      <c r="E24" s="248">
        <v>32</v>
      </c>
      <c r="F24" s="249"/>
      <c r="G24" s="250">
        <f>ROUND(E24*F24,2)</f>
        <v>0</v>
      </c>
      <c r="H24" s="249"/>
      <c r="I24" s="250">
        <f>ROUND(E24*H24,2)</f>
        <v>0</v>
      </c>
      <c r="J24" s="249"/>
      <c r="K24" s="250">
        <f>ROUND(E24*J24,2)</f>
        <v>0</v>
      </c>
      <c r="L24" s="250">
        <v>21</v>
      </c>
      <c r="M24" s="250">
        <f>G24*(1+L24/100)</f>
        <v>0</v>
      </c>
      <c r="N24" s="248">
        <v>0</v>
      </c>
      <c r="O24" s="248">
        <f>ROUND(E24*N24,2)</f>
        <v>0</v>
      </c>
      <c r="P24" s="248">
        <v>0</v>
      </c>
      <c r="Q24" s="248">
        <f>ROUND(E24*P24,2)</f>
        <v>0</v>
      </c>
      <c r="R24" s="250"/>
      <c r="S24" s="250" t="s">
        <v>118</v>
      </c>
      <c r="T24" s="251" t="s">
        <v>118</v>
      </c>
      <c r="U24" s="234">
        <v>9.2999999999999999E-2</v>
      </c>
      <c r="V24" s="234">
        <f>ROUND(E24*U24,2)</f>
        <v>2.98</v>
      </c>
      <c r="W24" s="234"/>
      <c r="X24" s="234" t="s">
        <v>119</v>
      </c>
      <c r="Y24" s="214"/>
      <c r="Z24" s="214"/>
      <c r="AA24" s="214"/>
      <c r="AB24" s="214"/>
      <c r="AC24" s="214"/>
      <c r="AD24" s="214"/>
      <c r="AE24" s="214"/>
      <c r="AF24" s="214"/>
      <c r="AG24" s="214" t="s">
        <v>120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31"/>
      <c r="B25" s="232"/>
      <c r="C25" s="264" t="s">
        <v>144</v>
      </c>
      <c r="D25" s="235"/>
      <c r="E25" s="236">
        <v>32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14"/>
      <c r="Z25" s="214"/>
      <c r="AA25" s="214"/>
      <c r="AB25" s="214"/>
      <c r="AC25" s="214"/>
      <c r="AD25" s="214"/>
      <c r="AE25" s="214"/>
      <c r="AF25" s="214"/>
      <c r="AG25" s="214" t="s">
        <v>122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45">
        <v>9</v>
      </c>
      <c r="B26" s="246" t="s">
        <v>145</v>
      </c>
      <c r="C26" s="263" t="s">
        <v>146</v>
      </c>
      <c r="D26" s="247" t="s">
        <v>147</v>
      </c>
      <c r="E26" s="248">
        <v>320</v>
      </c>
      <c r="F26" s="249"/>
      <c r="G26" s="250">
        <f>ROUND(E26*F26,2)</f>
        <v>0</v>
      </c>
      <c r="H26" s="249"/>
      <c r="I26" s="250">
        <f>ROUND(E26*H26,2)</f>
        <v>0</v>
      </c>
      <c r="J26" s="249"/>
      <c r="K26" s="250">
        <f>ROUND(E26*J26,2)</f>
        <v>0</v>
      </c>
      <c r="L26" s="250">
        <v>21</v>
      </c>
      <c r="M26" s="250">
        <f>G26*(1+L26/100)</f>
        <v>0</v>
      </c>
      <c r="N26" s="248">
        <v>0</v>
      </c>
      <c r="O26" s="248">
        <f>ROUND(E26*N26,2)</f>
        <v>0</v>
      </c>
      <c r="P26" s="248">
        <v>0</v>
      </c>
      <c r="Q26" s="248">
        <f>ROUND(E26*P26,2)</f>
        <v>0</v>
      </c>
      <c r="R26" s="250"/>
      <c r="S26" s="250" t="s">
        <v>118</v>
      </c>
      <c r="T26" s="251" t="s">
        <v>118</v>
      </c>
      <c r="U26" s="234">
        <v>8.0000000000000002E-3</v>
      </c>
      <c r="V26" s="234">
        <f>ROUND(E26*U26,2)</f>
        <v>2.56</v>
      </c>
      <c r="W26" s="234"/>
      <c r="X26" s="234" t="s">
        <v>119</v>
      </c>
      <c r="Y26" s="214"/>
      <c r="Z26" s="214"/>
      <c r="AA26" s="214"/>
      <c r="AB26" s="214"/>
      <c r="AC26" s="214"/>
      <c r="AD26" s="214"/>
      <c r="AE26" s="214"/>
      <c r="AF26" s="214"/>
      <c r="AG26" s="214" t="s">
        <v>120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31"/>
      <c r="B27" s="232"/>
      <c r="C27" s="264" t="s">
        <v>148</v>
      </c>
      <c r="D27" s="235"/>
      <c r="E27" s="236">
        <v>320</v>
      </c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14"/>
      <c r="Z27" s="214"/>
      <c r="AA27" s="214"/>
      <c r="AB27" s="214"/>
      <c r="AC27" s="214"/>
      <c r="AD27" s="214"/>
      <c r="AE27" s="214"/>
      <c r="AF27" s="214"/>
      <c r="AG27" s="214" t="s">
        <v>122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ht="22.5" outlineLevel="1" x14ac:dyDescent="0.2">
      <c r="A28" s="252">
        <v>10</v>
      </c>
      <c r="B28" s="253" t="s">
        <v>149</v>
      </c>
      <c r="C28" s="265" t="s">
        <v>150</v>
      </c>
      <c r="D28" s="254" t="s">
        <v>147</v>
      </c>
      <c r="E28" s="255">
        <v>320</v>
      </c>
      <c r="F28" s="256"/>
      <c r="G28" s="257">
        <f>ROUND(E28*F28,2)</f>
        <v>0</v>
      </c>
      <c r="H28" s="256"/>
      <c r="I28" s="257">
        <f>ROUND(E28*H28,2)</f>
        <v>0</v>
      </c>
      <c r="J28" s="256"/>
      <c r="K28" s="257">
        <f>ROUND(E28*J28,2)</f>
        <v>0</v>
      </c>
      <c r="L28" s="257">
        <v>21</v>
      </c>
      <c r="M28" s="257">
        <f>G28*(1+L28/100)</f>
        <v>0</v>
      </c>
      <c r="N28" s="255">
        <v>0</v>
      </c>
      <c r="O28" s="255">
        <f>ROUND(E28*N28,2)</f>
        <v>0</v>
      </c>
      <c r="P28" s="255">
        <v>0</v>
      </c>
      <c r="Q28" s="255">
        <f>ROUND(E28*P28,2)</f>
        <v>0</v>
      </c>
      <c r="R28" s="257"/>
      <c r="S28" s="257" t="s">
        <v>151</v>
      </c>
      <c r="T28" s="258" t="s">
        <v>152</v>
      </c>
      <c r="U28" s="234">
        <v>7.0000000000000007E-2</v>
      </c>
      <c r="V28" s="234">
        <f>ROUND(E28*U28,2)</f>
        <v>22.4</v>
      </c>
      <c r="W28" s="234"/>
      <c r="X28" s="234" t="s">
        <v>119</v>
      </c>
      <c r="Y28" s="214"/>
      <c r="Z28" s="214"/>
      <c r="AA28" s="214"/>
      <c r="AB28" s="214"/>
      <c r="AC28" s="214"/>
      <c r="AD28" s="214"/>
      <c r="AE28" s="214"/>
      <c r="AF28" s="214"/>
      <c r="AG28" s="214" t="s">
        <v>120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">
      <c r="A29" s="245">
        <v>11</v>
      </c>
      <c r="B29" s="246" t="s">
        <v>153</v>
      </c>
      <c r="C29" s="263" t="s">
        <v>154</v>
      </c>
      <c r="D29" s="247" t="s">
        <v>147</v>
      </c>
      <c r="E29" s="248">
        <v>320</v>
      </c>
      <c r="F29" s="249"/>
      <c r="G29" s="250">
        <f>ROUND(E29*F29,2)</f>
        <v>0</v>
      </c>
      <c r="H29" s="249"/>
      <c r="I29" s="250">
        <f>ROUND(E29*H29,2)</f>
        <v>0</v>
      </c>
      <c r="J29" s="249"/>
      <c r="K29" s="250">
        <f>ROUND(E29*J29,2)</f>
        <v>0</v>
      </c>
      <c r="L29" s="250">
        <v>21</v>
      </c>
      <c r="M29" s="250">
        <f>G29*(1+L29/100)</f>
        <v>0</v>
      </c>
      <c r="N29" s="248">
        <v>0</v>
      </c>
      <c r="O29" s="248">
        <f>ROUND(E29*N29,2)</f>
        <v>0</v>
      </c>
      <c r="P29" s="248">
        <v>0</v>
      </c>
      <c r="Q29" s="248">
        <f>ROUND(E29*P29,2)</f>
        <v>0</v>
      </c>
      <c r="R29" s="250"/>
      <c r="S29" s="250" t="s">
        <v>118</v>
      </c>
      <c r="T29" s="251" t="s">
        <v>118</v>
      </c>
      <c r="U29" s="234">
        <v>1.4999999999999999E-2</v>
      </c>
      <c r="V29" s="234">
        <f>ROUND(E29*U29,2)</f>
        <v>4.8</v>
      </c>
      <c r="W29" s="234"/>
      <c r="X29" s="234" t="s">
        <v>119</v>
      </c>
      <c r="Y29" s="214"/>
      <c r="Z29" s="214"/>
      <c r="AA29" s="214"/>
      <c r="AB29" s="214"/>
      <c r="AC29" s="214"/>
      <c r="AD29" s="214"/>
      <c r="AE29" s="214"/>
      <c r="AF29" s="214"/>
      <c r="AG29" s="214" t="s">
        <v>120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1"/>
      <c r="B30" s="232"/>
      <c r="C30" s="264" t="s">
        <v>155</v>
      </c>
      <c r="D30" s="235"/>
      <c r="E30" s="236">
        <v>320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14"/>
      <c r="Z30" s="214"/>
      <c r="AA30" s="214"/>
      <c r="AB30" s="214"/>
      <c r="AC30" s="214"/>
      <c r="AD30" s="214"/>
      <c r="AE30" s="214"/>
      <c r="AF30" s="214"/>
      <c r="AG30" s="214" t="s">
        <v>122</v>
      </c>
      <c r="AH30" s="214">
        <v>5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1" x14ac:dyDescent="0.2">
      <c r="A31" s="245">
        <v>12</v>
      </c>
      <c r="B31" s="246" t="s">
        <v>156</v>
      </c>
      <c r="C31" s="263" t="s">
        <v>157</v>
      </c>
      <c r="D31" s="247" t="s">
        <v>147</v>
      </c>
      <c r="E31" s="248">
        <v>2</v>
      </c>
      <c r="F31" s="249"/>
      <c r="G31" s="250">
        <f>ROUND(E31*F31,2)</f>
        <v>0</v>
      </c>
      <c r="H31" s="249"/>
      <c r="I31" s="250">
        <f>ROUND(E31*H31,2)</f>
        <v>0</v>
      </c>
      <c r="J31" s="249"/>
      <c r="K31" s="250">
        <f>ROUND(E31*J31,2)</f>
        <v>0</v>
      </c>
      <c r="L31" s="250">
        <v>21</v>
      </c>
      <c r="M31" s="250">
        <f>G31*(1+L31/100)</f>
        <v>0</v>
      </c>
      <c r="N31" s="248">
        <v>9.4000000000000004E-3</v>
      </c>
      <c r="O31" s="248">
        <f>ROUND(E31*N31,2)</f>
        <v>0.02</v>
      </c>
      <c r="P31" s="248">
        <v>0</v>
      </c>
      <c r="Q31" s="248">
        <f>ROUND(E31*P31,2)</f>
        <v>0</v>
      </c>
      <c r="R31" s="250"/>
      <c r="S31" s="250" t="s">
        <v>118</v>
      </c>
      <c r="T31" s="251" t="s">
        <v>158</v>
      </c>
      <c r="U31" s="234">
        <v>0</v>
      </c>
      <c r="V31" s="234">
        <f>ROUND(E31*U31,2)</f>
        <v>0</v>
      </c>
      <c r="W31" s="234"/>
      <c r="X31" s="234" t="s">
        <v>159</v>
      </c>
      <c r="Y31" s="214"/>
      <c r="Z31" s="214"/>
      <c r="AA31" s="214"/>
      <c r="AB31" s="214"/>
      <c r="AC31" s="214"/>
      <c r="AD31" s="214"/>
      <c r="AE31" s="214"/>
      <c r="AF31" s="214"/>
      <c r="AG31" s="214" t="s">
        <v>160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31"/>
      <c r="B32" s="232"/>
      <c r="C32" s="266" t="s">
        <v>161</v>
      </c>
      <c r="D32" s="259"/>
      <c r="E32" s="259"/>
      <c r="F32" s="259"/>
      <c r="G32" s="259"/>
      <c r="H32" s="234"/>
      <c r="I32" s="234"/>
      <c r="J32" s="234"/>
      <c r="K32" s="234"/>
      <c r="L32" s="234"/>
      <c r="M32" s="234"/>
      <c r="N32" s="233"/>
      <c r="O32" s="233"/>
      <c r="P32" s="233"/>
      <c r="Q32" s="233"/>
      <c r="R32" s="234"/>
      <c r="S32" s="234"/>
      <c r="T32" s="234"/>
      <c r="U32" s="234"/>
      <c r="V32" s="234"/>
      <c r="W32" s="234"/>
      <c r="X32" s="234"/>
      <c r="Y32" s="214"/>
      <c r="Z32" s="214"/>
      <c r="AA32" s="214"/>
      <c r="AB32" s="214"/>
      <c r="AC32" s="214"/>
      <c r="AD32" s="214"/>
      <c r="AE32" s="214"/>
      <c r="AF32" s="214"/>
      <c r="AG32" s="214" t="s">
        <v>162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x14ac:dyDescent="0.2">
      <c r="A33" s="238" t="s">
        <v>113</v>
      </c>
      <c r="B33" s="239" t="s">
        <v>71</v>
      </c>
      <c r="C33" s="262" t="s">
        <v>72</v>
      </c>
      <c r="D33" s="240"/>
      <c r="E33" s="241"/>
      <c r="F33" s="242"/>
      <c r="G33" s="242">
        <f>SUMIF(AG34:AG59,"&lt;&gt;NOR",G34:G59)</f>
        <v>0</v>
      </c>
      <c r="H33" s="242"/>
      <c r="I33" s="242">
        <f>SUM(I34:I59)</f>
        <v>0</v>
      </c>
      <c r="J33" s="242"/>
      <c r="K33" s="242">
        <f>SUM(K34:K59)</f>
        <v>0</v>
      </c>
      <c r="L33" s="242"/>
      <c r="M33" s="242">
        <f>SUM(M34:M59)</f>
        <v>0</v>
      </c>
      <c r="N33" s="241"/>
      <c r="O33" s="241">
        <f>SUM(O34:O59)</f>
        <v>241.78</v>
      </c>
      <c r="P33" s="241"/>
      <c r="Q33" s="241">
        <f>SUM(Q34:Q59)</f>
        <v>0</v>
      </c>
      <c r="R33" s="242"/>
      <c r="S33" s="242"/>
      <c r="T33" s="243"/>
      <c r="U33" s="237"/>
      <c r="V33" s="237">
        <f>SUM(V34:V59)</f>
        <v>56.3</v>
      </c>
      <c r="W33" s="237"/>
      <c r="X33" s="237"/>
      <c r="AG33" t="s">
        <v>114</v>
      </c>
    </row>
    <row r="34" spans="1:60" outlineLevel="1" x14ac:dyDescent="0.2">
      <c r="A34" s="245">
        <v>13</v>
      </c>
      <c r="B34" s="246" t="s">
        <v>163</v>
      </c>
      <c r="C34" s="263" t="s">
        <v>164</v>
      </c>
      <c r="D34" s="247" t="s">
        <v>147</v>
      </c>
      <c r="E34" s="248">
        <v>1718</v>
      </c>
      <c r="F34" s="249"/>
      <c r="G34" s="250">
        <f>ROUND(E34*F34,2)</f>
        <v>0</v>
      </c>
      <c r="H34" s="249"/>
      <c r="I34" s="250">
        <f>ROUND(E34*H34,2)</f>
        <v>0</v>
      </c>
      <c r="J34" s="249"/>
      <c r="K34" s="250">
        <f>ROUND(E34*J34,2)</f>
        <v>0</v>
      </c>
      <c r="L34" s="250">
        <v>21</v>
      </c>
      <c r="M34" s="250">
        <f>G34*(1+L34/100)</f>
        <v>0</v>
      </c>
      <c r="N34" s="248">
        <v>0</v>
      </c>
      <c r="O34" s="248">
        <f>ROUND(E34*N34,2)</f>
        <v>0</v>
      </c>
      <c r="P34" s="248">
        <v>0</v>
      </c>
      <c r="Q34" s="248">
        <f>ROUND(E34*P34,2)</f>
        <v>0</v>
      </c>
      <c r="R34" s="250"/>
      <c r="S34" s="250" t="s">
        <v>118</v>
      </c>
      <c r="T34" s="251" t="s">
        <v>165</v>
      </c>
      <c r="U34" s="234">
        <v>0</v>
      </c>
      <c r="V34" s="234">
        <f>ROUND(E34*U34,2)</f>
        <v>0</v>
      </c>
      <c r="W34" s="234"/>
      <c r="X34" s="234" t="s">
        <v>159</v>
      </c>
      <c r="Y34" s="214"/>
      <c r="Z34" s="214"/>
      <c r="AA34" s="214"/>
      <c r="AB34" s="214"/>
      <c r="AC34" s="214"/>
      <c r="AD34" s="214"/>
      <c r="AE34" s="214"/>
      <c r="AF34" s="214"/>
      <c r="AG34" s="214" t="s">
        <v>160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31"/>
      <c r="B35" s="232"/>
      <c r="C35" s="266" t="s">
        <v>166</v>
      </c>
      <c r="D35" s="259"/>
      <c r="E35" s="259"/>
      <c r="F35" s="259"/>
      <c r="G35" s="259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14"/>
      <c r="Z35" s="214"/>
      <c r="AA35" s="214"/>
      <c r="AB35" s="214"/>
      <c r="AC35" s="214"/>
      <c r="AD35" s="214"/>
      <c r="AE35" s="214"/>
      <c r="AF35" s="214"/>
      <c r="AG35" s="214" t="s">
        <v>162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">
      <c r="A36" s="231"/>
      <c r="B36" s="232"/>
      <c r="C36" s="264" t="s">
        <v>167</v>
      </c>
      <c r="D36" s="235"/>
      <c r="E36" s="236">
        <v>1718</v>
      </c>
      <c r="F36" s="234"/>
      <c r="G36" s="234"/>
      <c r="H36" s="234"/>
      <c r="I36" s="234"/>
      <c r="J36" s="234"/>
      <c r="K36" s="234"/>
      <c r="L36" s="234"/>
      <c r="M36" s="234"/>
      <c r="N36" s="233"/>
      <c r="O36" s="233"/>
      <c r="P36" s="233"/>
      <c r="Q36" s="233"/>
      <c r="R36" s="234"/>
      <c r="S36" s="234"/>
      <c r="T36" s="234"/>
      <c r="U36" s="234"/>
      <c r="V36" s="234"/>
      <c r="W36" s="234"/>
      <c r="X36" s="234"/>
      <c r="Y36" s="214"/>
      <c r="Z36" s="214"/>
      <c r="AA36" s="214"/>
      <c r="AB36" s="214"/>
      <c r="AC36" s="214"/>
      <c r="AD36" s="214"/>
      <c r="AE36" s="214"/>
      <c r="AF36" s="214"/>
      <c r="AG36" s="214" t="s">
        <v>122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 x14ac:dyDescent="0.2">
      <c r="A37" s="245">
        <v>14</v>
      </c>
      <c r="B37" s="246" t="s">
        <v>168</v>
      </c>
      <c r="C37" s="263" t="s">
        <v>169</v>
      </c>
      <c r="D37" s="247" t="s">
        <v>147</v>
      </c>
      <c r="E37" s="248">
        <v>912</v>
      </c>
      <c r="F37" s="249"/>
      <c r="G37" s="250">
        <f>ROUND(E37*F37,2)</f>
        <v>0</v>
      </c>
      <c r="H37" s="249"/>
      <c r="I37" s="250">
        <f>ROUND(E37*H37,2)</f>
        <v>0</v>
      </c>
      <c r="J37" s="249"/>
      <c r="K37" s="250">
        <f>ROUND(E37*J37,2)</f>
        <v>0</v>
      </c>
      <c r="L37" s="250">
        <v>21</v>
      </c>
      <c r="M37" s="250">
        <f>G37*(1+L37/100)</f>
        <v>0</v>
      </c>
      <c r="N37" s="248">
        <v>6.0099999999999997E-3</v>
      </c>
      <c r="O37" s="248">
        <f>ROUND(E37*N37,2)</f>
        <v>5.48</v>
      </c>
      <c r="P37" s="248">
        <v>0</v>
      </c>
      <c r="Q37" s="248">
        <f>ROUND(E37*P37,2)</f>
        <v>0</v>
      </c>
      <c r="R37" s="250"/>
      <c r="S37" s="250" t="s">
        <v>118</v>
      </c>
      <c r="T37" s="251" t="s">
        <v>118</v>
      </c>
      <c r="U37" s="234">
        <v>4.0000000000000001E-3</v>
      </c>
      <c r="V37" s="234">
        <f>ROUND(E37*U37,2)</f>
        <v>3.65</v>
      </c>
      <c r="W37" s="234"/>
      <c r="X37" s="234" t="s">
        <v>119</v>
      </c>
      <c r="Y37" s="214"/>
      <c r="Z37" s="214"/>
      <c r="AA37" s="214"/>
      <c r="AB37" s="214"/>
      <c r="AC37" s="214"/>
      <c r="AD37" s="214"/>
      <c r="AE37" s="214"/>
      <c r="AF37" s="214"/>
      <c r="AG37" s="214" t="s">
        <v>120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1" x14ac:dyDescent="0.2">
      <c r="A38" s="231"/>
      <c r="B38" s="232"/>
      <c r="C38" s="264" t="s">
        <v>170</v>
      </c>
      <c r="D38" s="235"/>
      <c r="E38" s="236">
        <v>912</v>
      </c>
      <c r="F38" s="234"/>
      <c r="G38" s="234"/>
      <c r="H38" s="234"/>
      <c r="I38" s="234"/>
      <c r="J38" s="234"/>
      <c r="K38" s="234"/>
      <c r="L38" s="234"/>
      <c r="M38" s="234"/>
      <c r="N38" s="233"/>
      <c r="O38" s="233"/>
      <c r="P38" s="233"/>
      <c r="Q38" s="233"/>
      <c r="R38" s="234"/>
      <c r="S38" s="234"/>
      <c r="T38" s="234"/>
      <c r="U38" s="234"/>
      <c r="V38" s="234"/>
      <c r="W38" s="234"/>
      <c r="X38" s="234"/>
      <c r="Y38" s="214"/>
      <c r="Z38" s="214"/>
      <c r="AA38" s="214"/>
      <c r="AB38" s="214"/>
      <c r="AC38" s="214"/>
      <c r="AD38" s="214"/>
      <c r="AE38" s="214"/>
      <c r="AF38" s="214"/>
      <c r="AG38" s="214" t="s">
        <v>122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45">
        <v>15</v>
      </c>
      <c r="B39" s="246" t="s">
        <v>171</v>
      </c>
      <c r="C39" s="263" t="s">
        <v>172</v>
      </c>
      <c r="D39" s="247" t="s">
        <v>147</v>
      </c>
      <c r="E39" s="248">
        <v>1329.8</v>
      </c>
      <c r="F39" s="249"/>
      <c r="G39" s="250">
        <f>ROUND(E39*F39,2)</f>
        <v>0</v>
      </c>
      <c r="H39" s="249"/>
      <c r="I39" s="250">
        <f>ROUND(E39*H39,2)</f>
        <v>0</v>
      </c>
      <c r="J39" s="249"/>
      <c r="K39" s="250">
        <f>ROUND(E39*J39,2)</f>
        <v>0</v>
      </c>
      <c r="L39" s="250">
        <v>21</v>
      </c>
      <c r="M39" s="250">
        <f>G39*(1+L39/100)</f>
        <v>0</v>
      </c>
      <c r="N39" s="248">
        <v>0.10141</v>
      </c>
      <c r="O39" s="248">
        <f>ROUND(E39*N39,2)</f>
        <v>134.86000000000001</v>
      </c>
      <c r="P39" s="248">
        <v>0</v>
      </c>
      <c r="Q39" s="248">
        <f>ROUND(E39*P39,2)</f>
        <v>0</v>
      </c>
      <c r="R39" s="250"/>
      <c r="S39" s="250" t="s">
        <v>118</v>
      </c>
      <c r="T39" s="251" t="s">
        <v>118</v>
      </c>
      <c r="U39" s="234">
        <v>1.4999999999999999E-2</v>
      </c>
      <c r="V39" s="234">
        <f>ROUND(E39*U39,2)</f>
        <v>19.95</v>
      </c>
      <c r="W39" s="234"/>
      <c r="X39" s="234" t="s">
        <v>119</v>
      </c>
      <c r="Y39" s="214"/>
      <c r="Z39" s="214"/>
      <c r="AA39" s="214"/>
      <c r="AB39" s="214"/>
      <c r="AC39" s="214"/>
      <c r="AD39" s="214"/>
      <c r="AE39" s="214"/>
      <c r="AF39" s="214"/>
      <c r="AG39" s="214" t="s">
        <v>120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31"/>
      <c r="B40" s="232"/>
      <c r="C40" s="264" t="s">
        <v>173</v>
      </c>
      <c r="D40" s="235"/>
      <c r="E40" s="236">
        <v>364.8</v>
      </c>
      <c r="F40" s="234"/>
      <c r="G40" s="234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14"/>
      <c r="Z40" s="214"/>
      <c r="AA40" s="214"/>
      <c r="AB40" s="214"/>
      <c r="AC40" s="214"/>
      <c r="AD40" s="214"/>
      <c r="AE40" s="214"/>
      <c r="AF40" s="214"/>
      <c r="AG40" s="214" t="s">
        <v>122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 x14ac:dyDescent="0.2">
      <c r="A41" s="231"/>
      <c r="B41" s="232"/>
      <c r="C41" s="264" t="s">
        <v>174</v>
      </c>
      <c r="D41" s="235"/>
      <c r="E41" s="236">
        <v>912</v>
      </c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14"/>
      <c r="Z41" s="214"/>
      <c r="AA41" s="214"/>
      <c r="AB41" s="214"/>
      <c r="AC41" s="214"/>
      <c r="AD41" s="214"/>
      <c r="AE41" s="214"/>
      <c r="AF41" s="214"/>
      <c r="AG41" s="214" t="s">
        <v>122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31"/>
      <c r="B42" s="232"/>
      <c r="C42" s="264" t="s">
        <v>175</v>
      </c>
      <c r="D42" s="235"/>
      <c r="E42" s="236">
        <v>53</v>
      </c>
      <c r="F42" s="234"/>
      <c r="G42" s="234"/>
      <c r="H42" s="234"/>
      <c r="I42" s="234"/>
      <c r="J42" s="234"/>
      <c r="K42" s="234"/>
      <c r="L42" s="234"/>
      <c r="M42" s="234"/>
      <c r="N42" s="233"/>
      <c r="O42" s="233"/>
      <c r="P42" s="233"/>
      <c r="Q42" s="233"/>
      <c r="R42" s="234"/>
      <c r="S42" s="234"/>
      <c r="T42" s="234"/>
      <c r="U42" s="234"/>
      <c r="V42" s="234"/>
      <c r="W42" s="234"/>
      <c r="X42" s="234"/>
      <c r="Y42" s="214"/>
      <c r="Z42" s="214"/>
      <c r="AA42" s="214"/>
      <c r="AB42" s="214"/>
      <c r="AC42" s="214"/>
      <c r="AD42" s="214"/>
      <c r="AE42" s="214"/>
      <c r="AF42" s="214"/>
      <c r="AG42" s="214" t="s">
        <v>122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ht="22.5" outlineLevel="1" x14ac:dyDescent="0.2">
      <c r="A43" s="245">
        <v>16</v>
      </c>
      <c r="B43" s="246" t="s">
        <v>176</v>
      </c>
      <c r="C43" s="263" t="s">
        <v>177</v>
      </c>
      <c r="D43" s="247" t="s">
        <v>147</v>
      </c>
      <c r="E43" s="248">
        <v>106</v>
      </c>
      <c r="F43" s="249"/>
      <c r="G43" s="250">
        <f>ROUND(E43*F43,2)</f>
        <v>0</v>
      </c>
      <c r="H43" s="249"/>
      <c r="I43" s="250">
        <f>ROUND(E43*H43,2)</f>
        <v>0</v>
      </c>
      <c r="J43" s="249"/>
      <c r="K43" s="250">
        <f>ROUND(E43*J43,2)</f>
        <v>0</v>
      </c>
      <c r="L43" s="250">
        <v>21</v>
      </c>
      <c r="M43" s="250">
        <f>G43*(1+L43/100)</f>
        <v>0</v>
      </c>
      <c r="N43" s="248">
        <v>0.378</v>
      </c>
      <c r="O43" s="248">
        <f>ROUND(E43*N43,2)</f>
        <v>40.07</v>
      </c>
      <c r="P43" s="248">
        <v>0</v>
      </c>
      <c r="Q43" s="248">
        <f>ROUND(E43*P43,2)</f>
        <v>0</v>
      </c>
      <c r="R43" s="250"/>
      <c r="S43" s="250" t="s">
        <v>118</v>
      </c>
      <c r="T43" s="251" t="s">
        <v>118</v>
      </c>
      <c r="U43" s="234">
        <v>2.5999999999999999E-2</v>
      </c>
      <c r="V43" s="234">
        <f>ROUND(E43*U43,2)</f>
        <v>2.76</v>
      </c>
      <c r="W43" s="234"/>
      <c r="X43" s="234" t="s">
        <v>119</v>
      </c>
      <c r="Y43" s="214"/>
      <c r="Z43" s="214"/>
      <c r="AA43" s="214"/>
      <c r="AB43" s="214"/>
      <c r="AC43" s="214"/>
      <c r="AD43" s="214"/>
      <c r="AE43" s="214"/>
      <c r="AF43" s="214"/>
      <c r="AG43" s="214" t="s">
        <v>120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">
      <c r="A44" s="231"/>
      <c r="B44" s="232"/>
      <c r="C44" s="264" t="s">
        <v>178</v>
      </c>
      <c r="D44" s="235"/>
      <c r="E44" s="236">
        <v>106</v>
      </c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14"/>
      <c r="Z44" s="214"/>
      <c r="AA44" s="214"/>
      <c r="AB44" s="214"/>
      <c r="AC44" s="214"/>
      <c r="AD44" s="214"/>
      <c r="AE44" s="214"/>
      <c r="AF44" s="214"/>
      <c r="AG44" s="214" t="s">
        <v>122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45">
        <v>17</v>
      </c>
      <c r="B45" s="246" t="s">
        <v>179</v>
      </c>
      <c r="C45" s="263" t="s">
        <v>180</v>
      </c>
      <c r="D45" s="247" t="s">
        <v>147</v>
      </c>
      <c r="E45" s="248">
        <v>53</v>
      </c>
      <c r="F45" s="249"/>
      <c r="G45" s="250">
        <f>ROUND(E45*F45,2)</f>
        <v>0</v>
      </c>
      <c r="H45" s="249"/>
      <c r="I45" s="250">
        <f>ROUND(E45*H45,2)</f>
        <v>0</v>
      </c>
      <c r="J45" s="249"/>
      <c r="K45" s="250">
        <f>ROUND(E45*J45,2)</f>
        <v>0</v>
      </c>
      <c r="L45" s="250">
        <v>21</v>
      </c>
      <c r="M45" s="250">
        <f>G45*(1+L45/100)</f>
        <v>0</v>
      </c>
      <c r="N45" s="248">
        <v>0</v>
      </c>
      <c r="O45" s="248">
        <f>ROUND(E45*N45,2)</f>
        <v>0</v>
      </c>
      <c r="P45" s="248">
        <v>0</v>
      </c>
      <c r="Q45" s="248">
        <f>ROUND(E45*P45,2)</f>
        <v>0</v>
      </c>
      <c r="R45" s="250"/>
      <c r="S45" s="250" t="s">
        <v>118</v>
      </c>
      <c r="T45" s="251" t="s">
        <v>118</v>
      </c>
      <c r="U45" s="234">
        <v>0.02</v>
      </c>
      <c r="V45" s="234">
        <f>ROUND(E45*U45,2)</f>
        <v>1.06</v>
      </c>
      <c r="W45" s="234"/>
      <c r="X45" s="234" t="s">
        <v>119</v>
      </c>
      <c r="Y45" s="214"/>
      <c r="Z45" s="214"/>
      <c r="AA45" s="214"/>
      <c r="AB45" s="214"/>
      <c r="AC45" s="214"/>
      <c r="AD45" s="214"/>
      <c r="AE45" s="214"/>
      <c r="AF45" s="214"/>
      <c r="AG45" s="214" t="s">
        <v>120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 x14ac:dyDescent="0.2">
      <c r="A46" s="231"/>
      <c r="B46" s="232"/>
      <c r="C46" s="264" t="s">
        <v>181</v>
      </c>
      <c r="D46" s="235"/>
      <c r="E46" s="236">
        <v>53</v>
      </c>
      <c r="F46" s="234"/>
      <c r="G46" s="234"/>
      <c r="H46" s="234"/>
      <c r="I46" s="234"/>
      <c r="J46" s="234"/>
      <c r="K46" s="234"/>
      <c r="L46" s="234"/>
      <c r="M46" s="234"/>
      <c r="N46" s="233"/>
      <c r="O46" s="233"/>
      <c r="P46" s="233"/>
      <c r="Q46" s="233"/>
      <c r="R46" s="234"/>
      <c r="S46" s="234"/>
      <c r="T46" s="234"/>
      <c r="U46" s="234"/>
      <c r="V46" s="234"/>
      <c r="W46" s="234"/>
      <c r="X46" s="234"/>
      <c r="Y46" s="214"/>
      <c r="Z46" s="214"/>
      <c r="AA46" s="214"/>
      <c r="AB46" s="214"/>
      <c r="AC46" s="214"/>
      <c r="AD46" s="214"/>
      <c r="AE46" s="214"/>
      <c r="AF46" s="214"/>
      <c r="AG46" s="214" t="s">
        <v>122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22.5" outlineLevel="1" x14ac:dyDescent="0.2">
      <c r="A47" s="245">
        <v>18</v>
      </c>
      <c r="B47" s="246" t="s">
        <v>182</v>
      </c>
      <c r="C47" s="263" t="s">
        <v>183</v>
      </c>
      <c r="D47" s="247" t="s">
        <v>147</v>
      </c>
      <c r="E47" s="248">
        <v>106</v>
      </c>
      <c r="F47" s="249"/>
      <c r="G47" s="250">
        <f>ROUND(E47*F47,2)</f>
        <v>0</v>
      </c>
      <c r="H47" s="249"/>
      <c r="I47" s="250">
        <f>ROUND(E47*H47,2)</f>
        <v>0</v>
      </c>
      <c r="J47" s="249"/>
      <c r="K47" s="250">
        <f>ROUND(E47*J47,2)</f>
        <v>0</v>
      </c>
      <c r="L47" s="250">
        <v>21</v>
      </c>
      <c r="M47" s="250">
        <f>G47*(1+L47/100)</f>
        <v>0</v>
      </c>
      <c r="N47" s="248">
        <v>0.378</v>
      </c>
      <c r="O47" s="248">
        <f>ROUND(E47*N47,2)</f>
        <v>40.07</v>
      </c>
      <c r="P47" s="248">
        <v>0</v>
      </c>
      <c r="Q47" s="248">
        <f>ROUND(E47*P47,2)</f>
        <v>0</v>
      </c>
      <c r="R47" s="250"/>
      <c r="S47" s="250" t="s">
        <v>118</v>
      </c>
      <c r="T47" s="251" t="s">
        <v>118</v>
      </c>
      <c r="U47" s="234">
        <v>2.5999999999999999E-2</v>
      </c>
      <c r="V47" s="234">
        <f>ROUND(E47*U47,2)</f>
        <v>2.76</v>
      </c>
      <c r="W47" s="234"/>
      <c r="X47" s="234" t="s">
        <v>119</v>
      </c>
      <c r="Y47" s="214"/>
      <c r="Z47" s="214"/>
      <c r="AA47" s="214"/>
      <c r="AB47" s="214"/>
      <c r="AC47" s="214"/>
      <c r="AD47" s="214"/>
      <c r="AE47" s="214"/>
      <c r="AF47" s="214"/>
      <c r="AG47" s="214" t="s">
        <v>120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">
      <c r="A48" s="231"/>
      <c r="B48" s="232"/>
      <c r="C48" s="264" t="s">
        <v>184</v>
      </c>
      <c r="D48" s="235"/>
      <c r="E48" s="236">
        <v>106</v>
      </c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14"/>
      <c r="Z48" s="214"/>
      <c r="AA48" s="214"/>
      <c r="AB48" s="214"/>
      <c r="AC48" s="214"/>
      <c r="AD48" s="214"/>
      <c r="AE48" s="214"/>
      <c r="AF48" s="214"/>
      <c r="AG48" s="214" t="s">
        <v>122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1" x14ac:dyDescent="0.2">
      <c r="A49" s="245">
        <v>19</v>
      </c>
      <c r="B49" s="246" t="s">
        <v>185</v>
      </c>
      <c r="C49" s="263" t="s">
        <v>186</v>
      </c>
      <c r="D49" s="247" t="s">
        <v>147</v>
      </c>
      <c r="E49" s="248">
        <v>53</v>
      </c>
      <c r="F49" s="249"/>
      <c r="G49" s="250">
        <f>ROUND(E49*F49,2)</f>
        <v>0</v>
      </c>
      <c r="H49" s="249"/>
      <c r="I49" s="250">
        <f>ROUND(E49*H49,2)</f>
        <v>0</v>
      </c>
      <c r="J49" s="249"/>
      <c r="K49" s="250">
        <f>ROUND(E49*J49,2)</f>
        <v>0</v>
      </c>
      <c r="L49" s="250">
        <v>21</v>
      </c>
      <c r="M49" s="250">
        <f>G49*(1+L49/100)</f>
        <v>0</v>
      </c>
      <c r="N49" s="248">
        <v>7.1000000000000002E-4</v>
      </c>
      <c r="O49" s="248">
        <f>ROUND(E49*N49,2)</f>
        <v>0.04</v>
      </c>
      <c r="P49" s="248">
        <v>0</v>
      </c>
      <c r="Q49" s="248">
        <f>ROUND(E49*P49,2)</f>
        <v>0</v>
      </c>
      <c r="R49" s="250"/>
      <c r="S49" s="250" t="s">
        <v>118</v>
      </c>
      <c r="T49" s="251" t="s">
        <v>118</v>
      </c>
      <c r="U49" s="234">
        <v>2E-3</v>
      </c>
      <c r="V49" s="234">
        <f>ROUND(E49*U49,2)</f>
        <v>0.11</v>
      </c>
      <c r="W49" s="234"/>
      <c r="X49" s="234" t="s">
        <v>119</v>
      </c>
      <c r="Y49" s="214"/>
      <c r="Z49" s="214"/>
      <c r="AA49" s="214"/>
      <c r="AB49" s="214"/>
      <c r="AC49" s="214"/>
      <c r="AD49" s="214"/>
      <c r="AE49" s="214"/>
      <c r="AF49" s="214"/>
      <c r="AG49" s="214" t="s">
        <v>120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1" x14ac:dyDescent="0.2">
      <c r="A50" s="231"/>
      <c r="B50" s="232"/>
      <c r="C50" s="264" t="s">
        <v>187</v>
      </c>
      <c r="D50" s="235"/>
      <c r="E50" s="236">
        <v>53</v>
      </c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14"/>
      <c r="Z50" s="214"/>
      <c r="AA50" s="214"/>
      <c r="AB50" s="214"/>
      <c r="AC50" s="214"/>
      <c r="AD50" s="214"/>
      <c r="AE50" s="214"/>
      <c r="AF50" s="214"/>
      <c r="AG50" s="214" t="s">
        <v>122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ht="22.5" outlineLevel="1" x14ac:dyDescent="0.2">
      <c r="A51" s="245">
        <v>20</v>
      </c>
      <c r="B51" s="246" t="s">
        <v>188</v>
      </c>
      <c r="C51" s="263" t="s">
        <v>189</v>
      </c>
      <c r="D51" s="247" t="s">
        <v>147</v>
      </c>
      <c r="E51" s="248">
        <v>35</v>
      </c>
      <c r="F51" s="249"/>
      <c r="G51" s="250">
        <f>ROUND(E51*F51,2)</f>
        <v>0</v>
      </c>
      <c r="H51" s="249"/>
      <c r="I51" s="250">
        <f>ROUND(E51*H51,2)</f>
        <v>0</v>
      </c>
      <c r="J51" s="249"/>
      <c r="K51" s="250">
        <f>ROUND(E51*J51,2)</f>
        <v>0</v>
      </c>
      <c r="L51" s="250">
        <v>21</v>
      </c>
      <c r="M51" s="250">
        <f>G51*(1+L51/100)</f>
        <v>0</v>
      </c>
      <c r="N51" s="248">
        <v>0.28799999999999998</v>
      </c>
      <c r="O51" s="248">
        <f>ROUND(E51*N51,2)</f>
        <v>10.08</v>
      </c>
      <c r="P51" s="248">
        <v>0</v>
      </c>
      <c r="Q51" s="248">
        <f>ROUND(E51*P51,2)</f>
        <v>0</v>
      </c>
      <c r="R51" s="250"/>
      <c r="S51" s="250" t="s">
        <v>118</v>
      </c>
      <c r="T51" s="251" t="s">
        <v>190</v>
      </c>
      <c r="U51" s="234">
        <v>2.3E-2</v>
      </c>
      <c r="V51" s="234">
        <f>ROUND(E51*U51,2)</f>
        <v>0.81</v>
      </c>
      <c r="W51" s="234"/>
      <c r="X51" s="234" t="s">
        <v>119</v>
      </c>
      <c r="Y51" s="214"/>
      <c r="Z51" s="214"/>
      <c r="AA51" s="214"/>
      <c r="AB51" s="214"/>
      <c r="AC51" s="214"/>
      <c r="AD51" s="214"/>
      <c r="AE51" s="214"/>
      <c r="AF51" s="214"/>
      <c r="AG51" s="214" t="s">
        <v>120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">
      <c r="A52" s="231"/>
      <c r="B52" s="232"/>
      <c r="C52" s="266" t="s">
        <v>191</v>
      </c>
      <c r="D52" s="259"/>
      <c r="E52" s="259"/>
      <c r="F52" s="259"/>
      <c r="G52" s="259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14"/>
      <c r="Z52" s="214"/>
      <c r="AA52" s="214"/>
      <c r="AB52" s="214"/>
      <c r="AC52" s="214"/>
      <c r="AD52" s="214"/>
      <c r="AE52" s="214"/>
      <c r="AF52" s="214"/>
      <c r="AG52" s="214" t="s">
        <v>162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2">
      <c r="A53" s="231"/>
      <c r="B53" s="232"/>
      <c r="C53" s="264" t="s">
        <v>192</v>
      </c>
      <c r="D53" s="235"/>
      <c r="E53" s="236">
        <v>35</v>
      </c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14"/>
      <c r="Z53" s="214"/>
      <c r="AA53" s="214"/>
      <c r="AB53" s="214"/>
      <c r="AC53" s="214"/>
      <c r="AD53" s="214"/>
      <c r="AE53" s="214"/>
      <c r="AF53" s="214"/>
      <c r="AG53" s="214" t="s">
        <v>122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">
      <c r="A54" s="245">
        <v>21</v>
      </c>
      <c r="B54" s="246" t="s">
        <v>193</v>
      </c>
      <c r="C54" s="263" t="s">
        <v>194</v>
      </c>
      <c r="D54" s="247" t="s">
        <v>147</v>
      </c>
      <c r="E54" s="248">
        <v>56</v>
      </c>
      <c r="F54" s="249"/>
      <c r="G54" s="250">
        <f>ROUND(E54*F54,2)</f>
        <v>0</v>
      </c>
      <c r="H54" s="249"/>
      <c r="I54" s="250">
        <f>ROUND(E54*H54,2)</f>
        <v>0</v>
      </c>
      <c r="J54" s="249"/>
      <c r="K54" s="250">
        <f>ROUND(E54*J54,2)</f>
        <v>0</v>
      </c>
      <c r="L54" s="250">
        <v>21</v>
      </c>
      <c r="M54" s="250">
        <f>G54*(1+L54/100)</f>
        <v>0</v>
      </c>
      <c r="N54" s="248">
        <v>7.3899999999999993E-2</v>
      </c>
      <c r="O54" s="248">
        <f>ROUND(E54*N54,2)</f>
        <v>4.1399999999999997</v>
      </c>
      <c r="P54" s="248">
        <v>0</v>
      </c>
      <c r="Q54" s="248">
        <f>ROUND(E54*P54,2)</f>
        <v>0</v>
      </c>
      <c r="R54" s="250"/>
      <c r="S54" s="250" t="s">
        <v>118</v>
      </c>
      <c r="T54" s="251" t="s">
        <v>118</v>
      </c>
      <c r="U54" s="234">
        <v>0.45</v>
      </c>
      <c r="V54" s="234">
        <f>ROUND(E54*U54,2)</f>
        <v>25.2</v>
      </c>
      <c r="W54" s="234"/>
      <c r="X54" s="234" t="s">
        <v>119</v>
      </c>
      <c r="Y54" s="214"/>
      <c r="Z54" s="214"/>
      <c r="AA54" s="214"/>
      <c r="AB54" s="214"/>
      <c r="AC54" s="214"/>
      <c r="AD54" s="214"/>
      <c r="AE54" s="214"/>
      <c r="AF54" s="214"/>
      <c r="AG54" s="214" t="s">
        <v>120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ht="22.5" outlineLevel="1" x14ac:dyDescent="0.2">
      <c r="A55" s="231"/>
      <c r="B55" s="232"/>
      <c r="C55" s="264" t="s">
        <v>195</v>
      </c>
      <c r="D55" s="235"/>
      <c r="E55" s="236">
        <v>56</v>
      </c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14"/>
      <c r="Z55" s="214"/>
      <c r="AA55" s="214"/>
      <c r="AB55" s="214"/>
      <c r="AC55" s="214"/>
      <c r="AD55" s="214"/>
      <c r="AE55" s="214"/>
      <c r="AF55" s="214"/>
      <c r="AG55" s="214" t="s">
        <v>122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">
      <c r="A56" s="245">
        <v>22</v>
      </c>
      <c r="B56" s="246" t="s">
        <v>196</v>
      </c>
      <c r="C56" s="263" t="s">
        <v>197</v>
      </c>
      <c r="D56" s="247" t="s">
        <v>137</v>
      </c>
      <c r="E56" s="248">
        <v>5.52</v>
      </c>
      <c r="F56" s="249"/>
      <c r="G56" s="250">
        <f>ROUND(E56*F56,2)</f>
        <v>0</v>
      </c>
      <c r="H56" s="249"/>
      <c r="I56" s="250">
        <f>ROUND(E56*H56,2)</f>
        <v>0</v>
      </c>
      <c r="J56" s="249"/>
      <c r="K56" s="250">
        <f>ROUND(E56*J56,2)</f>
        <v>0</v>
      </c>
      <c r="L56" s="250">
        <v>21</v>
      </c>
      <c r="M56" s="250">
        <f>G56*(1+L56/100)</f>
        <v>0</v>
      </c>
      <c r="N56" s="248">
        <v>1</v>
      </c>
      <c r="O56" s="248">
        <f>ROUND(E56*N56,2)</f>
        <v>5.52</v>
      </c>
      <c r="P56" s="248">
        <v>0</v>
      </c>
      <c r="Q56" s="248">
        <f>ROUND(E56*P56,2)</f>
        <v>0</v>
      </c>
      <c r="R56" s="250" t="s">
        <v>198</v>
      </c>
      <c r="S56" s="250" t="s">
        <v>118</v>
      </c>
      <c r="T56" s="251" t="s">
        <v>118</v>
      </c>
      <c r="U56" s="234">
        <v>0</v>
      </c>
      <c r="V56" s="234">
        <f>ROUND(E56*U56,2)</f>
        <v>0</v>
      </c>
      <c r="W56" s="234"/>
      <c r="X56" s="234" t="s">
        <v>199</v>
      </c>
      <c r="Y56" s="214"/>
      <c r="Z56" s="214"/>
      <c r="AA56" s="214"/>
      <c r="AB56" s="214"/>
      <c r="AC56" s="214"/>
      <c r="AD56" s="214"/>
      <c r="AE56" s="214"/>
      <c r="AF56" s="214"/>
      <c r="AG56" s="214" t="s">
        <v>200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ht="22.5" outlineLevel="1" x14ac:dyDescent="0.2">
      <c r="A57" s="231"/>
      <c r="B57" s="232"/>
      <c r="C57" s="264" t="s">
        <v>201</v>
      </c>
      <c r="D57" s="235"/>
      <c r="E57" s="236">
        <v>5.52</v>
      </c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14"/>
      <c r="Z57" s="214"/>
      <c r="AA57" s="214"/>
      <c r="AB57" s="214"/>
      <c r="AC57" s="214"/>
      <c r="AD57" s="214"/>
      <c r="AE57" s="214"/>
      <c r="AF57" s="214"/>
      <c r="AG57" s="214" t="s">
        <v>122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1" x14ac:dyDescent="0.2">
      <c r="A58" s="245">
        <v>23</v>
      </c>
      <c r="B58" s="246" t="s">
        <v>202</v>
      </c>
      <c r="C58" s="263" t="s">
        <v>203</v>
      </c>
      <c r="D58" s="247" t="s">
        <v>147</v>
      </c>
      <c r="E58" s="248">
        <v>10</v>
      </c>
      <c r="F58" s="249"/>
      <c r="G58" s="250">
        <f>ROUND(E58*F58,2)</f>
        <v>0</v>
      </c>
      <c r="H58" s="249"/>
      <c r="I58" s="250">
        <f>ROUND(E58*H58,2)</f>
        <v>0</v>
      </c>
      <c r="J58" s="249"/>
      <c r="K58" s="250">
        <f>ROUND(E58*J58,2)</f>
        <v>0</v>
      </c>
      <c r="L58" s="250">
        <v>21</v>
      </c>
      <c r="M58" s="250">
        <f>G58*(1+L58/100)</f>
        <v>0</v>
      </c>
      <c r="N58" s="248">
        <v>0.152</v>
      </c>
      <c r="O58" s="248">
        <f>ROUND(E58*N58,2)</f>
        <v>1.52</v>
      </c>
      <c r="P58" s="248">
        <v>0</v>
      </c>
      <c r="Q58" s="248">
        <f>ROUND(E58*P58,2)</f>
        <v>0</v>
      </c>
      <c r="R58" s="250" t="s">
        <v>198</v>
      </c>
      <c r="S58" s="250" t="s">
        <v>118</v>
      </c>
      <c r="T58" s="251" t="s">
        <v>190</v>
      </c>
      <c r="U58" s="234">
        <v>0</v>
      </c>
      <c r="V58" s="234">
        <f>ROUND(E58*U58,2)</f>
        <v>0</v>
      </c>
      <c r="W58" s="234"/>
      <c r="X58" s="234" t="s">
        <v>199</v>
      </c>
      <c r="Y58" s="214"/>
      <c r="Z58" s="214"/>
      <c r="AA58" s="214"/>
      <c r="AB58" s="214"/>
      <c r="AC58" s="214"/>
      <c r="AD58" s="214"/>
      <c r="AE58" s="214"/>
      <c r="AF58" s="214"/>
      <c r="AG58" s="214" t="s">
        <v>200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 x14ac:dyDescent="0.2">
      <c r="A59" s="231"/>
      <c r="B59" s="232"/>
      <c r="C59" s="264" t="s">
        <v>204</v>
      </c>
      <c r="D59" s="235"/>
      <c r="E59" s="236">
        <v>10</v>
      </c>
      <c r="F59" s="234"/>
      <c r="G59" s="234"/>
      <c r="H59" s="234"/>
      <c r="I59" s="234"/>
      <c r="J59" s="234"/>
      <c r="K59" s="234"/>
      <c r="L59" s="234"/>
      <c r="M59" s="234"/>
      <c r="N59" s="233"/>
      <c r="O59" s="233"/>
      <c r="P59" s="233"/>
      <c r="Q59" s="233"/>
      <c r="R59" s="234"/>
      <c r="S59" s="234"/>
      <c r="T59" s="234"/>
      <c r="U59" s="234"/>
      <c r="V59" s="234"/>
      <c r="W59" s="234"/>
      <c r="X59" s="234"/>
      <c r="Y59" s="214"/>
      <c r="Z59" s="214"/>
      <c r="AA59" s="214"/>
      <c r="AB59" s="214"/>
      <c r="AC59" s="214"/>
      <c r="AD59" s="214"/>
      <c r="AE59" s="214"/>
      <c r="AF59" s="214"/>
      <c r="AG59" s="214" t="s">
        <v>122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x14ac:dyDescent="0.2">
      <c r="A60" s="238" t="s">
        <v>113</v>
      </c>
      <c r="B60" s="239" t="s">
        <v>73</v>
      </c>
      <c r="C60" s="262" t="s">
        <v>74</v>
      </c>
      <c r="D60" s="240"/>
      <c r="E60" s="241"/>
      <c r="F60" s="242"/>
      <c r="G60" s="242">
        <f>SUMIF(AG61:AG68,"&lt;&gt;NOR",G61:G68)</f>
        <v>0</v>
      </c>
      <c r="H60" s="242"/>
      <c r="I60" s="242">
        <f>SUM(I61:I68)</f>
        <v>0</v>
      </c>
      <c r="J60" s="242"/>
      <c r="K60" s="242">
        <f>SUM(K61:K68)</f>
        <v>0</v>
      </c>
      <c r="L60" s="242"/>
      <c r="M60" s="242">
        <f>SUM(M61:M68)</f>
        <v>0</v>
      </c>
      <c r="N60" s="241"/>
      <c r="O60" s="241">
        <f>SUM(O61:O68)</f>
        <v>3.85</v>
      </c>
      <c r="P60" s="241"/>
      <c r="Q60" s="241">
        <f>SUM(Q61:Q68)</f>
        <v>0</v>
      </c>
      <c r="R60" s="242"/>
      <c r="S60" s="242"/>
      <c r="T60" s="243"/>
      <c r="U60" s="237"/>
      <c r="V60" s="237">
        <f>SUM(V61:V68)</f>
        <v>3.28</v>
      </c>
      <c r="W60" s="237"/>
      <c r="X60" s="237"/>
      <c r="AG60" t="s">
        <v>114</v>
      </c>
    </row>
    <row r="61" spans="1:60" ht="22.5" outlineLevel="1" x14ac:dyDescent="0.2">
      <c r="A61" s="245">
        <v>24</v>
      </c>
      <c r="B61" s="246" t="s">
        <v>205</v>
      </c>
      <c r="C61" s="263" t="s">
        <v>206</v>
      </c>
      <c r="D61" s="247" t="s">
        <v>207</v>
      </c>
      <c r="E61" s="248">
        <v>3</v>
      </c>
      <c r="F61" s="249"/>
      <c r="G61" s="250">
        <f>ROUND(E61*F61,2)</f>
        <v>0</v>
      </c>
      <c r="H61" s="249"/>
      <c r="I61" s="250">
        <f>ROUND(E61*H61,2)</f>
        <v>0</v>
      </c>
      <c r="J61" s="249"/>
      <c r="K61" s="250">
        <f>ROUND(E61*J61,2)</f>
        <v>0</v>
      </c>
      <c r="L61" s="250">
        <v>21</v>
      </c>
      <c r="M61" s="250">
        <f>G61*(1+L61/100)</f>
        <v>0</v>
      </c>
      <c r="N61" s="248">
        <v>0.51870000000000005</v>
      </c>
      <c r="O61" s="248">
        <f>ROUND(E61*N61,2)</f>
        <v>1.56</v>
      </c>
      <c r="P61" s="248">
        <v>0</v>
      </c>
      <c r="Q61" s="248">
        <f>ROUND(E61*P61,2)</f>
        <v>0</v>
      </c>
      <c r="R61" s="250"/>
      <c r="S61" s="250" t="s">
        <v>118</v>
      </c>
      <c r="T61" s="251" t="s">
        <v>118</v>
      </c>
      <c r="U61" s="234">
        <v>0</v>
      </c>
      <c r="V61" s="234">
        <f>ROUND(E61*U61,2)</f>
        <v>0</v>
      </c>
      <c r="W61" s="234"/>
      <c r="X61" s="234" t="s">
        <v>159</v>
      </c>
      <c r="Y61" s="214"/>
      <c r="Z61" s="214"/>
      <c r="AA61" s="214"/>
      <c r="AB61" s="214"/>
      <c r="AC61" s="214"/>
      <c r="AD61" s="214"/>
      <c r="AE61" s="214"/>
      <c r="AF61" s="214"/>
      <c r="AG61" s="214" t="s">
        <v>160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1" x14ac:dyDescent="0.2">
      <c r="A62" s="231"/>
      <c r="B62" s="232"/>
      <c r="C62" s="266" t="s">
        <v>208</v>
      </c>
      <c r="D62" s="259"/>
      <c r="E62" s="259"/>
      <c r="F62" s="259"/>
      <c r="G62" s="259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14"/>
      <c r="Z62" s="214"/>
      <c r="AA62" s="214"/>
      <c r="AB62" s="214"/>
      <c r="AC62" s="214"/>
      <c r="AD62" s="214"/>
      <c r="AE62" s="214"/>
      <c r="AF62" s="214"/>
      <c r="AG62" s="214" t="s">
        <v>162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">
      <c r="A63" s="245">
        <v>25</v>
      </c>
      <c r="B63" s="246" t="s">
        <v>209</v>
      </c>
      <c r="C63" s="263" t="s">
        <v>210</v>
      </c>
      <c r="D63" s="247" t="s">
        <v>211</v>
      </c>
      <c r="E63" s="248">
        <v>5</v>
      </c>
      <c r="F63" s="249"/>
      <c r="G63" s="250">
        <f>ROUND(E63*F63,2)</f>
        <v>0</v>
      </c>
      <c r="H63" s="249"/>
      <c r="I63" s="250">
        <f>ROUND(E63*H63,2)</f>
        <v>0</v>
      </c>
      <c r="J63" s="249"/>
      <c r="K63" s="250">
        <f>ROUND(E63*J63,2)</f>
        <v>0</v>
      </c>
      <c r="L63" s="250">
        <v>21</v>
      </c>
      <c r="M63" s="250">
        <f>G63*(1+L63/100)</f>
        <v>0</v>
      </c>
      <c r="N63" s="248">
        <v>0.43093999999999999</v>
      </c>
      <c r="O63" s="248">
        <f>ROUND(E63*N63,2)</f>
        <v>2.15</v>
      </c>
      <c r="P63" s="248">
        <v>0</v>
      </c>
      <c r="Q63" s="248">
        <f>ROUND(E63*P63,2)</f>
        <v>0</v>
      </c>
      <c r="R63" s="250"/>
      <c r="S63" s="250" t="s">
        <v>118</v>
      </c>
      <c r="T63" s="251" t="s">
        <v>158</v>
      </c>
      <c r="U63" s="234">
        <v>0</v>
      </c>
      <c r="V63" s="234">
        <f>ROUND(E63*U63,2)</f>
        <v>0</v>
      </c>
      <c r="W63" s="234"/>
      <c r="X63" s="234" t="s">
        <v>159</v>
      </c>
      <c r="Y63" s="214"/>
      <c r="Z63" s="214"/>
      <c r="AA63" s="214"/>
      <c r="AB63" s="214"/>
      <c r="AC63" s="214"/>
      <c r="AD63" s="214"/>
      <c r="AE63" s="214"/>
      <c r="AF63" s="214"/>
      <c r="AG63" s="214" t="s">
        <v>160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1" x14ac:dyDescent="0.2">
      <c r="A64" s="231"/>
      <c r="B64" s="232"/>
      <c r="C64" s="266" t="s">
        <v>212</v>
      </c>
      <c r="D64" s="259"/>
      <c r="E64" s="259"/>
      <c r="F64" s="259"/>
      <c r="G64" s="259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14"/>
      <c r="Z64" s="214"/>
      <c r="AA64" s="214"/>
      <c r="AB64" s="214"/>
      <c r="AC64" s="214"/>
      <c r="AD64" s="214"/>
      <c r="AE64" s="214"/>
      <c r="AF64" s="214"/>
      <c r="AG64" s="214" t="s">
        <v>162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">
      <c r="A65" s="231"/>
      <c r="B65" s="232"/>
      <c r="C65" s="267" t="s">
        <v>213</v>
      </c>
      <c r="D65" s="260"/>
      <c r="E65" s="260"/>
      <c r="F65" s="260"/>
      <c r="G65" s="260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14"/>
      <c r="Z65" s="214"/>
      <c r="AA65" s="214"/>
      <c r="AB65" s="214"/>
      <c r="AC65" s="214"/>
      <c r="AD65" s="214"/>
      <c r="AE65" s="214"/>
      <c r="AF65" s="214"/>
      <c r="AG65" s="214" t="s">
        <v>162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31"/>
      <c r="B66" s="232"/>
      <c r="C66" s="267" t="s">
        <v>214</v>
      </c>
      <c r="D66" s="260"/>
      <c r="E66" s="260"/>
      <c r="F66" s="260"/>
      <c r="G66" s="260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14"/>
      <c r="Z66" s="214"/>
      <c r="AA66" s="214"/>
      <c r="AB66" s="214"/>
      <c r="AC66" s="214"/>
      <c r="AD66" s="214"/>
      <c r="AE66" s="214"/>
      <c r="AF66" s="214"/>
      <c r="AG66" s="214" t="s">
        <v>162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ht="22.5" outlineLevel="1" x14ac:dyDescent="0.2">
      <c r="A67" s="245">
        <v>26</v>
      </c>
      <c r="B67" s="246" t="s">
        <v>215</v>
      </c>
      <c r="C67" s="263" t="s">
        <v>216</v>
      </c>
      <c r="D67" s="247" t="s">
        <v>211</v>
      </c>
      <c r="E67" s="248">
        <v>3</v>
      </c>
      <c r="F67" s="249"/>
      <c r="G67" s="250">
        <f>ROUND(E67*F67,2)</f>
        <v>0</v>
      </c>
      <c r="H67" s="249"/>
      <c r="I67" s="250">
        <f>ROUND(E67*H67,2)</f>
        <v>0</v>
      </c>
      <c r="J67" s="249"/>
      <c r="K67" s="250">
        <f>ROUND(E67*J67,2)</f>
        <v>0</v>
      </c>
      <c r="L67" s="250">
        <v>21</v>
      </c>
      <c r="M67" s="250">
        <f>G67*(1+L67/100)</f>
        <v>0</v>
      </c>
      <c r="N67" s="248">
        <v>4.7620000000000003E-2</v>
      </c>
      <c r="O67" s="248">
        <f>ROUND(E67*N67,2)</f>
        <v>0.14000000000000001</v>
      </c>
      <c r="P67" s="248">
        <v>0</v>
      </c>
      <c r="Q67" s="248">
        <f>ROUND(E67*P67,2)</f>
        <v>0</v>
      </c>
      <c r="R67" s="250"/>
      <c r="S67" s="250" t="s">
        <v>118</v>
      </c>
      <c r="T67" s="251" t="s">
        <v>118</v>
      </c>
      <c r="U67" s="234">
        <v>1.0940000000000001</v>
      </c>
      <c r="V67" s="234">
        <f>ROUND(E67*U67,2)</f>
        <v>3.28</v>
      </c>
      <c r="W67" s="234"/>
      <c r="X67" s="234" t="s">
        <v>119</v>
      </c>
      <c r="Y67" s="214"/>
      <c r="Z67" s="214"/>
      <c r="AA67" s="214"/>
      <c r="AB67" s="214"/>
      <c r="AC67" s="214"/>
      <c r="AD67" s="214"/>
      <c r="AE67" s="214"/>
      <c r="AF67" s="214"/>
      <c r="AG67" s="214" t="s">
        <v>120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 x14ac:dyDescent="0.2">
      <c r="A68" s="231"/>
      <c r="B68" s="232"/>
      <c r="C68" s="266" t="s">
        <v>217</v>
      </c>
      <c r="D68" s="259"/>
      <c r="E68" s="259"/>
      <c r="F68" s="259"/>
      <c r="G68" s="259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14"/>
      <c r="Z68" s="214"/>
      <c r="AA68" s="214"/>
      <c r="AB68" s="214"/>
      <c r="AC68" s="214"/>
      <c r="AD68" s="214"/>
      <c r="AE68" s="214"/>
      <c r="AF68" s="214"/>
      <c r="AG68" s="214" t="s">
        <v>162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x14ac:dyDescent="0.2">
      <c r="A69" s="238" t="s">
        <v>113</v>
      </c>
      <c r="B69" s="239" t="s">
        <v>75</v>
      </c>
      <c r="C69" s="262" t="s">
        <v>76</v>
      </c>
      <c r="D69" s="240"/>
      <c r="E69" s="241"/>
      <c r="F69" s="242"/>
      <c r="G69" s="242">
        <f>SUMIF(AG70:AG90,"&lt;&gt;NOR",G70:G90)</f>
        <v>0</v>
      </c>
      <c r="H69" s="242"/>
      <c r="I69" s="242">
        <f>SUM(I70:I90)</f>
        <v>0</v>
      </c>
      <c r="J69" s="242"/>
      <c r="K69" s="242">
        <f>SUM(K70:K90)</f>
        <v>0</v>
      </c>
      <c r="L69" s="242"/>
      <c r="M69" s="242">
        <f>SUM(M70:M90)</f>
        <v>0</v>
      </c>
      <c r="N69" s="241"/>
      <c r="O69" s="241">
        <f>SUM(O70:O90)</f>
        <v>75.81</v>
      </c>
      <c r="P69" s="241"/>
      <c r="Q69" s="241">
        <f>SUM(Q70:Q90)</f>
        <v>0</v>
      </c>
      <c r="R69" s="242"/>
      <c r="S69" s="242"/>
      <c r="T69" s="243"/>
      <c r="U69" s="237"/>
      <c r="V69" s="237">
        <f>SUM(V70:V90)</f>
        <v>162.93</v>
      </c>
      <c r="W69" s="237"/>
      <c r="X69" s="237"/>
      <c r="AG69" t="s">
        <v>114</v>
      </c>
    </row>
    <row r="70" spans="1:60" outlineLevel="1" x14ac:dyDescent="0.2">
      <c r="A70" s="245">
        <v>27</v>
      </c>
      <c r="B70" s="246" t="s">
        <v>218</v>
      </c>
      <c r="C70" s="263" t="s">
        <v>219</v>
      </c>
      <c r="D70" s="247" t="s">
        <v>207</v>
      </c>
      <c r="E70" s="248">
        <v>271</v>
      </c>
      <c r="F70" s="249"/>
      <c r="G70" s="250">
        <f>ROUND(E70*F70,2)</f>
        <v>0</v>
      </c>
      <c r="H70" s="249"/>
      <c r="I70" s="250">
        <f>ROUND(E70*H70,2)</f>
        <v>0</v>
      </c>
      <c r="J70" s="249"/>
      <c r="K70" s="250">
        <f>ROUND(E70*J70,2)</f>
        <v>0</v>
      </c>
      <c r="L70" s="250">
        <v>21</v>
      </c>
      <c r="M70" s="250">
        <f>G70*(1+L70/100)</f>
        <v>0</v>
      </c>
      <c r="N70" s="248">
        <v>0</v>
      </c>
      <c r="O70" s="248">
        <f>ROUND(E70*N70,2)</f>
        <v>0</v>
      </c>
      <c r="P70" s="248">
        <v>0</v>
      </c>
      <c r="Q70" s="248">
        <f>ROUND(E70*P70,2)</f>
        <v>0</v>
      </c>
      <c r="R70" s="250"/>
      <c r="S70" s="250" t="s">
        <v>118</v>
      </c>
      <c r="T70" s="251" t="s">
        <v>118</v>
      </c>
      <c r="U70" s="234">
        <v>0.13</v>
      </c>
      <c r="V70" s="234">
        <f>ROUND(E70*U70,2)</f>
        <v>35.229999999999997</v>
      </c>
      <c r="W70" s="234"/>
      <c r="X70" s="234" t="s">
        <v>119</v>
      </c>
      <c r="Y70" s="214"/>
      <c r="Z70" s="214"/>
      <c r="AA70" s="214"/>
      <c r="AB70" s="214"/>
      <c r="AC70" s="214"/>
      <c r="AD70" s="214"/>
      <c r="AE70" s="214"/>
      <c r="AF70" s="214"/>
      <c r="AG70" s="214" t="s">
        <v>120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 x14ac:dyDescent="0.2">
      <c r="A71" s="231"/>
      <c r="B71" s="232"/>
      <c r="C71" s="264" t="s">
        <v>220</v>
      </c>
      <c r="D71" s="235"/>
      <c r="E71" s="236">
        <v>74</v>
      </c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14"/>
      <c r="Z71" s="214"/>
      <c r="AA71" s="214"/>
      <c r="AB71" s="214"/>
      <c r="AC71" s="214"/>
      <c r="AD71" s="214"/>
      <c r="AE71" s="214"/>
      <c r="AF71" s="214"/>
      <c r="AG71" s="214" t="s">
        <v>122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1" x14ac:dyDescent="0.2">
      <c r="A72" s="231"/>
      <c r="B72" s="232"/>
      <c r="C72" s="264" t="s">
        <v>221</v>
      </c>
      <c r="D72" s="235"/>
      <c r="E72" s="236">
        <v>167</v>
      </c>
      <c r="F72" s="234"/>
      <c r="G72" s="234"/>
      <c r="H72" s="234"/>
      <c r="I72" s="234"/>
      <c r="J72" s="234"/>
      <c r="K72" s="234"/>
      <c r="L72" s="234"/>
      <c r="M72" s="234"/>
      <c r="N72" s="233"/>
      <c r="O72" s="233"/>
      <c r="P72" s="233"/>
      <c r="Q72" s="233"/>
      <c r="R72" s="234"/>
      <c r="S72" s="234"/>
      <c r="T72" s="234"/>
      <c r="U72" s="234"/>
      <c r="V72" s="234"/>
      <c r="W72" s="234"/>
      <c r="X72" s="234"/>
      <c r="Y72" s="214"/>
      <c r="Z72" s="214"/>
      <c r="AA72" s="214"/>
      <c r="AB72" s="214"/>
      <c r="AC72" s="214"/>
      <c r="AD72" s="214"/>
      <c r="AE72" s="214"/>
      <c r="AF72" s="214"/>
      <c r="AG72" s="214" t="s">
        <v>122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31"/>
      <c r="B73" s="232"/>
      <c r="C73" s="264" t="s">
        <v>222</v>
      </c>
      <c r="D73" s="235"/>
      <c r="E73" s="236">
        <v>30</v>
      </c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14"/>
      <c r="Z73" s="214"/>
      <c r="AA73" s="214"/>
      <c r="AB73" s="214"/>
      <c r="AC73" s="214"/>
      <c r="AD73" s="214"/>
      <c r="AE73" s="214"/>
      <c r="AF73" s="214"/>
      <c r="AG73" s="214" t="s">
        <v>122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ht="22.5" outlineLevel="1" x14ac:dyDescent="0.2">
      <c r="A74" s="245">
        <v>28</v>
      </c>
      <c r="B74" s="246" t="s">
        <v>223</v>
      </c>
      <c r="C74" s="263" t="s">
        <v>224</v>
      </c>
      <c r="D74" s="247" t="s">
        <v>207</v>
      </c>
      <c r="E74" s="248">
        <v>8</v>
      </c>
      <c r="F74" s="249"/>
      <c r="G74" s="250">
        <f>ROUND(E74*F74,2)</f>
        <v>0</v>
      </c>
      <c r="H74" s="249"/>
      <c r="I74" s="250">
        <f>ROUND(E74*H74,2)</f>
        <v>0</v>
      </c>
      <c r="J74" s="249"/>
      <c r="K74" s="250">
        <f>ROUND(E74*J74,2)</f>
        <v>0</v>
      </c>
      <c r="L74" s="250">
        <v>21</v>
      </c>
      <c r="M74" s="250">
        <f>G74*(1+L74/100)</f>
        <v>0</v>
      </c>
      <c r="N74" s="248">
        <v>0.19520000000000001</v>
      </c>
      <c r="O74" s="248">
        <f>ROUND(E74*N74,2)</f>
        <v>1.56</v>
      </c>
      <c r="P74" s="248">
        <v>0</v>
      </c>
      <c r="Q74" s="248">
        <f>ROUND(E74*P74,2)</f>
        <v>0</v>
      </c>
      <c r="R74" s="250"/>
      <c r="S74" s="250" t="s">
        <v>118</v>
      </c>
      <c r="T74" s="251" t="s">
        <v>118</v>
      </c>
      <c r="U74" s="234">
        <v>0.27200000000000002</v>
      </c>
      <c r="V74" s="234">
        <f>ROUND(E74*U74,2)</f>
        <v>2.1800000000000002</v>
      </c>
      <c r="W74" s="234"/>
      <c r="X74" s="234" t="s">
        <v>119</v>
      </c>
      <c r="Y74" s="214"/>
      <c r="Z74" s="214"/>
      <c r="AA74" s="214"/>
      <c r="AB74" s="214"/>
      <c r="AC74" s="214"/>
      <c r="AD74" s="214"/>
      <c r="AE74" s="214"/>
      <c r="AF74" s="214"/>
      <c r="AG74" s="214" t="s">
        <v>120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">
      <c r="A75" s="231"/>
      <c r="B75" s="232"/>
      <c r="C75" s="264" t="s">
        <v>73</v>
      </c>
      <c r="D75" s="235"/>
      <c r="E75" s="236">
        <v>8</v>
      </c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14"/>
      <c r="Z75" s="214"/>
      <c r="AA75" s="214"/>
      <c r="AB75" s="214"/>
      <c r="AC75" s="214"/>
      <c r="AD75" s="214"/>
      <c r="AE75" s="214"/>
      <c r="AF75" s="214"/>
      <c r="AG75" s="214" t="s">
        <v>122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ht="22.5" outlineLevel="1" x14ac:dyDescent="0.2">
      <c r="A76" s="245">
        <v>29</v>
      </c>
      <c r="B76" s="246" t="s">
        <v>225</v>
      </c>
      <c r="C76" s="263" t="s">
        <v>226</v>
      </c>
      <c r="D76" s="247" t="s">
        <v>207</v>
      </c>
      <c r="E76" s="248">
        <v>167</v>
      </c>
      <c r="F76" s="249"/>
      <c r="G76" s="250">
        <f>ROUND(E76*F76,2)</f>
        <v>0</v>
      </c>
      <c r="H76" s="249"/>
      <c r="I76" s="250">
        <f>ROUND(E76*H76,2)</f>
        <v>0</v>
      </c>
      <c r="J76" s="249"/>
      <c r="K76" s="250">
        <f>ROUND(E76*J76,2)</f>
        <v>0</v>
      </c>
      <c r="L76" s="250">
        <v>21</v>
      </c>
      <c r="M76" s="250">
        <f>G76*(1+L76/100)</f>
        <v>0</v>
      </c>
      <c r="N76" s="248">
        <v>0.26980999999999999</v>
      </c>
      <c r="O76" s="248">
        <f>ROUND(E76*N76,2)</f>
        <v>45.06</v>
      </c>
      <c r="P76" s="248">
        <v>0</v>
      </c>
      <c r="Q76" s="248">
        <f>ROUND(E76*P76,2)</f>
        <v>0</v>
      </c>
      <c r="R76" s="250"/>
      <c r="S76" s="250" t="s">
        <v>118</v>
      </c>
      <c r="T76" s="251" t="s">
        <v>118</v>
      </c>
      <c r="U76" s="234">
        <v>0.27200000000000002</v>
      </c>
      <c r="V76" s="234">
        <f>ROUND(E76*U76,2)</f>
        <v>45.42</v>
      </c>
      <c r="W76" s="234"/>
      <c r="X76" s="234" t="s">
        <v>119</v>
      </c>
      <c r="Y76" s="214"/>
      <c r="Z76" s="214"/>
      <c r="AA76" s="214"/>
      <c r="AB76" s="214"/>
      <c r="AC76" s="214"/>
      <c r="AD76" s="214"/>
      <c r="AE76" s="214"/>
      <c r="AF76" s="214"/>
      <c r="AG76" s="214" t="s">
        <v>120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1" x14ac:dyDescent="0.2">
      <c r="A77" s="231"/>
      <c r="B77" s="232"/>
      <c r="C77" s="264" t="s">
        <v>227</v>
      </c>
      <c r="D77" s="235"/>
      <c r="E77" s="236">
        <v>167</v>
      </c>
      <c r="F77" s="234"/>
      <c r="G77" s="234"/>
      <c r="H77" s="234"/>
      <c r="I77" s="234"/>
      <c r="J77" s="234"/>
      <c r="K77" s="234"/>
      <c r="L77" s="234"/>
      <c r="M77" s="234"/>
      <c r="N77" s="233"/>
      <c r="O77" s="233"/>
      <c r="P77" s="233"/>
      <c r="Q77" s="233"/>
      <c r="R77" s="234"/>
      <c r="S77" s="234"/>
      <c r="T77" s="234"/>
      <c r="U77" s="234"/>
      <c r="V77" s="234"/>
      <c r="W77" s="234"/>
      <c r="X77" s="234"/>
      <c r="Y77" s="214"/>
      <c r="Z77" s="214"/>
      <c r="AA77" s="214"/>
      <c r="AB77" s="214"/>
      <c r="AC77" s="214"/>
      <c r="AD77" s="214"/>
      <c r="AE77" s="214"/>
      <c r="AF77" s="214"/>
      <c r="AG77" s="214" t="s">
        <v>122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ht="22.5" outlineLevel="1" x14ac:dyDescent="0.2">
      <c r="A78" s="245">
        <v>30</v>
      </c>
      <c r="B78" s="246" t="s">
        <v>228</v>
      </c>
      <c r="C78" s="263" t="s">
        <v>229</v>
      </c>
      <c r="D78" s="247" t="s">
        <v>207</v>
      </c>
      <c r="E78" s="248">
        <v>241</v>
      </c>
      <c r="F78" s="249"/>
      <c r="G78" s="250">
        <f>ROUND(E78*F78,2)</f>
        <v>0</v>
      </c>
      <c r="H78" s="249"/>
      <c r="I78" s="250">
        <f>ROUND(E78*H78,2)</f>
        <v>0</v>
      </c>
      <c r="J78" s="249"/>
      <c r="K78" s="250">
        <f>ROUND(E78*J78,2)</f>
        <v>0</v>
      </c>
      <c r="L78" s="250">
        <v>21</v>
      </c>
      <c r="M78" s="250">
        <f>G78*(1+L78/100)</f>
        <v>0</v>
      </c>
      <c r="N78" s="248">
        <v>0.11359</v>
      </c>
      <c r="O78" s="248">
        <f>ROUND(E78*N78,2)</f>
        <v>27.38</v>
      </c>
      <c r="P78" s="248">
        <v>0</v>
      </c>
      <c r="Q78" s="248">
        <f>ROUND(E78*P78,2)</f>
        <v>0</v>
      </c>
      <c r="R78" s="250"/>
      <c r="S78" s="250" t="s">
        <v>118</v>
      </c>
      <c r="T78" s="251" t="s">
        <v>118</v>
      </c>
      <c r="U78" s="234">
        <v>0.26</v>
      </c>
      <c r="V78" s="234">
        <f>ROUND(E78*U78,2)</f>
        <v>62.66</v>
      </c>
      <c r="W78" s="234"/>
      <c r="X78" s="234" t="s">
        <v>119</v>
      </c>
      <c r="Y78" s="214"/>
      <c r="Z78" s="214"/>
      <c r="AA78" s="214"/>
      <c r="AB78" s="214"/>
      <c r="AC78" s="214"/>
      <c r="AD78" s="214"/>
      <c r="AE78" s="214"/>
      <c r="AF78" s="214"/>
      <c r="AG78" s="214" t="s">
        <v>120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">
      <c r="A79" s="231"/>
      <c r="B79" s="232"/>
      <c r="C79" s="264" t="s">
        <v>220</v>
      </c>
      <c r="D79" s="235"/>
      <c r="E79" s="236">
        <v>74</v>
      </c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14"/>
      <c r="Z79" s="214"/>
      <c r="AA79" s="214"/>
      <c r="AB79" s="214"/>
      <c r="AC79" s="214"/>
      <c r="AD79" s="214"/>
      <c r="AE79" s="214"/>
      <c r="AF79" s="214"/>
      <c r="AG79" s="214" t="s">
        <v>122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31"/>
      <c r="B80" s="232"/>
      <c r="C80" s="264" t="s">
        <v>230</v>
      </c>
      <c r="D80" s="235"/>
      <c r="E80" s="236">
        <v>167</v>
      </c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14"/>
      <c r="Z80" s="214"/>
      <c r="AA80" s="214"/>
      <c r="AB80" s="214"/>
      <c r="AC80" s="214"/>
      <c r="AD80" s="214"/>
      <c r="AE80" s="214"/>
      <c r="AF80" s="214"/>
      <c r="AG80" s="214" t="s">
        <v>122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ht="22.5" outlineLevel="1" x14ac:dyDescent="0.2">
      <c r="A81" s="245">
        <v>31</v>
      </c>
      <c r="B81" s="246" t="s">
        <v>231</v>
      </c>
      <c r="C81" s="263" t="s">
        <v>232</v>
      </c>
      <c r="D81" s="247" t="s">
        <v>233</v>
      </c>
      <c r="E81" s="248">
        <v>15</v>
      </c>
      <c r="F81" s="249"/>
      <c r="G81" s="250">
        <f>ROUND(E81*F81,2)</f>
        <v>0</v>
      </c>
      <c r="H81" s="249"/>
      <c r="I81" s="250">
        <f>ROUND(E81*H81,2)</f>
        <v>0</v>
      </c>
      <c r="J81" s="249"/>
      <c r="K81" s="250">
        <f>ROUND(E81*J81,2)</f>
        <v>0</v>
      </c>
      <c r="L81" s="250">
        <v>21</v>
      </c>
      <c r="M81" s="250">
        <f>G81*(1+L81/100)</f>
        <v>0</v>
      </c>
      <c r="N81" s="248">
        <v>0</v>
      </c>
      <c r="O81" s="248">
        <f>ROUND(E81*N81,2)</f>
        <v>0</v>
      </c>
      <c r="P81" s="248">
        <v>0</v>
      </c>
      <c r="Q81" s="248">
        <f>ROUND(E81*P81,2)</f>
        <v>0</v>
      </c>
      <c r="R81" s="250"/>
      <c r="S81" s="250" t="s">
        <v>118</v>
      </c>
      <c r="T81" s="251" t="s">
        <v>234</v>
      </c>
      <c r="U81" s="234">
        <v>0</v>
      </c>
      <c r="V81" s="234">
        <f>ROUND(E81*U81,2)</f>
        <v>0</v>
      </c>
      <c r="W81" s="234"/>
      <c r="X81" s="234" t="s">
        <v>159</v>
      </c>
      <c r="Y81" s="214"/>
      <c r="Z81" s="214"/>
      <c r="AA81" s="214"/>
      <c r="AB81" s="214"/>
      <c r="AC81" s="214"/>
      <c r="AD81" s="214"/>
      <c r="AE81" s="214"/>
      <c r="AF81" s="214"/>
      <c r="AG81" s="214" t="s">
        <v>160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">
      <c r="A82" s="231"/>
      <c r="B82" s="232"/>
      <c r="C82" s="266" t="s">
        <v>235</v>
      </c>
      <c r="D82" s="259"/>
      <c r="E82" s="259"/>
      <c r="F82" s="259"/>
      <c r="G82" s="259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14"/>
      <c r="Z82" s="214"/>
      <c r="AA82" s="214"/>
      <c r="AB82" s="214"/>
      <c r="AC82" s="214"/>
      <c r="AD82" s="214"/>
      <c r="AE82" s="214"/>
      <c r="AF82" s="214"/>
      <c r="AG82" s="214" t="s">
        <v>162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">
      <c r="A83" s="231"/>
      <c r="B83" s="232"/>
      <c r="C83" s="264" t="s">
        <v>236</v>
      </c>
      <c r="D83" s="235"/>
      <c r="E83" s="236">
        <v>12</v>
      </c>
      <c r="F83" s="234"/>
      <c r="G83" s="234"/>
      <c r="H83" s="234"/>
      <c r="I83" s="234"/>
      <c r="J83" s="234"/>
      <c r="K83" s="234"/>
      <c r="L83" s="234"/>
      <c r="M83" s="234"/>
      <c r="N83" s="233"/>
      <c r="O83" s="233"/>
      <c r="P83" s="233"/>
      <c r="Q83" s="233"/>
      <c r="R83" s="234"/>
      <c r="S83" s="234"/>
      <c r="T83" s="234"/>
      <c r="U83" s="234"/>
      <c r="V83" s="234"/>
      <c r="W83" s="234"/>
      <c r="X83" s="234"/>
      <c r="Y83" s="214"/>
      <c r="Z83" s="214"/>
      <c r="AA83" s="214"/>
      <c r="AB83" s="214"/>
      <c r="AC83" s="214"/>
      <c r="AD83" s="214"/>
      <c r="AE83" s="214"/>
      <c r="AF83" s="214"/>
      <c r="AG83" s="214" t="s">
        <v>122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1" x14ac:dyDescent="0.2">
      <c r="A84" s="231"/>
      <c r="B84" s="232"/>
      <c r="C84" s="264" t="s">
        <v>237</v>
      </c>
      <c r="D84" s="235"/>
      <c r="E84" s="236">
        <v>3</v>
      </c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14"/>
      <c r="Z84" s="214"/>
      <c r="AA84" s="214"/>
      <c r="AB84" s="214"/>
      <c r="AC84" s="214"/>
      <c r="AD84" s="214"/>
      <c r="AE84" s="214"/>
      <c r="AF84" s="214"/>
      <c r="AG84" s="214" t="s">
        <v>122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">
      <c r="A85" s="245">
        <v>32</v>
      </c>
      <c r="B85" s="246" t="s">
        <v>238</v>
      </c>
      <c r="C85" s="263" t="s">
        <v>239</v>
      </c>
      <c r="D85" s="247" t="s">
        <v>240</v>
      </c>
      <c r="E85" s="248">
        <v>16</v>
      </c>
      <c r="F85" s="249"/>
      <c r="G85" s="250">
        <f>ROUND(E85*F85,2)</f>
        <v>0</v>
      </c>
      <c r="H85" s="249"/>
      <c r="I85" s="250">
        <f>ROUND(E85*H85,2)</f>
        <v>0</v>
      </c>
      <c r="J85" s="249"/>
      <c r="K85" s="250">
        <f>ROUND(E85*J85,2)</f>
        <v>0</v>
      </c>
      <c r="L85" s="250">
        <v>21</v>
      </c>
      <c r="M85" s="250">
        <f>G85*(1+L85/100)</f>
        <v>0</v>
      </c>
      <c r="N85" s="248">
        <v>0</v>
      </c>
      <c r="O85" s="248">
        <f>ROUND(E85*N85,2)</f>
        <v>0</v>
      </c>
      <c r="P85" s="248">
        <v>0</v>
      </c>
      <c r="Q85" s="248">
        <f>ROUND(E85*P85,2)</f>
        <v>0</v>
      </c>
      <c r="R85" s="250"/>
      <c r="S85" s="250" t="s">
        <v>118</v>
      </c>
      <c r="T85" s="251" t="s">
        <v>118</v>
      </c>
      <c r="U85" s="234">
        <v>1</v>
      </c>
      <c r="V85" s="234">
        <f>ROUND(E85*U85,2)</f>
        <v>16</v>
      </c>
      <c r="W85" s="234"/>
      <c r="X85" s="234" t="s">
        <v>119</v>
      </c>
      <c r="Y85" s="214"/>
      <c r="Z85" s="214"/>
      <c r="AA85" s="214"/>
      <c r="AB85" s="214"/>
      <c r="AC85" s="214"/>
      <c r="AD85" s="214"/>
      <c r="AE85" s="214"/>
      <c r="AF85" s="214"/>
      <c r="AG85" s="214" t="s">
        <v>120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ht="22.5" outlineLevel="1" x14ac:dyDescent="0.2">
      <c r="A86" s="231"/>
      <c r="B86" s="232"/>
      <c r="C86" s="266" t="s">
        <v>241</v>
      </c>
      <c r="D86" s="259"/>
      <c r="E86" s="259"/>
      <c r="F86" s="259"/>
      <c r="G86" s="259"/>
      <c r="H86" s="234"/>
      <c r="I86" s="234"/>
      <c r="J86" s="234"/>
      <c r="K86" s="234"/>
      <c r="L86" s="234"/>
      <c r="M86" s="234"/>
      <c r="N86" s="233"/>
      <c r="O86" s="233"/>
      <c r="P86" s="233"/>
      <c r="Q86" s="233"/>
      <c r="R86" s="234"/>
      <c r="S86" s="234"/>
      <c r="T86" s="234"/>
      <c r="U86" s="234"/>
      <c r="V86" s="234"/>
      <c r="W86" s="234"/>
      <c r="X86" s="234"/>
      <c r="Y86" s="214"/>
      <c r="Z86" s="214"/>
      <c r="AA86" s="214"/>
      <c r="AB86" s="214"/>
      <c r="AC86" s="214"/>
      <c r="AD86" s="214"/>
      <c r="AE86" s="214"/>
      <c r="AF86" s="214"/>
      <c r="AG86" s="214" t="s">
        <v>162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61" t="str">
        <f>C86</f>
        <v>přípravné a dokončovací práce spojené s osazením atypického rámu a poklopů na stávající podzemní nádrži</v>
      </c>
      <c r="BB86" s="214"/>
      <c r="BC86" s="214"/>
      <c r="BD86" s="214"/>
      <c r="BE86" s="214"/>
      <c r="BF86" s="214"/>
      <c r="BG86" s="214"/>
      <c r="BH86" s="214"/>
    </row>
    <row r="87" spans="1:60" outlineLevel="1" x14ac:dyDescent="0.2">
      <c r="A87" s="245">
        <v>33</v>
      </c>
      <c r="B87" s="246" t="s">
        <v>242</v>
      </c>
      <c r="C87" s="263" t="s">
        <v>243</v>
      </c>
      <c r="D87" s="247" t="s">
        <v>117</v>
      </c>
      <c r="E87" s="248">
        <v>0.7</v>
      </c>
      <c r="F87" s="249"/>
      <c r="G87" s="250">
        <f>ROUND(E87*F87,2)</f>
        <v>0</v>
      </c>
      <c r="H87" s="249"/>
      <c r="I87" s="250">
        <f>ROUND(E87*H87,2)</f>
        <v>0</v>
      </c>
      <c r="J87" s="249"/>
      <c r="K87" s="250">
        <f>ROUND(E87*J87,2)</f>
        <v>0</v>
      </c>
      <c r="L87" s="250">
        <v>21</v>
      </c>
      <c r="M87" s="250">
        <f>G87*(1+L87/100)</f>
        <v>0</v>
      </c>
      <c r="N87" s="248">
        <v>2.59138</v>
      </c>
      <c r="O87" s="248">
        <f>ROUND(E87*N87,2)</f>
        <v>1.81</v>
      </c>
      <c r="P87" s="248">
        <v>0</v>
      </c>
      <c r="Q87" s="248">
        <f>ROUND(E87*P87,2)</f>
        <v>0</v>
      </c>
      <c r="R87" s="250"/>
      <c r="S87" s="250" t="s">
        <v>118</v>
      </c>
      <c r="T87" s="251" t="s">
        <v>118</v>
      </c>
      <c r="U87" s="234">
        <v>2.0499999999999998</v>
      </c>
      <c r="V87" s="234">
        <f>ROUND(E87*U87,2)</f>
        <v>1.44</v>
      </c>
      <c r="W87" s="234"/>
      <c r="X87" s="234" t="s">
        <v>119</v>
      </c>
      <c r="Y87" s="214"/>
      <c r="Z87" s="214"/>
      <c r="AA87" s="214"/>
      <c r="AB87" s="214"/>
      <c r="AC87" s="214"/>
      <c r="AD87" s="214"/>
      <c r="AE87" s="214"/>
      <c r="AF87" s="214"/>
      <c r="AG87" s="214" t="s">
        <v>120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31"/>
      <c r="B88" s="232"/>
      <c r="C88" s="266" t="s">
        <v>244</v>
      </c>
      <c r="D88" s="259"/>
      <c r="E88" s="259"/>
      <c r="F88" s="259"/>
      <c r="G88" s="259"/>
      <c r="H88" s="234"/>
      <c r="I88" s="234"/>
      <c r="J88" s="234"/>
      <c r="K88" s="234"/>
      <c r="L88" s="234"/>
      <c r="M88" s="234"/>
      <c r="N88" s="233"/>
      <c r="O88" s="233"/>
      <c r="P88" s="233"/>
      <c r="Q88" s="233"/>
      <c r="R88" s="234"/>
      <c r="S88" s="234"/>
      <c r="T88" s="234"/>
      <c r="U88" s="234"/>
      <c r="V88" s="234"/>
      <c r="W88" s="234"/>
      <c r="X88" s="234"/>
      <c r="Y88" s="214"/>
      <c r="Z88" s="214"/>
      <c r="AA88" s="214"/>
      <c r="AB88" s="214"/>
      <c r="AC88" s="214"/>
      <c r="AD88" s="214"/>
      <c r="AE88" s="214"/>
      <c r="AF88" s="214"/>
      <c r="AG88" s="214" t="s">
        <v>162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">
      <c r="A89" s="231"/>
      <c r="B89" s="232"/>
      <c r="C89" s="267" t="s">
        <v>245</v>
      </c>
      <c r="D89" s="260"/>
      <c r="E89" s="260"/>
      <c r="F89" s="260"/>
      <c r="G89" s="260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14"/>
      <c r="Z89" s="214"/>
      <c r="AA89" s="214"/>
      <c r="AB89" s="214"/>
      <c r="AC89" s="214"/>
      <c r="AD89" s="214"/>
      <c r="AE89" s="214"/>
      <c r="AF89" s="214"/>
      <c r="AG89" s="214" t="s">
        <v>162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">
      <c r="A90" s="231"/>
      <c r="B90" s="232"/>
      <c r="C90" s="264" t="s">
        <v>246</v>
      </c>
      <c r="D90" s="235"/>
      <c r="E90" s="236">
        <v>0.7</v>
      </c>
      <c r="F90" s="234"/>
      <c r="G90" s="234"/>
      <c r="H90" s="234"/>
      <c r="I90" s="234"/>
      <c r="J90" s="234"/>
      <c r="K90" s="234"/>
      <c r="L90" s="234"/>
      <c r="M90" s="234"/>
      <c r="N90" s="233"/>
      <c r="O90" s="233"/>
      <c r="P90" s="233"/>
      <c r="Q90" s="233"/>
      <c r="R90" s="234"/>
      <c r="S90" s="234"/>
      <c r="T90" s="234"/>
      <c r="U90" s="234"/>
      <c r="V90" s="234"/>
      <c r="W90" s="234"/>
      <c r="X90" s="234"/>
      <c r="Y90" s="214"/>
      <c r="Z90" s="214"/>
      <c r="AA90" s="214"/>
      <c r="AB90" s="214"/>
      <c r="AC90" s="214"/>
      <c r="AD90" s="214"/>
      <c r="AE90" s="214"/>
      <c r="AF90" s="214"/>
      <c r="AG90" s="214" t="s">
        <v>122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x14ac:dyDescent="0.2">
      <c r="A91" s="238" t="s">
        <v>113</v>
      </c>
      <c r="B91" s="239" t="s">
        <v>77</v>
      </c>
      <c r="C91" s="262" t="s">
        <v>78</v>
      </c>
      <c r="D91" s="240"/>
      <c r="E91" s="241"/>
      <c r="F91" s="242"/>
      <c r="G91" s="242">
        <f>SUMIF(AG92:AG108,"&lt;&gt;NOR",G92:G108)</f>
        <v>0</v>
      </c>
      <c r="H91" s="242"/>
      <c r="I91" s="242">
        <f>SUM(I92:I108)</f>
        <v>0</v>
      </c>
      <c r="J91" s="242"/>
      <c r="K91" s="242">
        <f>SUM(K92:K108)</f>
        <v>0</v>
      </c>
      <c r="L91" s="242"/>
      <c r="M91" s="242">
        <f>SUM(M92:M108)</f>
        <v>0</v>
      </c>
      <c r="N91" s="241"/>
      <c r="O91" s="241">
        <f>SUM(O92:O108)</f>
        <v>0</v>
      </c>
      <c r="P91" s="241"/>
      <c r="Q91" s="241">
        <f>SUM(Q92:Q108)</f>
        <v>74.319999999999993</v>
      </c>
      <c r="R91" s="242"/>
      <c r="S91" s="242"/>
      <c r="T91" s="243"/>
      <c r="U91" s="237"/>
      <c r="V91" s="237">
        <f>SUM(V92:V108)</f>
        <v>33.49</v>
      </c>
      <c r="W91" s="237"/>
      <c r="X91" s="237"/>
      <c r="AG91" t="s">
        <v>114</v>
      </c>
    </row>
    <row r="92" spans="1:60" ht="22.5" outlineLevel="1" x14ac:dyDescent="0.2">
      <c r="A92" s="245">
        <v>34</v>
      </c>
      <c r="B92" s="246" t="s">
        <v>247</v>
      </c>
      <c r="C92" s="263" t="s">
        <v>248</v>
      </c>
      <c r="D92" s="247" t="s">
        <v>147</v>
      </c>
      <c r="E92" s="248">
        <v>31.2</v>
      </c>
      <c r="F92" s="249"/>
      <c r="G92" s="250">
        <f>ROUND(E92*F92,2)</f>
        <v>0</v>
      </c>
      <c r="H92" s="249"/>
      <c r="I92" s="250">
        <f>ROUND(E92*H92,2)</f>
        <v>0</v>
      </c>
      <c r="J92" s="249"/>
      <c r="K92" s="250">
        <f>ROUND(E92*J92,2)</f>
        <v>0</v>
      </c>
      <c r="L92" s="250">
        <v>21</v>
      </c>
      <c r="M92" s="250">
        <f>G92*(1+L92/100)</f>
        <v>0</v>
      </c>
      <c r="N92" s="248">
        <v>0</v>
      </c>
      <c r="O92" s="248">
        <f>ROUND(E92*N92,2)</f>
        <v>0</v>
      </c>
      <c r="P92" s="248">
        <v>0.48</v>
      </c>
      <c r="Q92" s="248">
        <f>ROUND(E92*P92,2)</f>
        <v>14.98</v>
      </c>
      <c r="R92" s="250"/>
      <c r="S92" s="250" t="s">
        <v>118</v>
      </c>
      <c r="T92" s="251" t="s">
        <v>118</v>
      </c>
      <c r="U92" s="234">
        <v>0.06</v>
      </c>
      <c r="V92" s="234">
        <f>ROUND(E92*U92,2)</f>
        <v>1.87</v>
      </c>
      <c r="W92" s="234"/>
      <c r="X92" s="234" t="s">
        <v>119</v>
      </c>
      <c r="Y92" s="214"/>
      <c r="Z92" s="214"/>
      <c r="AA92" s="214"/>
      <c r="AB92" s="214"/>
      <c r="AC92" s="214"/>
      <c r="AD92" s="214"/>
      <c r="AE92" s="214"/>
      <c r="AF92" s="214"/>
      <c r="AG92" s="214" t="s">
        <v>120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1" x14ac:dyDescent="0.2">
      <c r="A93" s="231"/>
      <c r="B93" s="232"/>
      <c r="C93" s="266" t="s">
        <v>249</v>
      </c>
      <c r="D93" s="259"/>
      <c r="E93" s="259"/>
      <c r="F93" s="259"/>
      <c r="G93" s="259"/>
      <c r="H93" s="234"/>
      <c r="I93" s="234"/>
      <c r="J93" s="234"/>
      <c r="K93" s="234"/>
      <c r="L93" s="234"/>
      <c r="M93" s="234"/>
      <c r="N93" s="233"/>
      <c r="O93" s="233"/>
      <c r="P93" s="233"/>
      <c r="Q93" s="233"/>
      <c r="R93" s="234"/>
      <c r="S93" s="234"/>
      <c r="T93" s="234"/>
      <c r="U93" s="234"/>
      <c r="V93" s="234"/>
      <c r="W93" s="234"/>
      <c r="X93" s="234"/>
      <c r="Y93" s="214"/>
      <c r="Z93" s="214"/>
      <c r="AA93" s="214"/>
      <c r="AB93" s="214"/>
      <c r="AC93" s="214"/>
      <c r="AD93" s="214"/>
      <c r="AE93" s="214"/>
      <c r="AF93" s="214"/>
      <c r="AG93" s="214" t="s">
        <v>162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31"/>
      <c r="B94" s="232"/>
      <c r="C94" s="264" t="s">
        <v>250</v>
      </c>
      <c r="D94" s="235"/>
      <c r="E94" s="236">
        <v>22.2</v>
      </c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14"/>
      <c r="Z94" s="214"/>
      <c r="AA94" s="214"/>
      <c r="AB94" s="214"/>
      <c r="AC94" s="214"/>
      <c r="AD94" s="214"/>
      <c r="AE94" s="214"/>
      <c r="AF94" s="214"/>
      <c r="AG94" s="214" t="s">
        <v>122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31"/>
      <c r="B95" s="232"/>
      <c r="C95" s="264" t="s">
        <v>251</v>
      </c>
      <c r="D95" s="235"/>
      <c r="E95" s="236">
        <v>7.5</v>
      </c>
      <c r="F95" s="234"/>
      <c r="G95" s="234"/>
      <c r="H95" s="234"/>
      <c r="I95" s="234"/>
      <c r="J95" s="234"/>
      <c r="K95" s="234"/>
      <c r="L95" s="234"/>
      <c r="M95" s="234"/>
      <c r="N95" s="233"/>
      <c r="O95" s="233"/>
      <c r="P95" s="233"/>
      <c r="Q95" s="233"/>
      <c r="R95" s="234"/>
      <c r="S95" s="234"/>
      <c r="T95" s="234"/>
      <c r="U95" s="234"/>
      <c r="V95" s="234"/>
      <c r="W95" s="234"/>
      <c r="X95" s="234"/>
      <c r="Y95" s="214"/>
      <c r="Z95" s="214"/>
      <c r="AA95" s="214"/>
      <c r="AB95" s="214"/>
      <c r="AC95" s="214"/>
      <c r="AD95" s="214"/>
      <c r="AE95" s="214"/>
      <c r="AF95" s="214"/>
      <c r="AG95" s="214" t="s">
        <v>122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1" x14ac:dyDescent="0.2">
      <c r="A96" s="231"/>
      <c r="B96" s="232"/>
      <c r="C96" s="264" t="s">
        <v>252</v>
      </c>
      <c r="D96" s="235"/>
      <c r="E96" s="236">
        <v>1.5</v>
      </c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14"/>
      <c r="Z96" s="214"/>
      <c r="AA96" s="214"/>
      <c r="AB96" s="214"/>
      <c r="AC96" s="214"/>
      <c r="AD96" s="214"/>
      <c r="AE96" s="214"/>
      <c r="AF96" s="214"/>
      <c r="AG96" s="214" t="s">
        <v>122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">
      <c r="A97" s="245">
        <v>35</v>
      </c>
      <c r="B97" s="246" t="s">
        <v>253</v>
      </c>
      <c r="C97" s="263" t="s">
        <v>254</v>
      </c>
      <c r="D97" s="247" t="s">
        <v>147</v>
      </c>
      <c r="E97" s="248">
        <v>15</v>
      </c>
      <c r="F97" s="249"/>
      <c r="G97" s="250">
        <f>ROUND(E97*F97,2)</f>
        <v>0</v>
      </c>
      <c r="H97" s="249"/>
      <c r="I97" s="250">
        <f>ROUND(E97*H97,2)</f>
        <v>0</v>
      </c>
      <c r="J97" s="249"/>
      <c r="K97" s="250">
        <f>ROUND(E97*J97,2)</f>
        <v>0</v>
      </c>
      <c r="L97" s="250">
        <v>21</v>
      </c>
      <c r="M97" s="250">
        <f>G97*(1+L97/100)</f>
        <v>0</v>
      </c>
      <c r="N97" s="248">
        <v>0</v>
      </c>
      <c r="O97" s="248">
        <f>ROUND(E97*N97,2)</f>
        <v>0</v>
      </c>
      <c r="P97" s="248">
        <v>0.44</v>
      </c>
      <c r="Q97" s="248">
        <f>ROUND(E97*P97,2)</f>
        <v>6.6</v>
      </c>
      <c r="R97" s="250"/>
      <c r="S97" s="250" t="s">
        <v>118</v>
      </c>
      <c r="T97" s="251" t="s">
        <v>118</v>
      </c>
      <c r="U97" s="234">
        <v>7.0000000000000007E-2</v>
      </c>
      <c r="V97" s="234">
        <f>ROUND(E97*U97,2)</f>
        <v>1.05</v>
      </c>
      <c r="W97" s="234"/>
      <c r="X97" s="234" t="s">
        <v>119</v>
      </c>
      <c r="Y97" s="214"/>
      <c r="Z97" s="214"/>
      <c r="AA97" s="214"/>
      <c r="AB97" s="214"/>
      <c r="AC97" s="214"/>
      <c r="AD97" s="214"/>
      <c r="AE97" s="214"/>
      <c r="AF97" s="214"/>
      <c r="AG97" s="214" t="s">
        <v>120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ht="22.5" outlineLevel="1" x14ac:dyDescent="0.2">
      <c r="A98" s="231"/>
      <c r="B98" s="232"/>
      <c r="C98" s="264" t="s">
        <v>255</v>
      </c>
      <c r="D98" s="235"/>
      <c r="E98" s="236">
        <v>15</v>
      </c>
      <c r="F98" s="234"/>
      <c r="G98" s="234"/>
      <c r="H98" s="234"/>
      <c r="I98" s="234"/>
      <c r="J98" s="234"/>
      <c r="K98" s="234"/>
      <c r="L98" s="234"/>
      <c r="M98" s="234"/>
      <c r="N98" s="233"/>
      <c r="O98" s="233"/>
      <c r="P98" s="233"/>
      <c r="Q98" s="233"/>
      <c r="R98" s="234"/>
      <c r="S98" s="234"/>
      <c r="T98" s="234"/>
      <c r="U98" s="234"/>
      <c r="V98" s="234"/>
      <c r="W98" s="234"/>
      <c r="X98" s="234"/>
      <c r="Y98" s="214"/>
      <c r="Z98" s="214"/>
      <c r="AA98" s="214"/>
      <c r="AB98" s="214"/>
      <c r="AC98" s="214"/>
      <c r="AD98" s="214"/>
      <c r="AE98" s="214"/>
      <c r="AF98" s="214"/>
      <c r="AG98" s="214" t="s">
        <v>122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45">
        <v>36</v>
      </c>
      <c r="B99" s="246" t="s">
        <v>256</v>
      </c>
      <c r="C99" s="263" t="s">
        <v>257</v>
      </c>
      <c r="D99" s="247" t="s">
        <v>207</v>
      </c>
      <c r="E99" s="248">
        <v>157</v>
      </c>
      <c r="F99" s="249"/>
      <c r="G99" s="250">
        <f>ROUND(E99*F99,2)</f>
        <v>0</v>
      </c>
      <c r="H99" s="249"/>
      <c r="I99" s="250">
        <f>ROUND(E99*H99,2)</f>
        <v>0</v>
      </c>
      <c r="J99" s="249"/>
      <c r="K99" s="250">
        <f>ROUND(E99*J99,2)</f>
        <v>0</v>
      </c>
      <c r="L99" s="250">
        <v>21</v>
      </c>
      <c r="M99" s="250">
        <f>G99*(1+L99/100)</f>
        <v>0</v>
      </c>
      <c r="N99" s="248">
        <v>0</v>
      </c>
      <c r="O99" s="248">
        <f>ROUND(E99*N99,2)</f>
        <v>0</v>
      </c>
      <c r="P99" s="248">
        <v>0.27</v>
      </c>
      <c r="Q99" s="248">
        <f>ROUND(E99*P99,2)</f>
        <v>42.39</v>
      </c>
      <c r="R99" s="250"/>
      <c r="S99" s="250" t="s">
        <v>118</v>
      </c>
      <c r="T99" s="251" t="s">
        <v>118</v>
      </c>
      <c r="U99" s="234">
        <v>0.12</v>
      </c>
      <c r="V99" s="234">
        <f>ROUND(E99*U99,2)</f>
        <v>18.84</v>
      </c>
      <c r="W99" s="234"/>
      <c r="X99" s="234" t="s">
        <v>119</v>
      </c>
      <c r="Y99" s="214"/>
      <c r="Z99" s="214"/>
      <c r="AA99" s="214"/>
      <c r="AB99" s="214"/>
      <c r="AC99" s="214"/>
      <c r="AD99" s="214"/>
      <c r="AE99" s="214"/>
      <c r="AF99" s="214"/>
      <c r="AG99" s="214" t="s">
        <v>120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31"/>
      <c r="B100" s="232"/>
      <c r="C100" s="266" t="s">
        <v>258</v>
      </c>
      <c r="D100" s="259"/>
      <c r="E100" s="259"/>
      <c r="F100" s="259"/>
      <c r="G100" s="259"/>
      <c r="H100" s="234"/>
      <c r="I100" s="234"/>
      <c r="J100" s="234"/>
      <c r="K100" s="234"/>
      <c r="L100" s="234"/>
      <c r="M100" s="234"/>
      <c r="N100" s="233"/>
      <c r="O100" s="233"/>
      <c r="P100" s="233"/>
      <c r="Q100" s="233"/>
      <c r="R100" s="234"/>
      <c r="S100" s="234"/>
      <c r="T100" s="234"/>
      <c r="U100" s="234"/>
      <c r="V100" s="234"/>
      <c r="W100" s="234"/>
      <c r="X100" s="234"/>
      <c r="Y100" s="214"/>
      <c r="Z100" s="214"/>
      <c r="AA100" s="214"/>
      <c r="AB100" s="214"/>
      <c r="AC100" s="214"/>
      <c r="AD100" s="214"/>
      <c r="AE100" s="214"/>
      <c r="AF100" s="214"/>
      <c r="AG100" s="214" t="s">
        <v>162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 x14ac:dyDescent="0.2">
      <c r="A101" s="231"/>
      <c r="B101" s="232"/>
      <c r="C101" s="264" t="s">
        <v>259</v>
      </c>
      <c r="D101" s="235"/>
      <c r="E101" s="236">
        <v>157</v>
      </c>
      <c r="F101" s="234"/>
      <c r="G101" s="234"/>
      <c r="H101" s="234"/>
      <c r="I101" s="234"/>
      <c r="J101" s="234"/>
      <c r="K101" s="234"/>
      <c r="L101" s="234"/>
      <c r="M101" s="234"/>
      <c r="N101" s="233"/>
      <c r="O101" s="233"/>
      <c r="P101" s="233"/>
      <c r="Q101" s="233"/>
      <c r="R101" s="234"/>
      <c r="S101" s="234"/>
      <c r="T101" s="234"/>
      <c r="U101" s="234"/>
      <c r="V101" s="234"/>
      <c r="W101" s="234"/>
      <c r="X101" s="234"/>
      <c r="Y101" s="214"/>
      <c r="Z101" s="214"/>
      <c r="AA101" s="214"/>
      <c r="AB101" s="214"/>
      <c r="AC101" s="214"/>
      <c r="AD101" s="214"/>
      <c r="AE101" s="214"/>
      <c r="AF101" s="214"/>
      <c r="AG101" s="214" t="s">
        <v>122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1" x14ac:dyDescent="0.2">
      <c r="A102" s="245">
        <v>37</v>
      </c>
      <c r="B102" s="246" t="s">
        <v>260</v>
      </c>
      <c r="C102" s="263" t="s">
        <v>261</v>
      </c>
      <c r="D102" s="247" t="s">
        <v>211</v>
      </c>
      <c r="E102" s="248">
        <v>5</v>
      </c>
      <c r="F102" s="249"/>
      <c r="G102" s="250">
        <f>ROUND(E102*F102,2)</f>
        <v>0</v>
      </c>
      <c r="H102" s="249"/>
      <c r="I102" s="250">
        <f>ROUND(E102*H102,2)</f>
        <v>0</v>
      </c>
      <c r="J102" s="249"/>
      <c r="K102" s="250">
        <f>ROUND(E102*J102,2)</f>
        <v>0</v>
      </c>
      <c r="L102" s="250">
        <v>21</v>
      </c>
      <c r="M102" s="250">
        <f>G102*(1+L102/100)</f>
        <v>0</v>
      </c>
      <c r="N102" s="248">
        <v>0</v>
      </c>
      <c r="O102" s="248">
        <f>ROUND(E102*N102,2)</f>
        <v>0</v>
      </c>
      <c r="P102" s="248">
        <v>0</v>
      </c>
      <c r="Q102" s="248">
        <f>ROUND(E102*P102,2)</f>
        <v>0</v>
      </c>
      <c r="R102" s="250"/>
      <c r="S102" s="250" t="s">
        <v>118</v>
      </c>
      <c r="T102" s="251" t="s">
        <v>262</v>
      </c>
      <c r="U102" s="234">
        <v>0</v>
      </c>
      <c r="V102" s="234">
        <f>ROUND(E102*U102,2)</f>
        <v>0</v>
      </c>
      <c r="W102" s="234"/>
      <c r="X102" s="234" t="s">
        <v>159</v>
      </c>
      <c r="Y102" s="214"/>
      <c r="Z102" s="214"/>
      <c r="AA102" s="214"/>
      <c r="AB102" s="214"/>
      <c r="AC102" s="214"/>
      <c r="AD102" s="214"/>
      <c r="AE102" s="214"/>
      <c r="AF102" s="214"/>
      <c r="AG102" s="214" t="s">
        <v>160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1" x14ac:dyDescent="0.2">
      <c r="A103" s="231"/>
      <c r="B103" s="232"/>
      <c r="C103" s="266" t="s">
        <v>263</v>
      </c>
      <c r="D103" s="259"/>
      <c r="E103" s="259"/>
      <c r="F103" s="259"/>
      <c r="G103" s="259"/>
      <c r="H103" s="234"/>
      <c r="I103" s="234"/>
      <c r="J103" s="234"/>
      <c r="K103" s="234"/>
      <c r="L103" s="234"/>
      <c r="M103" s="234"/>
      <c r="N103" s="233"/>
      <c r="O103" s="233"/>
      <c r="P103" s="233"/>
      <c r="Q103" s="233"/>
      <c r="R103" s="234"/>
      <c r="S103" s="234"/>
      <c r="T103" s="234"/>
      <c r="U103" s="234"/>
      <c r="V103" s="234"/>
      <c r="W103" s="234"/>
      <c r="X103" s="234"/>
      <c r="Y103" s="214"/>
      <c r="Z103" s="214"/>
      <c r="AA103" s="214"/>
      <c r="AB103" s="214"/>
      <c r="AC103" s="214"/>
      <c r="AD103" s="214"/>
      <c r="AE103" s="214"/>
      <c r="AF103" s="214"/>
      <c r="AG103" s="214" t="s">
        <v>162</v>
      </c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1" x14ac:dyDescent="0.2">
      <c r="A104" s="231"/>
      <c r="B104" s="232"/>
      <c r="C104" s="267" t="s">
        <v>264</v>
      </c>
      <c r="D104" s="260"/>
      <c r="E104" s="260"/>
      <c r="F104" s="260"/>
      <c r="G104" s="260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14"/>
      <c r="Z104" s="214"/>
      <c r="AA104" s="214"/>
      <c r="AB104" s="214"/>
      <c r="AC104" s="214"/>
      <c r="AD104" s="214"/>
      <c r="AE104" s="214"/>
      <c r="AF104" s="214"/>
      <c r="AG104" s="214" t="s">
        <v>162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1" x14ac:dyDescent="0.2">
      <c r="A105" s="245">
        <v>38</v>
      </c>
      <c r="B105" s="246" t="s">
        <v>265</v>
      </c>
      <c r="C105" s="263" t="s">
        <v>266</v>
      </c>
      <c r="D105" s="247" t="s">
        <v>147</v>
      </c>
      <c r="E105" s="248">
        <v>46</v>
      </c>
      <c r="F105" s="249"/>
      <c r="G105" s="250">
        <f>ROUND(E105*F105,2)</f>
        <v>0</v>
      </c>
      <c r="H105" s="249"/>
      <c r="I105" s="250">
        <f>ROUND(E105*H105,2)</f>
        <v>0</v>
      </c>
      <c r="J105" s="249"/>
      <c r="K105" s="250">
        <f>ROUND(E105*J105,2)</f>
        <v>0</v>
      </c>
      <c r="L105" s="250">
        <v>21</v>
      </c>
      <c r="M105" s="250">
        <f>G105*(1+L105/100)</f>
        <v>0</v>
      </c>
      <c r="N105" s="248">
        <v>0</v>
      </c>
      <c r="O105" s="248">
        <f>ROUND(E105*N105,2)</f>
        <v>0</v>
      </c>
      <c r="P105" s="248">
        <v>0.22500000000000001</v>
      </c>
      <c r="Q105" s="248">
        <f>ROUND(E105*P105,2)</f>
        <v>10.35</v>
      </c>
      <c r="R105" s="250"/>
      <c r="S105" s="250" t="s">
        <v>118</v>
      </c>
      <c r="T105" s="251" t="s">
        <v>118</v>
      </c>
      <c r="U105" s="234">
        <v>0.14000000000000001</v>
      </c>
      <c r="V105" s="234">
        <f>ROUND(E105*U105,2)</f>
        <v>6.44</v>
      </c>
      <c r="W105" s="234"/>
      <c r="X105" s="234" t="s">
        <v>119</v>
      </c>
      <c r="Y105" s="214"/>
      <c r="Z105" s="214"/>
      <c r="AA105" s="214"/>
      <c r="AB105" s="214"/>
      <c r="AC105" s="214"/>
      <c r="AD105" s="214"/>
      <c r="AE105" s="214"/>
      <c r="AF105" s="214"/>
      <c r="AG105" s="214" t="s">
        <v>120</v>
      </c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1" x14ac:dyDescent="0.2">
      <c r="A106" s="231"/>
      <c r="B106" s="232"/>
      <c r="C106" s="264" t="s">
        <v>267</v>
      </c>
      <c r="D106" s="235"/>
      <c r="E106" s="236">
        <v>46</v>
      </c>
      <c r="F106" s="234"/>
      <c r="G106" s="234"/>
      <c r="H106" s="234"/>
      <c r="I106" s="234"/>
      <c r="J106" s="234"/>
      <c r="K106" s="234"/>
      <c r="L106" s="234"/>
      <c r="M106" s="234"/>
      <c r="N106" s="233"/>
      <c r="O106" s="233"/>
      <c r="P106" s="233"/>
      <c r="Q106" s="233"/>
      <c r="R106" s="234"/>
      <c r="S106" s="234"/>
      <c r="T106" s="234"/>
      <c r="U106" s="234"/>
      <c r="V106" s="234"/>
      <c r="W106" s="234"/>
      <c r="X106" s="234"/>
      <c r="Y106" s="214"/>
      <c r="Z106" s="214"/>
      <c r="AA106" s="214"/>
      <c r="AB106" s="214"/>
      <c r="AC106" s="214"/>
      <c r="AD106" s="214"/>
      <c r="AE106" s="214"/>
      <c r="AF106" s="214"/>
      <c r="AG106" s="214" t="s">
        <v>122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 x14ac:dyDescent="0.2">
      <c r="A107" s="245">
        <v>39</v>
      </c>
      <c r="B107" s="246" t="s">
        <v>268</v>
      </c>
      <c r="C107" s="263" t="s">
        <v>269</v>
      </c>
      <c r="D107" s="247" t="s">
        <v>147</v>
      </c>
      <c r="E107" s="248">
        <v>46</v>
      </c>
      <c r="F107" s="249"/>
      <c r="G107" s="250">
        <f>ROUND(E107*F107,2)</f>
        <v>0</v>
      </c>
      <c r="H107" s="249"/>
      <c r="I107" s="250">
        <f>ROUND(E107*H107,2)</f>
        <v>0</v>
      </c>
      <c r="J107" s="249"/>
      <c r="K107" s="250">
        <f>ROUND(E107*J107,2)</f>
        <v>0</v>
      </c>
      <c r="L107" s="250">
        <v>21</v>
      </c>
      <c r="M107" s="250">
        <f>G107*(1+L107/100)</f>
        <v>0</v>
      </c>
      <c r="N107" s="248">
        <v>0</v>
      </c>
      <c r="O107" s="248">
        <f>ROUND(E107*N107,2)</f>
        <v>0</v>
      </c>
      <c r="P107" s="248">
        <v>0</v>
      </c>
      <c r="Q107" s="248">
        <f>ROUND(E107*P107,2)</f>
        <v>0</v>
      </c>
      <c r="R107" s="250"/>
      <c r="S107" s="250" t="s">
        <v>118</v>
      </c>
      <c r="T107" s="251" t="s">
        <v>118</v>
      </c>
      <c r="U107" s="234">
        <v>0.115</v>
      </c>
      <c r="V107" s="234">
        <f>ROUND(E107*U107,2)</f>
        <v>5.29</v>
      </c>
      <c r="W107" s="234"/>
      <c r="X107" s="234" t="s">
        <v>119</v>
      </c>
      <c r="Y107" s="214"/>
      <c r="Z107" s="214"/>
      <c r="AA107" s="214"/>
      <c r="AB107" s="214"/>
      <c r="AC107" s="214"/>
      <c r="AD107" s="214"/>
      <c r="AE107" s="214"/>
      <c r="AF107" s="214"/>
      <c r="AG107" s="214" t="s">
        <v>120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 x14ac:dyDescent="0.2">
      <c r="A108" s="231"/>
      <c r="B108" s="232"/>
      <c r="C108" s="264" t="s">
        <v>270</v>
      </c>
      <c r="D108" s="235"/>
      <c r="E108" s="236">
        <v>46</v>
      </c>
      <c r="F108" s="234"/>
      <c r="G108" s="234"/>
      <c r="H108" s="234"/>
      <c r="I108" s="234"/>
      <c r="J108" s="234"/>
      <c r="K108" s="234"/>
      <c r="L108" s="234"/>
      <c r="M108" s="234"/>
      <c r="N108" s="233"/>
      <c r="O108" s="233"/>
      <c r="P108" s="233"/>
      <c r="Q108" s="233"/>
      <c r="R108" s="234"/>
      <c r="S108" s="234"/>
      <c r="T108" s="234"/>
      <c r="U108" s="234"/>
      <c r="V108" s="234"/>
      <c r="W108" s="234"/>
      <c r="X108" s="234"/>
      <c r="Y108" s="214"/>
      <c r="Z108" s="214"/>
      <c r="AA108" s="214"/>
      <c r="AB108" s="214"/>
      <c r="AC108" s="214"/>
      <c r="AD108" s="214"/>
      <c r="AE108" s="214"/>
      <c r="AF108" s="214"/>
      <c r="AG108" s="214" t="s">
        <v>122</v>
      </c>
      <c r="AH108" s="214">
        <v>5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x14ac:dyDescent="0.2">
      <c r="A109" s="238" t="s">
        <v>113</v>
      </c>
      <c r="B109" s="239" t="s">
        <v>79</v>
      </c>
      <c r="C109" s="262" t="s">
        <v>80</v>
      </c>
      <c r="D109" s="240"/>
      <c r="E109" s="241"/>
      <c r="F109" s="242"/>
      <c r="G109" s="242">
        <f>SUMIF(AG110:AG110,"&lt;&gt;NOR",G110:G110)</f>
        <v>0</v>
      </c>
      <c r="H109" s="242"/>
      <c r="I109" s="242">
        <f>SUM(I110:I110)</f>
        <v>0</v>
      </c>
      <c r="J109" s="242"/>
      <c r="K109" s="242">
        <f>SUM(K110:K110)</f>
        <v>0</v>
      </c>
      <c r="L109" s="242"/>
      <c r="M109" s="242">
        <f>SUM(M110:M110)</f>
        <v>0</v>
      </c>
      <c r="N109" s="241"/>
      <c r="O109" s="241">
        <f>SUM(O110:O110)</f>
        <v>0</v>
      </c>
      <c r="P109" s="241"/>
      <c r="Q109" s="241">
        <f>SUM(Q110:Q110)</f>
        <v>0</v>
      </c>
      <c r="R109" s="242"/>
      <c r="S109" s="242"/>
      <c r="T109" s="243"/>
      <c r="U109" s="237"/>
      <c r="V109" s="237">
        <f>SUM(V110:V110)</f>
        <v>5.08</v>
      </c>
      <c r="W109" s="237"/>
      <c r="X109" s="237"/>
      <c r="AG109" t="s">
        <v>114</v>
      </c>
    </row>
    <row r="110" spans="1:60" outlineLevel="1" x14ac:dyDescent="0.2">
      <c r="A110" s="252">
        <v>40</v>
      </c>
      <c r="B110" s="253" t="s">
        <v>271</v>
      </c>
      <c r="C110" s="265" t="s">
        <v>272</v>
      </c>
      <c r="D110" s="254" t="s">
        <v>137</v>
      </c>
      <c r="E110" s="255">
        <v>317.72005000000001</v>
      </c>
      <c r="F110" s="256"/>
      <c r="G110" s="257">
        <f>ROUND(E110*F110,2)</f>
        <v>0</v>
      </c>
      <c r="H110" s="256"/>
      <c r="I110" s="257">
        <f>ROUND(E110*H110,2)</f>
        <v>0</v>
      </c>
      <c r="J110" s="256"/>
      <c r="K110" s="257">
        <f>ROUND(E110*J110,2)</f>
        <v>0</v>
      </c>
      <c r="L110" s="257">
        <v>21</v>
      </c>
      <c r="M110" s="257">
        <f>G110*(1+L110/100)</f>
        <v>0</v>
      </c>
      <c r="N110" s="255">
        <v>0</v>
      </c>
      <c r="O110" s="255">
        <f>ROUND(E110*N110,2)</f>
        <v>0</v>
      </c>
      <c r="P110" s="255">
        <v>0</v>
      </c>
      <c r="Q110" s="255">
        <f>ROUND(E110*P110,2)</f>
        <v>0</v>
      </c>
      <c r="R110" s="257"/>
      <c r="S110" s="257" t="s">
        <v>118</v>
      </c>
      <c r="T110" s="258" t="s">
        <v>118</v>
      </c>
      <c r="U110" s="234">
        <v>1.6E-2</v>
      </c>
      <c r="V110" s="234">
        <f>ROUND(E110*U110,2)</f>
        <v>5.08</v>
      </c>
      <c r="W110" s="234"/>
      <c r="X110" s="234" t="s">
        <v>273</v>
      </c>
      <c r="Y110" s="214"/>
      <c r="Z110" s="214"/>
      <c r="AA110" s="214"/>
      <c r="AB110" s="214"/>
      <c r="AC110" s="214"/>
      <c r="AD110" s="214"/>
      <c r="AE110" s="214"/>
      <c r="AF110" s="214"/>
      <c r="AG110" s="214" t="s">
        <v>274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x14ac:dyDescent="0.2">
      <c r="A111" s="238" t="s">
        <v>113</v>
      </c>
      <c r="B111" s="239" t="s">
        <v>81</v>
      </c>
      <c r="C111" s="262" t="s">
        <v>82</v>
      </c>
      <c r="D111" s="240"/>
      <c r="E111" s="241"/>
      <c r="F111" s="242"/>
      <c r="G111" s="242">
        <f>SUMIF(AG112:AG116,"&lt;&gt;NOR",G112:G116)</f>
        <v>0</v>
      </c>
      <c r="H111" s="242"/>
      <c r="I111" s="242">
        <f>SUM(I112:I116)</f>
        <v>0</v>
      </c>
      <c r="J111" s="242"/>
      <c r="K111" s="242">
        <f>SUM(K112:K116)</f>
        <v>0</v>
      </c>
      <c r="L111" s="242"/>
      <c r="M111" s="242">
        <f>SUM(M112:M116)</f>
        <v>0</v>
      </c>
      <c r="N111" s="241"/>
      <c r="O111" s="241">
        <f>SUM(O112:O116)</f>
        <v>0.09</v>
      </c>
      <c r="P111" s="241"/>
      <c r="Q111" s="241">
        <f>SUM(Q112:Q116)</f>
        <v>0</v>
      </c>
      <c r="R111" s="242"/>
      <c r="S111" s="242"/>
      <c r="T111" s="243"/>
      <c r="U111" s="237"/>
      <c r="V111" s="237">
        <f>SUM(V112:V116)</f>
        <v>0</v>
      </c>
      <c r="W111" s="237"/>
      <c r="X111" s="237"/>
      <c r="AG111" t="s">
        <v>114</v>
      </c>
    </row>
    <row r="112" spans="1:60" outlineLevel="1" x14ac:dyDescent="0.2">
      <c r="A112" s="245">
        <v>41</v>
      </c>
      <c r="B112" s="246" t="s">
        <v>275</v>
      </c>
      <c r="C112" s="263" t="s">
        <v>276</v>
      </c>
      <c r="D112" s="247" t="s">
        <v>277</v>
      </c>
      <c r="E112" s="248">
        <v>89.46</v>
      </c>
      <c r="F112" s="249"/>
      <c r="G112" s="250">
        <f>ROUND(E112*F112,2)</f>
        <v>0</v>
      </c>
      <c r="H112" s="249"/>
      <c r="I112" s="250">
        <f>ROUND(E112*H112,2)</f>
        <v>0</v>
      </c>
      <c r="J112" s="249"/>
      <c r="K112" s="250">
        <f>ROUND(E112*J112,2)</f>
        <v>0</v>
      </c>
      <c r="L112" s="250">
        <v>21</v>
      </c>
      <c r="M112" s="250">
        <f>G112*(1+L112/100)</f>
        <v>0</v>
      </c>
      <c r="N112" s="248">
        <v>1.06E-3</v>
      </c>
      <c r="O112" s="248">
        <f>ROUND(E112*N112,2)</f>
        <v>0.09</v>
      </c>
      <c r="P112" s="248">
        <v>0</v>
      </c>
      <c r="Q112" s="248">
        <f>ROUND(E112*P112,2)</f>
        <v>0</v>
      </c>
      <c r="R112" s="250"/>
      <c r="S112" s="250" t="s">
        <v>118</v>
      </c>
      <c r="T112" s="251" t="s">
        <v>118</v>
      </c>
      <c r="U112" s="234">
        <v>0</v>
      </c>
      <c r="V112" s="234">
        <f>ROUND(E112*U112,2)</f>
        <v>0</v>
      </c>
      <c r="W112" s="234"/>
      <c r="X112" s="234" t="s">
        <v>159</v>
      </c>
      <c r="Y112" s="214"/>
      <c r="Z112" s="214"/>
      <c r="AA112" s="214"/>
      <c r="AB112" s="214"/>
      <c r="AC112" s="214"/>
      <c r="AD112" s="214"/>
      <c r="AE112" s="214"/>
      <c r="AF112" s="214"/>
      <c r="AG112" s="214" t="s">
        <v>160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">
      <c r="A113" s="231"/>
      <c r="B113" s="232"/>
      <c r="C113" s="266" t="s">
        <v>306</v>
      </c>
      <c r="D113" s="259"/>
      <c r="E113" s="259"/>
      <c r="F113" s="259"/>
      <c r="G113" s="259"/>
      <c r="H113" s="234"/>
      <c r="I113" s="234"/>
      <c r="J113" s="234"/>
      <c r="K113" s="234"/>
      <c r="L113" s="234"/>
      <c r="M113" s="234"/>
      <c r="N113" s="233"/>
      <c r="O113" s="233"/>
      <c r="P113" s="233"/>
      <c r="Q113" s="233"/>
      <c r="R113" s="234"/>
      <c r="S113" s="234"/>
      <c r="T113" s="234"/>
      <c r="U113" s="234"/>
      <c r="V113" s="234"/>
      <c r="W113" s="234"/>
      <c r="X113" s="234"/>
      <c r="Y113" s="214"/>
      <c r="Z113" s="214"/>
      <c r="AA113" s="214"/>
      <c r="AB113" s="214"/>
      <c r="AC113" s="214"/>
      <c r="AD113" s="214"/>
      <c r="AE113" s="214"/>
      <c r="AF113" s="214"/>
      <c r="AG113" s="214" t="s">
        <v>162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1" x14ac:dyDescent="0.2">
      <c r="A114" s="231"/>
      <c r="B114" s="232"/>
      <c r="C114" s="267" t="s">
        <v>278</v>
      </c>
      <c r="D114" s="260"/>
      <c r="E114" s="260"/>
      <c r="F114" s="260"/>
      <c r="G114" s="260"/>
      <c r="H114" s="234"/>
      <c r="I114" s="234"/>
      <c r="J114" s="234"/>
      <c r="K114" s="234"/>
      <c r="L114" s="234"/>
      <c r="M114" s="234"/>
      <c r="N114" s="233"/>
      <c r="O114" s="233"/>
      <c r="P114" s="233"/>
      <c r="Q114" s="233"/>
      <c r="R114" s="234"/>
      <c r="S114" s="234"/>
      <c r="T114" s="234"/>
      <c r="U114" s="234"/>
      <c r="V114" s="234"/>
      <c r="W114" s="234"/>
      <c r="X114" s="234"/>
      <c r="Y114" s="214"/>
      <c r="Z114" s="214"/>
      <c r="AA114" s="214"/>
      <c r="AB114" s="214"/>
      <c r="AC114" s="214"/>
      <c r="AD114" s="214"/>
      <c r="AE114" s="214"/>
      <c r="AF114" s="214"/>
      <c r="AG114" s="214" t="s">
        <v>162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">
      <c r="A115" s="231"/>
      <c r="B115" s="232"/>
      <c r="C115" s="267" t="s">
        <v>279</v>
      </c>
      <c r="D115" s="260"/>
      <c r="E115" s="260"/>
      <c r="F115" s="260"/>
      <c r="G115" s="260"/>
      <c r="H115" s="234"/>
      <c r="I115" s="234"/>
      <c r="J115" s="234"/>
      <c r="K115" s="234"/>
      <c r="L115" s="234"/>
      <c r="M115" s="234"/>
      <c r="N115" s="233"/>
      <c r="O115" s="233"/>
      <c r="P115" s="233"/>
      <c r="Q115" s="233"/>
      <c r="R115" s="234"/>
      <c r="S115" s="234"/>
      <c r="T115" s="234"/>
      <c r="U115" s="234"/>
      <c r="V115" s="234"/>
      <c r="W115" s="234"/>
      <c r="X115" s="234"/>
      <c r="Y115" s="214"/>
      <c r="Z115" s="214"/>
      <c r="AA115" s="214"/>
      <c r="AB115" s="214"/>
      <c r="AC115" s="214"/>
      <c r="AD115" s="214"/>
      <c r="AE115" s="214"/>
      <c r="AF115" s="214"/>
      <c r="AG115" s="214" t="s">
        <v>162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1" x14ac:dyDescent="0.2">
      <c r="A116" s="231"/>
      <c r="B116" s="232"/>
      <c r="C116" s="264" t="s">
        <v>280</v>
      </c>
      <c r="D116" s="235"/>
      <c r="E116" s="236">
        <v>89.46</v>
      </c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14"/>
      <c r="Z116" s="214"/>
      <c r="AA116" s="214"/>
      <c r="AB116" s="214"/>
      <c r="AC116" s="214"/>
      <c r="AD116" s="214"/>
      <c r="AE116" s="214"/>
      <c r="AF116" s="214"/>
      <c r="AG116" s="214" t="s">
        <v>122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x14ac:dyDescent="0.2">
      <c r="A117" s="238" t="s">
        <v>113</v>
      </c>
      <c r="B117" s="239" t="s">
        <v>83</v>
      </c>
      <c r="C117" s="262" t="s">
        <v>84</v>
      </c>
      <c r="D117" s="240"/>
      <c r="E117" s="241"/>
      <c r="F117" s="242"/>
      <c r="G117" s="242">
        <f>SUMIF(AG118:AG127,"&lt;&gt;NOR",G118:G127)</f>
        <v>0</v>
      </c>
      <c r="H117" s="242"/>
      <c r="I117" s="242">
        <f>SUM(I118:I127)</f>
        <v>0</v>
      </c>
      <c r="J117" s="242"/>
      <c r="K117" s="242">
        <f>SUM(K118:K127)</f>
        <v>0</v>
      </c>
      <c r="L117" s="242"/>
      <c r="M117" s="242">
        <f>SUM(M118:M127)</f>
        <v>0</v>
      </c>
      <c r="N117" s="241"/>
      <c r="O117" s="241">
        <f>SUM(O118:O127)</f>
        <v>0</v>
      </c>
      <c r="P117" s="241"/>
      <c r="Q117" s="241">
        <f>SUM(Q118:Q127)</f>
        <v>0</v>
      </c>
      <c r="R117" s="242"/>
      <c r="S117" s="242"/>
      <c r="T117" s="243"/>
      <c r="U117" s="237"/>
      <c r="V117" s="237">
        <f>SUM(V118:V127)</f>
        <v>2.94</v>
      </c>
      <c r="W117" s="237"/>
      <c r="X117" s="237"/>
      <c r="AG117" t="s">
        <v>114</v>
      </c>
    </row>
    <row r="118" spans="1:60" outlineLevel="1" x14ac:dyDescent="0.2">
      <c r="A118" s="245">
        <v>42</v>
      </c>
      <c r="B118" s="246" t="s">
        <v>281</v>
      </c>
      <c r="C118" s="263" t="s">
        <v>282</v>
      </c>
      <c r="D118" s="247" t="s">
        <v>137</v>
      </c>
      <c r="E118" s="248">
        <v>63.966000000000001</v>
      </c>
      <c r="F118" s="249"/>
      <c r="G118" s="250">
        <f>ROUND(E118*F118,2)</f>
        <v>0</v>
      </c>
      <c r="H118" s="249"/>
      <c r="I118" s="250">
        <f>ROUND(E118*H118,2)</f>
        <v>0</v>
      </c>
      <c r="J118" s="249"/>
      <c r="K118" s="250">
        <f>ROUND(E118*J118,2)</f>
        <v>0</v>
      </c>
      <c r="L118" s="250">
        <v>21</v>
      </c>
      <c r="M118" s="250">
        <f>G118*(1+L118/100)</f>
        <v>0</v>
      </c>
      <c r="N118" s="248">
        <v>0</v>
      </c>
      <c r="O118" s="248">
        <f>ROUND(E118*N118,2)</f>
        <v>0</v>
      </c>
      <c r="P118" s="248">
        <v>0</v>
      </c>
      <c r="Q118" s="248">
        <f>ROUND(E118*P118,2)</f>
        <v>0</v>
      </c>
      <c r="R118" s="250"/>
      <c r="S118" s="250" t="s">
        <v>118</v>
      </c>
      <c r="T118" s="251" t="s">
        <v>118</v>
      </c>
      <c r="U118" s="234">
        <v>0.04</v>
      </c>
      <c r="V118" s="234">
        <f>ROUND(E118*U118,2)</f>
        <v>2.56</v>
      </c>
      <c r="W118" s="234"/>
      <c r="X118" s="234" t="s">
        <v>119</v>
      </c>
      <c r="Y118" s="214"/>
      <c r="Z118" s="214"/>
      <c r="AA118" s="214"/>
      <c r="AB118" s="214"/>
      <c r="AC118" s="214"/>
      <c r="AD118" s="214"/>
      <c r="AE118" s="214"/>
      <c r="AF118" s="214"/>
      <c r="AG118" s="214" t="s">
        <v>120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">
      <c r="A119" s="231"/>
      <c r="B119" s="232"/>
      <c r="C119" s="264" t="s">
        <v>283</v>
      </c>
      <c r="D119" s="235"/>
      <c r="E119" s="236">
        <v>14.976000000000001</v>
      </c>
      <c r="F119" s="234"/>
      <c r="G119" s="234"/>
      <c r="H119" s="234"/>
      <c r="I119" s="234"/>
      <c r="J119" s="234"/>
      <c r="K119" s="234"/>
      <c r="L119" s="234"/>
      <c r="M119" s="234"/>
      <c r="N119" s="233"/>
      <c r="O119" s="233"/>
      <c r="P119" s="233"/>
      <c r="Q119" s="233"/>
      <c r="R119" s="234"/>
      <c r="S119" s="234"/>
      <c r="T119" s="234"/>
      <c r="U119" s="234"/>
      <c r="V119" s="234"/>
      <c r="W119" s="234"/>
      <c r="X119" s="234"/>
      <c r="Y119" s="214"/>
      <c r="Z119" s="214"/>
      <c r="AA119" s="214"/>
      <c r="AB119" s="214"/>
      <c r="AC119" s="214"/>
      <c r="AD119" s="214"/>
      <c r="AE119" s="214"/>
      <c r="AF119" s="214"/>
      <c r="AG119" s="214" t="s">
        <v>122</v>
      </c>
      <c r="AH119" s="214">
        <v>7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 x14ac:dyDescent="0.2">
      <c r="A120" s="231"/>
      <c r="B120" s="232"/>
      <c r="C120" s="264" t="s">
        <v>284</v>
      </c>
      <c r="D120" s="235"/>
      <c r="E120" s="236">
        <v>6.6</v>
      </c>
      <c r="F120" s="234"/>
      <c r="G120" s="234"/>
      <c r="H120" s="234"/>
      <c r="I120" s="234"/>
      <c r="J120" s="234"/>
      <c r="K120" s="234"/>
      <c r="L120" s="234"/>
      <c r="M120" s="234"/>
      <c r="N120" s="233"/>
      <c r="O120" s="233"/>
      <c r="P120" s="233"/>
      <c r="Q120" s="233"/>
      <c r="R120" s="234"/>
      <c r="S120" s="234"/>
      <c r="T120" s="234"/>
      <c r="U120" s="234"/>
      <c r="V120" s="234"/>
      <c r="W120" s="234"/>
      <c r="X120" s="234"/>
      <c r="Y120" s="214"/>
      <c r="Z120" s="214"/>
      <c r="AA120" s="214"/>
      <c r="AB120" s="214"/>
      <c r="AC120" s="214"/>
      <c r="AD120" s="214"/>
      <c r="AE120" s="214"/>
      <c r="AF120" s="214"/>
      <c r="AG120" s="214" t="s">
        <v>122</v>
      </c>
      <c r="AH120" s="214">
        <v>7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1" x14ac:dyDescent="0.2">
      <c r="A121" s="231"/>
      <c r="B121" s="232"/>
      <c r="C121" s="264" t="s">
        <v>285</v>
      </c>
      <c r="D121" s="235"/>
      <c r="E121" s="236">
        <v>42.39</v>
      </c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14"/>
      <c r="Z121" s="214"/>
      <c r="AA121" s="214"/>
      <c r="AB121" s="214"/>
      <c r="AC121" s="214"/>
      <c r="AD121" s="214"/>
      <c r="AE121" s="214"/>
      <c r="AF121" s="214"/>
      <c r="AG121" s="214" t="s">
        <v>122</v>
      </c>
      <c r="AH121" s="214">
        <v>7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1" x14ac:dyDescent="0.2">
      <c r="A122" s="245">
        <v>43</v>
      </c>
      <c r="B122" s="246" t="s">
        <v>286</v>
      </c>
      <c r="C122" s="263" t="s">
        <v>287</v>
      </c>
      <c r="D122" s="247" t="s">
        <v>137</v>
      </c>
      <c r="E122" s="248">
        <v>831.55799999999999</v>
      </c>
      <c r="F122" s="249"/>
      <c r="G122" s="250">
        <f>ROUND(E122*F122,2)</f>
        <v>0</v>
      </c>
      <c r="H122" s="249"/>
      <c r="I122" s="250">
        <f>ROUND(E122*H122,2)</f>
        <v>0</v>
      </c>
      <c r="J122" s="249"/>
      <c r="K122" s="250">
        <f>ROUND(E122*J122,2)</f>
        <v>0</v>
      </c>
      <c r="L122" s="250">
        <v>21</v>
      </c>
      <c r="M122" s="250">
        <f>G122*(1+L122/100)</f>
        <v>0</v>
      </c>
      <c r="N122" s="248">
        <v>0</v>
      </c>
      <c r="O122" s="248">
        <f>ROUND(E122*N122,2)</f>
        <v>0</v>
      </c>
      <c r="P122" s="248">
        <v>0</v>
      </c>
      <c r="Q122" s="248">
        <f>ROUND(E122*P122,2)</f>
        <v>0</v>
      </c>
      <c r="R122" s="250"/>
      <c r="S122" s="250" t="s">
        <v>118</v>
      </c>
      <c r="T122" s="251" t="s">
        <v>118</v>
      </c>
      <c r="U122" s="234">
        <v>0</v>
      </c>
      <c r="V122" s="234">
        <f>ROUND(E122*U122,2)</f>
        <v>0</v>
      </c>
      <c r="W122" s="234"/>
      <c r="X122" s="234" t="s">
        <v>119</v>
      </c>
      <c r="Y122" s="214"/>
      <c r="Z122" s="214"/>
      <c r="AA122" s="214"/>
      <c r="AB122" s="214"/>
      <c r="AC122" s="214"/>
      <c r="AD122" s="214"/>
      <c r="AE122" s="214"/>
      <c r="AF122" s="214"/>
      <c r="AG122" s="214" t="s">
        <v>120</v>
      </c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1" x14ac:dyDescent="0.2">
      <c r="A123" s="231"/>
      <c r="B123" s="232"/>
      <c r="C123" s="264" t="s">
        <v>288</v>
      </c>
      <c r="D123" s="235"/>
      <c r="E123" s="236">
        <v>831.55799999999999</v>
      </c>
      <c r="F123" s="234"/>
      <c r="G123" s="234"/>
      <c r="H123" s="234"/>
      <c r="I123" s="234"/>
      <c r="J123" s="234"/>
      <c r="K123" s="234"/>
      <c r="L123" s="234"/>
      <c r="M123" s="234"/>
      <c r="N123" s="233"/>
      <c r="O123" s="233"/>
      <c r="P123" s="233"/>
      <c r="Q123" s="233"/>
      <c r="R123" s="234"/>
      <c r="S123" s="234"/>
      <c r="T123" s="234"/>
      <c r="U123" s="234"/>
      <c r="V123" s="234"/>
      <c r="W123" s="234"/>
      <c r="X123" s="234"/>
      <c r="Y123" s="214"/>
      <c r="Z123" s="214"/>
      <c r="AA123" s="214"/>
      <c r="AB123" s="214"/>
      <c r="AC123" s="214"/>
      <c r="AD123" s="214"/>
      <c r="AE123" s="214"/>
      <c r="AF123" s="214"/>
      <c r="AG123" s="214" t="s">
        <v>122</v>
      </c>
      <c r="AH123" s="214">
        <v>5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1" x14ac:dyDescent="0.2">
      <c r="A124" s="245">
        <v>44</v>
      </c>
      <c r="B124" s="246" t="s">
        <v>289</v>
      </c>
      <c r="C124" s="263" t="s">
        <v>290</v>
      </c>
      <c r="D124" s="247" t="s">
        <v>137</v>
      </c>
      <c r="E124" s="248">
        <v>63.966000000000001</v>
      </c>
      <c r="F124" s="249"/>
      <c r="G124" s="250">
        <f>ROUND(E124*F124,2)</f>
        <v>0</v>
      </c>
      <c r="H124" s="249"/>
      <c r="I124" s="250">
        <f>ROUND(E124*H124,2)</f>
        <v>0</v>
      </c>
      <c r="J124" s="249"/>
      <c r="K124" s="250">
        <f>ROUND(E124*J124,2)</f>
        <v>0</v>
      </c>
      <c r="L124" s="250">
        <v>21</v>
      </c>
      <c r="M124" s="250">
        <f>G124*(1+L124/100)</f>
        <v>0</v>
      </c>
      <c r="N124" s="248">
        <v>0</v>
      </c>
      <c r="O124" s="248">
        <f>ROUND(E124*N124,2)</f>
        <v>0</v>
      </c>
      <c r="P124" s="248">
        <v>0</v>
      </c>
      <c r="Q124" s="248">
        <f>ROUND(E124*P124,2)</f>
        <v>0</v>
      </c>
      <c r="R124" s="250"/>
      <c r="S124" s="250" t="s">
        <v>118</v>
      </c>
      <c r="T124" s="251" t="s">
        <v>118</v>
      </c>
      <c r="U124" s="234">
        <v>6.0000000000000001E-3</v>
      </c>
      <c r="V124" s="234">
        <f>ROUND(E124*U124,2)</f>
        <v>0.38</v>
      </c>
      <c r="W124" s="234"/>
      <c r="X124" s="234" t="s">
        <v>119</v>
      </c>
      <c r="Y124" s="214"/>
      <c r="Z124" s="214"/>
      <c r="AA124" s="214"/>
      <c r="AB124" s="214"/>
      <c r="AC124" s="214"/>
      <c r="AD124" s="214"/>
      <c r="AE124" s="214"/>
      <c r="AF124" s="214"/>
      <c r="AG124" s="214" t="s">
        <v>120</v>
      </c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1" x14ac:dyDescent="0.2">
      <c r="A125" s="231"/>
      <c r="B125" s="232"/>
      <c r="C125" s="264" t="s">
        <v>291</v>
      </c>
      <c r="D125" s="235"/>
      <c r="E125" s="236">
        <v>63.966000000000001</v>
      </c>
      <c r="F125" s="234"/>
      <c r="G125" s="234"/>
      <c r="H125" s="234"/>
      <c r="I125" s="234"/>
      <c r="J125" s="234"/>
      <c r="K125" s="234"/>
      <c r="L125" s="234"/>
      <c r="M125" s="234"/>
      <c r="N125" s="233"/>
      <c r="O125" s="233"/>
      <c r="P125" s="233"/>
      <c r="Q125" s="233"/>
      <c r="R125" s="234"/>
      <c r="S125" s="234"/>
      <c r="T125" s="234"/>
      <c r="U125" s="234"/>
      <c r="V125" s="234"/>
      <c r="W125" s="234"/>
      <c r="X125" s="234"/>
      <c r="Y125" s="214"/>
      <c r="Z125" s="214"/>
      <c r="AA125" s="214"/>
      <c r="AB125" s="214"/>
      <c r="AC125" s="214"/>
      <c r="AD125" s="214"/>
      <c r="AE125" s="214"/>
      <c r="AF125" s="214"/>
      <c r="AG125" s="214" t="s">
        <v>122</v>
      </c>
      <c r="AH125" s="214">
        <v>5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 x14ac:dyDescent="0.2">
      <c r="A126" s="245">
        <v>45</v>
      </c>
      <c r="B126" s="246" t="s">
        <v>292</v>
      </c>
      <c r="C126" s="263" t="s">
        <v>293</v>
      </c>
      <c r="D126" s="247" t="s">
        <v>137</v>
      </c>
      <c r="E126" s="248">
        <v>63.966000000000001</v>
      </c>
      <c r="F126" s="249"/>
      <c r="G126" s="250">
        <f>ROUND(E126*F126,2)</f>
        <v>0</v>
      </c>
      <c r="H126" s="249"/>
      <c r="I126" s="250">
        <f>ROUND(E126*H126,2)</f>
        <v>0</v>
      </c>
      <c r="J126" s="249"/>
      <c r="K126" s="250">
        <f>ROUND(E126*J126,2)</f>
        <v>0</v>
      </c>
      <c r="L126" s="250">
        <v>21</v>
      </c>
      <c r="M126" s="250">
        <f>G126*(1+L126/100)</f>
        <v>0</v>
      </c>
      <c r="N126" s="248">
        <v>0</v>
      </c>
      <c r="O126" s="248">
        <f>ROUND(E126*N126,2)</f>
        <v>0</v>
      </c>
      <c r="P126" s="248">
        <v>0</v>
      </c>
      <c r="Q126" s="248">
        <f>ROUND(E126*P126,2)</f>
        <v>0</v>
      </c>
      <c r="R126" s="250"/>
      <c r="S126" s="250" t="s">
        <v>118</v>
      </c>
      <c r="T126" s="251" t="s">
        <v>118</v>
      </c>
      <c r="U126" s="234">
        <v>0</v>
      </c>
      <c r="V126" s="234">
        <f>ROUND(E126*U126,2)</f>
        <v>0</v>
      </c>
      <c r="W126" s="234"/>
      <c r="X126" s="234" t="s">
        <v>119</v>
      </c>
      <c r="Y126" s="214"/>
      <c r="Z126" s="214"/>
      <c r="AA126" s="214"/>
      <c r="AB126" s="214"/>
      <c r="AC126" s="214"/>
      <c r="AD126" s="214"/>
      <c r="AE126" s="214"/>
      <c r="AF126" s="214"/>
      <c r="AG126" s="214" t="s">
        <v>120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1" x14ac:dyDescent="0.2">
      <c r="A127" s="231"/>
      <c r="B127" s="232"/>
      <c r="C127" s="264" t="s">
        <v>294</v>
      </c>
      <c r="D127" s="235"/>
      <c r="E127" s="236">
        <v>63.966000000000001</v>
      </c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14"/>
      <c r="Z127" s="214"/>
      <c r="AA127" s="214"/>
      <c r="AB127" s="214"/>
      <c r="AC127" s="214"/>
      <c r="AD127" s="214"/>
      <c r="AE127" s="214"/>
      <c r="AF127" s="214"/>
      <c r="AG127" s="214" t="s">
        <v>122</v>
      </c>
      <c r="AH127" s="214">
        <v>5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x14ac:dyDescent="0.2">
      <c r="A128" s="238" t="s">
        <v>113</v>
      </c>
      <c r="B128" s="239" t="s">
        <v>86</v>
      </c>
      <c r="C128" s="262" t="s">
        <v>30</v>
      </c>
      <c r="D128" s="240"/>
      <c r="E128" s="241"/>
      <c r="F128" s="242"/>
      <c r="G128" s="242">
        <f>SUMIF(AG129:AG131,"&lt;&gt;NOR",G129:G131)</f>
        <v>0</v>
      </c>
      <c r="H128" s="242"/>
      <c r="I128" s="242">
        <f>SUM(I129:I131)</f>
        <v>0</v>
      </c>
      <c r="J128" s="242"/>
      <c r="K128" s="242">
        <f>SUM(K129:K131)</f>
        <v>0</v>
      </c>
      <c r="L128" s="242"/>
      <c r="M128" s="242">
        <f>SUM(M129:M131)</f>
        <v>0</v>
      </c>
      <c r="N128" s="241"/>
      <c r="O128" s="241">
        <f>SUM(O129:O131)</f>
        <v>0</v>
      </c>
      <c r="P128" s="241"/>
      <c r="Q128" s="241">
        <f>SUM(Q129:Q131)</f>
        <v>0</v>
      </c>
      <c r="R128" s="242"/>
      <c r="S128" s="242"/>
      <c r="T128" s="243"/>
      <c r="U128" s="237"/>
      <c r="V128" s="237">
        <f>SUM(V129:V131)</f>
        <v>0</v>
      </c>
      <c r="W128" s="237"/>
      <c r="X128" s="237"/>
      <c r="AG128" t="s">
        <v>114</v>
      </c>
    </row>
    <row r="129" spans="1:60" outlineLevel="1" x14ac:dyDescent="0.2">
      <c r="A129" s="252">
        <v>46</v>
      </c>
      <c r="B129" s="253" t="s">
        <v>295</v>
      </c>
      <c r="C129" s="265" t="s">
        <v>296</v>
      </c>
      <c r="D129" s="254" t="s">
        <v>297</v>
      </c>
      <c r="E129" s="255">
        <v>1</v>
      </c>
      <c r="F129" s="256"/>
      <c r="G129" s="257">
        <f>ROUND(E129*F129,2)</f>
        <v>0</v>
      </c>
      <c r="H129" s="256"/>
      <c r="I129" s="257">
        <f>ROUND(E129*H129,2)</f>
        <v>0</v>
      </c>
      <c r="J129" s="256"/>
      <c r="K129" s="257">
        <f>ROUND(E129*J129,2)</f>
        <v>0</v>
      </c>
      <c r="L129" s="257">
        <v>21</v>
      </c>
      <c r="M129" s="257">
        <f>G129*(1+L129/100)</f>
        <v>0</v>
      </c>
      <c r="N129" s="255">
        <v>0</v>
      </c>
      <c r="O129" s="255">
        <f>ROUND(E129*N129,2)</f>
        <v>0</v>
      </c>
      <c r="P129" s="255">
        <v>0</v>
      </c>
      <c r="Q129" s="255">
        <f>ROUND(E129*P129,2)</f>
        <v>0</v>
      </c>
      <c r="R129" s="257"/>
      <c r="S129" s="257" t="s">
        <v>151</v>
      </c>
      <c r="T129" s="258" t="s">
        <v>165</v>
      </c>
      <c r="U129" s="234">
        <v>0</v>
      </c>
      <c r="V129" s="234">
        <f>ROUND(E129*U129,2)</f>
        <v>0</v>
      </c>
      <c r="W129" s="234"/>
      <c r="X129" s="234" t="s">
        <v>298</v>
      </c>
      <c r="Y129" s="214"/>
      <c r="Z129" s="214"/>
      <c r="AA129" s="214"/>
      <c r="AB129" s="214"/>
      <c r="AC129" s="214"/>
      <c r="AD129" s="214"/>
      <c r="AE129" s="214"/>
      <c r="AF129" s="214"/>
      <c r="AG129" s="214" t="s">
        <v>299</v>
      </c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1" x14ac:dyDescent="0.2">
      <c r="A130" s="245">
        <v>47</v>
      </c>
      <c r="B130" s="246" t="s">
        <v>300</v>
      </c>
      <c r="C130" s="263" t="s">
        <v>301</v>
      </c>
      <c r="D130" s="247" t="s">
        <v>297</v>
      </c>
      <c r="E130" s="248">
        <v>1</v>
      </c>
      <c r="F130" s="249"/>
      <c r="G130" s="250">
        <f>ROUND(E130*F130,2)</f>
        <v>0</v>
      </c>
      <c r="H130" s="249"/>
      <c r="I130" s="250">
        <f>ROUND(E130*H130,2)</f>
        <v>0</v>
      </c>
      <c r="J130" s="249"/>
      <c r="K130" s="250">
        <f>ROUND(E130*J130,2)</f>
        <v>0</v>
      </c>
      <c r="L130" s="250">
        <v>21</v>
      </c>
      <c r="M130" s="250">
        <f>G130*(1+L130/100)</f>
        <v>0</v>
      </c>
      <c r="N130" s="248">
        <v>0</v>
      </c>
      <c r="O130" s="248">
        <f>ROUND(E130*N130,2)</f>
        <v>0</v>
      </c>
      <c r="P130" s="248">
        <v>0</v>
      </c>
      <c r="Q130" s="248">
        <f>ROUND(E130*P130,2)</f>
        <v>0</v>
      </c>
      <c r="R130" s="250"/>
      <c r="S130" s="250" t="s">
        <v>151</v>
      </c>
      <c r="T130" s="251" t="s">
        <v>165</v>
      </c>
      <c r="U130" s="234">
        <v>0</v>
      </c>
      <c r="V130" s="234">
        <f>ROUND(E130*U130,2)</f>
        <v>0</v>
      </c>
      <c r="W130" s="234"/>
      <c r="X130" s="234" t="s">
        <v>298</v>
      </c>
      <c r="Y130" s="214"/>
      <c r="Z130" s="214"/>
      <c r="AA130" s="214"/>
      <c r="AB130" s="214"/>
      <c r="AC130" s="214"/>
      <c r="AD130" s="214"/>
      <c r="AE130" s="214"/>
      <c r="AF130" s="214"/>
      <c r="AG130" s="214" t="s">
        <v>299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1" x14ac:dyDescent="0.2">
      <c r="A131" s="231"/>
      <c r="B131" s="232"/>
      <c r="C131" s="266" t="s">
        <v>302</v>
      </c>
      <c r="D131" s="259"/>
      <c r="E131" s="259"/>
      <c r="F131" s="259"/>
      <c r="G131" s="259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14"/>
      <c r="Z131" s="214"/>
      <c r="AA131" s="214"/>
      <c r="AB131" s="214"/>
      <c r="AC131" s="214"/>
      <c r="AD131" s="214"/>
      <c r="AE131" s="214"/>
      <c r="AF131" s="214"/>
      <c r="AG131" s="214" t="s">
        <v>162</v>
      </c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x14ac:dyDescent="0.2">
      <c r="A132" s="3"/>
      <c r="B132" s="4"/>
      <c r="C132" s="268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AE132">
        <v>15</v>
      </c>
      <c r="AF132">
        <v>21</v>
      </c>
      <c r="AG132" t="s">
        <v>100</v>
      </c>
    </row>
    <row r="133" spans="1:60" x14ac:dyDescent="0.2">
      <c r="A133" s="217"/>
      <c r="B133" s="218" t="s">
        <v>31</v>
      </c>
      <c r="C133" s="269"/>
      <c r="D133" s="219"/>
      <c r="E133" s="220"/>
      <c r="F133" s="220"/>
      <c r="G133" s="244">
        <f>G8+G33+G60+G69+G91+G109+G111+G117+G128</f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AE133">
        <f>SUMIF(L7:L131,AE132,G7:G131)</f>
        <v>0</v>
      </c>
      <c r="AF133">
        <f>SUMIF(L7:L131,AF132,G7:G131)</f>
        <v>0</v>
      </c>
      <c r="AG133" t="s">
        <v>303</v>
      </c>
    </row>
    <row r="134" spans="1:60" x14ac:dyDescent="0.2">
      <c r="A134" s="3"/>
      <c r="B134" s="4"/>
      <c r="C134" s="268"/>
      <c r="D134" s="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60" x14ac:dyDescent="0.2">
      <c r="A135" s="3"/>
      <c r="B135" s="4"/>
      <c r="C135" s="268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60" x14ac:dyDescent="0.2">
      <c r="A136" s="221" t="s">
        <v>304</v>
      </c>
      <c r="B136" s="221"/>
      <c r="C136" s="270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60" x14ac:dyDescent="0.2">
      <c r="A137" s="222"/>
      <c r="B137" s="223"/>
      <c r="C137" s="271"/>
      <c r="D137" s="223"/>
      <c r="E137" s="223"/>
      <c r="F137" s="223"/>
      <c r="G137" s="22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AG137" t="s">
        <v>305</v>
      </c>
    </row>
    <row r="138" spans="1:60" x14ac:dyDescent="0.2">
      <c r="A138" s="225"/>
      <c r="B138" s="226"/>
      <c r="C138" s="272"/>
      <c r="D138" s="226"/>
      <c r="E138" s="226"/>
      <c r="F138" s="226"/>
      <c r="G138" s="22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60" x14ac:dyDescent="0.2">
      <c r="A139" s="225"/>
      <c r="B139" s="226"/>
      <c r="C139" s="272"/>
      <c r="D139" s="226"/>
      <c r="E139" s="226"/>
      <c r="F139" s="226"/>
      <c r="G139" s="22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60" x14ac:dyDescent="0.2">
      <c r="A140" s="225"/>
      <c r="B140" s="226"/>
      <c r="C140" s="272"/>
      <c r="D140" s="226"/>
      <c r="E140" s="226"/>
      <c r="F140" s="226"/>
      <c r="G140" s="22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60" x14ac:dyDescent="0.2">
      <c r="A141" s="228"/>
      <c r="B141" s="229"/>
      <c r="C141" s="273"/>
      <c r="D141" s="229"/>
      <c r="E141" s="229"/>
      <c r="F141" s="229"/>
      <c r="G141" s="2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60" x14ac:dyDescent="0.2">
      <c r="A142" s="3"/>
      <c r="B142" s="4"/>
      <c r="C142" s="268"/>
      <c r="D142" s="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60" x14ac:dyDescent="0.2">
      <c r="C143" s="274"/>
      <c r="D143" s="10"/>
      <c r="AG143" t="s">
        <v>307</v>
      </c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jwL0ubxZZ1FeKWQvNy+cN/CgalbiPoFZbBdS6FR69eQKNvC8mxNqPcnIBTb2weJ8iA/xUTgOMz96WuAP05PxpQ==" saltValue="3QEjQCjoGbmlI2ITz+Y4Cg==" spinCount="100000" sheet="1"/>
  <mergeCells count="26">
    <mergeCell ref="C113:G113"/>
    <mergeCell ref="C114:G114"/>
    <mergeCell ref="C115:G115"/>
    <mergeCell ref="C131:G131"/>
    <mergeCell ref="C88:G88"/>
    <mergeCell ref="C89:G89"/>
    <mergeCell ref="C93:G93"/>
    <mergeCell ref="C100:G100"/>
    <mergeCell ref="C103:G103"/>
    <mergeCell ref="C104:G104"/>
    <mergeCell ref="C64:G64"/>
    <mergeCell ref="C65:G65"/>
    <mergeCell ref="C66:G66"/>
    <mergeCell ref="C68:G68"/>
    <mergeCell ref="C82:G82"/>
    <mergeCell ref="C86:G86"/>
    <mergeCell ref="A1:G1"/>
    <mergeCell ref="C2:G2"/>
    <mergeCell ref="C3:G3"/>
    <mergeCell ref="C4:G4"/>
    <mergeCell ref="A136:C136"/>
    <mergeCell ref="A137:G141"/>
    <mergeCell ref="C32:G32"/>
    <mergeCell ref="C35:G35"/>
    <mergeCell ref="C52:G52"/>
    <mergeCell ref="C62:G6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oadresa</vt:lpstr>
      <vt:lpstr>Stavba!Objednatel</vt:lpstr>
      <vt:lpstr>Stavba!Objekt</vt:lpstr>
      <vt:lpstr>'SO01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Hvorecký</dc:creator>
  <cp:lastModifiedBy>Jan Hvorecký</cp:lastModifiedBy>
  <cp:lastPrinted>2019-03-19T12:27:02Z</cp:lastPrinted>
  <dcterms:created xsi:type="dcterms:W3CDTF">2009-04-08T07:15:50Z</dcterms:created>
  <dcterms:modified xsi:type="dcterms:W3CDTF">2022-05-17T13:24:23Z</dcterms:modified>
</cp:coreProperties>
</file>