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 tabRatio="500" activeTab="1"/>
  </bookViews>
  <sheets>
    <sheet name="Prehlad" sheetId="3" r:id="rId1"/>
    <sheet name="Rekapitulacia" sheetId="5" r:id="rId2"/>
    <sheet name="Kryci list" sheetId="6" r:id="rId3"/>
  </sheets>
  <definedNames>
    <definedName name="_xlnm._FilterDatabase">#REF!</definedName>
    <definedName name="fakt1R">#REF!</definedName>
    <definedName name="_xlnm.Print_Titles" localSheetId="0">Prehlad!$11:$13</definedName>
    <definedName name="_xlnm.Print_Titles" localSheetId="1">Rekapitulacia!$11:$13</definedName>
    <definedName name="_xlnm.Print_Area" localSheetId="2">'Kryci list'!$A:$M</definedName>
    <definedName name="_xlnm.Print_Area" localSheetId="0">Prehlad!$A:$AH</definedName>
    <definedName name="_xlnm.Print_Area" localSheetId="1">Rekapitulacia!$A:$G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W41" i="3"/>
  <c r="G18" i="5" s="1"/>
  <c r="B18" i="5"/>
  <c r="N40" i="3"/>
  <c r="L40" i="3"/>
  <c r="N39" i="3"/>
  <c r="L39" i="3"/>
  <c r="W36" i="3"/>
  <c r="G17" i="5" s="1"/>
  <c r="N35" i="3"/>
  <c r="L35" i="3"/>
  <c r="N34" i="3"/>
  <c r="L34" i="3"/>
  <c r="N33" i="3"/>
  <c r="L33" i="3"/>
  <c r="N32" i="3"/>
  <c r="L32" i="3"/>
  <c r="N31" i="3"/>
  <c r="L31" i="3"/>
  <c r="N30" i="3"/>
  <c r="L30" i="3"/>
  <c r="N29" i="3"/>
  <c r="L29" i="3"/>
  <c r="N28" i="3"/>
  <c r="L28" i="3"/>
  <c r="N27" i="3"/>
  <c r="L27" i="3"/>
  <c r="N26" i="3"/>
  <c r="L26" i="3"/>
  <c r="N25" i="3"/>
  <c r="L25" i="3"/>
  <c r="W22" i="3"/>
  <c r="G16" i="5" s="1"/>
  <c r="C16" i="5"/>
  <c r="B16" i="5"/>
  <c r="N21" i="3"/>
  <c r="N22" i="3" s="1"/>
  <c r="F16" i="5" s="1"/>
  <c r="L21" i="3"/>
  <c r="L22" i="3" s="1"/>
  <c r="E16" i="5" s="1"/>
  <c r="W18" i="3"/>
  <c r="N18" i="3"/>
  <c r="C15" i="5"/>
  <c r="N17" i="3"/>
  <c r="L17" i="3"/>
  <c r="L18" i="3" s="1"/>
  <c r="E15" i="5" s="1"/>
  <c r="M21" i="6"/>
  <c r="I15" i="6"/>
  <c r="F14" i="6"/>
  <c r="F13" i="6"/>
  <c r="F11" i="6"/>
  <c r="M9" i="6"/>
  <c r="I9" i="6"/>
  <c r="F9" i="6"/>
  <c r="M8" i="6"/>
  <c r="I8" i="6"/>
  <c r="F8" i="6"/>
  <c r="H1" i="6"/>
  <c r="B11" i="5"/>
  <c r="D11" i="3"/>
  <c r="C17" i="5" l="1"/>
  <c r="L41" i="3"/>
  <c r="E18" i="5" s="1"/>
  <c r="B17" i="5"/>
  <c r="N41" i="3"/>
  <c r="F18" i="5" s="1"/>
  <c r="D16" i="5"/>
  <c r="E22" i="3"/>
  <c r="N36" i="3"/>
  <c r="F17" i="5" s="1"/>
  <c r="E36" i="3"/>
  <c r="L36" i="3"/>
  <c r="E17" i="5" s="1"/>
  <c r="C18" i="5"/>
  <c r="W43" i="3"/>
  <c r="G19" i="5" s="1"/>
  <c r="D18" i="5"/>
  <c r="E41" i="3"/>
  <c r="E18" i="3"/>
  <c r="D15" i="5"/>
  <c r="F15" i="5"/>
  <c r="B15" i="5"/>
  <c r="G15" i="5"/>
  <c r="W45" i="3" l="1"/>
  <c r="G22" i="5" s="1"/>
  <c r="L43" i="3"/>
  <c r="L45" i="3" s="1"/>
  <c r="E22" i="5" s="1"/>
  <c r="D17" i="5"/>
  <c r="N43" i="3"/>
  <c r="E12" i="6"/>
  <c r="E15" i="6" s="1"/>
  <c r="C19" i="5"/>
  <c r="C22" i="5"/>
  <c r="D12" i="6"/>
  <c r="B19" i="5"/>
  <c r="B22" i="5"/>
  <c r="E19" i="5" l="1"/>
  <c r="D19" i="5"/>
  <c r="E43" i="3"/>
  <c r="F19" i="5"/>
  <c r="N45" i="3"/>
  <c r="F22" i="5" s="1"/>
  <c r="M11" i="6"/>
  <c r="M12" i="6"/>
  <c r="D15" i="6"/>
  <c r="M13" i="6"/>
  <c r="M14" i="6"/>
  <c r="F12" i="6"/>
  <c r="F15" i="6" s="1"/>
  <c r="D22" i="5"/>
  <c r="E45" i="3"/>
  <c r="M15" i="6" l="1"/>
  <c r="M23" i="6" s="1"/>
  <c r="L24" i="6" s="1"/>
  <c r="M24" i="6" s="1"/>
  <c r="M26" i="6" s="1"/>
</calcChain>
</file>

<file path=xl/sharedStrings.xml><?xml version="1.0" encoding="utf-8"?>
<sst xmlns="http://schemas.openxmlformats.org/spreadsheetml/2006/main" count="409" uniqueCount="202">
  <si>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</si>
  <si>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</si>
  <si>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</si>
  <si>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</si>
  <si>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</si>
  <si>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</si>
  <si>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</si>
  <si>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</si>
  <si>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</si>
  <si>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</si>
  <si>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</si>
  <si>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</si>
  <si>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</si>
  <si>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</si>
  <si>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</si>
  <si>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</si>
  <si>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</si>
  <si>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</si>
  <si>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</si>
  <si>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</si>
  <si>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</si>
  <si>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</si>
  <si>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</si>
  <si>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</si>
  <si>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</si>
  <si>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</si>
  <si>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</si>
  <si>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</si>
  <si>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</si>
  <si>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</si>
  <si>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</si>
  <si>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</si>
  <si>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</si>
  <si>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</si>
  <si>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</si>
  <si>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</si>
  <si>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</si>
  <si>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</si>
  <si>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</si>
  <si>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</si>
  <si>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</si>
  <si>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</si>
  <si>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</si>
  <si>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</si>
  <si>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</si>
  <si>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</si>
  <si>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</si>
  <si>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</si>
  <si>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</si>
  <si>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</si>
  <si>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</si>
  <si>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</si>
  <si>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</si>
  <si>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</si>
  <si>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</si>
  <si>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</si>
  <si>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</si>
  <si>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</si>
  <si>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</si>
  <si>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</si>
  <si>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</si>
  <si>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</si>
  <si>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</si>
  <si>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</si>
  <si>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</si>
  <si>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</si>
  <si>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</si>
  <si>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</si>
  <si>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</si>
  <si>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</si>
  <si>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</si>
  <si>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</si>
  <si>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</si>
  <si>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>IČO:</t>
  </si>
  <si>
    <t>DIČ:</t>
  </si>
  <si>
    <t xml:space="preserve"> Dodávateľ: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</si>
  <si>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</si>
  <si>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</si>
  <si>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</si>
  <si>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</si>
  <si>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</si>
  <si>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</si>
  <si>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</si>
  <si>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</si>
  <si>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</si>
  <si>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</si>
  <si>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</si>
  <si>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</si>
  <si>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</si>
  <si>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</si>
  <si>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</si>
  <si>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</si>
  <si>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</si>
  <si>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</si>
  <si>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</si>
  <si>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</si>
  <si>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</si>
  <si>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</si>
  <si>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</si>
  <si>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</si>
  <si>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</si>
  <si>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</si>
  <si>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</si>
  <si>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</si>
  <si>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</si>
  <si>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</si>
  <si>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>JKSO :</t>
  </si>
  <si>
    <t>09.12.2021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</si>
  <si>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</si>
  <si>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</si>
  <si>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</si>
  <si>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</si>
  <si>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</si>
  <si>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</si>
  <si>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</si>
  <si>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</si>
  <si>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</si>
  <si>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</si>
  <si>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</si>
  <si>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</si>
  <si>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</si>
  <si>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</si>
  <si>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</si>
  <si>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PSV</t>
  </si>
  <si>
    <t>733 - Rozvod potrubia</t>
  </si>
  <si>
    <t>731</t>
  </si>
  <si>
    <t>733111103</t>
  </si>
  <si>
    <t>Potrubie z rúrok závit. bezošvých bežných nízkotlak. DN 15</t>
  </si>
  <si>
    <t>m</t>
  </si>
  <si>
    <t xml:space="preserve">                    </t>
  </si>
  <si>
    <t>I</t>
  </si>
  <si>
    <t>73311-1103</t>
  </si>
  <si>
    <t>45.33.11</t>
  </si>
  <si>
    <t>IK</t>
  </si>
  <si>
    <t>S</t>
  </si>
  <si>
    <t xml:space="preserve">733 - Rozvod potrubia  spolu: </t>
  </si>
  <si>
    <t>734 - Armatúry</t>
  </si>
  <si>
    <t>734209113</t>
  </si>
  <si>
    <t>Montáž armatúr s dvoma závitmi G 1/2</t>
  </si>
  <si>
    <t>kus</t>
  </si>
  <si>
    <t>73420-9113</t>
  </si>
  <si>
    <t xml:space="preserve">734 - Armatúry  spolu: </t>
  </si>
  <si>
    <t>735 - Vykurovacie telesá</t>
  </si>
  <si>
    <t>735000911</t>
  </si>
  <si>
    <t>Vyregulovanie systému</t>
  </si>
  <si>
    <t>kpl</t>
  </si>
  <si>
    <t>73500-0911</t>
  </si>
  <si>
    <t>735153300</t>
  </si>
  <si>
    <t>Prípl. za odvzdušňovací ventil telies VSŽ</t>
  </si>
  <si>
    <t>73515-3300</t>
  </si>
  <si>
    <t>MAT</t>
  </si>
  <si>
    <t>286000922ene</t>
  </si>
  <si>
    <t>Regulux šroubení přímé nikl DARE 1/2</t>
  </si>
  <si>
    <t xml:space="preserve">  .  .  </t>
  </si>
  <si>
    <t xml:space="preserve">35202000            </t>
  </si>
  <si>
    <t>IZ</t>
  </si>
  <si>
    <t>4849D01133</t>
  </si>
  <si>
    <t>Radiátor panelový oceľový KORAD 22K 600x1200 - 2246122013</t>
  </si>
  <si>
    <t>28.22.12</t>
  </si>
  <si>
    <t xml:space="preserve">2246122013          </t>
  </si>
  <si>
    <t>735159645</t>
  </si>
  <si>
    <t>Montáž vyhr. telies oc.doskové dvojité bez odvzd. KORAD-22K Hdo600/Ldo2000mm</t>
  </si>
  <si>
    <t>73515-9645</t>
  </si>
  <si>
    <t>553468530</t>
  </si>
  <si>
    <t>Držiak vykurovacích telies</t>
  </si>
  <si>
    <t>28.12.10</t>
  </si>
  <si>
    <t>286003940ene</t>
  </si>
  <si>
    <t>Eclipse term. ventil s automat. omezením průtoku, přímý, Rp 1/2"</t>
  </si>
  <si>
    <t xml:space="preserve">393202000           </t>
  </si>
  <si>
    <t>286004066ene</t>
  </si>
  <si>
    <t>Termostatická hlavice K bílá</t>
  </si>
  <si>
    <t xml:space="preserve">600009500           </t>
  </si>
  <si>
    <t>735494811</t>
  </si>
  <si>
    <t>Vypustenie vody pri demont. z vykurovacích telies a potrubia</t>
  </si>
  <si>
    <t>73549-4811</t>
  </si>
  <si>
    <t>73599990601</t>
  </si>
  <si>
    <t>Čistenie a preplach potrubia</t>
  </si>
  <si>
    <t>73599-9906</t>
  </si>
  <si>
    <t>7359999064</t>
  </si>
  <si>
    <t>Vykurovacia skúška</t>
  </si>
  <si>
    <t xml:space="preserve">735 - Vykurovacie telesá  spolu: </t>
  </si>
  <si>
    <t>767 - Konštrukcie doplnk. kovové stavebné</t>
  </si>
  <si>
    <t>553000010</t>
  </si>
  <si>
    <t>Oceľové konštrukcie - predbežná cena</t>
  </si>
  <si>
    <t>28.11.23</t>
  </si>
  <si>
    <t>999990300</t>
  </si>
  <si>
    <t>Podružný materiál</t>
  </si>
  <si>
    <t xml:space="preserve">767 - Konštrukcie doplnk. kovové stavebné  spolu: </t>
  </si>
  <si>
    <t xml:space="preserve">PRÁCE A DODÁVKY PSV  spolu: </t>
  </si>
  <si>
    <t>Za rozpočet celkom</t>
  </si>
  <si>
    <t>Odberateľ: Mesto Levice</t>
  </si>
  <si>
    <t>Projektant: Energyline s.r.o.</t>
  </si>
  <si>
    <t>Stavba : Modernizácia a rekonštrukcia materskej školy na ul. Okružná č. 23 v Leviciach- opláštenie terás pavilónu B</t>
  </si>
  <si>
    <t>ROZPOČET JE NEODDELITEĽNOU SÚČASŤOU PROJEKTOVEJ DOKUMENTÁCIE.</t>
  </si>
  <si>
    <t>REALIZAČNÁ FIRMA JE POVINNÁ OBOZNÁMIŤ SA S PROJEKTOVOU DOKUMENTÁCIOU.</t>
  </si>
  <si>
    <t>PRI NEZROVNALOSTIACH ROZPOČTU S DOKUMENTÁCIOU BEZODKLADNE KONTAKTOVAŤ PROJEKTANTA.</t>
  </si>
  <si>
    <t xml:space="preserve"> Stavba :Modernizácia a rekonštrukcia materskej školy na ul. Okružná č. 23 v Leviciach- opláštenie terás pavilónu B</t>
  </si>
  <si>
    <t>Objekt : Vykurovanie</t>
  </si>
  <si>
    <t xml:space="preserve"> Objekt : Vykurovanie</t>
  </si>
  <si>
    <t xml:space="preserve"> Odberateľ: Mesto Levice</t>
  </si>
  <si>
    <t xml:space="preserve"> Projektant: Energyline s.r.o.</t>
  </si>
  <si>
    <t>Objekt : Vykurovanie časť opláštenie terás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</si>
</sst>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\ %"/>
    <numFmt numFmtId="165" formatCode="#,##0&quot; Sk&quot;;[Red]\-#,##0&quot; Sk&quot;"/>
    <numFmt numFmtId="166" formatCode="#,##0.0"/>
    <numFmt numFmtId="167" formatCode="#,##0.0000"/>
    <numFmt numFmtId="168" formatCode="_-* #,##0&quot; Sk&quot;_-;\-* #,##0&quot; Sk&quot;_-;_-* &quot;- Sk&quot;_-;_-@_-"/>
    <numFmt numFmtId="169" formatCode="#,##0\ _S_k"/>
    <numFmt numFmtId="170" formatCode="#,##0&quot; Sk&quot;"/>
    <numFmt numFmtId="171" formatCode="#,##0.00000"/>
    <numFmt numFmtId="172" formatCode="#,##0.000"/>
    <numFmt numFmtId="173" formatCode="#,##0\ 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sz val="11"/>
      <color rgb="FF000000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A0E0E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A6CAF0"/>
        <bgColor rgb="FFA0E0E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7" fillId="4" borderId="0" applyBorder="0" applyProtection="0"/>
    <xf numFmtId="168" fontId="14" fillId="0" borderId="0" applyBorder="0" applyProtection="0"/>
    <xf numFmtId="0" fontId="7" fillId="3" borderId="0" applyBorder="0" applyProtection="0"/>
    <xf numFmtId="0" fontId="7" fillId="3" borderId="0" applyBorder="0" applyProtection="0"/>
    <xf numFmtId="165" fontId="9" fillId="0" borderId="52"/>
    <xf numFmtId="0" fontId="7" fillId="6" borderId="0" applyBorder="0" applyProtection="0"/>
    <xf numFmtId="0" fontId="7" fillId="5" borderId="0" applyBorder="0" applyProtection="0"/>
    <xf numFmtId="0" fontId="14" fillId="0" borderId="52"/>
    <xf numFmtId="0" fontId="9" fillId="0" borderId="52">
      <alignment vertical="center"/>
    </xf>
    <xf numFmtId="0" fontId="7" fillId="2" borderId="0" applyBorder="0" applyProtection="0"/>
    <xf numFmtId="0" fontId="7" fillId="3" borderId="0" applyBorder="0" applyProtection="0"/>
    <xf numFmtId="0" fontId="7" fillId="4" borderId="0" applyBorder="0" applyProtection="0"/>
    <xf numFmtId="0" fontId="7" fillId="5" borderId="0" applyBorder="0" applyProtection="0"/>
    <xf numFmtId="0" fontId="7" fillId="7" borderId="0" applyBorder="0" applyProtection="0"/>
    <xf numFmtId="0" fontId="7" fillId="8" borderId="0" applyBorder="0" applyProtection="0"/>
    <xf numFmtId="0" fontId="7" fillId="4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9" fillId="0" borderId="0" applyBorder="0">
      <alignment vertical="center"/>
    </xf>
    <xf numFmtId="0" fontId="13" fillId="0" borderId="0" applyBorder="0" applyProtection="0"/>
    <xf numFmtId="0" fontId="9" fillId="0" borderId="20">
      <alignment vertical="center"/>
    </xf>
    <xf numFmtId="0" fontId="16" fillId="0" borderId="0"/>
  </cellStyleXfs>
  <cellXfs count="141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1" fillId="0" borderId="5" xfId="1" applyFont="1" applyBorder="1" applyAlignment="1">
      <alignment horizontal="right" vertical="center"/>
    </xf>
    <xf numFmtId="0" fontId="1" fillId="0" borderId="6" xfId="1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7" xfId="1" applyFont="1" applyBorder="1" applyAlignment="1">
      <alignment horizontal="right" vertical="center"/>
    </xf>
    <xf numFmtId="0" fontId="1" fillId="0" borderId="8" xfId="1" applyFont="1" applyBorder="1" applyAlignment="1">
      <alignment horizontal="left" vertical="center"/>
    </xf>
    <xf numFmtId="0" fontId="1" fillId="0" borderId="9" xfId="1" applyFont="1" applyBorder="1" applyAlignment="1">
      <alignment horizontal="left" vertical="center"/>
    </xf>
    <xf numFmtId="0" fontId="1" fillId="0" borderId="9" xfId="1" applyFont="1" applyBorder="1" applyAlignment="1">
      <alignment horizontal="right" vertical="center"/>
    </xf>
    <xf numFmtId="49" fontId="1" fillId="0" borderId="5" xfId="1" applyNumberFormat="1" applyFont="1" applyBorder="1" applyAlignment="1">
      <alignment horizontal="right" vertical="center"/>
    </xf>
    <xf numFmtId="49" fontId="1" fillId="0" borderId="7" xfId="1" applyNumberFormat="1" applyFont="1" applyBorder="1" applyAlignment="1">
      <alignment horizontal="right" vertical="center"/>
    </xf>
    <xf numFmtId="49" fontId="1" fillId="0" borderId="9" xfId="1" applyNumberFormat="1" applyFont="1" applyBorder="1" applyAlignment="1">
      <alignment horizontal="righ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vertical="center"/>
    </xf>
    <xf numFmtId="169" fontId="1" fillId="0" borderId="5" xfId="1" applyNumberFormat="1" applyFont="1" applyBorder="1" applyAlignment="1">
      <alignment horizontal="left" vertical="center"/>
    </xf>
    <xf numFmtId="170" fontId="1" fillId="0" borderId="5" xfId="1" applyNumberFormat="1" applyFont="1" applyBorder="1" applyAlignment="1">
      <alignment horizontal="right" vertical="center"/>
    </xf>
    <xf numFmtId="3" fontId="1" fillId="0" borderId="10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1" fillId="0" borderId="12" xfId="1" applyFont="1" applyBorder="1" applyAlignment="1">
      <alignment vertical="center"/>
    </xf>
    <xf numFmtId="169" fontId="1" fillId="0" borderId="12" xfId="1" applyNumberFormat="1" applyFont="1" applyBorder="1" applyAlignment="1">
      <alignment horizontal="left" vertical="center"/>
    </xf>
    <xf numFmtId="170" fontId="1" fillId="0" borderId="12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3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left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3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4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4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3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7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3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1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5" fillId="0" borderId="0" xfId="31" applyFont="1"/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a 2" xfId="31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5"/>
  <sheetViews>
    <sheetView showGridLines="0" zoomScale="115" zoomScaleNormal="115" workbookViewId="0">
      <pane xSplit="4" ySplit="13" topLeftCell="E1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6.7109375" style="80" customWidth="1"/>
    <col min="2" max="2" width="3.7109375" style="81" customWidth="1"/>
    <col min="3" max="3" width="13" style="82" customWidth="1"/>
    <col min="4" max="4" width="45.7109375" style="83" customWidth="1"/>
    <col min="5" max="5" width="11.28515625" style="84" customWidth="1"/>
    <col min="6" max="6" width="5.85546875" style="85" customWidth="1"/>
    <col min="7" max="7" width="8.7109375" style="86" customWidth="1"/>
    <col min="8" max="10" width="9.7109375" style="86" customWidth="1"/>
    <col min="11" max="11" width="7.42578125" style="87" customWidth="1"/>
    <col min="12" max="12" width="8.28515625" style="87" customWidth="1"/>
    <col min="13" max="13" width="7.140625" style="84" customWidth="1"/>
    <col min="14" max="14" width="7" style="84" customWidth="1"/>
    <col min="15" max="15" width="3.5703125" style="85" customWidth="1"/>
    <col min="16" max="16" width="12.7109375" style="85" customWidth="1"/>
    <col min="17" max="19" width="11.28515625" style="84" customWidth="1"/>
    <col min="20" max="20" width="10.5703125" style="88" customWidth="1"/>
    <col min="21" max="21" width="10.28515625" style="88" customWidth="1"/>
    <col min="22" max="22" width="5.7109375" style="88" customWidth="1"/>
    <col min="23" max="23" width="9.140625" style="84" customWidth="1"/>
    <col min="24" max="25" width="11.85546875" style="89" customWidth="1"/>
    <col min="26" max="26" width="7.5703125" style="82" customWidth="1"/>
    <col min="27" max="27" width="12.7109375" style="82" customWidth="1"/>
    <col min="28" max="28" width="4.28515625" style="85" customWidth="1"/>
    <col min="29" max="30" width="2.7109375" style="85" customWidth="1"/>
    <col min="31" max="34" width="9.140625" style="90" customWidth="1"/>
    <col min="35" max="35" width="9.140625" style="71" customWidth="1"/>
    <col min="36" max="37" width="9.140625" style="71" hidden="1" customWidth="1"/>
    <col min="38" max="1025" width="9" style="91"/>
  </cols>
  <sheetData>
    <row r="1" spans="1:37" s="71" customFormat="1" ht="12.75" customHeight="1">
      <c r="A1" s="75" t="s">
        <v>190</v>
      </c>
      <c r="G1" s="72"/>
      <c r="I1" s="75"/>
      <c r="J1" s="72"/>
      <c r="K1" s="73"/>
      <c r="Q1" s="74"/>
      <c r="R1" s="74"/>
      <c r="S1" s="74"/>
      <c r="X1" s="89"/>
      <c r="Y1" s="89"/>
      <c r="Z1" s="107" t="s">
        <v>2</v>
      </c>
      <c r="AA1" s="107" t="s">
        <v>3</v>
      </c>
      <c r="AB1" s="68" t="s">
        <v>4</v>
      </c>
      <c r="AC1" s="68" t="s">
        <v>5</v>
      </c>
      <c r="AD1" s="68" t="s">
        <v>6</v>
      </c>
      <c r="AE1" s="108" t="s">
        <v>7</v>
      </c>
      <c r="AF1" s="109" t="s">
        <v>8</v>
      </c>
    </row>
    <row r="2" spans="1:37" s="71" customFormat="1" ht="12.75">
      <c r="A2" s="75" t="s">
        <v>191</v>
      </c>
      <c r="G2" s="72"/>
      <c r="H2" s="92"/>
      <c r="I2" s="75"/>
      <c r="J2" s="72"/>
      <c r="K2" s="73"/>
      <c r="Q2" s="74"/>
      <c r="R2" s="74"/>
      <c r="S2" s="74"/>
      <c r="X2" s="89"/>
      <c r="Y2" s="89"/>
      <c r="Z2" s="107" t="s">
        <v>9</v>
      </c>
      <c r="AA2" s="70" t="s">
        <v>10</v>
      </c>
      <c r="AB2" s="69" t="s">
        <v>11</v>
      </c>
      <c r="AC2" s="69"/>
      <c r="AD2" s="70"/>
      <c r="AE2" s="108">
        <v>1</v>
      </c>
      <c r="AF2" s="110">
        <v>123.5</v>
      </c>
    </row>
    <row r="3" spans="1:37" s="71" customFormat="1" ht="12.75">
      <c r="A3" s="75" t="s">
        <v>12</v>
      </c>
      <c r="G3" s="72"/>
      <c r="I3" s="75"/>
      <c r="J3" s="72"/>
      <c r="K3" s="73"/>
      <c r="Q3" s="74"/>
      <c r="R3" s="74"/>
      <c r="S3" s="74"/>
      <c r="X3" s="89"/>
      <c r="Y3" s="89"/>
      <c r="Z3" s="107" t="s">
        <v>13</v>
      </c>
      <c r="AA3" s="70" t="s">
        <v>14</v>
      </c>
      <c r="AB3" s="69" t="s">
        <v>11</v>
      </c>
      <c r="AC3" s="69" t="s">
        <v>15</v>
      </c>
      <c r="AD3" s="70" t="s">
        <v>16</v>
      </c>
      <c r="AE3" s="108">
        <v>2</v>
      </c>
      <c r="AF3" s="111">
        <v>123.46</v>
      </c>
    </row>
    <row r="4" spans="1:37" s="71" customFormat="1" ht="12.75">
      <c r="Q4" s="74"/>
      <c r="R4" s="74"/>
      <c r="S4" s="74"/>
      <c r="X4" s="89"/>
      <c r="Y4" s="89"/>
      <c r="Z4" s="107" t="s">
        <v>17</v>
      </c>
      <c r="AA4" s="70" t="s">
        <v>18</v>
      </c>
      <c r="AB4" s="69" t="s">
        <v>11</v>
      </c>
      <c r="AC4" s="69"/>
      <c r="AD4" s="70"/>
      <c r="AE4" s="108">
        <v>3</v>
      </c>
      <c r="AF4" s="112">
        <v>123.45699999999999</v>
      </c>
    </row>
    <row r="5" spans="1:37" s="71" customFormat="1" ht="12.75">
      <c r="A5" s="75" t="s">
        <v>192</v>
      </c>
      <c r="Q5" s="74"/>
      <c r="R5" s="74"/>
      <c r="S5" s="74"/>
      <c r="X5" s="89"/>
      <c r="Y5" s="89"/>
      <c r="Z5" s="107" t="s">
        <v>19</v>
      </c>
      <c r="AA5" s="70" t="s">
        <v>14</v>
      </c>
      <c r="AB5" s="69" t="s">
        <v>11</v>
      </c>
      <c r="AC5" s="69" t="s">
        <v>15</v>
      </c>
      <c r="AD5" s="70" t="s">
        <v>16</v>
      </c>
      <c r="AE5" s="108">
        <v>4</v>
      </c>
      <c r="AF5" s="113">
        <v>123.4567</v>
      </c>
    </row>
    <row r="6" spans="1:37" s="71" customFormat="1" ht="12.75">
      <c r="A6" s="75" t="s">
        <v>201</v>
      </c>
      <c r="Q6" s="74"/>
      <c r="R6" s="74"/>
      <c r="S6" s="74"/>
      <c r="X6" s="89"/>
      <c r="Y6" s="89"/>
      <c r="Z6" s="92"/>
      <c r="AA6" s="92"/>
      <c r="AE6" s="108" t="s">
        <v>20</v>
      </c>
      <c r="AF6" s="111">
        <v>123.46</v>
      </c>
    </row>
    <row r="7" spans="1:37" s="71" customFormat="1" ht="12.75">
      <c r="A7" s="135" t="s">
        <v>193</v>
      </c>
      <c r="Q7" s="74"/>
      <c r="R7" s="74"/>
      <c r="S7" s="74"/>
      <c r="X7" s="89"/>
      <c r="Y7" s="89"/>
      <c r="Z7" s="92"/>
      <c r="AA7" s="92"/>
      <c r="AE7" s="108"/>
      <c r="AF7" s="111"/>
    </row>
    <row r="8" spans="1:37" s="71" customFormat="1" ht="12.75">
      <c r="A8" s="135" t="s">
        <v>194</v>
      </c>
      <c r="Q8" s="74"/>
      <c r="R8" s="74"/>
      <c r="S8" s="74"/>
      <c r="X8" s="89"/>
      <c r="Y8" s="89"/>
      <c r="Z8" s="92"/>
      <c r="AA8" s="92"/>
      <c r="AE8" s="108"/>
      <c r="AF8" s="111"/>
    </row>
    <row r="9" spans="1:37" s="71" customFormat="1" ht="12.75">
      <c r="A9" s="135" t="s">
        <v>195</v>
      </c>
      <c r="Q9" s="74"/>
      <c r="R9" s="74"/>
      <c r="S9" s="74"/>
      <c r="X9" s="89"/>
      <c r="Y9" s="89"/>
      <c r="Z9" s="92"/>
      <c r="AA9" s="92"/>
      <c r="AE9" s="108"/>
      <c r="AF9" s="111"/>
    </row>
    <row r="10" spans="1:37" s="71" customFormat="1" ht="12.75">
      <c r="A10" s="75"/>
      <c r="Q10" s="74"/>
      <c r="R10" s="74"/>
      <c r="S10" s="74"/>
      <c r="X10" s="89"/>
      <c r="Y10" s="89"/>
      <c r="Z10" s="92"/>
      <c r="AA10" s="92"/>
    </row>
    <row r="11" spans="1:37" s="71" customFormat="1">
      <c r="B11" s="93"/>
      <c r="C11" s="94"/>
      <c r="D11" s="76" t="str">
        <f>CONCATENATE(AA2," ",AB2," ",AC2," ",AD2)</f>
        <v xml:space="preserve">Prehľad rozpočtových nákladov v EUR  </v>
      </c>
      <c r="E11" s="74"/>
      <c r="G11" s="72"/>
      <c r="H11" s="72"/>
      <c r="I11" s="72"/>
      <c r="J11" s="72"/>
      <c r="K11" s="73"/>
      <c r="L11" s="73"/>
      <c r="M11" s="74"/>
      <c r="N11" s="74"/>
      <c r="Q11" s="74"/>
      <c r="R11" s="74"/>
      <c r="S11" s="74"/>
      <c r="X11" s="89"/>
      <c r="Y11" s="89"/>
      <c r="Z11" s="92"/>
      <c r="AA11" s="92"/>
      <c r="AE11" s="85"/>
      <c r="AF11" s="85"/>
      <c r="AG11" s="85"/>
      <c r="AH11" s="85"/>
    </row>
    <row r="12" spans="1:37">
      <c r="A12" s="77" t="s">
        <v>21</v>
      </c>
      <c r="B12" s="77" t="s">
        <v>22</v>
      </c>
      <c r="C12" s="77" t="s">
        <v>23</v>
      </c>
      <c r="D12" s="77" t="s">
        <v>24</v>
      </c>
      <c r="E12" s="77" t="s">
        <v>25</v>
      </c>
      <c r="F12" s="77" t="s">
        <v>26</v>
      </c>
      <c r="G12" s="77" t="s">
        <v>27</v>
      </c>
      <c r="H12" s="77" t="s">
        <v>28</v>
      </c>
      <c r="I12" s="77" t="s">
        <v>29</v>
      </c>
      <c r="J12" s="77" t="s">
        <v>30</v>
      </c>
      <c r="K12" s="136" t="s">
        <v>31</v>
      </c>
      <c r="L12" s="136"/>
      <c r="M12" s="137" t="s">
        <v>32</v>
      </c>
      <c r="N12" s="137"/>
      <c r="O12" s="77" t="s">
        <v>1</v>
      </c>
      <c r="P12" s="96" t="s">
        <v>33</v>
      </c>
      <c r="Q12" s="77" t="s">
        <v>25</v>
      </c>
      <c r="R12" s="77" t="s">
        <v>25</v>
      </c>
      <c r="S12" s="96" t="s">
        <v>25</v>
      </c>
      <c r="T12" s="98" t="s">
        <v>34</v>
      </c>
      <c r="U12" s="99" t="s">
        <v>35</v>
      </c>
      <c r="V12" s="100" t="s">
        <v>36</v>
      </c>
      <c r="W12" s="77" t="s">
        <v>37</v>
      </c>
      <c r="X12" s="101" t="s">
        <v>23</v>
      </c>
      <c r="Y12" s="101" t="s">
        <v>23</v>
      </c>
      <c r="Z12" s="114" t="s">
        <v>38</v>
      </c>
      <c r="AA12" s="114" t="s">
        <v>39</v>
      </c>
      <c r="AB12" s="77" t="s">
        <v>36</v>
      </c>
      <c r="AC12" s="77" t="s">
        <v>40</v>
      </c>
      <c r="AD12" s="77" t="s">
        <v>41</v>
      </c>
      <c r="AE12" s="115" t="s">
        <v>42</v>
      </c>
      <c r="AF12" s="115" t="s">
        <v>43</v>
      </c>
      <c r="AG12" s="115" t="s">
        <v>25</v>
      </c>
      <c r="AH12" s="115" t="s">
        <v>44</v>
      </c>
      <c r="AJ12" s="71" t="s">
        <v>119</v>
      </c>
      <c r="AK12" s="71" t="s">
        <v>121</v>
      </c>
    </row>
    <row r="13" spans="1:37">
      <c r="A13" s="79" t="s">
        <v>45</v>
      </c>
      <c r="B13" s="79" t="s">
        <v>46</v>
      </c>
      <c r="C13" s="95"/>
      <c r="D13" s="79" t="s">
        <v>47</v>
      </c>
      <c r="E13" s="79" t="s">
        <v>48</v>
      </c>
      <c r="F13" s="79" t="s">
        <v>49</v>
      </c>
      <c r="G13" s="79" t="s">
        <v>50</v>
      </c>
      <c r="H13" s="79"/>
      <c r="I13" s="79" t="s">
        <v>51</v>
      </c>
      <c r="J13" s="79"/>
      <c r="K13" s="79" t="s">
        <v>27</v>
      </c>
      <c r="L13" s="79" t="s">
        <v>30</v>
      </c>
      <c r="M13" s="97" t="s">
        <v>27</v>
      </c>
      <c r="N13" s="79" t="s">
        <v>30</v>
      </c>
      <c r="O13" s="79" t="s">
        <v>52</v>
      </c>
      <c r="P13" s="97"/>
      <c r="Q13" s="79" t="s">
        <v>53</v>
      </c>
      <c r="R13" s="79" t="s">
        <v>54</v>
      </c>
      <c r="S13" s="97" t="s">
        <v>55</v>
      </c>
      <c r="T13" s="102" t="s">
        <v>56</v>
      </c>
      <c r="U13" s="103" t="s">
        <v>57</v>
      </c>
      <c r="V13" s="104" t="s">
        <v>58</v>
      </c>
      <c r="W13" s="105"/>
      <c r="X13" s="106" t="s">
        <v>59</v>
      </c>
      <c r="Y13" s="106"/>
      <c r="Z13" s="116" t="s">
        <v>60</v>
      </c>
      <c r="AA13" s="116" t="s">
        <v>45</v>
      </c>
      <c r="AB13" s="79" t="s">
        <v>61</v>
      </c>
      <c r="AC13" s="117"/>
      <c r="AD13" s="117"/>
      <c r="AE13" s="118"/>
      <c r="AF13" s="118"/>
      <c r="AG13" s="118"/>
      <c r="AH13" s="118"/>
      <c r="AJ13" s="71" t="s">
        <v>120</v>
      </c>
      <c r="AK13" s="71" t="s">
        <v>122</v>
      </c>
    </row>
    <row r="15" spans="1:37">
      <c r="B15" s="128" t="s">
        <v>123</v>
      </c>
    </row>
    <row r="16" spans="1:37">
      <c r="B16" s="82" t="s">
        <v>124</v>
      </c>
    </row>
    <row r="17" spans="1:37">
      <c r="A17" s="80">
        <v>1</v>
      </c>
      <c r="B17" s="81" t="s">
        <v>125</v>
      </c>
      <c r="C17" s="82" t="s">
        <v>126</v>
      </c>
      <c r="D17" s="83" t="s">
        <v>127</v>
      </c>
      <c r="E17" s="84">
        <v>24</v>
      </c>
      <c r="F17" s="85" t="s">
        <v>128</v>
      </c>
      <c r="L17" s="87">
        <f>E17*K17</f>
        <v>0</v>
      </c>
      <c r="N17" s="84">
        <f>E17*M17</f>
        <v>0</v>
      </c>
      <c r="O17" s="85">
        <v>20</v>
      </c>
      <c r="P17" s="85" t="s">
        <v>129</v>
      </c>
      <c r="V17" s="88" t="s">
        <v>130</v>
      </c>
      <c r="W17" s="84">
        <v>9.6720000000000006</v>
      </c>
      <c r="X17" s="129" t="s">
        <v>131</v>
      </c>
      <c r="Y17" s="129" t="s">
        <v>126</v>
      </c>
      <c r="Z17" s="82" t="s">
        <v>132</v>
      </c>
      <c r="AB17" s="85">
        <v>7</v>
      </c>
      <c r="AJ17" s="71" t="s">
        <v>133</v>
      </c>
      <c r="AK17" s="71" t="s">
        <v>134</v>
      </c>
    </row>
    <row r="18" spans="1:37">
      <c r="D18" s="130" t="s">
        <v>135</v>
      </c>
      <c r="E18" s="131">
        <f>J18</f>
        <v>0</v>
      </c>
      <c r="H18" s="131"/>
      <c r="I18" s="131"/>
      <c r="J18" s="131"/>
      <c r="L18" s="132">
        <f>SUM(L15:L17)</f>
        <v>0</v>
      </c>
      <c r="N18" s="133">
        <f>SUM(N15:N17)</f>
        <v>0</v>
      </c>
      <c r="W18" s="84">
        <f>SUM(W15:W17)</f>
        <v>9.6720000000000006</v>
      </c>
    </row>
    <row r="20" spans="1:37">
      <c r="B20" s="82" t="s">
        <v>136</v>
      </c>
    </row>
    <row r="21" spans="1:37">
      <c r="A21" s="80">
        <v>2</v>
      </c>
      <c r="B21" s="81" t="s">
        <v>125</v>
      </c>
      <c r="C21" s="82" t="s">
        <v>137</v>
      </c>
      <c r="D21" s="83" t="s">
        <v>138</v>
      </c>
      <c r="E21" s="84">
        <v>16</v>
      </c>
      <c r="F21" s="85" t="s">
        <v>139</v>
      </c>
      <c r="L21" s="87">
        <f>E21*K21</f>
        <v>0</v>
      </c>
      <c r="N21" s="84">
        <f>E21*M21</f>
        <v>0</v>
      </c>
      <c r="O21" s="85">
        <v>20</v>
      </c>
      <c r="P21" s="85" t="s">
        <v>129</v>
      </c>
      <c r="V21" s="88" t="s">
        <v>130</v>
      </c>
      <c r="W21" s="84">
        <v>2.64</v>
      </c>
      <c r="X21" s="129" t="s">
        <v>140</v>
      </c>
      <c r="Y21" s="129" t="s">
        <v>137</v>
      </c>
      <c r="Z21" s="82" t="s">
        <v>132</v>
      </c>
      <c r="AB21" s="85">
        <v>1</v>
      </c>
      <c r="AJ21" s="71" t="s">
        <v>133</v>
      </c>
      <c r="AK21" s="71" t="s">
        <v>134</v>
      </c>
    </row>
    <row r="22" spans="1:37">
      <c r="D22" s="130" t="s">
        <v>141</v>
      </c>
      <c r="E22" s="131">
        <f>J22</f>
        <v>0</v>
      </c>
      <c r="H22" s="131"/>
      <c r="I22" s="131"/>
      <c r="J22" s="131"/>
      <c r="L22" s="132">
        <f>SUM(L20:L21)</f>
        <v>0</v>
      </c>
      <c r="N22" s="133">
        <f>SUM(N20:N21)</f>
        <v>0</v>
      </c>
      <c r="W22" s="84">
        <f>SUM(W20:W21)</f>
        <v>2.64</v>
      </c>
    </row>
    <row r="24" spans="1:37">
      <c r="B24" s="82" t="s">
        <v>142</v>
      </c>
    </row>
    <row r="25" spans="1:37">
      <c r="A25" s="80">
        <v>3</v>
      </c>
      <c r="B25" s="81" t="s">
        <v>125</v>
      </c>
      <c r="C25" s="82" t="s">
        <v>143</v>
      </c>
      <c r="D25" s="83" t="s">
        <v>144</v>
      </c>
      <c r="E25" s="84">
        <v>1</v>
      </c>
      <c r="F25" s="85" t="s">
        <v>145</v>
      </c>
      <c r="L25" s="87">
        <f t="shared" ref="L25:L35" si="0">E25*K25</f>
        <v>0</v>
      </c>
      <c r="N25" s="84">
        <f t="shared" ref="N25:N35" si="1">E25*M25</f>
        <v>0</v>
      </c>
      <c r="O25" s="85">
        <v>20</v>
      </c>
      <c r="P25" s="85" t="s">
        <v>129</v>
      </c>
      <c r="V25" s="88" t="s">
        <v>130</v>
      </c>
      <c r="W25" s="84">
        <v>0.13400000000000001</v>
      </c>
      <c r="X25" s="129" t="s">
        <v>146</v>
      </c>
      <c r="Y25" s="129" t="s">
        <v>143</v>
      </c>
      <c r="Z25" s="82" t="s">
        <v>132</v>
      </c>
      <c r="AB25" s="85">
        <v>7</v>
      </c>
      <c r="AJ25" s="71" t="s">
        <v>133</v>
      </c>
      <c r="AK25" s="71" t="s">
        <v>134</v>
      </c>
    </row>
    <row r="26" spans="1:37">
      <c r="A26" s="80">
        <v>4</v>
      </c>
      <c r="B26" s="81" t="s">
        <v>125</v>
      </c>
      <c r="C26" s="82" t="s">
        <v>147</v>
      </c>
      <c r="D26" s="83" t="s">
        <v>148</v>
      </c>
      <c r="E26" s="84">
        <v>4</v>
      </c>
      <c r="F26" s="85" t="s">
        <v>139</v>
      </c>
      <c r="L26" s="87">
        <f t="shared" si="0"/>
        <v>0</v>
      </c>
      <c r="N26" s="84">
        <f t="shared" si="1"/>
        <v>0</v>
      </c>
      <c r="O26" s="85">
        <v>20</v>
      </c>
      <c r="P26" s="85" t="s">
        <v>129</v>
      </c>
      <c r="V26" s="88" t="s">
        <v>130</v>
      </c>
      <c r="W26" s="84">
        <v>0.248</v>
      </c>
      <c r="X26" s="129" t="s">
        <v>149</v>
      </c>
      <c r="Y26" s="129" t="s">
        <v>147</v>
      </c>
      <c r="Z26" s="82" t="s">
        <v>132</v>
      </c>
      <c r="AB26" s="85">
        <v>1</v>
      </c>
      <c r="AJ26" s="71" t="s">
        <v>133</v>
      </c>
      <c r="AK26" s="71" t="s">
        <v>134</v>
      </c>
    </row>
    <row r="27" spans="1:37">
      <c r="A27" s="80">
        <v>5</v>
      </c>
      <c r="B27" s="81" t="s">
        <v>150</v>
      </c>
      <c r="C27" s="82" t="s">
        <v>151</v>
      </c>
      <c r="D27" s="83" t="s">
        <v>152</v>
      </c>
      <c r="E27" s="84">
        <v>4</v>
      </c>
      <c r="F27" s="85" t="s">
        <v>139</v>
      </c>
      <c r="L27" s="87">
        <f t="shared" si="0"/>
        <v>0</v>
      </c>
      <c r="N27" s="84">
        <f t="shared" si="1"/>
        <v>0</v>
      </c>
      <c r="O27" s="85">
        <v>20</v>
      </c>
      <c r="P27" s="85" t="s">
        <v>129</v>
      </c>
      <c r="V27" s="88" t="s">
        <v>93</v>
      </c>
      <c r="X27" s="129" t="s">
        <v>151</v>
      </c>
      <c r="Y27" s="129" t="s">
        <v>151</v>
      </c>
      <c r="Z27" s="82" t="s">
        <v>153</v>
      </c>
      <c r="AA27" s="82" t="s">
        <v>154</v>
      </c>
      <c r="AB27" s="85">
        <v>2</v>
      </c>
      <c r="AJ27" s="71" t="s">
        <v>155</v>
      </c>
      <c r="AK27" s="71" t="s">
        <v>134</v>
      </c>
    </row>
    <row r="28" spans="1:37">
      <c r="A28" s="80">
        <v>6</v>
      </c>
      <c r="B28" s="81" t="s">
        <v>150</v>
      </c>
      <c r="C28" s="82" t="s">
        <v>156</v>
      </c>
      <c r="D28" s="83" t="s">
        <v>157</v>
      </c>
      <c r="E28" s="84">
        <v>4</v>
      </c>
      <c r="F28" s="85" t="s">
        <v>139</v>
      </c>
      <c r="L28" s="87">
        <f t="shared" si="0"/>
        <v>0</v>
      </c>
      <c r="N28" s="84">
        <f t="shared" si="1"/>
        <v>0</v>
      </c>
      <c r="O28" s="85">
        <v>20</v>
      </c>
      <c r="P28" s="85" t="s">
        <v>129</v>
      </c>
      <c r="V28" s="88" t="s">
        <v>93</v>
      </c>
      <c r="X28" s="129" t="s">
        <v>156</v>
      </c>
      <c r="Y28" s="129" t="s">
        <v>156</v>
      </c>
      <c r="Z28" s="82" t="s">
        <v>158</v>
      </c>
      <c r="AA28" s="82" t="s">
        <v>159</v>
      </c>
      <c r="AB28" s="85">
        <v>8</v>
      </c>
      <c r="AJ28" s="71" t="s">
        <v>155</v>
      </c>
      <c r="AK28" s="71" t="s">
        <v>134</v>
      </c>
    </row>
    <row r="29" spans="1:37" ht="25.5">
      <c r="A29" s="80">
        <v>7</v>
      </c>
      <c r="B29" s="81" t="s">
        <v>125</v>
      </c>
      <c r="C29" s="82" t="s">
        <v>160</v>
      </c>
      <c r="D29" s="83" t="s">
        <v>161</v>
      </c>
      <c r="E29" s="84">
        <v>4</v>
      </c>
      <c r="F29" s="85" t="s">
        <v>139</v>
      </c>
      <c r="L29" s="87">
        <f t="shared" si="0"/>
        <v>0</v>
      </c>
      <c r="N29" s="84">
        <f t="shared" si="1"/>
        <v>0</v>
      </c>
      <c r="O29" s="85">
        <v>20</v>
      </c>
      <c r="P29" s="85" t="s">
        <v>129</v>
      </c>
      <c r="V29" s="88" t="s">
        <v>130</v>
      </c>
      <c r="W29" s="84">
        <v>5.7919999999999998</v>
      </c>
      <c r="X29" s="129" t="s">
        <v>162</v>
      </c>
      <c r="Y29" s="129" t="s">
        <v>160</v>
      </c>
      <c r="Z29" s="82" t="s">
        <v>132</v>
      </c>
      <c r="AB29" s="85">
        <v>1</v>
      </c>
      <c r="AJ29" s="71" t="s">
        <v>133</v>
      </c>
      <c r="AK29" s="71" t="s">
        <v>134</v>
      </c>
    </row>
    <row r="30" spans="1:37">
      <c r="A30" s="80">
        <v>8</v>
      </c>
      <c r="B30" s="81" t="s">
        <v>150</v>
      </c>
      <c r="C30" s="82" t="s">
        <v>163</v>
      </c>
      <c r="D30" s="83" t="s">
        <v>164</v>
      </c>
      <c r="E30" s="84">
        <v>4</v>
      </c>
      <c r="F30" s="85" t="s">
        <v>139</v>
      </c>
      <c r="L30" s="87">
        <f t="shared" si="0"/>
        <v>0</v>
      </c>
      <c r="N30" s="84">
        <f t="shared" si="1"/>
        <v>0</v>
      </c>
      <c r="O30" s="85">
        <v>20</v>
      </c>
      <c r="P30" s="85" t="s">
        <v>129</v>
      </c>
      <c r="V30" s="88" t="s">
        <v>93</v>
      </c>
      <c r="X30" s="129" t="s">
        <v>163</v>
      </c>
      <c r="Y30" s="129" t="s">
        <v>163</v>
      </c>
      <c r="Z30" s="82" t="s">
        <v>165</v>
      </c>
      <c r="AA30" s="82" t="s">
        <v>129</v>
      </c>
      <c r="AB30" s="85">
        <v>2</v>
      </c>
      <c r="AJ30" s="71" t="s">
        <v>155</v>
      </c>
      <c r="AK30" s="71" t="s">
        <v>134</v>
      </c>
    </row>
    <row r="31" spans="1:37">
      <c r="A31" s="80">
        <v>9</v>
      </c>
      <c r="B31" s="81" t="s">
        <v>150</v>
      </c>
      <c r="C31" s="82" t="s">
        <v>166</v>
      </c>
      <c r="D31" s="83" t="s">
        <v>167</v>
      </c>
      <c r="E31" s="84">
        <v>4</v>
      </c>
      <c r="F31" s="85" t="s">
        <v>139</v>
      </c>
      <c r="L31" s="87">
        <f t="shared" si="0"/>
        <v>0</v>
      </c>
      <c r="N31" s="84">
        <f t="shared" si="1"/>
        <v>0</v>
      </c>
      <c r="O31" s="85">
        <v>20</v>
      </c>
      <c r="P31" s="85" t="s">
        <v>129</v>
      </c>
      <c r="V31" s="88" t="s">
        <v>93</v>
      </c>
      <c r="X31" s="129" t="s">
        <v>166</v>
      </c>
      <c r="Y31" s="129" t="s">
        <v>166</v>
      </c>
      <c r="Z31" s="82" t="s">
        <v>153</v>
      </c>
      <c r="AA31" s="82" t="s">
        <v>168</v>
      </c>
      <c r="AB31" s="85">
        <v>2</v>
      </c>
      <c r="AJ31" s="71" t="s">
        <v>155</v>
      </c>
      <c r="AK31" s="71" t="s">
        <v>134</v>
      </c>
    </row>
    <row r="32" spans="1:37">
      <c r="A32" s="80">
        <v>10</v>
      </c>
      <c r="B32" s="81" t="s">
        <v>150</v>
      </c>
      <c r="C32" s="82" t="s">
        <v>169</v>
      </c>
      <c r="D32" s="83" t="s">
        <v>170</v>
      </c>
      <c r="E32" s="84">
        <v>4</v>
      </c>
      <c r="F32" s="85" t="s">
        <v>139</v>
      </c>
      <c r="L32" s="87">
        <f t="shared" si="0"/>
        <v>0</v>
      </c>
      <c r="N32" s="84">
        <f t="shared" si="1"/>
        <v>0</v>
      </c>
      <c r="O32" s="85">
        <v>20</v>
      </c>
      <c r="P32" s="85" t="s">
        <v>129</v>
      </c>
      <c r="V32" s="88" t="s">
        <v>93</v>
      </c>
      <c r="X32" s="129" t="s">
        <v>169</v>
      </c>
      <c r="Y32" s="129" t="s">
        <v>169</v>
      </c>
      <c r="Z32" s="82" t="s">
        <v>153</v>
      </c>
      <c r="AA32" s="82" t="s">
        <v>171</v>
      </c>
      <c r="AB32" s="85">
        <v>2</v>
      </c>
      <c r="AJ32" s="71" t="s">
        <v>155</v>
      </c>
      <c r="AK32" s="71" t="s">
        <v>134</v>
      </c>
    </row>
    <row r="33" spans="1:37">
      <c r="A33" s="80">
        <v>11</v>
      </c>
      <c r="B33" s="81" t="s">
        <v>125</v>
      </c>
      <c r="C33" s="82" t="s">
        <v>172</v>
      </c>
      <c r="D33" s="83" t="s">
        <v>173</v>
      </c>
      <c r="E33" s="84">
        <v>1</v>
      </c>
      <c r="F33" s="85" t="s">
        <v>145</v>
      </c>
      <c r="L33" s="87">
        <f t="shared" si="0"/>
        <v>0</v>
      </c>
      <c r="N33" s="84">
        <f t="shared" si="1"/>
        <v>0</v>
      </c>
      <c r="O33" s="85">
        <v>20</v>
      </c>
      <c r="P33" s="85" t="s">
        <v>129</v>
      </c>
      <c r="V33" s="88" t="s">
        <v>130</v>
      </c>
      <c r="W33" s="84">
        <v>5.1999999999999998E-2</v>
      </c>
      <c r="X33" s="129" t="s">
        <v>174</v>
      </c>
      <c r="Y33" s="129" t="s">
        <v>172</v>
      </c>
      <c r="Z33" s="82" t="s">
        <v>132</v>
      </c>
      <c r="AB33" s="85">
        <v>7</v>
      </c>
      <c r="AJ33" s="71" t="s">
        <v>133</v>
      </c>
      <c r="AK33" s="71" t="s">
        <v>134</v>
      </c>
    </row>
    <row r="34" spans="1:37">
      <c r="A34" s="80">
        <v>12</v>
      </c>
      <c r="B34" s="81" t="s">
        <v>125</v>
      </c>
      <c r="C34" s="82" t="s">
        <v>175</v>
      </c>
      <c r="D34" s="83" t="s">
        <v>176</v>
      </c>
      <c r="E34" s="84">
        <v>24</v>
      </c>
      <c r="F34" s="85" t="s">
        <v>128</v>
      </c>
      <c r="L34" s="87">
        <f t="shared" si="0"/>
        <v>0</v>
      </c>
      <c r="N34" s="84">
        <f t="shared" si="1"/>
        <v>0</v>
      </c>
      <c r="O34" s="85">
        <v>20</v>
      </c>
      <c r="P34" s="85" t="s">
        <v>129</v>
      </c>
      <c r="V34" s="88" t="s">
        <v>130</v>
      </c>
      <c r="W34" s="84">
        <v>24</v>
      </c>
      <c r="X34" s="129" t="s">
        <v>177</v>
      </c>
      <c r="Y34" s="129" t="s">
        <v>175</v>
      </c>
      <c r="Z34" s="82" t="s">
        <v>132</v>
      </c>
      <c r="AB34" s="85">
        <v>1</v>
      </c>
      <c r="AJ34" s="71" t="s">
        <v>133</v>
      </c>
      <c r="AK34" s="71" t="s">
        <v>134</v>
      </c>
    </row>
    <row r="35" spans="1:37">
      <c r="A35" s="80">
        <v>13</v>
      </c>
      <c r="B35" s="81" t="s">
        <v>125</v>
      </c>
      <c r="C35" s="82" t="s">
        <v>178</v>
      </c>
      <c r="D35" s="83" t="s">
        <v>179</v>
      </c>
      <c r="E35" s="84">
        <v>1</v>
      </c>
      <c r="F35" s="85" t="s">
        <v>145</v>
      </c>
      <c r="L35" s="87">
        <f t="shared" si="0"/>
        <v>0</v>
      </c>
      <c r="N35" s="84">
        <f t="shared" si="1"/>
        <v>0</v>
      </c>
      <c r="O35" s="85">
        <v>20</v>
      </c>
      <c r="P35" s="85" t="s">
        <v>129</v>
      </c>
      <c r="V35" s="88" t="s">
        <v>130</v>
      </c>
      <c r="W35" s="84">
        <v>1</v>
      </c>
      <c r="X35" s="129" t="s">
        <v>177</v>
      </c>
      <c r="Y35" s="129" t="s">
        <v>178</v>
      </c>
      <c r="Z35" s="82" t="s">
        <v>132</v>
      </c>
      <c r="AB35" s="85">
        <v>7</v>
      </c>
      <c r="AJ35" s="71" t="s">
        <v>133</v>
      </c>
      <c r="AK35" s="71" t="s">
        <v>134</v>
      </c>
    </row>
    <row r="36" spans="1:37">
      <c r="D36" s="130" t="s">
        <v>180</v>
      </c>
      <c r="E36" s="131">
        <f>J36</f>
        <v>0</v>
      </c>
      <c r="H36" s="131"/>
      <c r="I36" s="131"/>
      <c r="J36" s="131"/>
      <c r="L36" s="132">
        <f>SUM(L24:L35)</f>
        <v>0</v>
      </c>
      <c r="N36" s="133">
        <f>SUM(N24:N35)</f>
        <v>0</v>
      </c>
      <c r="W36" s="84">
        <f>SUM(W24:W35)</f>
        <v>31.225999999999999</v>
      </c>
    </row>
    <row r="38" spans="1:37">
      <c r="B38" s="82" t="s">
        <v>181</v>
      </c>
    </row>
    <row r="39" spans="1:37">
      <c r="A39" s="80">
        <v>14</v>
      </c>
      <c r="B39" s="81" t="s">
        <v>150</v>
      </c>
      <c r="C39" s="82" t="s">
        <v>182</v>
      </c>
      <c r="D39" s="83" t="s">
        <v>183</v>
      </c>
      <c r="E39" s="84">
        <v>1</v>
      </c>
      <c r="F39" s="85" t="s">
        <v>145</v>
      </c>
      <c r="K39" s="87">
        <v>1E-3</v>
      </c>
      <c r="L39" s="87">
        <f>E39*K39</f>
        <v>1E-3</v>
      </c>
      <c r="N39" s="84">
        <f>E39*M39</f>
        <v>0</v>
      </c>
      <c r="O39" s="85">
        <v>20</v>
      </c>
      <c r="P39" s="85" t="s">
        <v>129</v>
      </c>
      <c r="V39" s="88" t="s">
        <v>93</v>
      </c>
      <c r="X39" s="129" t="s">
        <v>182</v>
      </c>
      <c r="Y39" s="129" t="s">
        <v>182</v>
      </c>
      <c r="Z39" s="82" t="s">
        <v>184</v>
      </c>
      <c r="AA39" s="82" t="s">
        <v>129</v>
      </c>
      <c r="AB39" s="85">
        <v>8</v>
      </c>
      <c r="AJ39" s="71" t="s">
        <v>155</v>
      </c>
      <c r="AK39" s="71" t="s">
        <v>134</v>
      </c>
    </row>
    <row r="40" spans="1:37">
      <c r="A40" s="80">
        <v>15</v>
      </c>
      <c r="B40" s="81" t="s">
        <v>150</v>
      </c>
      <c r="C40" s="82" t="s">
        <v>185</v>
      </c>
      <c r="D40" s="83" t="s">
        <v>186</v>
      </c>
      <c r="E40" s="84">
        <v>1</v>
      </c>
      <c r="F40" s="85" t="s">
        <v>145</v>
      </c>
      <c r="L40" s="87">
        <f>E40*K40</f>
        <v>0</v>
      </c>
      <c r="N40" s="84">
        <f>E40*M40</f>
        <v>0</v>
      </c>
      <c r="O40" s="85">
        <v>20</v>
      </c>
      <c r="P40" s="85" t="s">
        <v>129</v>
      </c>
      <c r="V40" s="88" t="s">
        <v>93</v>
      </c>
      <c r="X40" s="129" t="s">
        <v>185</v>
      </c>
      <c r="Y40" s="129" t="s">
        <v>185</v>
      </c>
      <c r="Z40" s="82" t="s">
        <v>153</v>
      </c>
      <c r="AA40" s="82" t="s">
        <v>129</v>
      </c>
      <c r="AB40" s="85">
        <v>8</v>
      </c>
      <c r="AJ40" s="71" t="s">
        <v>155</v>
      </c>
      <c r="AK40" s="71" t="s">
        <v>134</v>
      </c>
    </row>
    <row r="41" spans="1:37">
      <c r="D41" s="130" t="s">
        <v>187</v>
      </c>
      <c r="E41" s="131">
        <f>J41</f>
        <v>0</v>
      </c>
      <c r="H41" s="131"/>
      <c r="I41" s="131"/>
      <c r="J41" s="131"/>
      <c r="L41" s="132">
        <f>SUM(L38:L40)</f>
        <v>1E-3</v>
      </c>
      <c r="N41" s="133">
        <f>SUM(N38:N40)</f>
        <v>0</v>
      </c>
      <c r="W41" s="84">
        <f>SUM(W38:W40)</f>
        <v>0</v>
      </c>
    </row>
    <row r="43" spans="1:37">
      <c r="D43" s="130" t="s">
        <v>188</v>
      </c>
      <c r="E43" s="131">
        <f>J43</f>
        <v>0</v>
      </c>
      <c r="H43" s="131"/>
      <c r="I43" s="131"/>
      <c r="J43" s="131"/>
      <c r="L43" s="132">
        <f>+L18+L22+L36+L41</f>
        <v>1E-3</v>
      </c>
      <c r="N43" s="133">
        <f>+N18+N22+N36+N41</f>
        <v>0</v>
      </c>
      <c r="W43" s="84">
        <f>+W18+W22+W36+W41</f>
        <v>43.537999999999997</v>
      </c>
    </row>
    <row r="45" spans="1:37">
      <c r="D45" s="134" t="s">
        <v>189</v>
      </c>
      <c r="E45" s="131">
        <f>J45</f>
        <v>0</v>
      </c>
      <c r="H45" s="131"/>
      <c r="I45" s="131"/>
      <c r="J45" s="131"/>
      <c r="L45" s="132">
        <f>+L43</f>
        <v>1E-3</v>
      </c>
      <c r="N45" s="133">
        <f>+N43</f>
        <v>0</v>
      </c>
      <c r="W45" s="84">
        <f>+W43</f>
        <v>43.537999999999997</v>
      </c>
    </row>
  </sheetData>
  <mergeCells count="2">
    <mergeCell ref="K12:L12"/>
    <mergeCell ref="M12:N12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tabSelected="1" workbookViewId="0">
      <selection activeCell="B18" sqref="B18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190</v>
      </c>
      <c r="B1" s="72"/>
      <c r="D1" s="72"/>
      <c r="E1" s="75"/>
      <c r="Z1" s="68" t="s">
        <v>2</v>
      </c>
      <c r="AA1" s="68" t="s">
        <v>3</v>
      </c>
      <c r="AB1" s="68" t="s">
        <v>4</v>
      </c>
      <c r="AC1" s="68" t="s">
        <v>5</v>
      </c>
      <c r="AD1" s="68" t="s">
        <v>6</v>
      </c>
    </row>
    <row r="2" spans="1:30" s="71" customFormat="1" ht="12.75">
      <c r="A2" s="75" t="s">
        <v>191</v>
      </c>
      <c r="B2" s="72"/>
      <c r="D2" s="72"/>
      <c r="E2" s="75"/>
      <c r="Z2" s="68" t="s">
        <v>9</v>
      </c>
      <c r="AA2" s="69" t="s">
        <v>62</v>
      </c>
      <c r="AB2" s="69" t="s">
        <v>11</v>
      </c>
      <c r="AC2" s="69"/>
      <c r="AD2" s="70"/>
    </row>
    <row r="3" spans="1:30" s="71" customFormat="1" ht="12.75">
      <c r="A3" s="75" t="s">
        <v>12</v>
      </c>
      <c r="B3" s="72"/>
      <c r="D3" s="72"/>
      <c r="E3" s="75"/>
      <c r="Z3" s="68" t="s">
        <v>13</v>
      </c>
      <c r="AA3" s="69" t="s">
        <v>63</v>
      </c>
      <c r="AB3" s="69" t="s">
        <v>11</v>
      </c>
      <c r="AC3" s="69" t="s">
        <v>15</v>
      </c>
      <c r="AD3" s="70" t="s">
        <v>16</v>
      </c>
    </row>
    <row r="4" spans="1:30" s="71" customFormat="1" ht="12.75">
      <c r="Z4" s="68" t="s">
        <v>17</v>
      </c>
      <c r="AA4" s="69" t="s">
        <v>64</v>
      </c>
      <c r="AB4" s="69" t="s">
        <v>11</v>
      </c>
      <c r="AC4" s="69"/>
      <c r="AD4" s="70"/>
    </row>
    <row r="5" spans="1:30" s="71" customFormat="1" ht="12.75">
      <c r="A5" s="75" t="s">
        <v>192</v>
      </c>
      <c r="Z5" s="68" t="s">
        <v>19</v>
      </c>
      <c r="AA5" s="69" t="s">
        <v>63</v>
      </c>
      <c r="AB5" s="69" t="s">
        <v>11</v>
      </c>
      <c r="AC5" s="69" t="s">
        <v>15</v>
      </c>
      <c r="AD5" s="70" t="s">
        <v>16</v>
      </c>
    </row>
    <row r="6" spans="1:30" s="71" customFormat="1" ht="12.75">
      <c r="A6" s="75" t="s">
        <v>197</v>
      </c>
    </row>
    <row r="7" spans="1:30" s="71" customFormat="1" ht="12.75">
      <c r="A7" s="135" t="s">
        <v>193</v>
      </c>
    </row>
    <row r="8" spans="1:30" s="71" customFormat="1" ht="12.75">
      <c r="A8" s="135" t="s">
        <v>194</v>
      </c>
    </row>
    <row r="9" spans="1:30" s="71" customFormat="1" ht="12.75">
      <c r="A9" s="135" t="s">
        <v>195</v>
      </c>
    </row>
    <row r="10" spans="1:30" s="71" customFormat="1" ht="12.75">
      <c r="A10" s="75"/>
    </row>
    <row r="11" spans="1:30">
      <c r="B11" s="76" t="str">
        <f>CONCATENATE(AA2," ",AB2," ",AC2," ",AD2)</f>
        <v xml:space="preserve">Rekapitulácia rozpočtu v EUR  </v>
      </c>
      <c r="G11" s="71"/>
    </row>
    <row r="12" spans="1:30">
      <c r="A12" s="77" t="s">
        <v>65</v>
      </c>
      <c r="B12" s="77" t="s">
        <v>28</v>
      </c>
      <c r="C12" s="77" t="s">
        <v>29</v>
      </c>
      <c r="D12" s="77" t="s">
        <v>30</v>
      </c>
      <c r="E12" s="78" t="s">
        <v>31</v>
      </c>
      <c r="F12" s="78" t="s">
        <v>32</v>
      </c>
      <c r="G12" s="78" t="s">
        <v>37</v>
      </c>
    </row>
    <row r="13" spans="1:30">
      <c r="A13" s="79"/>
      <c r="B13" s="79"/>
      <c r="C13" s="79" t="s">
        <v>51</v>
      </c>
      <c r="D13" s="79"/>
      <c r="E13" s="79" t="s">
        <v>30</v>
      </c>
      <c r="F13" s="79" t="s">
        <v>30</v>
      </c>
      <c r="G13" s="79" t="s">
        <v>30</v>
      </c>
    </row>
    <row r="15" spans="1:30">
      <c r="A15" s="71" t="s">
        <v>124</v>
      </c>
      <c r="B15" s="72">
        <f>Prehlad!H18</f>
        <v>0</v>
      </c>
      <c r="C15" s="72">
        <f>Prehlad!I18</f>
        <v>0</v>
      </c>
      <c r="D15" s="72">
        <f>Prehlad!J18</f>
        <v>0</v>
      </c>
      <c r="E15" s="73">
        <f>Prehlad!L18</f>
        <v>0</v>
      </c>
      <c r="F15" s="74">
        <f>Prehlad!N18</f>
        <v>0</v>
      </c>
      <c r="G15" s="74">
        <f>Prehlad!W18</f>
        <v>9.6720000000000006</v>
      </c>
    </row>
    <row r="16" spans="1:30">
      <c r="A16" s="71" t="s">
        <v>136</v>
      </c>
      <c r="B16" s="72">
        <f>Prehlad!H22</f>
        <v>0</v>
      </c>
      <c r="C16" s="72">
        <f>Prehlad!I22</f>
        <v>0</v>
      </c>
      <c r="D16" s="72">
        <f>Prehlad!J22</f>
        <v>0</v>
      </c>
      <c r="E16" s="73">
        <f>Prehlad!L22</f>
        <v>0</v>
      </c>
      <c r="F16" s="74">
        <f>Prehlad!N22</f>
        <v>0</v>
      </c>
      <c r="G16" s="74">
        <f>Prehlad!W22</f>
        <v>2.64</v>
      </c>
    </row>
    <row r="17" spans="1:7">
      <c r="A17" s="71" t="s">
        <v>142</v>
      </c>
      <c r="B17" s="72">
        <f>Prehlad!H36</f>
        <v>0</v>
      </c>
      <c r="C17" s="72">
        <f>Prehlad!I36</f>
        <v>0</v>
      </c>
      <c r="D17" s="72">
        <f>Prehlad!J36</f>
        <v>0</v>
      </c>
      <c r="E17" s="73">
        <f>Prehlad!L36</f>
        <v>0</v>
      </c>
      <c r="F17" s="74">
        <f>Prehlad!N36</f>
        <v>0</v>
      </c>
      <c r="G17" s="74">
        <f>Prehlad!W36</f>
        <v>31.225999999999999</v>
      </c>
    </row>
    <row r="18" spans="1:7">
      <c r="A18" s="71" t="s">
        <v>181</v>
      </c>
      <c r="B18" s="72">
        <f>Prehlad!H41</f>
        <v>0</v>
      </c>
      <c r="C18" s="72">
        <f>Prehlad!I41</f>
        <v>0</v>
      </c>
      <c r="D18" s="72">
        <f>Prehlad!J41</f>
        <v>0</v>
      </c>
      <c r="E18" s="73">
        <f>Prehlad!L41</f>
        <v>1E-3</v>
      </c>
      <c r="F18" s="74">
        <f>Prehlad!N41</f>
        <v>0</v>
      </c>
      <c r="G18" s="74">
        <f>Prehlad!W41</f>
        <v>0</v>
      </c>
    </row>
    <row r="19" spans="1:7">
      <c r="A19" s="71" t="s">
        <v>188</v>
      </c>
      <c r="B19" s="72">
        <f>Prehlad!H43</f>
        <v>0</v>
      </c>
      <c r="C19" s="72">
        <f>Prehlad!I43</f>
        <v>0</v>
      </c>
      <c r="D19" s="72">
        <f>Prehlad!J43</f>
        <v>0</v>
      </c>
      <c r="E19" s="73">
        <f>Prehlad!L43</f>
        <v>1E-3</v>
      </c>
      <c r="F19" s="74">
        <f>Prehlad!N43</f>
        <v>0</v>
      </c>
      <c r="G19" s="74">
        <f>Prehlad!W43</f>
        <v>43.537999999999997</v>
      </c>
    </row>
    <row r="22" spans="1:7">
      <c r="A22" s="71" t="s">
        <v>189</v>
      </c>
      <c r="B22" s="72">
        <f>Prehlad!H45</f>
        <v>0</v>
      </c>
      <c r="C22" s="72">
        <f>Prehlad!I45</f>
        <v>0</v>
      </c>
      <c r="D22" s="72">
        <f>Prehlad!J45</f>
        <v>0</v>
      </c>
      <c r="E22" s="73">
        <f>Prehlad!L45</f>
        <v>1E-3</v>
      </c>
      <c r="F22" s="74">
        <f>Prehlad!N45</f>
        <v>0</v>
      </c>
      <c r="G22" s="74">
        <f>Prehlad!W45</f>
        <v>43.537999999999997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9"/>
  <sheetViews>
    <sheetView showGridLines="0" workbookViewId="0">
      <selection activeCell="V13" sqref="V13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5" width="14" style="1" customWidth="1"/>
    <col min="6" max="6" width="15.7109375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5" width="9.140625" style="1"/>
  </cols>
  <sheetData>
    <row r="1" spans="2:30" ht="28.5" customHeight="1">
      <c r="B1" s="2"/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2</v>
      </c>
      <c r="AA1" s="68" t="s">
        <v>3</v>
      </c>
      <c r="AB1" s="68" t="s">
        <v>4</v>
      </c>
      <c r="AC1" s="68" t="s">
        <v>5</v>
      </c>
      <c r="AD1" s="68" t="s">
        <v>6</v>
      </c>
    </row>
    <row r="2" spans="2:30" ht="18" customHeight="1">
      <c r="B2" s="4" t="s">
        <v>196</v>
      </c>
      <c r="C2" s="5"/>
      <c r="D2" s="5"/>
      <c r="E2" s="5"/>
      <c r="F2" s="5"/>
      <c r="G2" s="6"/>
      <c r="H2" s="5"/>
      <c r="I2" s="5"/>
      <c r="J2" s="6" t="s">
        <v>66</v>
      </c>
      <c r="K2" s="5"/>
      <c r="L2" s="5"/>
      <c r="M2" s="49"/>
      <c r="Z2" s="68" t="s">
        <v>9</v>
      </c>
      <c r="AA2" s="69" t="s">
        <v>67</v>
      </c>
      <c r="AB2" s="69" t="s">
        <v>11</v>
      </c>
      <c r="AC2" s="69"/>
      <c r="AD2" s="70"/>
    </row>
    <row r="3" spans="2:30" ht="18" customHeight="1">
      <c r="B3" s="7" t="s">
        <v>198</v>
      </c>
      <c r="C3" s="8"/>
      <c r="D3" s="8"/>
      <c r="E3" s="8"/>
      <c r="F3" s="8"/>
      <c r="G3" s="9" t="s">
        <v>106</v>
      </c>
      <c r="H3" s="8"/>
      <c r="I3" s="8"/>
      <c r="J3" s="9" t="s">
        <v>68</v>
      </c>
      <c r="K3" s="8"/>
      <c r="L3" s="8"/>
      <c r="M3" s="50"/>
      <c r="Z3" s="68" t="s">
        <v>13</v>
      </c>
      <c r="AA3" s="69" t="s">
        <v>69</v>
      </c>
      <c r="AB3" s="69" t="s">
        <v>11</v>
      </c>
      <c r="AC3" s="69" t="s">
        <v>15</v>
      </c>
      <c r="AD3" s="70" t="s">
        <v>16</v>
      </c>
    </row>
    <row r="4" spans="2:30" ht="18" customHeight="1">
      <c r="B4" s="10" t="s">
        <v>0</v>
      </c>
      <c r="C4" s="11"/>
      <c r="D4" s="11"/>
      <c r="E4" s="11"/>
      <c r="F4" s="11"/>
      <c r="G4" s="12"/>
      <c r="H4" s="11"/>
      <c r="I4" s="11"/>
      <c r="J4" s="12" t="s">
        <v>70</v>
      </c>
      <c r="K4" s="11" t="s">
        <v>107</v>
      </c>
      <c r="L4" s="11" t="s">
        <v>71</v>
      </c>
      <c r="M4" s="51"/>
      <c r="Z4" s="68" t="s">
        <v>17</v>
      </c>
      <c r="AA4" s="69" t="s">
        <v>72</v>
      </c>
      <c r="AB4" s="69" t="s">
        <v>11</v>
      </c>
      <c r="AC4" s="69"/>
      <c r="AD4" s="70"/>
    </row>
    <row r="5" spans="2:30" ht="18" customHeight="1">
      <c r="B5" s="4" t="s">
        <v>199</v>
      </c>
      <c r="C5" s="5"/>
      <c r="D5" s="5"/>
      <c r="E5" s="5"/>
      <c r="F5" s="5"/>
      <c r="G5" s="13"/>
      <c r="H5" s="5"/>
      <c r="I5" s="5"/>
      <c r="J5" s="5" t="s">
        <v>73</v>
      </c>
      <c r="K5" s="5"/>
      <c r="L5" s="5" t="s">
        <v>74</v>
      </c>
      <c r="M5" s="49"/>
      <c r="Z5" s="68" t="s">
        <v>19</v>
      </c>
      <c r="AA5" s="69" t="s">
        <v>69</v>
      </c>
      <c r="AB5" s="69" t="s">
        <v>11</v>
      </c>
      <c r="AC5" s="69" t="s">
        <v>15</v>
      </c>
      <c r="AD5" s="70" t="s">
        <v>16</v>
      </c>
    </row>
    <row r="6" spans="2:30" ht="18" customHeight="1">
      <c r="B6" s="7" t="s">
        <v>75</v>
      </c>
      <c r="C6" s="8"/>
      <c r="D6" s="8"/>
      <c r="E6" s="8"/>
      <c r="F6" s="8"/>
      <c r="G6" s="14"/>
      <c r="H6" s="8"/>
      <c r="I6" s="8"/>
      <c r="J6" s="8" t="s">
        <v>73</v>
      </c>
      <c r="K6" s="8"/>
      <c r="L6" s="8" t="s">
        <v>74</v>
      </c>
      <c r="M6" s="50"/>
    </row>
    <row r="7" spans="2:30" ht="18" customHeight="1">
      <c r="B7" s="10" t="s">
        <v>200</v>
      </c>
      <c r="C7" s="11"/>
      <c r="D7" s="11"/>
      <c r="E7" s="11"/>
      <c r="F7" s="11"/>
      <c r="G7" s="15"/>
      <c r="H7" s="11"/>
      <c r="I7" s="11"/>
      <c r="J7" s="11" t="s">
        <v>73</v>
      </c>
      <c r="K7" s="11"/>
      <c r="L7" s="11" t="s">
        <v>74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76</v>
      </c>
      <c r="C10" s="28" t="s">
        <v>77</v>
      </c>
      <c r="D10" s="29" t="s">
        <v>28</v>
      </c>
      <c r="E10" s="29" t="s">
        <v>78</v>
      </c>
      <c r="F10" s="30" t="s">
        <v>79</v>
      </c>
      <c r="G10" s="27" t="s">
        <v>80</v>
      </c>
      <c r="H10" s="139" t="s">
        <v>81</v>
      </c>
      <c r="I10" s="139"/>
      <c r="J10" s="27" t="s">
        <v>82</v>
      </c>
      <c r="K10" s="139" t="s">
        <v>83</v>
      </c>
      <c r="L10" s="139"/>
      <c r="M10" s="139"/>
    </row>
    <row r="11" spans="2:30" ht="18" customHeight="1">
      <c r="B11" s="31">
        <v>1</v>
      </c>
      <c r="C11" s="32" t="s">
        <v>84</v>
      </c>
      <c r="D11" s="119"/>
      <c r="E11" s="119"/>
      <c r="F11" s="120">
        <f>D11+E11</f>
        <v>0</v>
      </c>
      <c r="G11" s="31">
        <v>6</v>
      </c>
      <c r="H11" s="32" t="s">
        <v>108</v>
      </c>
      <c r="I11" s="120">
        <v>0</v>
      </c>
      <c r="J11" s="31">
        <v>11</v>
      </c>
      <c r="K11" s="54" t="s">
        <v>111</v>
      </c>
      <c r="L11" s="55">
        <v>0</v>
      </c>
      <c r="M11" s="120">
        <f>ROUND(((D11+E11+D12+E12+D13)*L11),2)</f>
        <v>0</v>
      </c>
    </row>
    <row r="12" spans="2:30" ht="18" customHeight="1">
      <c r="B12" s="33">
        <v>2</v>
      </c>
      <c r="C12" s="34" t="s">
        <v>85</v>
      </c>
      <c r="D12" s="121">
        <f>Prehlad!H43</f>
        <v>0</v>
      </c>
      <c r="E12" s="121">
        <f>Prehlad!I43</f>
        <v>0</v>
      </c>
      <c r="F12" s="120">
        <f>D12+E12</f>
        <v>0</v>
      </c>
      <c r="G12" s="33">
        <v>7</v>
      </c>
      <c r="H12" s="34" t="s">
        <v>109</v>
      </c>
      <c r="I12" s="122">
        <v>0</v>
      </c>
      <c r="J12" s="33">
        <v>12</v>
      </c>
      <c r="K12" s="56" t="s">
        <v>112</v>
      </c>
      <c r="L12" s="57">
        <v>0</v>
      </c>
      <c r="M12" s="122">
        <f>ROUND(((D11+E11+D12+E12+D13)*L12),2)</f>
        <v>0</v>
      </c>
    </row>
    <row r="13" spans="2:30" ht="18" customHeight="1">
      <c r="B13" s="33">
        <v>3</v>
      </c>
      <c r="C13" s="34" t="s">
        <v>86</v>
      </c>
      <c r="D13" s="121"/>
      <c r="E13" s="121"/>
      <c r="F13" s="120">
        <f>D13+E13</f>
        <v>0</v>
      </c>
      <c r="G13" s="33">
        <v>8</v>
      </c>
      <c r="H13" s="34" t="s">
        <v>110</v>
      </c>
      <c r="I13" s="122">
        <v>0</v>
      </c>
      <c r="J13" s="33">
        <v>13</v>
      </c>
      <c r="K13" s="56" t="s">
        <v>113</v>
      </c>
      <c r="L13" s="57">
        <v>0</v>
      </c>
      <c r="M13" s="122">
        <f>ROUND(((D11+E11+D12+E12+D13)*L13),2)</f>
        <v>0</v>
      </c>
    </row>
    <row r="14" spans="2:30" ht="18" customHeight="1">
      <c r="B14" s="33">
        <v>4</v>
      </c>
      <c r="C14" s="34" t="s">
        <v>87</v>
      </c>
      <c r="D14" s="121"/>
      <c r="E14" s="121"/>
      <c r="F14" s="123">
        <f>D14+E14</f>
        <v>0</v>
      </c>
      <c r="G14" s="33">
        <v>9</v>
      </c>
      <c r="H14" s="34" t="s">
        <v>0</v>
      </c>
      <c r="I14" s="122">
        <v>0</v>
      </c>
      <c r="J14" s="33">
        <v>14</v>
      </c>
      <c r="K14" s="56" t="s">
        <v>0</v>
      </c>
      <c r="L14" s="57">
        <v>0</v>
      </c>
      <c r="M14" s="122">
        <f>ROUND(((D11+E11+D12+E12+D13+E13)*L14),2)</f>
        <v>0</v>
      </c>
    </row>
    <row r="15" spans="2:30" ht="18" customHeight="1">
      <c r="B15" s="35">
        <v>5</v>
      </c>
      <c r="C15" s="36" t="s">
        <v>88</v>
      </c>
      <c r="D15" s="124">
        <f>SUM(D11:D14)</f>
        <v>0</v>
      </c>
      <c r="E15" s="125">
        <f>SUM(E11:E14)</f>
        <v>0</v>
      </c>
      <c r="F15" s="126">
        <f>SUM(F11:F14)</f>
        <v>0</v>
      </c>
      <c r="G15" s="37">
        <v>10</v>
      </c>
      <c r="H15" s="38" t="s">
        <v>89</v>
      </c>
      <c r="I15" s="126">
        <f>SUM(I11:I14)</f>
        <v>0</v>
      </c>
      <c r="J15" s="35">
        <v>15</v>
      </c>
      <c r="K15" s="58"/>
      <c r="L15" s="59" t="s">
        <v>90</v>
      </c>
      <c r="M15" s="126">
        <f>SUM(M11:M14)</f>
        <v>0</v>
      </c>
    </row>
    <row r="16" spans="2:30" ht="18" customHeight="1">
      <c r="B16" s="138" t="s">
        <v>91</v>
      </c>
      <c r="C16" s="138"/>
      <c r="D16" s="138"/>
      <c r="E16" s="138"/>
      <c r="F16" s="39"/>
      <c r="G16" s="140" t="s">
        <v>92</v>
      </c>
      <c r="H16" s="140"/>
      <c r="I16" s="140"/>
      <c r="J16" s="27" t="s">
        <v>93</v>
      </c>
      <c r="K16" s="139" t="s">
        <v>94</v>
      </c>
      <c r="L16" s="139"/>
      <c r="M16" s="139"/>
    </row>
    <row r="17" spans="2:13" ht="18" customHeight="1">
      <c r="B17" s="40"/>
      <c r="C17" s="41" t="s">
        <v>95</v>
      </c>
      <c r="D17" s="41"/>
      <c r="E17" s="41" t="s">
        <v>96</v>
      </c>
      <c r="F17" s="42"/>
      <c r="G17" s="40"/>
      <c r="H17" s="43"/>
      <c r="I17" s="60"/>
      <c r="J17" s="33">
        <v>16</v>
      </c>
      <c r="K17" s="56" t="s">
        <v>97</v>
      </c>
      <c r="L17" s="61"/>
      <c r="M17" s="122">
        <v>0</v>
      </c>
    </row>
    <row r="18" spans="2:13" ht="18" customHeight="1">
      <c r="B18" s="44"/>
      <c r="C18" s="43" t="s">
        <v>98</v>
      </c>
      <c r="D18" s="43"/>
      <c r="E18" s="43"/>
      <c r="F18" s="45"/>
      <c r="G18" s="44"/>
      <c r="H18" s="43" t="s">
        <v>95</v>
      </c>
      <c r="I18" s="60"/>
      <c r="J18" s="33">
        <v>17</v>
      </c>
      <c r="K18" s="56" t="s">
        <v>114</v>
      </c>
      <c r="L18" s="61"/>
      <c r="M18" s="122">
        <v>0</v>
      </c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115</v>
      </c>
      <c r="L19" s="61"/>
      <c r="M19" s="122">
        <v>0</v>
      </c>
    </row>
    <row r="20" spans="2:13" ht="18" customHeight="1">
      <c r="B20" s="44"/>
      <c r="C20" s="43"/>
      <c r="D20" s="43"/>
      <c r="E20" s="43"/>
      <c r="F20" s="45"/>
      <c r="G20" s="44"/>
      <c r="H20" s="41" t="s">
        <v>96</v>
      </c>
      <c r="I20" s="60"/>
      <c r="J20" s="33">
        <v>19</v>
      </c>
      <c r="K20" s="56" t="s">
        <v>0</v>
      </c>
      <c r="L20" s="61"/>
      <c r="M20" s="122">
        <v>0</v>
      </c>
    </row>
    <row r="21" spans="2:13" ht="18" customHeight="1">
      <c r="B21" s="40"/>
      <c r="C21" s="43"/>
      <c r="D21" s="43"/>
      <c r="E21" s="43"/>
      <c r="F21" s="43"/>
      <c r="G21" s="40"/>
      <c r="H21" s="43" t="s">
        <v>98</v>
      </c>
      <c r="I21" s="60"/>
      <c r="J21" s="35">
        <v>20</v>
      </c>
      <c r="K21" s="58"/>
      <c r="L21" s="59" t="s">
        <v>99</v>
      </c>
      <c r="M21" s="126">
        <f>SUM(M17:M20)</f>
        <v>0</v>
      </c>
    </row>
    <row r="22" spans="2:13" ht="18" customHeight="1">
      <c r="B22" s="138" t="s">
        <v>100</v>
      </c>
      <c r="C22" s="138"/>
      <c r="D22" s="138"/>
      <c r="E22" s="138"/>
      <c r="F22" s="39"/>
      <c r="G22" s="40"/>
      <c r="H22" s="43"/>
      <c r="I22" s="60"/>
      <c r="J22" s="27" t="s">
        <v>101</v>
      </c>
      <c r="K22" s="139" t="s">
        <v>102</v>
      </c>
      <c r="L22" s="139"/>
      <c r="M22" s="139"/>
    </row>
    <row r="23" spans="2:13" ht="18" customHeight="1">
      <c r="B23" s="40"/>
      <c r="C23" s="41" t="s">
        <v>95</v>
      </c>
      <c r="D23" s="41"/>
      <c r="E23" s="41" t="s">
        <v>96</v>
      </c>
      <c r="F23" s="42"/>
      <c r="G23" s="40"/>
      <c r="H23" s="43"/>
      <c r="I23" s="60"/>
      <c r="J23" s="31">
        <v>21</v>
      </c>
      <c r="K23" s="54"/>
      <c r="L23" s="62" t="s">
        <v>103</v>
      </c>
      <c r="M23" s="120">
        <f>ROUND(F15,2)+I15+M15+M21</f>
        <v>0</v>
      </c>
    </row>
    <row r="24" spans="2:13" ht="18" customHeight="1">
      <c r="B24" s="44"/>
      <c r="C24" s="43" t="s">
        <v>98</v>
      </c>
      <c r="D24" s="43"/>
      <c r="E24" s="43"/>
      <c r="F24" s="45"/>
      <c r="G24" s="40"/>
      <c r="H24" s="43"/>
      <c r="I24" s="60"/>
      <c r="J24" s="33">
        <v>22</v>
      </c>
      <c r="K24" s="56" t="s">
        <v>116</v>
      </c>
      <c r="L24" s="127">
        <f>M23-L25</f>
        <v>0</v>
      </c>
      <c r="M24" s="122">
        <f>ROUND((L24*20)/100,2)</f>
        <v>0</v>
      </c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117</v>
      </c>
      <c r="L25" s="127">
        <f>SUMIF(Prehlad!O14:O10002,0,Prehlad!J14:J10002)</f>
        <v>0</v>
      </c>
      <c r="M25" s="122">
        <f>ROUND((L25*0)/100,1)</f>
        <v>0</v>
      </c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104</v>
      </c>
      <c r="M26" s="126">
        <f>M23+M24+M25</f>
        <v>0</v>
      </c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105</v>
      </c>
      <c r="K27" s="65" t="s">
        <v>118</v>
      </c>
      <c r="L27" s="66"/>
      <c r="M27" s="67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Fábiánová Zuzana, Ing.</cp:lastModifiedBy>
  <cp:revision>2</cp:revision>
  <cp:lastPrinted>2019-05-20T14:23:00Z</cp:lastPrinted>
  <dcterms:created xsi:type="dcterms:W3CDTF">1999-04-06T07:39:00Z</dcterms:created>
  <dcterms:modified xsi:type="dcterms:W3CDTF">2022-05-30T12:13:02Z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1033-11.2.0.8970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